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9">'10'!$A$2:$O$30</definedName>
    <definedName name="_xlnm.Print_Area" localSheetId="3">'4'!$A$1:$M$128</definedName>
    <definedName name="_xlnm.Print_Area" localSheetId="6">'7'!$A$2:$G$23</definedName>
  </definedNames>
  <calcPr fullCalcOnLoad="1"/>
</workbook>
</file>

<file path=xl/sharedStrings.xml><?xml version="1.0" encoding="utf-8"?>
<sst xmlns="http://schemas.openxmlformats.org/spreadsheetml/2006/main" count="1277" uniqueCount="549">
  <si>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</si>
  <si>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</si>
  <si>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</si>
  <si>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</si>
  <si>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</si>
  <si>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</si>
  <si>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</si>
  <si>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</si>
  <si>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</si>
  <si>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</si>
  <si>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</si>
  <si>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</si>
  <si>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</si>
  <si>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</si>
  <si>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</si>
  <si>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</si>
  <si>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</si>
  <si>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</si>
  <si>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</si>
  <si>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</si>
  <si>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</si>
  <si>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</si>
  <si>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</si>
  <si>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</si>
  <si>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</si>
  <si>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</si>
  <si>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</si>
  <si>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Egyesített Egészségügyi Intézmény és Rendelőintézet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</si>
  <si>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</si>
  <si>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</si>
  <si>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</si>
  <si>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</si>
  <si>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</si>
  <si>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</si>
  <si>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Városgondnokság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</si>
  <si>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</si>
  <si>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</si>
  <si>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</si>
  <si>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</si>
  <si>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</si>
  <si>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</si>
  <si>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</si>
  <si>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</si>
  <si>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</si>
  <si>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</si>
  <si>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</si>
  <si>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</si>
  <si>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</si>
  <si>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</si>
  <si>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</si>
  <si>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</si>
  <si>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</si>
  <si>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</si>
  <si>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</si>
  <si>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</si>
  <si>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</si>
  <si>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</si>
  <si>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EFt</t>
  </si>
  <si>
    <t>5.</t>
  </si>
  <si>
    <t>Munkaadókat terhelő járulékok</t>
  </si>
  <si>
    <t>6.</t>
  </si>
  <si>
    <t>Tartalékok, működési célú</t>
  </si>
  <si>
    <t>Működési bevételek összsen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</si>
  <si>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</si>
  <si>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</si>
  <si>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</si>
  <si>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</si>
  <si>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</si>
  <si>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</si>
  <si>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</si>
  <si>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</si>
  <si>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</si>
  <si>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</si>
  <si>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</si>
  <si>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</si>
  <si>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</si>
  <si>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</si>
  <si>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</si>
  <si>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</si>
  <si>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</si>
  <si>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</si>
  <si>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</si>
  <si>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</si>
  <si>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</si>
  <si>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</si>
  <si>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G</t>
  </si>
  <si>
    <t>feladatonkénti bontásban</t>
  </si>
  <si>
    <t>ezer Ft-ban</t>
  </si>
  <si>
    <t>I.</t>
  </si>
  <si>
    <t>Belvízrendezés az élhetőbb településekért (DAOP)</t>
  </si>
  <si>
    <t>II.</t>
  </si>
  <si>
    <t>Önkormányzat:</t>
  </si>
  <si>
    <t>Szennyvíz bekötővezetékek építése</t>
  </si>
  <si>
    <t>Polgármesteri Hivatal:</t>
  </si>
  <si>
    <t>Gyepmesteri telepen kenelek építése</t>
  </si>
  <si>
    <t>III.</t>
  </si>
  <si>
    <t>Lakosságnak nyújtott kamatmentes kölcsönök</t>
  </si>
  <si>
    <t>"Krízisalap"-ból nyújtott kölcsönök</t>
  </si>
  <si>
    <t>Vállalkozóknak nyújtott kölcsönök</t>
  </si>
  <si>
    <t>MEGNEVEZÉS</t>
  </si>
  <si>
    <t>I. Működési céltartalékok</t>
  </si>
  <si>
    <t>II. Fejlesztési céltartalékok</t>
  </si>
  <si>
    <t>Tartalékok  mindösszesen:(I + II)</t>
  </si>
  <si>
    <t>Eredeti  terv</t>
  </si>
  <si>
    <t>L</t>
  </si>
  <si>
    <t>O</t>
  </si>
  <si>
    <t>Cím szám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</si>
  <si>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</si>
  <si>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</si>
  <si>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</si>
  <si>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</si>
  <si>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</si>
  <si>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</si>
  <si>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</si>
  <si>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</si>
  <si>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</si>
  <si>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</si>
  <si>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</si>
  <si>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Közfoglalkoztatottak létszámkerete</t>
  </si>
  <si>
    <t>Pénzeszközátadások és Egyéb működési célú kiadások</t>
  </si>
  <si>
    <t xml:space="preserve">Békés Város Önkormányzata és intézményei  2014. évi költségvetési mérlege </t>
  </si>
  <si>
    <t>Működési költségvetés 2014.</t>
  </si>
  <si>
    <t>Felhalmozási költségvetés 2014.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</si>
  <si>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</si>
  <si>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</si>
  <si>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</si>
  <si>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Békés Város Önkormányzata és intézményei 2014. évi jóváhagyott</t>
  </si>
  <si>
    <t>Közterület használati díj</t>
  </si>
  <si>
    <t>Talajterhelési díj</t>
  </si>
  <si>
    <t>V.</t>
  </si>
  <si>
    <t>Szennyvíztelep korszerűsítése (KEOP)2014. évi ütem</t>
  </si>
  <si>
    <t>Épületenergetikai fejlesztés (KEOP)</t>
  </si>
  <si>
    <t>Ivóvízjavító programhoz önerő átadás 2014. évi ütem</t>
  </si>
  <si>
    <t>Turisztikai attrakciók és szolgáltatások fejlesztése (DAOP) 2014. évi ütem</t>
  </si>
  <si>
    <t>Ótemető utcai óvoda építéséhez saját erő átadásia az IFT-nak</t>
  </si>
  <si>
    <t>Ügyelet kialakítása (Kossuth u. 16.)</t>
  </si>
  <si>
    <t>Vashalmi ABC gyalogátkelőhely kialakítás</t>
  </si>
  <si>
    <t>Városi járdák felújítása</t>
  </si>
  <si>
    <t>B112. kút vízhűtés kialakítása a Fürdőnél</t>
  </si>
  <si>
    <t>Közvilágítási hálózat bővítése</t>
  </si>
  <si>
    <t>Csabai úti ivóvízvezeték kivitelezése</t>
  </si>
  <si>
    <t>Csabai úti ivóvízvezeték vízjogi engedélyezési terve</t>
  </si>
  <si>
    <t>Önkormányzat összesen</t>
  </si>
  <si>
    <t>Polgármesteri Hivatal összesen:</t>
  </si>
  <si>
    <t xml:space="preserve">IV. </t>
  </si>
  <si>
    <t>Utca névtáblák</t>
  </si>
  <si>
    <t>Téli közfoglalkoztatás (START) eszközbeszerzései</t>
  </si>
  <si>
    <t>Tájékoztató táblák</t>
  </si>
  <si>
    <t>Kisértékű tárgyi eszközök összesen:</t>
  </si>
  <si>
    <t>Polgárvédelmi feladatokra</t>
  </si>
  <si>
    <t>Szociális Szövetkezet alapítására</t>
  </si>
  <si>
    <t>Intézmények nem tervezett működési kiadásaira</t>
  </si>
  <si>
    <t>Jantyik Mátyás szobor állítására</t>
  </si>
  <si>
    <t>Közvilágítás korszerűsítése (KEOP)</t>
  </si>
  <si>
    <t>Fejlesztési célú pályázatok önerejére</t>
  </si>
  <si>
    <t>Lakossági útalap építése</t>
  </si>
  <si>
    <t>Szénmonoxid érzékelők</t>
  </si>
  <si>
    <t>Összege</t>
  </si>
  <si>
    <t>Utcanév táblák, tájékoztató táblák</t>
  </si>
  <si>
    <t>Településrendezési terv módosítása és egységes szerkezetbe foglalása</t>
  </si>
  <si>
    <t xml:space="preserve">Felhalmozási kiadásokból </t>
  </si>
  <si>
    <t>A Békés város Önkormányzata feladatainak minősítése és 2013. évi jóváhagyott előirányzatai az Áht 23.§ a), b) pontjai alapján</t>
  </si>
  <si>
    <t>Az önkormányzat feladatai</t>
  </si>
  <si>
    <t>Államigazgatási</t>
  </si>
  <si>
    <t>Kötelező</t>
  </si>
  <si>
    <t>Önként vállalt</t>
  </si>
  <si>
    <t>Eredeti költségvetés összesen</t>
  </si>
  <si>
    <t xml:space="preserve">Mindösszesen 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</si>
  <si>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</si>
  <si>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</si>
  <si>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</si>
  <si>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</si>
  <si>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</si>
  <si>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Mentesség</t>
  </si>
  <si>
    <t>Önkéntes tűzoltó</t>
  </si>
  <si>
    <t>Helyi iparűzési adó</t>
  </si>
  <si>
    <t>Idegenforgalmi adó</t>
  </si>
  <si>
    <t>70 év felettiek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</si>
  <si>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</si>
  <si>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</si>
  <si>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</si>
  <si>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</si>
  <si>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</si>
  <si>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</si>
  <si>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</si>
  <si>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Békés Város Önkormányzata hosszútávú kötelezettségeinek évenkénti alakulása</t>
  </si>
  <si>
    <t>TÁJÉKOZTATÓ</t>
  </si>
  <si>
    <t>Feladat</t>
  </si>
  <si>
    <t>2014.</t>
  </si>
  <si>
    <t>2015.</t>
  </si>
  <si>
    <t>2016.</t>
  </si>
  <si>
    <t>2017.</t>
  </si>
  <si>
    <t>2018.</t>
  </si>
  <si>
    <t>2019.</t>
  </si>
  <si>
    <t>További évek</t>
  </si>
  <si>
    <t>DAOP-5.2.1/D-2008-0002 Belvízrendezés az élhetőbb településekért</t>
  </si>
  <si>
    <t>KEOP-1.3.0/09-11-2011-0032 Békés Megyei Ivóvíz-minőség Javító Program-Közép-békési projektelem</t>
  </si>
  <si>
    <t>KEOP 1.2.0/B/10-2010-0040 Békés város szennyvíztisztító telepének korszerűsítése</t>
  </si>
  <si>
    <t>Turisztikai attrakciók és szolgáltatások  fejlesztése (DAOP)</t>
  </si>
  <si>
    <t>Beruházásokhoz kapcsolódó kötelezettségek összesen (1+2+3)</t>
  </si>
  <si>
    <t>Adósságot keletkeztető ügyletek finanszírozásának középtávú terve</t>
  </si>
  <si>
    <t>Saját bevételek</t>
  </si>
  <si>
    <t>főlkönyvi számla</t>
  </si>
  <si>
    <t>Intézményi működési bevétel kamatbevételekkel</t>
  </si>
  <si>
    <t>Sajátos működési bevételekből</t>
  </si>
  <si>
    <t>-Kommunális adó</t>
  </si>
  <si>
    <t>-idegenforgalmi adó</t>
  </si>
  <si>
    <t>-Iparűzési adó</t>
  </si>
  <si>
    <t>-Pótlék</t>
  </si>
  <si>
    <t>-Bírság</t>
  </si>
  <si>
    <t>Helyszíni és szabálysértési bírság</t>
  </si>
  <si>
    <t>Mezőőri járulék</t>
  </si>
  <si>
    <t>Saját bevételek összesen</t>
  </si>
  <si>
    <t>Saját bevétel 50 %-a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</si>
  <si>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</si>
  <si>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</si>
  <si>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</si>
  <si>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</si>
  <si>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</si>
  <si>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</si>
  <si>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</si>
  <si>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</si>
  <si>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</si>
  <si>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</si>
  <si>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</si>
  <si>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</si>
  <si>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</si>
  <si>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</si>
  <si>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</si>
  <si>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</si>
  <si>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</si>
  <si>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</si>
  <si>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</si>
  <si>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</si>
  <si>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Előző évi pénzmaradvány</t>
  </si>
  <si>
    <t>Bevételek összesen: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</si>
  <si>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</si>
  <si>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</si>
  <si>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</si>
  <si>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</si>
  <si>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</si>
  <si>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</si>
  <si>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</si>
  <si>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I. A Polgármesteri Hivatal költségvetésében tervezett,  államigazgatási (jegyzői) hatáskörben adható szociális juttatások</t>
  </si>
  <si>
    <t>Jogcím</t>
  </si>
  <si>
    <t>Nem foglalkoztatott személyek rendszeres  szociális segélye</t>
  </si>
  <si>
    <t>67 %-ban egészségkárosodott személyek rendszeres szociális segélye</t>
  </si>
  <si>
    <t>Foglalkoztatást helyettesítő támogatás</t>
  </si>
  <si>
    <t>Eredeti előirányzat</t>
  </si>
  <si>
    <t>Átmeneti segély (kölcsön)</t>
  </si>
  <si>
    <t>Temetési segély (kölcsön)</t>
  </si>
  <si>
    <t>Adósságkezelési támogatás</t>
  </si>
  <si>
    <t>Otthoni szakápolás</t>
  </si>
  <si>
    <t>Kommunális adó támogatás</t>
  </si>
  <si>
    <t>50%-os étkezési támogatás</t>
  </si>
  <si>
    <t>Köztemetés</t>
  </si>
  <si>
    <t>Mindösszesen (I+II):</t>
  </si>
  <si>
    <t>Békés Város Önkormányzata 2014. évi közvetett támogatásai</t>
  </si>
  <si>
    <t>Békés Város Önkormányzata 2014. évi előirányzat-felhasználási ütemterve</t>
  </si>
  <si>
    <t>Egyes felhalmozási célú kiadások finanszírozására bevonható álló önkormányzati források bemutatása</t>
  </si>
  <si>
    <t xml:space="preserve">Összege </t>
  </si>
  <si>
    <t>Fejlesztési forrás megnevezése</t>
  </si>
  <si>
    <t>Dologi kiadások</t>
  </si>
  <si>
    <t xml:space="preserve"> 600 EFt alatti adóalap</t>
  </si>
  <si>
    <t>Katasztrófa védelem</t>
  </si>
  <si>
    <t>Kiegészítő gyermekvédelmi támogatás</t>
  </si>
  <si>
    <t>Közművesítési támogatás</t>
  </si>
  <si>
    <t>Továbbtanulási támogatás</t>
  </si>
  <si>
    <t>Életkezdési támogatás</t>
  </si>
  <si>
    <t>Projekt célokra elkülönített alszámla</t>
  </si>
  <si>
    <t>Ingatlanértékesítések bevétele alszámla</t>
  </si>
  <si>
    <t>Alföldvíz bérleti díj bevételi számla</t>
  </si>
  <si>
    <t>Működési célú támogatások és átvett pénzeszközök</t>
  </si>
  <si>
    <t>Felhalmozási célú  támogatások és egyéb átvett pénzeszközök</t>
  </si>
  <si>
    <t>Személyi jjuttaások</t>
  </si>
  <si>
    <t>Ellátoittak pénzbeli juttatásai</t>
  </si>
  <si>
    <t>Dologi  kiadások</t>
  </si>
  <si>
    <t>A Kttv., Kjt., és  az Mt. hatálya alá tartozó munkavállalók</t>
  </si>
  <si>
    <t>Az államháztartásról szóló 2011. évi CXCV. törvény 29. § (3) bekezdése alapján</t>
  </si>
  <si>
    <t>Adósságot keletkeztető ügyletek a Stabilitási tv.3. § (1) a) pont szerint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</si>
  <si>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</si>
  <si>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</si>
  <si>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</si>
  <si>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</si>
  <si>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</si>
  <si>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</si>
  <si>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</si>
  <si>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</si>
  <si>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</si>
  <si>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</si>
  <si>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</si>
  <si>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</si>
  <si>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</si>
  <si>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</si>
  <si>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</si>
  <si>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</si>
  <si>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</si>
  <si>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</si>
  <si>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</si>
  <si>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Pénzmaradvány igénybevétele működési célra</t>
  </si>
  <si>
    <t>Külső finanszírozás</t>
  </si>
  <si>
    <t>Pénzmaradvány igénybe vétele felhalmozási célra</t>
  </si>
  <si>
    <t>Módosított előirányzat</t>
  </si>
  <si>
    <t>Telejsítés</t>
  </si>
  <si>
    <t>Teljesítés %-a</t>
  </si>
  <si>
    <t>Békési Városgondnokság</t>
  </si>
  <si>
    <t>P</t>
  </si>
  <si>
    <t>W</t>
  </si>
  <si>
    <t>AB</t>
  </si>
  <si>
    <t>AC</t>
  </si>
  <si>
    <t>Munkaadókat terhelő járulékok és szociális hozzájárulási adó</t>
  </si>
  <si>
    <t>Ellátottak pénzbeni juttatásai</t>
  </si>
  <si>
    <t>Hitel, kölcsön törlesztése</t>
  </si>
  <si>
    <t>Eredeti előírányzat</t>
  </si>
  <si>
    <t>Módosított előírányzat</t>
  </si>
  <si>
    <t xml:space="preserve">Létszámkeret </t>
  </si>
  <si>
    <t>Mindösszesen:</t>
  </si>
  <si>
    <t xml:space="preserve">Békés Város </t>
  </si>
  <si>
    <t>Eredeti</t>
  </si>
  <si>
    <t xml:space="preserve">Módosított </t>
  </si>
  <si>
    <t>előirányzat</t>
  </si>
  <si>
    <t>Európai Uniós támogatással megvalósuló programok, fejlesztések</t>
  </si>
  <si>
    <t>Szennyvíztelep korszerűsítése (KEOP) 2014. évi ütem</t>
  </si>
  <si>
    <t>Ótemető utcai óvoda építéséhez saját erő átadásai az IFT-nak</t>
  </si>
  <si>
    <t>EU-s fejlesztések összesen (1+…7) :</t>
  </si>
  <si>
    <t xml:space="preserve">Saját forrásból megvalósuló beruházások, felújítások  </t>
  </si>
  <si>
    <t>Rendezési terv készítés</t>
  </si>
  <si>
    <t>Villamos hálózat felújítása (József A. u.5.)</t>
  </si>
  <si>
    <t>B112. kút vízhűtése kialakítása a Fürdőnél</t>
  </si>
  <si>
    <t>Településrendezési terv módosítás</t>
  </si>
  <si>
    <t>Településrendezési terv egysége szerkezetbe foglalás</t>
  </si>
  <si>
    <t>Ügyviteli- és számítástechnikai eszközök beszerzése</t>
  </si>
  <si>
    <t>Saját forrásból megvalósuló beruházások, felújítások összesen:</t>
  </si>
  <si>
    <t xml:space="preserve">                                          </t>
  </si>
  <si>
    <t>Egyéb felhalmozási kiadások (1+…3):</t>
  </si>
  <si>
    <t xml:space="preserve">Kisértékű tárgyi eszközök </t>
  </si>
  <si>
    <t>Hivatali étkezdébe eszközök vásárlása</t>
  </si>
  <si>
    <t>Gyepmesteri telepre eszközök vásárlása</t>
  </si>
  <si>
    <t>Polgármesteri Hivatal informatikai eszközbeszerzés</t>
  </si>
  <si>
    <t>Városgondnokság forrásátadása Társasházak felújítási alapjához</t>
  </si>
  <si>
    <t>A.</t>
  </si>
  <si>
    <t>Költségvetésben tervezett kiadások összesen:</t>
  </si>
  <si>
    <t>B.</t>
  </si>
  <si>
    <t>Költségvetésben  nem tervezett beruházások felújítások</t>
  </si>
  <si>
    <t>Egyesített Egészségügyi Intézmény és Rendelőintézet összesen:</t>
  </si>
  <si>
    <t>Kecskeméti Gábor Kulturális Központ összesen:</t>
  </si>
  <si>
    <t>Robbanómotoros fűnyíró</t>
  </si>
  <si>
    <t>Számítógép</t>
  </si>
  <si>
    <t>Végfok, reflektor (20 db)</t>
  </si>
  <si>
    <t>Informatikai eszközök</t>
  </si>
  <si>
    <t>Salgó állvány iktatóba</t>
  </si>
  <si>
    <t>Önkormányzat összesen:</t>
  </si>
  <si>
    <t>Jantyik u. 5. sz. épület helyreállítása</t>
  </si>
  <si>
    <t>Üzletviteli tervezői munka (ÁROP)</t>
  </si>
  <si>
    <t>Búvárszivattyú</t>
  </si>
  <si>
    <t>Felszámolásból származó irodabútorok</t>
  </si>
  <si>
    <t>Szennyvízhálózat felújítása</t>
  </si>
  <si>
    <t>Költségvetésben nem tervezett beruházások, felújítások összesen:</t>
  </si>
  <si>
    <t>C.</t>
  </si>
  <si>
    <t>Költségvetésben nem tervezett egyéb felhalmozási kiadások, kölcsönök</t>
  </si>
  <si>
    <t>Szociális Szövetkezet részjegytőke</t>
  </si>
  <si>
    <t>Lakossági közműfejlesztés támogatása</t>
  </si>
  <si>
    <t>Intézményfenntartó Társulás és Önkormányzat közötti elszámolás (Bóbita Óvoda)</t>
  </si>
  <si>
    <t>Költségvetésben nem tervezett egyéb felhalmozási kiadások, részesedések, kölcsönök összesen:</t>
  </si>
  <si>
    <t>Felhalmozási kiadások mindösszesen (A+B+C):</t>
  </si>
  <si>
    <t>tartalék előirányzata célonként</t>
  </si>
  <si>
    <t>Oktatást kiegészítő tevékenységekre</t>
  </si>
  <si>
    <t>2013. évi normatíva visszafizetésére</t>
  </si>
  <si>
    <t>KAB-KEF. pályázat saját erő</t>
  </si>
  <si>
    <t>2014. évi bérkompenzációs előleg</t>
  </si>
  <si>
    <t>E-útdíj bevezetésével kapcsolatos bevételkiesésre</t>
  </si>
  <si>
    <t>Működési céltartalék összesen:(1+…9)</t>
  </si>
  <si>
    <t>Önkormányzati lakások és nem lakás célú ingatlanok felújítására</t>
  </si>
  <si>
    <t>Intézményi ingatlanok felújítására</t>
  </si>
  <si>
    <t>Dr. Püski Sándor mellszobor állításához hozzájárulás</t>
  </si>
  <si>
    <t>Jantyik Mátyás szobor állítás</t>
  </si>
  <si>
    <t>Előző év(ek) pénzmaradványának tartaléka</t>
  </si>
  <si>
    <t>Fejlesztési céltartalékok összesen(1+…6):</t>
  </si>
  <si>
    <t>Békés Város 2014. évi szociális pénzeszközeinek</t>
  </si>
  <si>
    <t>ezer forintban</t>
  </si>
  <si>
    <t>Állami támogatás+önerő együtt</t>
  </si>
  <si>
    <t>Módosított előirányzatból</t>
  </si>
  <si>
    <t>Önerő maradványa</t>
  </si>
  <si>
    <t>Önerő %</t>
  </si>
  <si>
    <t xml:space="preserve"> Önerő összege</t>
  </si>
  <si>
    <t xml:space="preserve">Lakásfenntartási támogatás </t>
  </si>
  <si>
    <t>Helyi megállapítású közgyógy ellátás</t>
  </si>
  <si>
    <t xml:space="preserve">Óvodáztatási támogatás </t>
  </si>
  <si>
    <t>II. Az Önkormányzat költségvetésében tervezett, a Képviselő-testület hatósági jogkörében adható szociális juttatások</t>
  </si>
  <si>
    <t xml:space="preserve">Ápolási díj (méltányossági) </t>
  </si>
  <si>
    <t>Önkormányzati segély (rendkiv.gyvt.,átmeneti, temetési)</t>
  </si>
  <si>
    <t>Közgyógyellátás</t>
  </si>
  <si>
    <t>"Arany János" tehetséggond.támogatás</t>
  </si>
  <si>
    <t>Helyi autóbuszbérlet támogatása</t>
  </si>
  <si>
    <t>1.) Intézményi működési bevételekből előirányzat módosítás összesen:</t>
  </si>
  <si>
    <t>-</t>
  </si>
  <si>
    <t>2.) Állami támogatás fedezetével előirányzat módosítás összesen:</t>
  </si>
  <si>
    <t>Szociális és gyermekvédelmi ágazati pótlék támogatása</t>
  </si>
  <si>
    <t>E-útdíj bevezetésével kapcsolatos bevétel kiesés miatti támogatás</t>
  </si>
  <si>
    <t>3.) Működési célú átvett pénzeszközökből előirányzat módosítás összesen:</t>
  </si>
  <si>
    <t>"Remény-híd" - Békésen élő hátrányos helyzetű csoportok felzárkóztatása EU pályazat tám.</t>
  </si>
  <si>
    <t>a.) iparűzési adó visszapótlása</t>
  </si>
  <si>
    <t>6.) Önkormányzati és állami támogatásból előirányzat módósítás intézményeknek összesen:</t>
  </si>
  <si>
    <t>7.) Kiemelt kiadási előirányzatokon belüli nettó átcsoportosítás összesen:</t>
  </si>
  <si>
    <t>személyi juttatásokból</t>
  </si>
  <si>
    <t>munkaadót terhelő járulékokból</t>
  </si>
  <si>
    <t>dologi kiadásokra</t>
  </si>
  <si>
    <t>egyéb működési célú kiadásokra</t>
  </si>
  <si>
    <t>működési célú tartalékokból</t>
  </si>
  <si>
    <t>beruházások, felújításokra</t>
  </si>
  <si>
    <t>egyéb felhalmozási célú kiadásokra</t>
  </si>
  <si>
    <t>felhalmozási célú tartalékokból</t>
  </si>
  <si>
    <t>I. Az önkormányzat bevételi előirányzatának módosítása összesen:</t>
  </si>
  <si>
    <t>Az önkormányzat kiadási előirányzatainak módosítása kiemelt előirányzatonként</t>
  </si>
  <si>
    <t>személyi juttatásokra</t>
  </si>
  <si>
    <t>munkaadót terhelő járulékokra</t>
  </si>
  <si>
    <t>II. Intézmények bevételi előirányzatának módosítása</t>
  </si>
  <si>
    <t>1.) Egyesített Egészségügyi Intézmény és Rendelőintézet</t>
  </si>
  <si>
    <t>dologi és egyéb folyó kiadásokra</t>
  </si>
  <si>
    <t>2.) Békési Városgondnokság</t>
  </si>
  <si>
    <t xml:space="preserve">3.) Kulturális Központ </t>
  </si>
  <si>
    <t>5.) Jantyik Mátyás Múzeum</t>
  </si>
  <si>
    <t>6.) Könyvtár</t>
  </si>
  <si>
    <t>7.) Polgármesteri Hivatal</t>
  </si>
  <si>
    <t>Intézmények kiemelt kiadási előirányzatok közötti átcsoportosítása</t>
  </si>
  <si>
    <t>dologi kiadásokból</t>
  </si>
  <si>
    <t>felhalmozási kiadásokra</t>
  </si>
  <si>
    <t>beruházásokra</t>
  </si>
  <si>
    <t>ebből:</t>
  </si>
  <si>
    <t>dologi és egyéb folyó kiadásokból</t>
  </si>
  <si>
    <t>Intézmények saját hatáskörben kezdeményezett bevételi előirányzat módosításai összesen:</t>
  </si>
  <si>
    <t>Állami és önkormányzati támogatásból biztosított feladatokra előirányzat módosítás összesen:</t>
  </si>
  <si>
    <t>II. Intézmények összesen:</t>
  </si>
  <si>
    <t>Mindösszesen: I. +II.</t>
  </si>
  <si>
    <t>III. negyedévi előirányzat módosítás mindösszesen: I. + II.</t>
  </si>
  <si>
    <t>3. melléklet az  3/2014.(II.17.) önkormányzati rendelethez</t>
  </si>
  <si>
    <t>7. melléklet a  3/2014.(II.17.) önkormányzati rendelethez</t>
  </si>
  <si>
    <t>8. melléklet az  3/2014.(II.17.) önkormányzati rendelethez</t>
  </si>
  <si>
    <t>9. melléklet az  3/2014.(II.17.) önkormányzati rendelethez</t>
  </si>
  <si>
    <t>10. melléklet az  3/2014.(II.17.)  önkormányzati rendelethez</t>
  </si>
  <si>
    <t>11. melléklet az  3/2014.(II.17.) önkormányzati rendelethez</t>
  </si>
  <si>
    <t>13. melléklet az  3/2014.(II.17.)  önkormányzati rendelethez</t>
  </si>
  <si>
    <t>14 melléklet a  3/2014.(II.17.) önkormámnyzati rendelethez</t>
  </si>
  <si>
    <t>Békés Város 2014. évi költségvetése kiemelt bevételi előirányzatainak I.-III. negyedévi teljesítése</t>
  </si>
  <si>
    <t>AO</t>
  </si>
  <si>
    <t>AP</t>
  </si>
  <si>
    <t>AQ</t>
  </si>
  <si>
    <t>AR</t>
  </si>
  <si>
    <t>Hitel felvétel és betétek megszüntetése</t>
  </si>
  <si>
    <t>1. melléklet a 3//2014. ( II.17.) önkormányzati rendelethez</t>
  </si>
  <si>
    <t>Békés Város 2014. évi  költségvetése kiemelt kiadási előirányzatainak I.-III. negyedévi  teljesítése</t>
  </si>
  <si>
    <t>AN</t>
  </si>
  <si>
    <t>2. melléklet a 3/2014(II.17.) önkormányzati rendelethez</t>
  </si>
  <si>
    <t>létszámkerete és teljesítésének III. negyedévi alakulása</t>
  </si>
  <si>
    <t>3. melléklet a 3/2014 (II.17.)  önkormányzati rendelethez</t>
  </si>
  <si>
    <t>2014. I.-III. negyedévi felhalmozási előirányzata</t>
  </si>
  <si>
    <t>Mázsa beszerzés (gyepmesteri telep)</t>
  </si>
  <si>
    <t>Falióra</t>
  </si>
  <si>
    <t>Vérnyomásmérő</t>
  </si>
  <si>
    <t>Hajdú centrifuga</t>
  </si>
  <si>
    <t>Tárgyalószék</t>
  </si>
  <si>
    <t>Betegszék</t>
  </si>
  <si>
    <t>Canon lézernyomtató</t>
  </si>
  <si>
    <t>Irodaszék</t>
  </si>
  <si>
    <t>Glysson függesztő</t>
  </si>
  <si>
    <t>Rattan ülőgarnítúra szett</t>
  </si>
  <si>
    <t>Bokamandzsetta</t>
  </si>
  <si>
    <t>Digitális fényképezőgép</t>
  </si>
  <si>
    <t>Sony akkutöltő</t>
  </si>
  <si>
    <t>Íróasztal</t>
  </si>
  <si>
    <t>Érfogó egyenes</t>
  </si>
  <si>
    <t>Érfogó hajlított Csipesz Adison féle</t>
  </si>
  <si>
    <t>Csipesz Adison féle</t>
  </si>
  <si>
    <t>Szálkacsipesz</t>
  </si>
  <si>
    <t>Fogas</t>
  </si>
  <si>
    <t>Asztali lámpa</t>
  </si>
  <si>
    <t>Szék</t>
  </si>
  <si>
    <t>Műszerasztal</t>
  </si>
  <si>
    <t>Vizsgálóágy</t>
  </si>
  <si>
    <t>Masszázságy</t>
  </si>
  <si>
    <t>Nyomtató</t>
  </si>
  <si>
    <t>Kávégép</t>
  </si>
  <si>
    <t>Mikrohullámú sütő</t>
  </si>
  <si>
    <t>LED reflektro (2 db)</t>
  </si>
  <si>
    <t>Szünetmentes tápegység</t>
  </si>
  <si>
    <t>Kávéfőző</t>
  </si>
  <si>
    <t>Mikrofonos fejhallgató</t>
  </si>
  <si>
    <t>Vegyszeradagoló szivattyú (2 db)</t>
  </si>
  <si>
    <t>Fotel</t>
  </si>
  <si>
    <t>Magasnyomású mosó</t>
  </si>
  <si>
    <t>Telefon</t>
  </si>
  <si>
    <t>Irodaszék (3 db)</t>
  </si>
  <si>
    <t>Hajszárító (6 db)</t>
  </si>
  <si>
    <t>Hangtechnikai berendezés</t>
  </si>
  <si>
    <t>Számítógép + monitor</t>
  </si>
  <si>
    <t>Motorikus vetítővászon tartozékokkal</t>
  </si>
  <si>
    <t>Konyhai eszközök és gépkocsi</t>
  </si>
  <si>
    <t>Kisértékű irodai eszközök (8 tétel)</t>
  </si>
  <si>
    <t>Tetőszerkezet átalakítása (Hivatali Étkezde)</t>
  </si>
  <si>
    <t>Csabai u. 81. sz. ingatlan vétlára és  kapcsolódó kiadások</t>
  </si>
  <si>
    <t>Kisértékű tárgyi eszközök (3 tétel)</t>
  </si>
  <si>
    <t>Ivóvízhálózat felújítása</t>
  </si>
  <si>
    <t>Bóbita Óvoda szintezési alappont pótlása</t>
  </si>
  <si>
    <t>Rákóczi u. 8. párkánydeszka felújítása</t>
  </si>
  <si>
    <t>Lánc u. útépítés (tervek, hatósági díjak)</t>
  </si>
  <si>
    <t>Jantyik Mátyás mellszobor</t>
  </si>
  <si>
    <t>Munkáltatói kölcsönnyújtás</t>
  </si>
  <si>
    <t>4. melléklet a 3/2014. (II.17) önkormányzati rendelethez</t>
  </si>
  <si>
    <t xml:space="preserve">Békés Város Önkormányzata 2014. I.-III. negyedévi </t>
  </si>
  <si>
    <t>Polgármesteri Hivataltól zárolt összeg (263/2014/VIII.26)</t>
  </si>
  <si>
    <t>2013. évi normatívák elszámolása miatt zárolás (IFT)</t>
  </si>
  <si>
    <t>5.sz.  melléklet a 3/2014. (II.17.) önkormányzati rendelethez</t>
  </si>
  <si>
    <t>I.-III. megyedévi felhasználása</t>
  </si>
  <si>
    <t>Természetbeni gyermekvédelmi támogatás</t>
  </si>
  <si>
    <t>12. melléklet a 3/2014(ii.17.) önkormányzati rendelethez</t>
  </si>
  <si>
    <t>A 2014. III. negyedévi előirányzat módosítása</t>
  </si>
  <si>
    <t>2014.I. félévi módosított előirányzat összesen:</t>
  </si>
  <si>
    <t>Közétkeztetéshez kapcsolódó feladatátadás miatt (228/2014.(VI.26)határozat) zárolás</t>
  </si>
  <si>
    <t>Közműrekonstrukció ÁFA kiadásának visszatérülése</t>
  </si>
  <si>
    <t>Mezőgazdasági termékértékesítés bevétele</t>
  </si>
  <si>
    <t>Költségvetési szerveknél foglalkoztatottak bérkompenzációja (2014.06 - 08 hó)</t>
  </si>
  <si>
    <t>Júniusi lemondás a 2014. évi állami hozzájárulásokról (óvoda pedagógusok 8 havi támogatása)</t>
  </si>
  <si>
    <t>Júniusi pótigénylés a 2014. évi állami hozzájárulásokról (óvodaműködtetési támogatás - 8 hónap)</t>
  </si>
  <si>
    <t>Polgármesteri Hivatal szervezetfejlesztési pályázatra (EU támogatás)</t>
  </si>
  <si>
    <t>Nyári diákmunka támogatása</t>
  </si>
  <si>
    <t>Gyermekvédelmi támogatásban részesülők támogatása (Erzsébet utalványok)</t>
  </si>
  <si>
    <t>"KAB" pályázat támogatása</t>
  </si>
  <si>
    <t>4.) Felhalmozási és tőkejellegű bevételekből előirányzat módosítás összesen:</t>
  </si>
  <si>
    <t>Ingatlanértékesítéshez kapcsolódó kiadásra (megosztási vázrajz készítés) önkormányzati ingatlanok eladásából</t>
  </si>
  <si>
    <t>5.) Finanszírozási bevételekből előirányzat módosítás összesen:</t>
  </si>
  <si>
    <t>Likviditási célú hitelfelvételéből likvid hitel törlesztésére</t>
  </si>
  <si>
    <t>Betétek megszűntetése miatti bevétel elszámolása (lejárt lekötött betét)</t>
  </si>
  <si>
    <t>beruházások, felújításokból</t>
  </si>
  <si>
    <t>működési célú tartalékokra</t>
  </si>
  <si>
    <t>hitel, kölcsön törlesztésére</t>
  </si>
  <si>
    <t>fejlesztési célú tartalékokból</t>
  </si>
  <si>
    <t xml:space="preserve">működési célú átvett pénzeszközökből és intézményi működési bevételekből összesen: </t>
  </si>
  <si>
    <t>működési célú átvett pénzeszközökből és intézményi működési bevételekből összesen:</t>
  </si>
  <si>
    <t>dolgoi és egyéb folyó kiadásokra</t>
  </si>
  <si>
    <t>működési célú átvett pénzeszközökből összesen:</t>
  </si>
  <si>
    <t>működési célra átvett pénzeszközökből összesen:</t>
  </si>
  <si>
    <t>a.) Kulturális Központ</t>
  </si>
  <si>
    <t>b.) Könyvtár</t>
  </si>
  <si>
    <t>c.) Városgondnokság</t>
  </si>
  <si>
    <t>felhalmozási célú péneszközátadás</t>
  </si>
  <si>
    <t>Intézmények kiemelt kiadási előirányzatok közötti átcsoportosítása összesen:</t>
  </si>
  <si>
    <t>felhalmozási célú péneszközátadásra</t>
  </si>
  <si>
    <t>2014. I.-III. negyedévi módosított előirányzat mindösszesen:</t>
  </si>
  <si>
    <t>15. melléklet a 3/2014. (II.17)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</si>
</sst>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</numFmts>
  <fonts count="69">
    <font>
      <sz val="10"/>
      <name val="Arial"/>
      <family val="0"/>
    </font>
    <font>
      <b/>
      <sz val="16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name val="MS Sans Serif"/>
      <family val="0"/>
    </font>
    <font>
      <sz val="8"/>
      <name val="Arial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10"/>
      <name val="Arial CE"/>
      <family val="0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name val="Arial Narrow"/>
      <family val="2"/>
    </font>
    <font>
      <sz val="14"/>
      <name val="Arial CE"/>
      <family val="0"/>
    </font>
    <font>
      <sz val="9"/>
      <name val="Arial CE"/>
      <family val="0"/>
    </font>
    <font>
      <b/>
      <sz val="8"/>
      <name val="Arial Narrow"/>
      <family val="2"/>
    </font>
    <font>
      <b/>
      <sz val="9"/>
      <name val="Arial CE"/>
      <family val="0"/>
    </font>
    <font>
      <b/>
      <sz val="14"/>
      <name val="Times New Roman"/>
      <family val="1"/>
    </font>
    <font>
      <sz val="16"/>
      <name val="Arial CE"/>
      <family val="0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 CE"/>
      <family val="0"/>
    </font>
    <font>
      <sz val="11"/>
      <name val="Arial"/>
      <family val="0"/>
    </font>
    <font>
      <b/>
      <sz val="11"/>
      <name val="Arial Narrow"/>
      <family val="2"/>
    </font>
    <font>
      <b/>
      <u val="single"/>
      <sz val="11"/>
      <name val="Arial CE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 CE"/>
      <family val="0"/>
    </font>
    <font>
      <sz val="9"/>
      <name val="Ariel ce"/>
      <family val="0"/>
    </font>
    <font>
      <b/>
      <sz val="14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/>
      <top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17" borderId="7" applyNumberFormat="0" applyFont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61" fillId="4" borderId="0" applyNumberFormat="0" applyBorder="0" applyAlignment="0" applyProtection="0"/>
    <xf numFmtId="0" fontId="62" fillId="22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" borderId="0" applyNumberFormat="0" applyBorder="0" applyAlignment="0" applyProtection="0"/>
    <xf numFmtId="0" fontId="67" fillId="23" borderId="0" applyNumberFormat="0" applyBorder="0" applyAlignment="0" applyProtection="0"/>
    <xf numFmtId="0" fontId="68" fillId="22" borderId="1" applyNumberFormat="0" applyAlignment="0" applyProtection="0"/>
    <xf numFmtId="9" fontId="0" fillId="0" borderId="0" applyFont="0" applyFill="0" applyBorder="0" applyAlignment="0" applyProtection="0"/>
  </cellStyleXfs>
  <cellXfs count="81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164" fontId="10" fillId="0" borderId="0" xfId="40" applyNumberFormat="1" applyFont="1" applyBorder="1" applyAlignment="1">
      <alignment vertical="center"/>
    </xf>
    <xf numFmtId="164" fontId="9" fillId="0" borderId="0" xfId="0" applyNumberFormat="1" applyFont="1" applyAlignment="1">
      <alignment/>
    </xf>
    <xf numFmtId="164" fontId="9" fillId="0" borderId="0" xfId="40" applyNumberFormat="1" applyFont="1" applyAlignment="1">
      <alignment/>
    </xf>
    <xf numFmtId="164" fontId="4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0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164" fontId="15" fillId="0" borderId="10" xfId="4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0" applyNumberFormat="1" applyFont="1" applyBorder="1" applyAlignment="1">
      <alignment vertical="center"/>
    </xf>
    <xf numFmtId="164" fontId="4" fillId="0" borderId="10" xfId="4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2" fillId="0" borderId="0" xfId="56" applyFont="1" applyAlignment="1">
      <alignment vertical="center"/>
      <protection/>
    </xf>
    <xf numFmtId="0" fontId="0" fillId="0" borderId="0" xfId="59" applyFont="1" applyAlignment="1">
      <alignment horizontal="center" vertical="center"/>
      <protection/>
    </xf>
    <xf numFmtId="0" fontId="0" fillId="0" borderId="0" xfId="59" applyFont="1" applyAlignment="1">
      <alignment horizontal="right" vertical="center"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0" fillId="0" borderId="0" xfId="59" applyFont="1">
      <alignment/>
      <protection/>
    </xf>
    <xf numFmtId="0" fontId="16" fillId="22" borderId="10" xfId="59" applyFont="1" applyFill="1" applyBorder="1" applyAlignment="1">
      <alignment horizontal="center" vertical="center"/>
      <protection/>
    </xf>
    <xf numFmtId="0" fontId="16" fillId="22" borderId="11" xfId="59" applyFont="1" applyFill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 textRotation="90" wrapText="1"/>
      <protection/>
    </xf>
    <xf numFmtId="0" fontId="7" fillId="0" borderId="10" xfId="59" applyFont="1" applyBorder="1" applyAlignment="1">
      <alignment horizontal="center" vertical="center" textRotation="90" wrapText="1"/>
      <protection/>
    </xf>
    <xf numFmtId="0" fontId="6" fillId="0" borderId="10" xfId="56" applyFont="1" applyBorder="1" applyAlignment="1">
      <alignment horizontal="center"/>
      <protection/>
    </xf>
    <xf numFmtId="0" fontId="6" fillId="0" borderId="10" xfId="56" applyFont="1" applyBorder="1" applyAlignment="1">
      <alignment vertical="center" wrapText="1"/>
      <protection/>
    </xf>
    <xf numFmtId="3" fontId="6" fillId="0" borderId="10" xfId="40" applyNumberFormat="1" applyFont="1" applyBorder="1" applyAlignment="1">
      <alignment horizontal="right" vertical="center"/>
    </xf>
    <xf numFmtId="3" fontId="6" fillId="0" borderId="10" xfId="40" applyNumberFormat="1" applyFont="1" applyBorder="1" applyAlignment="1" quotePrefix="1">
      <alignment horizontal="right" vertical="center"/>
    </xf>
    <xf numFmtId="0" fontId="6" fillId="0" borderId="11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3" fontId="6" fillId="0" borderId="10" xfId="40" applyNumberFormat="1" applyFont="1" applyBorder="1" applyAlignment="1">
      <alignment horizontal="right" vertical="center" wrapText="1"/>
    </xf>
    <xf numFmtId="3" fontId="7" fillId="0" borderId="10" xfId="40" applyNumberFormat="1" applyFont="1" applyBorder="1" applyAlignment="1">
      <alignment horizontal="right" vertical="center"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vertical="center" wrapText="1"/>
      <protection/>
    </xf>
    <xf numFmtId="3" fontId="7" fillId="0" borderId="0" xfId="40" applyNumberFormat="1" applyFont="1" applyBorder="1" applyAlignment="1">
      <alignment horizontal="right" vertical="center"/>
    </xf>
    <xf numFmtId="3" fontId="7" fillId="0" borderId="0" xfId="40" applyNumberFormat="1" applyFont="1" applyBorder="1" applyAlignment="1" quotePrefix="1">
      <alignment horizontal="right" vertical="center"/>
    </xf>
    <xf numFmtId="0" fontId="6" fillId="0" borderId="0" xfId="59" applyFont="1" applyBorder="1" applyAlignment="1">
      <alignment horizontal="center" vertical="center"/>
      <protection/>
    </xf>
    <xf numFmtId="3" fontId="6" fillId="0" borderId="0" xfId="40" applyNumberFormat="1" applyFont="1" applyBorder="1" applyAlignment="1">
      <alignment horizontal="center" vertical="center"/>
    </xf>
    <xf numFmtId="0" fontId="4" fillId="0" borderId="10" xfId="59" applyFont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2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0" xfId="56" applyFont="1" applyAlignment="1">
      <alignment vertical="center"/>
      <protection/>
    </xf>
    <xf numFmtId="0" fontId="21" fillId="0" borderId="0" xfId="56" applyFont="1" applyAlignment="1">
      <alignment horizontal="center" vertical="center" wrapText="1"/>
      <protection/>
    </xf>
    <xf numFmtId="165" fontId="18" fillId="0" borderId="0" xfId="40" applyNumberFormat="1" applyFont="1" applyAlignment="1">
      <alignment vertical="center"/>
    </xf>
    <xf numFmtId="0" fontId="17" fillId="0" borderId="0" xfId="56" applyFont="1" applyAlignment="1">
      <alignment vertical="center"/>
      <protection/>
    </xf>
    <xf numFmtId="0" fontId="18" fillId="0" borderId="0" xfId="56" applyFont="1" applyAlignment="1">
      <alignment vertical="center" wrapText="1"/>
      <protection/>
    </xf>
    <xf numFmtId="0" fontId="18" fillId="0" borderId="0" xfId="56" applyFont="1" applyAlignment="1" quotePrefix="1">
      <alignment vertical="center"/>
      <protection/>
    </xf>
    <xf numFmtId="0" fontId="18" fillId="0" borderId="0" xfId="56" applyFont="1" applyAlignment="1">
      <alignment horizontal="center" vertical="center"/>
      <protection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9" fillId="0" borderId="0" xfId="59" applyFont="1" applyFill="1" applyBorder="1">
      <alignment/>
      <protection/>
    </xf>
    <xf numFmtId="0" fontId="9" fillId="0" borderId="0" xfId="59" applyFont="1">
      <alignment/>
      <protection/>
    </xf>
    <xf numFmtId="0" fontId="25" fillId="0" borderId="0" xfId="59" applyFont="1" applyFill="1" applyBorder="1" applyAlignment="1">
      <alignment horizontal="center"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vertical="center" wrapText="1"/>
      <protection/>
    </xf>
    <xf numFmtId="3" fontId="27" fillId="0" borderId="0" xfId="40" applyNumberFormat="1" applyFont="1" applyBorder="1" applyAlignment="1">
      <alignment horizontal="right" vertical="center"/>
    </xf>
    <xf numFmtId="0" fontId="9" fillId="0" borderId="0" xfId="59" applyFont="1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28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0" fillId="2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64" fontId="12" fillId="0" borderId="10" xfId="40" applyNumberFormat="1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164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0" fillId="22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0" xfId="59" applyFont="1" applyBorder="1" applyAlignment="1">
      <alignment horizontal="center" vertical="center" wrapText="1"/>
      <protection/>
    </xf>
    <xf numFmtId="0" fontId="0" fillId="0" borderId="0" xfId="60" applyFont="1" applyFill="1">
      <alignment/>
      <protection/>
    </xf>
    <xf numFmtId="0" fontId="0" fillId="0" borderId="0" xfId="60" applyFont="1">
      <alignment/>
      <protection/>
    </xf>
    <xf numFmtId="0" fontId="16" fillId="0" borderId="0" xfId="60" applyFont="1" applyFill="1" applyBorder="1" applyAlignment="1">
      <alignment horizontal="center" vertical="center"/>
      <protection/>
    </xf>
    <xf numFmtId="0" fontId="29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16" fillId="22" borderId="10" xfId="60" applyFont="1" applyFill="1" applyBorder="1" applyAlignment="1">
      <alignment horizontal="center" vertical="center"/>
      <protection/>
    </xf>
    <xf numFmtId="0" fontId="16" fillId="22" borderId="11" xfId="60" applyFont="1" applyFill="1" applyBorder="1" applyAlignment="1">
      <alignment horizontal="center" vertical="center"/>
      <protection/>
    </xf>
    <xf numFmtId="0" fontId="20" fillId="0" borderId="10" xfId="60" applyFont="1" applyBorder="1" applyAlignment="1">
      <alignment horizontal="center" vertical="center"/>
      <protection/>
    </xf>
    <xf numFmtId="0" fontId="0" fillId="0" borderId="10" xfId="60" applyFont="1" applyBorder="1">
      <alignment/>
      <protection/>
    </xf>
    <xf numFmtId="0" fontId="0" fillId="0" borderId="10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 wrapText="1"/>
      <protection/>
    </xf>
    <xf numFmtId="3" fontId="0" fillId="0" borderId="10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0" fontId="0" fillId="0" borderId="11" xfId="60" applyFont="1" applyBorder="1" applyAlignment="1">
      <alignment vertical="center" wrapText="1"/>
      <protection/>
    </xf>
    <xf numFmtId="0" fontId="0" fillId="0" borderId="13" xfId="60" applyFont="1" applyBorder="1" applyAlignment="1">
      <alignment vertical="center" wrapText="1"/>
      <protection/>
    </xf>
    <xf numFmtId="0" fontId="0" fillId="0" borderId="12" xfId="60" applyFont="1" applyBorder="1" applyAlignment="1">
      <alignment vertical="center" wrapText="1"/>
      <protection/>
    </xf>
    <xf numFmtId="0" fontId="20" fillId="0" borderId="12" xfId="60" applyFont="1" applyBorder="1" applyAlignment="1">
      <alignment vertical="center" wrapText="1"/>
      <protection/>
    </xf>
    <xf numFmtId="0" fontId="20" fillId="0" borderId="10" xfId="60" applyFont="1" applyBorder="1" applyAlignment="1">
      <alignment vertical="center" wrapText="1"/>
      <protection/>
    </xf>
    <xf numFmtId="0" fontId="20" fillId="0" borderId="0" xfId="60" applyFont="1">
      <alignment/>
      <protection/>
    </xf>
    <xf numFmtId="0" fontId="16" fillId="22" borderId="14" xfId="60" applyFont="1" applyFill="1" applyBorder="1" applyAlignment="1">
      <alignment horizontal="center" vertical="center"/>
      <protection/>
    </xf>
    <xf numFmtId="0" fontId="16" fillId="22" borderId="15" xfId="60" applyFont="1" applyFill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19" fillId="0" borderId="10" xfId="40" applyNumberFormat="1" applyFont="1" applyFill="1" applyBorder="1" applyAlignment="1">
      <alignment/>
    </xf>
    <xf numFmtId="0" fontId="0" fillId="24" borderId="0" xfId="60" applyFont="1" applyFill="1">
      <alignment/>
      <protection/>
    </xf>
    <xf numFmtId="3" fontId="19" fillId="0" borderId="10" xfId="40" applyNumberFormat="1" applyFont="1" applyFill="1" applyBorder="1" applyAlignment="1">
      <alignment/>
    </xf>
    <xf numFmtId="3" fontId="19" fillId="24" borderId="10" xfId="40" applyNumberFormat="1" applyFont="1" applyFill="1" applyBorder="1" applyAlignment="1">
      <alignment/>
    </xf>
    <xf numFmtId="3" fontId="20" fillId="24" borderId="10" xfId="40" applyNumberFormat="1" applyFont="1" applyFill="1" applyBorder="1" applyAlignment="1">
      <alignment/>
    </xf>
    <xf numFmtId="0" fontId="20" fillId="24" borderId="0" xfId="60" applyFont="1" applyFill="1">
      <alignment/>
      <protection/>
    </xf>
    <xf numFmtId="0" fontId="0" fillId="0" borderId="0" xfId="60" applyFont="1" applyFill="1">
      <alignment/>
      <protection/>
    </xf>
    <xf numFmtId="0" fontId="6" fillId="0" borderId="0" xfId="56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64" fontId="0" fillId="0" borderId="0" xfId="4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19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22" borderId="10" xfId="60" applyFont="1" applyFill="1" applyBorder="1" applyAlignment="1">
      <alignment horizontal="center" vertical="center"/>
      <protection/>
    </xf>
    <xf numFmtId="0" fontId="21" fillId="0" borderId="0" xfId="60" applyFont="1" applyFill="1" applyAlignment="1">
      <alignment horizontal="center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33" fillId="0" borderId="0" xfId="60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34" fillId="22" borderId="10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164" fontId="33" fillId="0" borderId="10" xfId="40" applyNumberFormat="1" applyFont="1" applyFill="1" applyBorder="1" applyAlignment="1">
      <alignment horizontal="center" vertical="center"/>
    </xf>
    <xf numFmtId="3" fontId="35" fillId="0" borderId="10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35" fillId="0" borderId="10" xfId="60" applyNumberFormat="1" applyFont="1" applyFill="1" applyBorder="1" applyAlignment="1">
      <alignment horizontal="center" vertical="center"/>
      <protection/>
    </xf>
    <xf numFmtId="3" fontId="35" fillId="0" borderId="10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22" borderId="10" xfId="59" applyFont="1" applyFill="1" applyBorder="1">
      <alignment/>
      <protection/>
    </xf>
    <xf numFmtId="3" fontId="6" fillId="0" borderId="10" xfId="40" applyNumberFormat="1" applyFont="1" applyFill="1" applyBorder="1" applyAlignment="1">
      <alignment horizontal="right" vertical="center"/>
    </xf>
    <xf numFmtId="0" fontId="0" fillId="22" borderId="16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16" fillId="22" borderId="16" xfId="5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22" borderId="11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31" fillId="0" borderId="0" xfId="60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vertical="center"/>
      <protection/>
    </xf>
    <xf numFmtId="0" fontId="25" fillId="22" borderId="17" xfId="59" applyFont="1" applyFill="1" applyBorder="1" applyAlignment="1">
      <alignment horizontal="center" vertical="center"/>
      <protection/>
    </xf>
    <xf numFmtId="0" fontId="0" fillId="22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59" applyNumberFormat="1" applyFont="1" applyBorder="1" applyAlignment="1">
      <alignment horizontal="center" vertical="center"/>
      <protection/>
    </xf>
    <xf numFmtId="0" fontId="0" fillId="24" borderId="0" xfId="58" applyFont="1" applyFill="1" applyBorder="1" applyAlignment="1">
      <alignment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0" xfId="58" applyFont="1" applyBorder="1" applyAlignment="1">
      <alignment horizontal="right"/>
      <protection/>
    </xf>
    <xf numFmtId="0" fontId="0" fillId="22" borderId="10" xfId="58" applyFont="1" applyFill="1" applyBorder="1" applyAlignment="1">
      <alignment horizontal="center" vertical="center"/>
      <protection/>
    </xf>
    <xf numFmtId="0" fontId="0" fillId="0" borderId="0" xfId="58" applyFont="1" applyAlignment="1">
      <alignment horizontal="right"/>
      <protection/>
    </xf>
    <xf numFmtId="0" fontId="0" fillId="22" borderId="10" xfId="58" applyFont="1" applyFill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3" fontId="16" fillId="0" borderId="10" xfId="62" applyNumberFormat="1" applyFont="1" applyBorder="1" applyAlignment="1">
      <alignment vertical="center"/>
      <protection/>
    </xf>
    <xf numFmtId="2" fontId="4" fillId="0" borderId="10" xfId="58" applyNumberFormat="1" applyFont="1" applyBorder="1" applyAlignment="1">
      <alignment horizontal="center" vertical="center"/>
      <protection/>
    </xf>
    <xf numFmtId="164" fontId="0" fillId="0" borderId="0" xfId="58" applyNumberFormat="1" applyFont="1">
      <alignment/>
      <protection/>
    </xf>
    <xf numFmtId="0" fontId="0" fillId="24" borderId="0" xfId="58" applyFill="1" applyBorder="1" applyAlignment="1">
      <alignment horizontal="center"/>
      <protection/>
    </xf>
    <xf numFmtId="0" fontId="0" fillId="24" borderId="0" xfId="58" applyFill="1" applyBorder="1" applyAlignment="1">
      <alignment/>
      <protection/>
    </xf>
    <xf numFmtId="0" fontId="0" fillId="24" borderId="0" xfId="58" applyFill="1" applyBorder="1" applyAlignment="1">
      <alignment horizontal="right" vertical="center"/>
      <protection/>
    </xf>
    <xf numFmtId="0" fontId="0" fillId="0" borderId="0" xfId="58" applyAlignment="1">
      <alignment/>
      <protection/>
    </xf>
    <xf numFmtId="0" fontId="0" fillId="0" borderId="0" xfId="58" applyBorder="1" applyAlignment="1">
      <alignment horizontal="center" vertical="center"/>
      <protection/>
    </xf>
    <xf numFmtId="0" fontId="0" fillId="0" borderId="0" xfId="58">
      <alignment/>
      <protection/>
    </xf>
    <xf numFmtId="0" fontId="0" fillId="24" borderId="0" xfId="58" applyFill="1" applyBorder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/>
      <protection/>
    </xf>
    <xf numFmtId="0" fontId="12" fillId="22" borderId="10" xfId="58" applyFont="1" applyFill="1" applyBorder="1" applyAlignment="1">
      <alignment horizontal="center"/>
      <protection/>
    </xf>
    <xf numFmtId="0" fontId="0" fillId="22" borderId="17" xfId="58" applyFont="1" applyFill="1" applyBorder="1" applyAlignment="1">
      <alignment horizontal="center" vertical="center"/>
      <protection/>
    </xf>
    <xf numFmtId="0" fontId="12" fillId="22" borderId="17" xfId="58" applyFont="1" applyFill="1" applyBorder="1" applyAlignment="1">
      <alignment horizontal="center"/>
      <protection/>
    </xf>
    <xf numFmtId="0" fontId="0" fillId="0" borderId="19" xfId="58" applyBorder="1" applyAlignment="1">
      <alignment/>
      <protection/>
    </xf>
    <xf numFmtId="0" fontId="0" fillId="0" borderId="18" xfId="58" applyBorder="1">
      <alignment/>
      <protection/>
    </xf>
    <xf numFmtId="0" fontId="0" fillId="0" borderId="19" xfId="58" applyBorder="1">
      <alignment/>
      <protection/>
    </xf>
    <xf numFmtId="0" fontId="0" fillId="0" borderId="11" xfId="58" applyBorder="1">
      <alignment/>
      <protection/>
    </xf>
    <xf numFmtId="0" fontId="16" fillId="0" borderId="0" xfId="58" applyFont="1">
      <alignment/>
      <protection/>
    </xf>
    <xf numFmtId="164" fontId="0" fillId="0" borderId="0" xfId="58" applyNumberFormat="1">
      <alignment/>
      <protection/>
    </xf>
    <xf numFmtId="0" fontId="0" fillId="0" borderId="0" xfId="59" applyFont="1">
      <alignment/>
      <protection/>
    </xf>
    <xf numFmtId="0" fontId="0" fillId="22" borderId="10" xfId="59" applyFont="1" applyFill="1" applyBorder="1">
      <alignment/>
      <protection/>
    </xf>
    <xf numFmtId="0" fontId="16" fillId="22" borderId="18" xfId="59" applyFont="1" applyFill="1" applyBorder="1" applyAlignment="1">
      <alignment horizontal="center" vertical="center"/>
      <protection/>
    </xf>
    <xf numFmtId="0" fontId="6" fillId="0" borderId="20" xfId="59" applyFont="1" applyBorder="1" applyAlignment="1">
      <alignment horizontal="center" vertical="center" textRotation="90" wrapText="1"/>
      <protection/>
    </xf>
    <xf numFmtId="0" fontId="6" fillId="0" borderId="21" xfId="59" applyFont="1" applyBorder="1" applyAlignment="1">
      <alignment horizontal="center" vertical="center" textRotation="90" wrapText="1"/>
      <protection/>
    </xf>
    <xf numFmtId="0" fontId="6" fillId="0" borderId="20" xfId="56" applyFont="1" applyBorder="1" applyAlignment="1">
      <alignment horizontal="center" vertical="top"/>
      <protection/>
    </xf>
    <xf numFmtId="0" fontId="6" fillId="0" borderId="18" xfId="56" applyFont="1" applyBorder="1" applyAlignment="1">
      <alignment vertical="center" wrapText="1"/>
      <protection/>
    </xf>
    <xf numFmtId="3" fontId="6" fillId="0" borderId="20" xfId="40" applyNumberFormat="1" applyFont="1" applyBorder="1" applyAlignment="1">
      <alignment horizontal="right" vertical="center"/>
    </xf>
    <xf numFmtId="3" fontId="6" fillId="0" borderId="21" xfId="40" applyNumberFormat="1" applyFont="1" applyBorder="1" applyAlignment="1">
      <alignment horizontal="right" vertical="center"/>
    </xf>
    <xf numFmtId="3" fontId="6" fillId="0" borderId="20" xfId="40" applyNumberFormat="1" applyFont="1" applyBorder="1" applyAlignment="1" quotePrefix="1">
      <alignment horizontal="right" vertical="center"/>
    </xf>
    <xf numFmtId="3" fontId="6" fillId="0" borderId="21" xfId="40" applyNumberFormat="1" applyFont="1" applyBorder="1" applyAlignment="1" quotePrefix="1">
      <alignment horizontal="right" vertical="center"/>
    </xf>
    <xf numFmtId="0" fontId="6" fillId="0" borderId="20" xfId="56" applyFont="1" applyBorder="1" applyAlignment="1">
      <alignment horizontal="center" vertical="center"/>
      <protection/>
    </xf>
    <xf numFmtId="3" fontId="6" fillId="0" borderId="20" xfId="40" applyNumberFormat="1" applyFont="1" applyBorder="1" applyAlignment="1">
      <alignment horizontal="right" vertical="center" wrapText="1"/>
    </xf>
    <xf numFmtId="0" fontId="0" fillId="0" borderId="10" xfId="59" applyFont="1" applyBorder="1">
      <alignment/>
      <protection/>
    </xf>
    <xf numFmtId="0" fontId="0" fillId="0" borderId="20" xfId="59" applyFont="1" applyBorder="1">
      <alignment/>
      <protection/>
    </xf>
    <xf numFmtId="0" fontId="0" fillId="0" borderId="21" xfId="59" applyFont="1" applyBorder="1">
      <alignment/>
      <protection/>
    </xf>
    <xf numFmtId="0" fontId="7" fillId="0" borderId="20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vertical="center" wrapText="1"/>
      <protection/>
    </xf>
    <xf numFmtId="3" fontId="7" fillId="0" borderId="20" xfId="40" applyNumberFormat="1" applyFont="1" applyBorder="1" applyAlignment="1">
      <alignment horizontal="right" vertical="center"/>
    </xf>
    <xf numFmtId="3" fontId="7" fillId="0" borderId="20" xfId="40" applyNumberFormat="1" applyFont="1" applyBorder="1" applyAlignment="1" quotePrefix="1">
      <alignment horizontal="right" vertical="center"/>
    </xf>
    <xf numFmtId="0" fontId="7" fillId="0" borderId="22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vertical="center" wrapText="1"/>
      <protection/>
    </xf>
    <xf numFmtId="3" fontId="7" fillId="0" borderId="22" xfId="40" applyNumberFormat="1" applyFont="1" applyBorder="1" applyAlignment="1">
      <alignment horizontal="right" vertical="center"/>
    </xf>
    <xf numFmtId="3" fontId="7" fillId="0" borderId="23" xfId="40" applyNumberFormat="1" applyFont="1" applyBorder="1" applyAlignment="1">
      <alignment horizontal="right" vertical="center"/>
    </xf>
    <xf numFmtId="3" fontId="7" fillId="0" borderId="25" xfId="40" applyNumberFormat="1" applyFont="1" applyBorder="1" applyAlignment="1">
      <alignment horizontal="right" vertical="center"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18" fillId="0" borderId="0" xfId="58" applyFont="1" applyAlignment="1">
      <alignment horizontal="right"/>
      <protection/>
    </xf>
    <xf numFmtId="0" fontId="0" fillId="24" borderId="0" xfId="58" applyFill="1" applyBorder="1" applyAlignment="1">
      <alignment horizontal="center" vertical="center"/>
      <protection/>
    </xf>
    <xf numFmtId="0" fontId="40" fillId="22" borderId="17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0" borderId="18" xfId="58" applyFont="1" applyBorder="1">
      <alignment/>
      <protection/>
    </xf>
    <xf numFmtId="0" fontId="41" fillId="0" borderId="19" xfId="58" applyFont="1" applyBorder="1">
      <alignment/>
      <protection/>
    </xf>
    <xf numFmtId="0" fontId="41" fillId="0" borderId="19" xfId="58" applyFont="1" applyBorder="1" applyAlignment="1">
      <alignment horizontal="right"/>
      <protection/>
    </xf>
    <xf numFmtId="0" fontId="41" fillId="0" borderId="11" xfId="58" applyFont="1" applyBorder="1" applyAlignment="1">
      <alignment horizontal="right"/>
      <protection/>
    </xf>
    <xf numFmtId="0" fontId="42" fillId="0" borderId="26" xfId="58" applyFont="1" applyBorder="1" applyAlignment="1">
      <alignment horizontal="center" vertical="center"/>
      <protection/>
    </xf>
    <xf numFmtId="0" fontId="39" fillId="0" borderId="0" xfId="58" applyFont="1">
      <alignment/>
      <protection/>
    </xf>
    <xf numFmtId="0" fontId="39" fillId="0" borderId="27" xfId="58" applyFont="1" applyBorder="1" applyAlignment="1">
      <alignment horizontal="center" vertical="center"/>
      <protection/>
    </xf>
    <xf numFmtId="3" fontId="39" fillId="0" borderId="10" xfId="58" applyNumberFormat="1" applyFont="1" applyBorder="1">
      <alignment/>
      <protection/>
    </xf>
    <xf numFmtId="3" fontId="42" fillId="0" borderId="10" xfId="58" applyNumberFormat="1" applyFont="1" applyBorder="1">
      <alignment/>
      <protection/>
    </xf>
    <xf numFmtId="0" fontId="42" fillId="0" borderId="0" xfId="58" applyFont="1">
      <alignment/>
      <protection/>
    </xf>
    <xf numFmtId="0" fontId="42" fillId="0" borderId="27" xfId="58" applyFont="1" applyBorder="1" applyAlignment="1">
      <alignment horizontal="center" vertical="center"/>
      <protection/>
    </xf>
    <xf numFmtId="3" fontId="42" fillId="0" borderId="10" xfId="56" applyNumberFormat="1" applyFont="1" applyBorder="1" applyAlignment="1">
      <alignment/>
      <protection/>
    </xf>
    <xf numFmtId="0" fontId="39" fillId="0" borderId="0" xfId="56" applyFont="1" applyBorder="1" applyAlignment="1">
      <alignment horizontal="center" vertical="center"/>
      <protection/>
    </xf>
    <xf numFmtId="0" fontId="39" fillId="0" borderId="0" xfId="56" applyFont="1" applyBorder="1" applyAlignment="1">
      <alignment horizontal="left" vertical="center"/>
      <protection/>
    </xf>
    <xf numFmtId="0" fontId="40" fillId="22" borderId="10" xfId="58" applyFont="1" applyFill="1" applyBorder="1" applyAlignment="1">
      <alignment horizontal="center" vertical="center"/>
      <protection/>
    </xf>
    <xf numFmtId="0" fontId="39" fillId="0" borderId="28" xfId="56" applyFont="1" applyBorder="1" applyAlignment="1">
      <alignment horizontal="center" vertical="center"/>
      <protection/>
    </xf>
    <xf numFmtId="0" fontId="39" fillId="0" borderId="28" xfId="56" applyFont="1" applyBorder="1" applyAlignment="1">
      <alignment horizontal="left" vertical="center"/>
      <protection/>
    </xf>
    <xf numFmtId="0" fontId="39" fillId="0" borderId="10" xfId="58" applyFont="1" applyBorder="1" applyAlignment="1">
      <alignment/>
      <protection/>
    </xf>
    <xf numFmtId="0" fontId="39" fillId="0" borderId="0" xfId="58" applyFont="1" applyBorder="1">
      <alignment/>
      <protection/>
    </xf>
    <xf numFmtId="0" fontId="39" fillId="0" borderId="10" xfId="56" applyFont="1" applyBorder="1" applyAlignment="1">
      <alignment horizontal="center" vertical="center"/>
      <protection/>
    </xf>
    <xf numFmtId="0" fontId="42" fillId="0" borderId="16" xfId="56" applyFont="1" applyBorder="1" applyAlignment="1">
      <alignment horizontal="center" vertical="center"/>
      <protection/>
    </xf>
    <xf numFmtId="3" fontId="39" fillId="0" borderId="10" xfId="56" applyNumberFormat="1" applyFont="1" applyBorder="1" applyAlignment="1">
      <alignment vertical="center"/>
      <protection/>
    </xf>
    <xf numFmtId="0" fontId="40" fillId="24" borderId="0" xfId="62" applyFont="1" applyFill="1" applyBorder="1" applyAlignment="1">
      <alignment horizontal="center" vertical="center"/>
      <protection/>
    </xf>
    <xf numFmtId="0" fontId="40" fillId="0" borderId="0" xfId="56" applyFont="1" applyBorder="1" applyAlignment="1">
      <alignment horizontal="center" vertical="center"/>
      <protection/>
    </xf>
    <xf numFmtId="0" fontId="40" fillId="0" borderId="0" xfId="56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3" fontId="40" fillId="0" borderId="0" xfId="56" applyNumberFormat="1" applyFont="1" applyBorder="1" applyAlignment="1">
      <alignment vertical="center"/>
      <protection/>
    </xf>
    <xf numFmtId="0" fontId="41" fillId="0" borderId="0" xfId="58" applyFont="1" applyBorder="1" applyAlignment="1">
      <alignment/>
      <protection/>
    </xf>
    <xf numFmtId="0" fontId="41" fillId="0" borderId="0" xfId="58" applyFont="1" applyBorder="1">
      <alignment/>
      <protection/>
    </xf>
    <xf numFmtId="0" fontId="29" fillId="0" borderId="0" xfId="58" applyFont="1" applyBorder="1" applyAlignment="1">
      <alignment horizontal="center" vertical="center"/>
      <protection/>
    </xf>
    <xf numFmtId="0" fontId="29" fillId="0" borderId="0" xfId="58" applyFont="1" applyBorder="1" applyAlignment="1">
      <alignment vertical="center"/>
      <protection/>
    </xf>
    <xf numFmtId="3" fontId="29" fillId="0" borderId="0" xfId="58" applyNumberFormat="1" applyFont="1" applyBorder="1" applyAlignment="1">
      <alignment/>
      <protection/>
    </xf>
    <xf numFmtId="0" fontId="29" fillId="0" borderId="0" xfId="58" applyFont="1" applyBorder="1" applyAlignment="1">
      <alignment/>
      <protection/>
    </xf>
    <xf numFmtId="0" fontId="43" fillId="0" borderId="0" xfId="58" applyFont="1" applyBorder="1" applyAlignment="1">
      <alignment horizontal="center" vertical="center"/>
      <protection/>
    </xf>
    <xf numFmtId="0" fontId="29" fillId="0" borderId="0" xfId="56" applyFont="1" applyBorder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0" fontId="29" fillId="0" borderId="0" xfId="58" applyFont="1" applyBorder="1" applyAlignment="1">
      <alignment vertical="center"/>
      <protection/>
    </xf>
    <xf numFmtId="3" fontId="29" fillId="0" borderId="0" xfId="56" applyNumberFormat="1" applyFont="1" applyBorder="1" applyAlignment="1">
      <alignment/>
      <protection/>
    </xf>
    <xf numFmtId="0" fontId="41" fillId="0" borderId="0" xfId="58" applyFont="1" applyBorder="1" applyAlignment="1">
      <alignment horizontal="center" vertical="center"/>
      <protection/>
    </xf>
    <xf numFmtId="0" fontId="41" fillId="0" borderId="0" xfId="58" applyFont="1" applyBorder="1" applyAlignment="1">
      <alignment horizontal="left" vertical="center"/>
      <protection/>
    </xf>
    <xf numFmtId="0" fontId="19" fillId="24" borderId="0" xfId="62" applyFill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3" fontId="19" fillId="0" borderId="0" xfId="56" applyNumberFormat="1" applyFont="1" applyBorder="1" applyAlignment="1">
      <alignment vertical="center"/>
      <protection/>
    </xf>
    <xf numFmtId="0" fontId="0" fillId="0" borderId="0" xfId="58" applyBorder="1" applyAlignment="1">
      <alignment/>
      <protection/>
    </xf>
    <xf numFmtId="0" fontId="0" fillId="0" borderId="0" xfId="58" applyBorder="1">
      <alignment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0" fillId="0" borderId="0" xfId="56" applyNumberFormat="1" applyFont="1" applyBorder="1" applyAlignment="1">
      <alignment/>
      <protection/>
    </xf>
    <xf numFmtId="0" fontId="19" fillId="0" borderId="0" xfId="56" applyFont="1" applyBorder="1" applyAlignment="1">
      <alignment vertical="center" wrapText="1"/>
      <protection/>
    </xf>
    <xf numFmtId="0" fontId="0" fillId="0" borderId="0" xfId="58" applyBorder="1" applyAlignment="1">
      <alignment vertical="center" wrapText="1"/>
      <protection/>
    </xf>
    <xf numFmtId="0" fontId="20" fillId="0" borderId="0" xfId="58" applyFont="1" applyBorder="1" applyAlignment="1">
      <alignment horizontal="center" vertical="center"/>
      <protection/>
    </xf>
    <xf numFmtId="0" fontId="20" fillId="0" borderId="0" xfId="58" applyFont="1" applyBorder="1" applyAlignment="1">
      <alignment vertical="center"/>
      <protection/>
    </xf>
    <xf numFmtId="3" fontId="20" fillId="0" borderId="0" xfId="58" applyNumberFormat="1" applyFont="1" applyBorder="1" applyAlignment="1">
      <alignment/>
      <protection/>
    </xf>
    <xf numFmtId="0" fontId="20" fillId="0" borderId="0" xfId="58" applyFont="1" applyBorder="1" applyAlignment="1">
      <alignment horizontal="center" vertical="top"/>
      <protection/>
    </xf>
    <xf numFmtId="0" fontId="20" fillId="0" borderId="0" xfId="58" applyFont="1" applyBorder="1" applyAlignment="1">
      <alignment vertical="center" wrapText="1"/>
      <protection/>
    </xf>
    <xf numFmtId="0" fontId="0" fillId="0" borderId="0" xfId="58" applyBorder="1" applyAlignment="1">
      <alignment horizontal="left" vertical="center"/>
      <protection/>
    </xf>
    <xf numFmtId="3" fontId="20" fillId="0" borderId="0" xfId="56" applyNumberFormat="1" applyFont="1" applyBorder="1" applyAlignment="1">
      <alignment vertical="center"/>
      <protection/>
    </xf>
    <xf numFmtId="0" fontId="3" fillId="0" borderId="0" xfId="56" applyAlignment="1">
      <alignment horizontal="center" vertical="center" wrapText="1"/>
      <protection/>
    </xf>
    <xf numFmtId="0" fontId="18" fillId="22" borderId="10" xfId="56" applyFont="1" applyFill="1" applyBorder="1" applyAlignment="1">
      <alignment vertical="center"/>
      <protection/>
    </xf>
    <xf numFmtId="0" fontId="0" fillId="0" borderId="0" xfId="58" applyFill="1" applyBorder="1">
      <alignment/>
      <protection/>
    </xf>
    <xf numFmtId="0" fontId="0" fillId="0" borderId="0" xfId="58" applyFill="1">
      <alignment/>
      <protection/>
    </xf>
    <xf numFmtId="0" fontId="0" fillId="0" borderId="0" xfId="58" applyFill="1" applyBorder="1" applyAlignment="1">
      <alignment horizontal="center" vertical="center" wrapText="1"/>
      <protection/>
    </xf>
    <xf numFmtId="0" fontId="0" fillId="0" borderId="29" xfId="58" applyFill="1" applyBorder="1" applyAlignment="1">
      <alignment horizontal="center" vertical="center" wrapText="1"/>
      <protection/>
    </xf>
    <xf numFmtId="0" fontId="16" fillId="0" borderId="0" xfId="58" applyFont="1" applyFill="1" applyAlignment="1">
      <alignment horizontal="right"/>
      <protection/>
    </xf>
    <xf numFmtId="0" fontId="18" fillId="0" borderId="0" xfId="58" applyFont="1" applyFill="1">
      <alignment/>
      <protection/>
    </xf>
    <xf numFmtId="0" fontId="18" fillId="0" borderId="0" xfId="61" applyFont="1">
      <alignment/>
      <protection/>
    </xf>
    <xf numFmtId="3" fontId="19" fillId="0" borderId="0" xfId="40" applyNumberFormat="1" applyFont="1" applyAlignment="1">
      <alignment horizontal="right"/>
    </xf>
    <xf numFmtId="3" fontId="18" fillId="0" borderId="0" xfId="40" applyNumberFormat="1" applyFont="1" applyAlignment="1">
      <alignment horizontal="right"/>
    </xf>
    <xf numFmtId="0" fontId="19" fillId="0" borderId="0" xfId="61" applyFont="1">
      <alignment/>
      <protection/>
    </xf>
    <xf numFmtId="3" fontId="20" fillId="0" borderId="10" xfId="40" applyNumberFormat="1" applyFont="1" applyBorder="1" applyAlignment="1">
      <alignment vertical="center"/>
    </xf>
    <xf numFmtId="0" fontId="17" fillId="0" borderId="0" xfId="61" applyFont="1">
      <alignment/>
      <protection/>
    </xf>
    <xf numFmtId="0" fontId="17" fillId="0" borderId="10" xfId="61" applyFont="1" applyBorder="1">
      <alignment/>
      <protection/>
    </xf>
    <xf numFmtId="0" fontId="19" fillId="0" borderId="0" xfId="61" applyFont="1" applyBorder="1" quotePrefix="1">
      <alignment/>
      <protection/>
    </xf>
    <xf numFmtId="0" fontId="19" fillId="0" borderId="0" xfId="61" applyFont="1" applyBorder="1" applyAlignment="1" quotePrefix="1">
      <alignment horizontal="right" vertical="center"/>
      <protection/>
    </xf>
    <xf numFmtId="0" fontId="19" fillId="0" borderId="0" xfId="61" applyFont="1" applyBorder="1" applyAlignment="1">
      <alignment vertical="center" wrapText="1"/>
      <protection/>
    </xf>
    <xf numFmtId="0" fontId="19" fillId="0" borderId="0" xfId="61" applyFont="1" applyBorder="1" applyAlignment="1">
      <alignment horizontal="right" vertical="center"/>
      <protection/>
    </xf>
    <xf numFmtId="0" fontId="19" fillId="0" borderId="30" xfId="61" applyFont="1" applyBorder="1">
      <alignment/>
      <protection/>
    </xf>
    <xf numFmtId="0" fontId="19" fillId="0" borderId="0" xfId="61" applyFont="1" applyBorder="1">
      <alignment/>
      <protection/>
    </xf>
    <xf numFmtId="0" fontId="20" fillId="0" borderId="30" xfId="61" applyFont="1" applyBorder="1">
      <alignment/>
      <protection/>
    </xf>
    <xf numFmtId="0" fontId="18" fillId="0" borderId="30" xfId="61" applyFont="1" applyBorder="1">
      <alignment/>
      <protection/>
    </xf>
    <xf numFmtId="3" fontId="20" fillId="0" borderId="0" xfId="40" applyNumberFormat="1" applyFont="1" applyBorder="1" applyAlignment="1">
      <alignment horizontal="right" vertical="center"/>
    </xf>
    <xf numFmtId="0" fontId="49" fillId="0" borderId="0" xfId="61" applyFont="1">
      <alignment/>
      <protection/>
    </xf>
    <xf numFmtId="0" fontId="18" fillId="0" borderId="0" xfId="61" applyFont="1" applyBorder="1">
      <alignment/>
      <protection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164" fontId="0" fillId="0" borderId="17" xfId="40" applyNumberFormat="1" applyFont="1" applyBorder="1" applyAlignment="1">
      <alignment horizontal="center" vertical="center"/>
    </xf>
    <xf numFmtId="164" fontId="0" fillId="0" borderId="16" xfId="40" applyNumberFormat="1" applyFont="1" applyBorder="1" applyAlignment="1">
      <alignment horizontal="center" vertical="center"/>
    </xf>
    <xf numFmtId="0" fontId="0" fillId="0" borderId="0" xfId="58" applyBorder="1" applyAlignment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1" fillId="0" borderId="0" xfId="58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0" borderId="0" xfId="58" applyFont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29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30" xfId="56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19" xfId="58" applyFont="1" applyBorder="1" applyAlignment="1">
      <alignment horizontal="center" vertical="center" wrapText="1"/>
      <protection/>
    </xf>
    <xf numFmtId="0" fontId="16" fillId="0" borderId="29" xfId="58" applyFont="1" applyBorder="1" applyAlignment="1">
      <alignment horizontal="center" vertical="center" wrapText="1"/>
      <protection/>
    </xf>
    <xf numFmtId="0" fontId="16" fillId="0" borderId="15" xfId="58" applyFont="1" applyBorder="1" applyAlignment="1">
      <alignment horizontal="center" vertical="center" wrapText="1"/>
      <protection/>
    </xf>
    <xf numFmtId="0" fontId="16" fillId="0" borderId="28" xfId="58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9" fillId="0" borderId="10" xfId="58" applyFont="1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42" fillId="0" borderId="10" xfId="58" applyFont="1" applyBorder="1" applyAlignment="1">
      <alignment vertical="center" wrapText="1"/>
      <protection/>
    </xf>
    <xf numFmtId="0" fontId="39" fillId="0" borderId="10" xfId="58" applyFont="1" applyBorder="1" applyAlignment="1">
      <alignment vertical="center" wrapText="1"/>
      <protection/>
    </xf>
    <xf numFmtId="0" fontId="39" fillId="0" borderId="16" xfId="58" applyFont="1" applyBorder="1" applyAlignment="1">
      <alignment vertical="center"/>
      <protection/>
    </xf>
    <xf numFmtId="0" fontId="39" fillId="0" borderId="10" xfId="58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19" xfId="58" applyFont="1" applyBorder="1" applyAlignment="1">
      <alignment horizontal="left" vertical="center"/>
      <protection/>
    </xf>
    <xf numFmtId="0" fontId="39" fillId="0" borderId="11" xfId="58" applyFont="1" applyBorder="1" applyAlignment="1">
      <alignment horizontal="left" vertical="center"/>
      <protection/>
    </xf>
    <xf numFmtId="0" fontId="0" fillId="0" borderId="0" xfId="0" applyAlignment="1">
      <alignment horizontal="right" vertical="center"/>
    </xf>
    <xf numFmtId="0" fontId="7" fillId="0" borderId="10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19" fillId="0" borderId="0" xfId="58" applyFont="1" applyAlignment="1">
      <alignment horizontal="center" vertical="center"/>
      <protection/>
    </xf>
    <xf numFmtId="0" fontId="6" fillId="0" borderId="0" xfId="56" applyFont="1" applyAlignment="1">
      <alignment horizontal="right" vertical="center"/>
      <protection/>
    </xf>
    <xf numFmtId="0" fontId="6" fillId="0" borderId="0" xfId="56" applyFont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0" fontId="21" fillId="0" borderId="0" xfId="56" applyFont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7" fillId="0" borderId="0" xfId="56" applyFont="1" applyBorder="1" applyAlignment="1">
      <alignment vertical="center"/>
      <protection/>
    </xf>
    <xf numFmtId="0" fontId="6" fillId="0" borderId="31" xfId="56" applyFont="1" applyBorder="1" applyAlignment="1">
      <alignment horizontal="center" vertical="center" textRotation="90" wrapText="1"/>
      <protection/>
    </xf>
    <xf numFmtId="0" fontId="6" fillId="0" borderId="20" xfId="56" applyFont="1" applyBorder="1" applyAlignment="1">
      <alignment horizontal="center" vertical="center" textRotation="90" wrapText="1"/>
      <protection/>
    </xf>
    <xf numFmtId="0" fontId="18" fillId="0" borderId="20" xfId="59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 textRotation="90" wrapText="1"/>
      <protection/>
    </xf>
    <xf numFmtId="0" fontId="6" fillId="0" borderId="10" xfId="56" applyFont="1" applyBorder="1" applyAlignment="1">
      <alignment horizontal="center" vertical="center" textRotation="90" wrapText="1"/>
      <protection/>
    </xf>
    <xf numFmtId="0" fontId="18" fillId="0" borderId="10" xfId="59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 wrapText="1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12" fillId="0" borderId="18" xfId="59" applyFont="1" applyBorder="1" applyAlignment="1">
      <alignment/>
      <protection/>
    </xf>
    <xf numFmtId="0" fontId="7" fillId="0" borderId="33" xfId="59" applyFont="1" applyBorder="1" applyAlignment="1">
      <alignment horizontal="center" vertical="center" wrapText="1"/>
      <protection/>
    </xf>
    <xf numFmtId="0" fontId="7" fillId="0" borderId="34" xfId="59" applyFont="1" applyBorder="1" applyAlignment="1">
      <alignment horizontal="center" vertical="center" wrapText="1"/>
      <protection/>
    </xf>
    <xf numFmtId="0" fontId="7" fillId="0" borderId="31" xfId="59" applyFont="1" applyBorder="1" applyAlignment="1">
      <alignment horizontal="center" vertical="center" wrapText="1"/>
      <protection/>
    </xf>
    <xf numFmtId="0" fontId="7" fillId="0" borderId="32" xfId="59" applyFont="1" applyBorder="1" applyAlignment="1">
      <alignment horizontal="center" vertical="center" wrapText="1"/>
      <protection/>
    </xf>
    <xf numFmtId="0" fontId="7" fillId="0" borderId="35" xfId="59" applyFont="1" applyBorder="1" applyAlignment="1">
      <alignment horizontal="center" vertical="center" wrapText="1"/>
      <protection/>
    </xf>
    <xf numFmtId="0" fontId="12" fillId="0" borderId="0" xfId="56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8" fillId="0" borderId="0" xfId="59" applyFont="1" applyAlignment="1">
      <alignment horizontal="center" vertical="center"/>
      <protection/>
    </xf>
    <xf numFmtId="0" fontId="17" fillId="0" borderId="14" xfId="59" applyFont="1" applyBorder="1" applyAlignment="1">
      <alignment horizontal="left" vertical="center"/>
      <protection/>
    </xf>
    <xf numFmtId="0" fontId="0" fillId="0" borderId="29" xfId="0" applyFont="1" applyBorder="1" applyAlignment="1">
      <alignment vertical="center"/>
    </xf>
    <xf numFmtId="0" fontId="0" fillId="24" borderId="19" xfId="60" applyFont="1" applyFill="1" applyBorder="1" applyAlignment="1">
      <alignment vertical="center"/>
      <protection/>
    </xf>
    <xf numFmtId="0" fontId="0" fillId="24" borderId="11" xfId="60" applyFont="1" applyFill="1" applyBorder="1" applyAlignment="1">
      <alignment vertical="center"/>
      <protection/>
    </xf>
    <xf numFmtId="0" fontId="20" fillId="24" borderId="19" xfId="60" applyFont="1" applyFill="1" applyBorder="1" applyAlignment="1">
      <alignment vertical="center"/>
      <protection/>
    </xf>
    <xf numFmtId="0" fontId="20" fillId="24" borderId="11" xfId="60" applyFont="1" applyFill="1" applyBorder="1" applyAlignment="1">
      <alignment vertical="center"/>
      <protection/>
    </xf>
    <xf numFmtId="0" fontId="0" fillId="0" borderId="13" xfId="60" applyFont="1" applyBorder="1" applyAlignment="1">
      <alignment horizontal="left" vertical="center" wrapText="1"/>
      <protection/>
    </xf>
    <xf numFmtId="0" fontId="0" fillId="0" borderId="12" xfId="60" applyFont="1" applyBorder="1" applyAlignment="1">
      <alignment horizontal="left" vertical="center" wrapText="1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0" fillId="24" borderId="28" xfId="60" applyFont="1" applyFill="1" applyBorder="1" applyAlignment="1">
      <alignment vertical="center"/>
      <protection/>
    </xf>
    <xf numFmtId="0" fontId="0" fillId="24" borderId="12" xfId="60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8" fillId="0" borderId="0" xfId="60" applyFont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35" fillId="0" borderId="18" xfId="60" applyFont="1" applyFill="1" applyBorder="1" applyAlignment="1">
      <alignment horizontal="left" vertical="center" wrapText="1"/>
      <protection/>
    </xf>
    <xf numFmtId="0" fontId="35" fillId="0" borderId="19" xfId="60" applyFont="1" applyFill="1" applyBorder="1" applyAlignment="1">
      <alignment horizontal="left" vertical="center" wrapText="1"/>
      <protection/>
    </xf>
    <xf numFmtId="0" fontId="35" fillId="0" borderId="11" xfId="60" applyFont="1" applyFill="1" applyBorder="1" applyAlignment="1">
      <alignment horizontal="left" vertical="center" wrapText="1"/>
      <protection/>
    </xf>
    <xf numFmtId="0" fontId="19" fillId="0" borderId="18" xfId="60" applyFont="1" applyFill="1" applyBorder="1" applyAlignment="1">
      <alignment horizontal="left" vertical="center" wrapText="1"/>
      <protection/>
    </xf>
    <xf numFmtId="0" fontId="19" fillId="0" borderId="19" xfId="60" applyFont="1" applyFill="1" applyBorder="1" applyAlignment="1">
      <alignment horizontal="left" vertical="center" wrapText="1"/>
      <protection/>
    </xf>
    <xf numFmtId="0" fontId="19" fillId="0" borderId="11" xfId="60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right" vertical="center"/>
      <protection/>
    </xf>
    <xf numFmtId="0" fontId="21" fillId="0" borderId="0" xfId="60" applyFont="1" applyFill="1" applyBorder="1" applyAlignment="1">
      <alignment horizontal="center" vertical="center" wrapText="1"/>
      <protection/>
    </xf>
    <xf numFmtId="0" fontId="32" fillId="0" borderId="28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/>
      <protection/>
    </xf>
    <xf numFmtId="0" fontId="34" fillId="22" borderId="16" xfId="60" applyFont="1" applyFill="1" applyBorder="1" applyAlignment="1">
      <alignment horizontal="center" vertical="center"/>
      <protection/>
    </xf>
    <xf numFmtId="0" fontId="34" fillId="22" borderId="10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56" applyFont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0" fillId="0" borderId="29" xfId="58" applyBorder="1" applyAlignment="1">
      <alignment horizontal="center" vertical="center"/>
      <protection/>
    </xf>
    <xf numFmtId="0" fontId="44" fillId="0" borderId="0" xfId="58" applyFont="1" applyFill="1" applyAlignment="1">
      <alignment horizontal="center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 textRotation="90" wrapText="1"/>
      <protection/>
    </xf>
    <xf numFmtId="0" fontId="17" fillId="0" borderId="11" xfId="59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textRotation="90" wrapText="1"/>
      <protection/>
    </xf>
    <xf numFmtId="0" fontId="17" fillId="0" borderId="10" xfId="59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13" fillId="0" borderId="10" xfId="59" applyFont="1" applyBorder="1" applyAlignment="1">
      <alignment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29" xfId="59" applyFont="1" applyBorder="1" applyAlignment="1">
      <alignment horizontal="center" vertical="center" wrapText="1"/>
      <protection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15" xfId="59" applyFont="1" applyBorder="1" applyAlignment="1">
      <alignment horizontal="center" vertical="center" wrapText="1"/>
      <protection/>
    </xf>
    <xf numFmtId="0" fontId="7" fillId="0" borderId="28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12" fillId="0" borderId="28" xfId="59" applyFont="1" applyBorder="1" applyAlignment="1">
      <alignment horizontal="right" vertical="center"/>
      <protection/>
    </xf>
    <xf numFmtId="0" fontId="8" fillId="0" borderId="28" xfId="59" applyFont="1" applyBorder="1" applyAlignment="1">
      <alignment horizontal="right" vertical="center"/>
      <protection/>
    </xf>
    <xf numFmtId="0" fontId="26" fillId="0" borderId="19" xfId="59" applyFont="1" applyBorder="1" applyAlignment="1">
      <alignment horizontal="left" vertical="center"/>
      <protection/>
    </xf>
    <xf numFmtId="0" fontId="9" fillId="0" borderId="19" xfId="0" applyFon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8" fillId="0" borderId="18" xfId="56" applyFont="1" applyBorder="1" applyAlignment="1">
      <alignment horizontal="left" vertical="center"/>
      <protection/>
    </xf>
    <xf numFmtId="0" fontId="18" fillId="0" borderId="19" xfId="56" applyFont="1" applyBorder="1" applyAlignment="1">
      <alignment horizontal="left" vertical="center"/>
      <protection/>
    </xf>
    <xf numFmtId="0" fontId="18" fillId="0" borderId="11" xfId="56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9" fillId="0" borderId="0" xfId="61" applyFont="1" applyAlignment="1">
      <alignment horizontal="right" vertical="center"/>
      <protection/>
    </xf>
    <xf numFmtId="0" fontId="19" fillId="0" borderId="0" xfId="62" applyFont="1" applyAlignment="1">
      <alignment horizontal="right" vertical="center"/>
      <protection/>
    </xf>
    <xf numFmtId="0" fontId="12" fillId="0" borderId="0" xfId="57" applyFont="1" applyAlignment="1">
      <alignment horizontal="right" vertical="center"/>
      <protection/>
    </xf>
    <xf numFmtId="0" fontId="18" fillId="0" borderId="0" xfId="62" applyFont="1" applyAlignment="1">
      <alignment horizontal="right" vertical="center"/>
      <protection/>
    </xf>
    <xf numFmtId="0" fontId="48" fillId="0" borderId="0" xfId="62" applyFont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8" applyFont="1" applyBorder="1" applyAlignment="1">
      <alignment horizontal="right"/>
      <protection/>
    </xf>
    <xf numFmtId="0" fontId="0" fillId="0" borderId="0" xfId="58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9" fillId="22" borderId="10" xfId="62" applyFont="1" applyFill="1" applyBorder="1" applyAlignment="1">
      <alignment horizontal="center" vertical="center"/>
      <protection/>
    </xf>
    <xf numFmtId="0" fontId="0" fillId="22" borderId="10" xfId="58" applyFont="1" applyFill="1" applyBorder="1" applyAlignment="1">
      <alignment horizontal="center"/>
      <protection/>
    </xf>
    <xf numFmtId="0" fontId="0" fillId="0" borderId="0" xfId="58" applyFont="1" applyBorder="1" applyAlignment="1">
      <alignment horizontal="right"/>
      <protection/>
    </xf>
    <xf numFmtId="0" fontId="0" fillId="22" borderId="10" xfId="58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36" xfId="56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37" xfId="58" applyFont="1" applyBorder="1" applyAlignment="1">
      <alignment horizontal="center" vertical="center" wrapText="1"/>
      <protection/>
    </xf>
    <xf numFmtId="0" fontId="2" fillId="0" borderId="38" xfId="58" applyFont="1" applyBorder="1" applyAlignment="1">
      <alignment horizontal="center" vertical="center" wrapText="1"/>
      <protection/>
    </xf>
    <xf numFmtId="0" fontId="2" fillId="0" borderId="39" xfId="58" applyFont="1" applyBorder="1" applyAlignment="1">
      <alignment horizontal="center" vertical="center" wrapText="1"/>
      <protection/>
    </xf>
    <xf numFmtId="0" fontId="16" fillId="0" borderId="40" xfId="0" applyFont="1" applyBorder="1" applyAlignment="1">
      <alignment horizontal="center" vertical="center" wrapText="1"/>
    </xf>
    <xf numFmtId="0" fontId="2" fillId="0" borderId="41" xfId="58" applyFont="1" applyBorder="1" applyAlignment="1">
      <alignment horizontal="center" vertical="center" wrapText="1"/>
      <protection/>
    </xf>
    <xf numFmtId="0" fontId="2" fillId="0" borderId="42" xfId="58" applyFont="1" applyBorder="1" applyAlignment="1">
      <alignment horizontal="center" vertical="center" wrapText="1"/>
      <protection/>
    </xf>
    <xf numFmtId="0" fontId="2" fillId="0" borderId="36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43" xfId="58" applyFont="1" applyBorder="1" applyAlignment="1">
      <alignment horizontal="center" vertical="center" wrapText="1"/>
      <protection/>
    </xf>
    <xf numFmtId="0" fontId="2" fillId="0" borderId="44" xfId="58" applyFont="1" applyBorder="1" applyAlignment="1">
      <alignment horizontal="center" vertical="center" wrapText="1"/>
      <protection/>
    </xf>
    <xf numFmtId="0" fontId="2" fillId="0" borderId="4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45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vertical="center" wrapText="1"/>
      <protection/>
    </xf>
    <xf numFmtId="3" fontId="16" fillId="0" borderId="10" xfId="62" applyNumberFormat="1" applyFont="1" applyBorder="1" applyAlignment="1">
      <alignment vertical="center"/>
      <protection/>
    </xf>
    <xf numFmtId="164" fontId="16" fillId="0" borderId="39" xfId="40" applyNumberFormat="1" applyFont="1" applyBorder="1" applyAlignment="1">
      <alignment horizontal="left" vertical="center" wrapText="1"/>
    </xf>
    <xf numFmtId="3" fontId="2" fillId="0" borderId="10" xfId="62" applyNumberFormat="1" applyFont="1" applyBorder="1" applyAlignment="1">
      <alignment vertical="center"/>
      <protection/>
    </xf>
    <xf numFmtId="0" fontId="16" fillId="0" borderId="10" xfId="56" applyFont="1" applyBorder="1" applyAlignment="1">
      <alignment vertical="center"/>
      <protection/>
    </xf>
    <xf numFmtId="164" fontId="16" fillId="0" borderId="39" xfId="40" applyNumberFormat="1" applyFont="1" applyBorder="1" applyAlignment="1">
      <alignment vertical="center" wrapText="1"/>
    </xf>
    <xf numFmtId="0" fontId="2" fillId="0" borderId="10" xfId="56" applyFont="1" applyBorder="1" applyAlignment="1">
      <alignment vertical="center" wrapText="1"/>
      <protection/>
    </xf>
    <xf numFmtId="164" fontId="2" fillId="0" borderId="39" xfId="40" applyNumberFormat="1" applyFont="1" applyBorder="1" applyAlignment="1">
      <alignment vertical="center" wrapText="1"/>
    </xf>
    <xf numFmtId="0" fontId="16" fillId="0" borderId="10" xfId="56" applyFont="1" applyFill="1" applyBorder="1" applyAlignment="1">
      <alignment vertical="center" wrapText="1"/>
      <protection/>
    </xf>
    <xf numFmtId="0" fontId="0" fillId="24" borderId="0" xfId="58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24" borderId="0" xfId="58" applyFill="1" applyBorder="1" applyAlignment="1">
      <alignment horizontal="right" vertical="center"/>
      <protection/>
    </xf>
    <xf numFmtId="0" fontId="0" fillId="24" borderId="0" xfId="58" applyFill="1" applyBorder="1" applyAlignment="1">
      <alignment/>
      <protection/>
    </xf>
    <xf numFmtId="0" fontId="0" fillId="0" borderId="0" xfId="58" applyBorder="1" applyAlignment="1">
      <alignment horizontal="right"/>
      <protection/>
    </xf>
    <xf numFmtId="0" fontId="0" fillId="0" borderId="0" xfId="58" applyBorder="1" applyAlignment="1">
      <alignment horizontal="right"/>
      <protection/>
    </xf>
    <xf numFmtId="0" fontId="0" fillId="24" borderId="0" xfId="58" applyFill="1" applyBorder="1">
      <alignment/>
      <protection/>
    </xf>
    <xf numFmtId="0" fontId="0" fillId="22" borderId="10" xfId="58" applyFont="1" applyFill="1" applyBorder="1">
      <alignment/>
      <protection/>
    </xf>
    <xf numFmtId="0" fontId="0" fillId="22" borderId="10" xfId="58" applyFill="1" applyBorder="1" applyAlignment="1">
      <alignment horizontal="center" vertical="center"/>
      <protection/>
    </xf>
    <xf numFmtId="0" fontId="0" fillId="22" borderId="18" xfId="58" applyFill="1" applyBorder="1" applyAlignment="1">
      <alignment horizontal="center" vertical="center"/>
      <protection/>
    </xf>
    <xf numFmtId="0" fontId="0" fillId="0" borderId="19" xfId="58" applyBorder="1" applyAlignment="1">
      <alignment horizontal="right"/>
      <protection/>
    </xf>
    <xf numFmtId="0" fontId="0" fillId="22" borderId="10" xfId="58" applyFill="1" applyBorder="1" applyAlignment="1">
      <alignment horizontal="center" vertical="center" wrapText="1"/>
      <protection/>
    </xf>
    <xf numFmtId="0" fontId="0" fillId="22" borderId="10" xfId="58" applyFont="1" applyFill="1" applyBorder="1" applyAlignment="1">
      <alignment horizontal="center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38" fillId="0" borderId="10" xfId="58" applyFont="1" applyBorder="1" applyAlignment="1">
      <alignment horizontal="center" vertical="center" textRotation="90" wrapText="1"/>
      <protection/>
    </xf>
    <xf numFmtId="0" fontId="16" fillId="22" borderId="10" xfId="58" applyFont="1" applyFill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center" wrapText="1"/>
      <protection/>
    </xf>
    <xf numFmtId="3" fontId="16" fillId="0" borderId="10" xfId="40" applyNumberFormat="1" applyFont="1" applyBorder="1" applyAlignment="1">
      <alignment vertical="center"/>
    </xf>
    <xf numFmtId="0" fontId="16" fillId="22" borderId="10" xfId="58" applyFont="1" applyFill="1" applyBorder="1" applyAlignment="1">
      <alignment horizontal="center" vertical="center"/>
      <protection/>
    </xf>
    <xf numFmtId="3" fontId="2" fillId="0" borderId="10" xfId="40" applyNumberFormat="1" applyFont="1" applyBorder="1" applyAlignment="1">
      <alignment vertical="center"/>
    </xf>
    <xf numFmtId="2" fontId="2" fillId="0" borderId="10" xfId="58" applyNumberFormat="1" applyFont="1" applyBorder="1" applyAlignment="1">
      <alignment horizontal="center" vertical="center"/>
      <protection/>
    </xf>
    <xf numFmtId="0" fontId="6" fillId="0" borderId="10" xfId="56" applyFont="1" applyBorder="1" applyAlignment="1">
      <alignment vertical="center"/>
      <protection/>
    </xf>
    <xf numFmtId="0" fontId="7" fillId="0" borderId="10" xfId="56" applyFont="1" applyBorder="1" applyAlignment="1">
      <alignment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0" fontId="0" fillId="0" borderId="10" xfId="59" applyFont="1" applyBorder="1">
      <alignment/>
      <protection/>
    </xf>
    <xf numFmtId="0" fontId="17" fillId="0" borderId="10" xfId="59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10" xfId="59" applyFont="1" applyBorder="1" applyAlignment="1">
      <alignment horizontal="center"/>
      <protection/>
    </xf>
    <xf numFmtId="0" fontId="12" fillId="0" borderId="10" xfId="59" applyFont="1" applyBorder="1">
      <alignment/>
      <protection/>
    </xf>
    <xf numFmtId="0" fontId="0" fillId="0" borderId="10" xfId="59" applyFont="1" applyFill="1" applyBorder="1">
      <alignment/>
      <protection/>
    </xf>
    <xf numFmtId="0" fontId="0" fillId="0" borderId="0" xfId="58" applyBorder="1" applyAlignment="1">
      <alignment horizontal="center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0" fillId="24" borderId="0" xfId="58" applyFill="1" applyBorder="1" applyAlignment="1">
      <alignment horizontal="center" vertical="center"/>
      <protection/>
    </xf>
    <xf numFmtId="0" fontId="0" fillId="24" borderId="0" xfId="58" applyFill="1" applyBorder="1" applyAlignment="1">
      <alignment horizontal="center" vertical="center"/>
      <protection/>
    </xf>
    <xf numFmtId="0" fontId="16" fillId="24" borderId="0" xfId="58" applyFont="1" applyFill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16" fillId="24" borderId="0" xfId="58" applyFont="1" applyFill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/>
      <protection/>
    </xf>
    <xf numFmtId="0" fontId="39" fillId="22" borderId="10" xfId="58" applyFont="1" applyFill="1" applyBorder="1" applyAlignment="1">
      <alignment horizontal="center" vertical="center"/>
      <protection/>
    </xf>
    <xf numFmtId="0" fontId="39" fillId="22" borderId="18" xfId="58" applyFont="1" applyFill="1" applyBorder="1" applyAlignment="1">
      <alignment horizontal="center" vertical="center"/>
      <protection/>
    </xf>
    <xf numFmtId="0" fontId="41" fillId="22" borderId="10" xfId="58" applyFont="1" applyFill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42" fillId="0" borderId="12" xfId="58" applyFont="1" applyBorder="1" applyAlignment="1">
      <alignment vertical="center"/>
      <protection/>
    </xf>
    <xf numFmtId="0" fontId="42" fillId="0" borderId="16" xfId="58" applyFont="1" applyBorder="1" applyAlignment="1">
      <alignment vertical="center"/>
      <protection/>
    </xf>
    <xf numFmtId="0" fontId="39" fillId="0" borderId="10" xfId="58" applyFont="1" applyBorder="1">
      <alignment/>
      <protection/>
    </xf>
    <xf numFmtId="0" fontId="39" fillId="0" borderId="11" xfId="58" applyFont="1" applyBorder="1" applyAlignment="1">
      <alignment horizontal="center" vertical="center"/>
      <protection/>
    </xf>
    <xf numFmtId="0" fontId="39" fillId="0" borderId="10" xfId="58" applyFont="1" applyBorder="1" applyAlignment="1">
      <alignment vertical="center"/>
      <protection/>
    </xf>
    <xf numFmtId="3" fontId="39" fillId="0" borderId="10" xfId="58" applyNumberFormat="1" applyFont="1" applyBorder="1">
      <alignment/>
      <protection/>
    </xf>
    <xf numFmtId="0" fontId="42" fillId="0" borderId="15" xfId="58" applyFont="1" applyBorder="1" applyAlignment="1">
      <alignment horizontal="center" vertical="center"/>
      <protection/>
    </xf>
    <xf numFmtId="0" fontId="42" fillId="0" borderId="11" xfId="58" applyFont="1" applyBorder="1" applyAlignment="1">
      <alignment vertical="center"/>
      <protection/>
    </xf>
    <xf numFmtId="0" fontId="42" fillId="0" borderId="10" xfId="58" applyFont="1" applyBorder="1" applyAlignment="1">
      <alignment vertical="center"/>
      <protection/>
    </xf>
    <xf numFmtId="3" fontId="42" fillId="0" borderId="10" xfId="58" applyNumberFormat="1" applyFont="1" applyBorder="1">
      <alignment/>
      <protection/>
    </xf>
    <xf numFmtId="0" fontId="42" fillId="0" borderId="11" xfId="58" applyFont="1" applyBorder="1" applyAlignment="1">
      <alignment horizontal="left" vertical="center"/>
      <protection/>
    </xf>
    <xf numFmtId="0" fontId="42" fillId="0" borderId="10" xfId="58" applyFont="1" applyBorder="1" applyAlignment="1">
      <alignment horizontal="left" vertical="center"/>
      <protection/>
    </xf>
    <xf numFmtId="0" fontId="39" fillId="0" borderId="10" xfId="58" applyFont="1" applyFill="1" applyBorder="1" applyAlignment="1">
      <alignment horizontal="left" vertical="center"/>
      <protection/>
    </xf>
    <xf numFmtId="3" fontId="39" fillId="0" borderId="10" xfId="58" applyNumberFormat="1" applyFont="1" applyFill="1" applyBorder="1">
      <alignment/>
      <protection/>
    </xf>
    <xf numFmtId="3" fontId="42" fillId="0" borderId="10" xfId="58" applyNumberFormat="1" applyFont="1" applyFill="1" applyBorder="1">
      <alignment/>
      <protection/>
    </xf>
    <xf numFmtId="0" fontId="39" fillId="0" borderId="10" xfId="58" applyFont="1" applyBorder="1" applyAlignment="1">
      <alignment vertical="center" wrapText="1"/>
      <protection/>
    </xf>
    <xf numFmtId="0" fontId="41" fillId="22" borderId="18" xfId="58" applyFont="1" applyFill="1" applyBorder="1" applyAlignment="1">
      <alignment horizontal="center" vertical="center"/>
      <protection/>
    </xf>
    <xf numFmtId="0" fontId="42" fillId="0" borderId="26" xfId="58" applyFont="1" applyBorder="1" applyAlignment="1">
      <alignment horizontal="center" vertical="center"/>
      <protection/>
    </xf>
    <xf numFmtId="0" fontId="42" fillId="0" borderId="19" xfId="58" applyFont="1" applyBorder="1" applyAlignment="1">
      <alignment vertical="center"/>
      <protection/>
    </xf>
    <xf numFmtId="0" fontId="42" fillId="0" borderId="27" xfId="58" applyFont="1" applyBorder="1" applyAlignment="1">
      <alignment horizontal="center" vertical="center"/>
      <protection/>
    </xf>
    <xf numFmtId="0" fontId="42" fillId="0" borderId="15" xfId="58" applyFont="1" applyBorder="1" applyAlignment="1">
      <alignment vertical="center"/>
      <protection/>
    </xf>
    <xf numFmtId="0" fontId="42" fillId="0" borderId="10" xfId="58" applyFont="1" applyBorder="1" applyAlignment="1">
      <alignment horizontal="center" vertical="center"/>
      <protection/>
    </xf>
    <xf numFmtId="0" fontId="39" fillId="0" borderId="10" xfId="58" applyFont="1" applyBorder="1" applyAlignment="1">
      <alignment horizontal="center" vertical="center"/>
      <protection/>
    </xf>
    <xf numFmtId="0" fontId="42" fillId="0" borderId="16" xfId="62" applyFont="1" applyBorder="1" applyAlignment="1">
      <alignment horizontal="center" vertical="center"/>
      <protection/>
    </xf>
    <xf numFmtId="0" fontId="42" fillId="0" borderId="18" xfId="62" applyFont="1" applyBorder="1" applyAlignment="1">
      <alignment horizontal="left" vertical="center"/>
      <protection/>
    </xf>
    <xf numFmtId="0" fontId="42" fillId="0" borderId="19" xfId="62" applyFont="1" applyBorder="1" applyAlignment="1">
      <alignment horizontal="left" vertical="center"/>
      <protection/>
    </xf>
    <xf numFmtId="0" fontId="41" fillId="24" borderId="0" xfId="58" applyFont="1" applyFill="1" applyBorder="1" applyAlignment="1">
      <alignment horizontal="center" vertical="center"/>
      <protection/>
    </xf>
    <xf numFmtId="0" fontId="39" fillId="0" borderId="0" xfId="56" applyFont="1" applyBorder="1" applyAlignment="1">
      <alignment horizontal="center" vertical="center"/>
      <protection/>
    </xf>
    <xf numFmtId="0" fontId="39" fillId="0" borderId="0" xfId="56" applyFont="1" applyBorder="1" applyAlignment="1">
      <alignment horizontal="left" vertical="center"/>
      <protection/>
    </xf>
    <xf numFmtId="3" fontId="39" fillId="0" borderId="0" xfId="62" applyNumberFormat="1" applyFont="1" applyBorder="1" applyAlignment="1">
      <alignment horizontal="right" vertical="center"/>
      <protection/>
    </xf>
    <xf numFmtId="3" fontId="39" fillId="0" borderId="0" xfId="62" applyNumberFormat="1" applyFont="1" applyBorder="1">
      <alignment/>
      <protection/>
    </xf>
    <xf numFmtId="0" fontId="41" fillId="22" borderId="16" xfId="58" applyFont="1" applyFill="1" applyBorder="1" applyAlignment="1">
      <alignment horizontal="center" vertical="center"/>
      <protection/>
    </xf>
    <xf numFmtId="0" fontId="39" fillId="0" borderId="28" xfId="56" applyFont="1" applyBorder="1" applyAlignment="1">
      <alignment horizontal="center" vertical="center"/>
      <protection/>
    </xf>
    <xf numFmtId="0" fontId="39" fillId="0" borderId="28" xfId="56" applyFont="1" applyBorder="1" applyAlignment="1">
      <alignment horizontal="left" vertical="center"/>
      <protection/>
    </xf>
    <xf numFmtId="3" fontId="39" fillId="0" borderId="28" xfId="62" applyNumberFormat="1" applyFont="1" applyBorder="1">
      <alignment/>
      <protection/>
    </xf>
    <xf numFmtId="3" fontId="39" fillId="0" borderId="28" xfId="62" applyNumberFormat="1" applyFont="1" applyBorder="1" applyAlignment="1">
      <alignment horizontal="right"/>
      <protection/>
    </xf>
    <xf numFmtId="0" fontId="42" fillId="0" borderId="10" xfId="62" applyFont="1" applyBorder="1" applyAlignment="1">
      <alignment horizontal="center"/>
      <protection/>
    </xf>
    <xf numFmtId="0" fontId="42" fillId="0" borderId="10" xfId="62" applyFont="1" applyBorder="1" applyAlignment="1">
      <alignment horizontal="center" vertical="center"/>
      <protection/>
    </xf>
    <xf numFmtId="0" fontId="42" fillId="0" borderId="10" xfId="62" applyFont="1" applyBorder="1" applyAlignment="1">
      <alignment vertical="center"/>
      <protection/>
    </xf>
    <xf numFmtId="3" fontId="42" fillId="0" borderId="10" xfId="62" applyNumberFormat="1" applyFont="1" applyBorder="1" applyAlignment="1">
      <alignment/>
      <protection/>
    </xf>
    <xf numFmtId="0" fontId="39" fillId="0" borderId="10" xfId="56" applyFont="1" applyBorder="1" applyAlignment="1">
      <alignment horizontal="center" vertical="center"/>
      <protection/>
    </xf>
    <xf numFmtId="0" fontId="39" fillId="0" borderId="10" xfId="56" applyFont="1" applyBorder="1" applyAlignment="1">
      <alignment horizontal="left" vertical="center"/>
      <protection/>
    </xf>
    <xf numFmtId="0" fontId="39" fillId="0" borderId="10" xfId="56" applyFont="1" applyBorder="1" applyAlignment="1">
      <alignment horizontal="left" vertical="center"/>
      <protection/>
    </xf>
    <xf numFmtId="3" fontId="39" fillId="0" borderId="10" xfId="62" applyNumberFormat="1" applyFont="1" applyBorder="1">
      <alignment/>
      <protection/>
    </xf>
    <xf numFmtId="0" fontId="42" fillId="0" borderId="10" xfId="56" applyFont="1" applyBorder="1" applyAlignment="1">
      <alignment horizontal="center" vertical="center"/>
      <protection/>
    </xf>
    <xf numFmtId="0" fontId="42" fillId="0" borderId="10" xfId="62" applyFont="1" applyBorder="1" applyAlignment="1">
      <alignment vertical="center"/>
      <protection/>
    </xf>
    <xf numFmtId="3" fontId="42" fillId="0" borderId="10" xfId="62" applyNumberFormat="1" applyFont="1" applyBorder="1">
      <alignment/>
      <protection/>
    </xf>
    <xf numFmtId="0" fontId="39" fillId="0" borderId="16" xfId="56" applyFont="1" applyBorder="1" applyAlignment="1">
      <alignment horizontal="left" vertical="center"/>
      <protection/>
    </xf>
    <xf numFmtId="3" fontId="39" fillId="0" borderId="16" xfId="62" applyNumberFormat="1" applyFont="1" applyBorder="1">
      <alignment/>
      <protection/>
    </xf>
    <xf numFmtId="0" fontId="42" fillId="0" borderId="16" xfId="62" applyFont="1" applyBorder="1" applyAlignment="1">
      <alignment vertical="center"/>
      <protection/>
    </xf>
    <xf numFmtId="0" fontId="42" fillId="0" borderId="16" xfId="62" applyFont="1" applyBorder="1" applyAlignment="1">
      <alignment vertical="center"/>
      <protection/>
    </xf>
    <xf numFmtId="3" fontId="42" fillId="0" borderId="16" xfId="62" applyNumberFormat="1" applyFont="1" applyBorder="1">
      <alignment/>
      <protection/>
    </xf>
    <xf numFmtId="3" fontId="42" fillId="0" borderId="10" xfId="62" applyNumberFormat="1" applyFont="1" applyBorder="1" applyAlignment="1">
      <alignment vertical="center"/>
      <protection/>
    </xf>
    <xf numFmtId="3" fontId="39" fillId="0" borderId="10" xfId="62" applyNumberFormat="1" applyFont="1" applyBorder="1" applyAlignment="1">
      <alignment/>
      <protection/>
    </xf>
    <xf numFmtId="0" fontId="42" fillId="0" borderId="10" xfId="56" applyFont="1" applyBorder="1" applyAlignment="1">
      <alignment horizontal="center" vertical="top"/>
      <protection/>
    </xf>
    <xf numFmtId="0" fontId="42" fillId="0" borderId="10" xfId="62" applyFont="1" applyBorder="1" applyAlignment="1">
      <alignment vertical="center" wrapText="1"/>
      <protection/>
    </xf>
    <xf numFmtId="0" fontId="42" fillId="0" borderId="10" xfId="56" applyFont="1" applyBorder="1" applyAlignment="1">
      <alignment vertical="center" wrapText="1"/>
      <protection/>
    </xf>
    <xf numFmtId="0" fontId="0" fillId="0" borderId="10" xfId="58" applyBorder="1" applyAlignment="1">
      <alignment horizontal="center" vertical="center"/>
      <protection/>
    </xf>
    <xf numFmtId="0" fontId="16" fillId="24" borderId="0" xfId="56" applyFont="1" applyFill="1" applyBorder="1" applyAlignment="1">
      <alignment horizontal="center" vertical="center"/>
      <protection/>
    </xf>
    <xf numFmtId="0" fontId="16" fillId="24" borderId="28" xfId="56" applyFont="1" applyFill="1" applyBorder="1" applyAlignment="1">
      <alignment horizontal="center" vertical="center"/>
      <protection/>
    </xf>
    <xf numFmtId="0" fontId="16" fillId="22" borderId="10" xfId="56" applyFont="1" applyFill="1" applyBorder="1" applyAlignment="1">
      <alignment horizontal="center" vertical="center"/>
      <protection/>
    </xf>
    <xf numFmtId="165" fontId="16" fillId="22" borderId="10" xfId="40" applyNumberFormat="1" applyFont="1" applyFill="1" applyBorder="1" applyAlignment="1">
      <alignment horizontal="center" vertical="center"/>
    </xf>
    <xf numFmtId="0" fontId="18" fillId="22" borderId="10" xfId="56" applyFont="1" applyFill="1" applyBorder="1" applyAlignment="1">
      <alignment horizontal="center" vertical="center"/>
      <protection/>
    </xf>
    <xf numFmtId="0" fontId="2" fillId="22" borderId="10" xfId="56" applyFont="1" applyFill="1" applyBorder="1" applyAlignment="1">
      <alignment horizontal="center" vertical="center"/>
      <protection/>
    </xf>
    <xf numFmtId="0" fontId="17" fillId="0" borderId="37" xfId="56" applyFont="1" applyBorder="1" applyAlignment="1">
      <alignment horizontal="center" vertical="center" wrapText="1"/>
      <protection/>
    </xf>
    <xf numFmtId="0" fontId="22" fillId="0" borderId="38" xfId="56" applyFont="1" applyBorder="1" applyAlignment="1">
      <alignment horizontal="center" vertical="center"/>
      <protection/>
    </xf>
    <xf numFmtId="0" fontId="22" fillId="0" borderId="39" xfId="56" applyFont="1" applyBorder="1" applyAlignment="1">
      <alignment horizontal="center" vertical="center"/>
      <protection/>
    </xf>
    <xf numFmtId="165" fontId="17" fillId="0" borderId="46" xfId="40" applyNumberFormat="1" applyFont="1" applyBorder="1" applyAlignment="1">
      <alignment horizontal="center" vertical="center" wrapText="1"/>
    </xf>
    <xf numFmtId="0" fontId="17" fillId="0" borderId="18" xfId="56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17" fillId="0" borderId="38" xfId="56" applyFont="1" applyBorder="1" applyAlignment="1">
      <alignment horizontal="left" vertical="center" wrapText="1"/>
      <protection/>
    </xf>
    <xf numFmtId="0" fontId="17" fillId="0" borderId="39" xfId="56" applyFont="1" applyBorder="1" applyAlignment="1">
      <alignment horizontal="left" vertical="center" wrapText="1"/>
      <protection/>
    </xf>
    <xf numFmtId="0" fontId="17" fillId="0" borderId="48" xfId="56" applyFont="1" applyBorder="1" applyAlignment="1">
      <alignment horizontal="left" vertical="center"/>
      <protection/>
    </xf>
    <xf numFmtId="0" fontId="18" fillId="0" borderId="10" xfId="56" applyFont="1" applyBorder="1" applyAlignment="1">
      <alignment horizontal="center" vertical="center"/>
      <protection/>
    </xf>
    <xf numFmtId="0" fontId="18" fillId="0" borderId="10" xfId="56" applyFont="1" applyBorder="1" applyAlignment="1">
      <alignment horizontal="left" vertical="center"/>
      <protection/>
    </xf>
    <xf numFmtId="3" fontId="18" fillId="0" borderId="10" xfId="56" applyNumberFormat="1" applyFont="1" applyBorder="1" applyAlignment="1">
      <alignment vertical="center"/>
      <protection/>
    </xf>
    <xf numFmtId="0" fontId="18" fillId="0" borderId="48" xfId="56" applyFont="1" applyBorder="1" applyAlignment="1">
      <alignment vertical="center"/>
      <protection/>
    </xf>
    <xf numFmtId="0" fontId="18" fillId="0" borderId="10" xfId="56" applyFont="1" applyBorder="1" applyAlignment="1">
      <alignment vertical="center"/>
      <protection/>
    </xf>
    <xf numFmtId="0" fontId="18" fillId="0" borderId="10" xfId="56" applyFont="1" applyBorder="1" applyAlignment="1">
      <alignment vertical="center" wrapText="1"/>
      <protection/>
    </xf>
    <xf numFmtId="0" fontId="17" fillId="0" borderId="43" xfId="56" applyFont="1" applyBorder="1" applyAlignment="1">
      <alignment vertical="center"/>
      <protection/>
    </xf>
    <xf numFmtId="0" fontId="17" fillId="0" borderId="49" xfId="56" applyFont="1" applyBorder="1" applyAlignment="1">
      <alignment vertical="center"/>
      <protection/>
    </xf>
    <xf numFmtId="0" fontId="17" fillId="0" borderId="11" xfId="56" applyFont="1" applyBorder="1" applyAlignment="1">
      <alignment vertical="center"/>
      <protection/>
    </xf>
    <xf numFmtId="3" fontId="17" fillId="0" borderId="10" xfId="56" applyNumberFormat="1" applyFont="1" applyBorder="1" applyAlignment="1">
      <alignment vertical="center"/>
      <protection/>
    </xf>
    <xf numFmtId="0" fontId="17" fillId="0" borderId="18" xfId="56" applyFont="1" applyBorder="1" applyAlignment="1">
      <alignment horizontal="center" vertical="center"/>
      <protection/>
    </xf>
    <xf numFmtId="0" fontId="17" fillId="0" borderId="19" xfId="56" applyFont="1" applyBorder="1" applyAlignment="1">
      <alignment horizontal="center" vertical="center"/>
      <protection/>
    </xf>
    <xf numFmtId="0" fontId="17" fillId="0" borderId="11" xfId="56" applyFont="1" applyBorder="1" applyAlignment="1">
      <alignment horizontal="center" vertical="center"/>
      <protection/>
    </xf>
    <xf numFmtId="0" fontId="18" fillId="0" borderId="10" xfId="56" applyFont="1" applyBorder="1" applyAlignment="1">
      <alignment horizontal="center" vertical="center"/>
      <protection/>
    </xf>
    <xf numFmtId="3" fontId="18" fillId="0" borderId="10" xfId="40" applyNumberFormat="1" applyFont="1" applyBorder="1" applyAlignment="1">
      <alignment vertical="center"/>
    </xf>
    <xf numFmtId="0" fontId="17" fillId="0" borderId="48" xfId="56" applyFont="1" applyBorder="1" applyAlignment="1">
      <alignment vertical="center"/>
      <protection/>
    </xf>
    <xf numFmtId="0" fontId="17" fillId="0" borderId="10" xfId="56" applyFont="1" applyBorder="1" applyAlignment="1">
      <alignment vertical="center"/>
      <protection/>
    </xf>
    <xf numFmtId="0" fontId="17" fillId="0" borderId="10" xfId="56" applyFont="1" applyBorder="1" applyAlignment="1">
      <alignment vertical="center"/>
      <protection/>
    </xf>
    <xf numFmtId="0" fontId="17" fillId="0" borderId="37" xfId="56" applyFont="1" applyBorder="1" applyAlignment="1">
      <alignment vertical="center"/>
      <protection/>
    </xf>
    <xf numFmtId="0" fontId="16" fillId="0" borderId="0" xfId="56" applyFont="1" applyBorder="1" applyAlignment="1">
      <alignment horizontal="right" vertic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22" borderId="10" xfId="58" applyFont="1" applyFill="1" applyBorder="1" applyAlignment="1">
      <alignment horizontal="center" vertical="center" wrapText="1"/>
      <protection/>
    </xf>
    <xf numFmtId="0" fontId="7" fillId="22" borderId="16" xfId="58" applyFont="1" applyFill="1" applyBorder="1" applyAlignment="1">
      <alignment horizontal="center" vertical="center" wrapText="1"/>
      <protection/>
    </xf>
    <xf numFmtId="0" fontId="0" fillId="22" borderId="16" xfId="58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46" fillId="0" borderId="18" xfId="58" applyFont="1" applyFill="1" applyBorder="1" applyAlignment="1">
      <alignment horizontal="center" vertical="center" wrapText="1"/>
      <protection/>
    </xf>
    <xf numFmtId="0" fontId="46" fillId="0" borderId="11" xfId="58" applyFont="1" applyFill="1" applyBorder="1" applyAlignment="1">
      <alignment horizontal="center" vertical="center" wrapText="1"/>
      <protection/>
    </xf>
    <xf numFmtId="0" fontId="46" fillId="0" borderId="10" xfId="58" applyFont="1" applyFill="1" applyBorder="1" applyAlignment="1">
      <alignment horizontal="center" vertical="center" wrapText="1"/>
      <protection/>
    </xf>
    <xf numFmtId="0" fontId="46" fillId="0" borderId="1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46" fillId="0" borderId="17" xfId="58" applyFont="1" applyFill="1" applyBorder="1" applyAlignment="1">
      <alignment horizontal="center" vertical="center" wrapText="1"/>
      <protection/>
    </xf>
    <xf numFmtId="0" fontId="33" fillId="0" borderId="10" xfId="58" applyFont="1" applyFill="1" applyBorder="1" applyAlignment="1">
      <alignment vertical="center" wrapText="1"/>
      <protection/>
    </xf>
    <xf numFmtId="3" fontId="19" fillId="0" borderId="10" xfId="58" applyNumberFormat="1" applyFont="1" applyFill="1" applyBorder="1" applyAlignment="1">
      <alignment vertical="center"/>
      <protection/>
    </xf>
    <xf numFmtId="0" fontId="19" fillId="0" borderId="10" xfId="58" applyFont="1" applyFill="1" applyBorder="1" applyAlignment="1">
      <alignment horizontal="center" vertical="center"/>
      <protection/>
    </xf>
    <xf numFmtId="0" fontId="33" fillId="0" borderId="10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3" fontId="20" fillId="0" borderId="10" xfId="58" applyNumberFormat="1" applyFont="1" applyFill="1" applyBorder="1" applyAlignment="1">
      <alignment vertical="center"/>
      <protection/>
    </xf>
    <xf numFmtId="0" fontId="7" fillId="0" borderId="29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47" fillId="0" borderId="10" xfId="58" applyFont="1" applyFill="1" applyBorder="1" applyAlignment="1">
      <alignment vertical="center"/>
      <protection/>
    </xf>
    <xf numFmtId="0" fontId="35" fillId="0" borderId="10" xfId="58" applyFont="1" applyFill="1" applyBorder="1" applyAlignment="1">
      <alignment horizontal="left" vertical="center" wrapText="1"/>
      <protection/>
    </xf>
    <xf numFmtId="0" fontId="20" fillId="0" borderId="10" xfId="58" applyFont="1" applyFill="1" applyBorder="1" applyAlignment="1">
      <alignment horizontal="left"/>
      <protection/>
    </xf>
    <xf numFmtId="0" fontId="19" fillId="0" borderId="44" xfId="61" applyFont="1" applyFill="1" applyBorder="1" applyAlignment="1">
      <alignment horizontal="center" vertical="center"/>
      <protection/>
    </xf>
    <xf numFmtId="0" fontId="18" fillId="25" borderId="50" xfId="61" applyFont="1" applyFill="1" applyBorder="1" applyAlignment="1">
      <alignment horizontal="center" vertical="center"/>
      <protection/>
    </xf>
    <xf numFmtId="0" fontId="0" fillId="25" borderId="10" xfId="57" applyFont="1" applyFill="1" applyBorder="1" applyAlignment="1">
      <alignment horizontal="center" vertical="center"/>
      <protection/>
    </xf>
    <xf numFmtId="3" fontId="19" fillId="25" borderId="10" xfId="40" applyNumberFormat="1" applyFont="1" applyFill="1" applyBorder="1" applyAlignment="1">
      <alignment horizontal="center" vertical="center"/>
    </xf>
    <xf numFmtId="0" fontId="19" fillId="25" borderId="10" xfId="61" applyFont="1" applyFill="1" applyBorder="1" applyAlignment="1">
      <alignment horizontal="center" vertical="center"/>
      <protection/>
    </xf>
    <xf numFmtId="0" fontId="20" fillId="0" borderId="37" xfId="61" applyFont="1" applyBorder="1" applyAlignment="1">
      <alignment horizontal="center" vertical="center"/>
      <protection/>
    </xf>
    <xf numFmtId="0" fontId="19" fillId="0" borderId="38" xfId="61" applyFont="1" applyBorder="1" applyAlignment="1">
      <alignment horizontal="center" vertical="center"/>
      <protection/>
    </xf>
    <xf numFmtId="3" fontId="20" fillId="0" borderId="39" xfId="40" applyNumberFormat="1" applyFont="1" applyBorder="1" applyAlignment="1">
      <alignment horizontal="right"/>
    </xf>
    <xf numFmtId="3" fontId="20" fillId="0" borderId="10" xfId="40" applyNumberFormat="1" applyFont="1" applyBorder="1" applyAlignment="1">
      <alignment vertical="center"/>
    </xf>
    <xf numFmtId="0" fontId="20" fillId="0" borderId="46" xfId="61" applyFont="1" applyBorder="1">
      <alignment/>
      <protection/>
    </xf>
    <xf numFmtId="0" fontId="20" fillId="0" borderId="37" xfId="61" applyFont="1" applyBorder="1" applyAlignment="1">
      <alignment vertical="center" wrapText="1"/>
      <protection/>
    </xf>
    <xf numFmtId="0" fontId="20" fillId="0" borderId="38" xfId="61" applyFont="1" applyBorder="1" applyAlignment="1">
      <alignment vertical="center" wrapText="1"/>
      <protection/>
    </xf>
    <xf numFmtId="0" fontId="20" fillId="0" borderId="51" xfId="61" applyFont="1" applyBorder="1">
      <alignment/>
      <protection/>
    </xf>
    <xf numFmtId="0" fontId="19" fillId="0" borderId="38" xfId="61" applyFont="1" applyBorder="1" applyAlignment="1" quotePrefix="1">
      <alignment horizontal="right" vertical="top"/>
      <protection/>
    </xf>
    <xf numFmtId="0" fontId="19" fillId="0" borderId="38" xfId="61" applyFont="1" applyBorder="1" applyAlignment="1">
      <alignment vertical="center" wrapText="1"/>
      <protection/>
    </xf>
    <xf numFmtId="0" fontId="19" fillId="0" borderId="49" xfId="61" applyFont="1" applyBorder="1" applyAlignment="1">
      <alignment vertical="center" wrapText="1"/>
      <protection/>
    </xf>
    <xf numFmtId="0" fontId="20" fillId="0" borderId="49" xfId="61" applyFont="1" applyBorder="1" applyAlignment="1">
      <alignment vertical="center" wrapText="1"/>
      <protection/>
    </xf>
    <xf numFmtId="0" fontId="19" fillId="0" borderId="52" xfId="61" applyFont="1" applyBorder="1">
      <alignment/>
      <protection/>
    </xf>
    <xf numFmtId="3" fontId="19" fillId="0" borderId="10" xfId="40" applyNumberFormat="1" applyFont="1" applyBorder="1" applyAlignment="1">
      <alignment vertical="center"/>
    </xf>
    <xf numFmtId="0" fontId="20" fillId="0" borderId="52" xfId="61" applyFont="1" applyBorder="1">
      <alignment/>
      <protection/>
    </xf>
    <xf numFmtId="0" fontId="20" fillId="0" borderId="39" xfId="61" applyFont="1" applyBorder="1" applyAlignment="1">
      <alignment vertical="center" wrapText="1"/>
      <protection/>
    </xf>
    <xf numFmtId="0" fontId="20" fillId="0" borderId="10" xfId="61" applyFont="1" applyBorder="1" applyAlignment="1">
      <alignment vertical="center" wrapText="1"/>
      <protection/>
    </xf>
    <xf numFmtId="3" fontId="20" fillId="0" borderId="10" xfId="40" applyNumberFormat="1" applyFont="1" applyBorder="1" applyAlignment="1">
      <alignment horizontal="right" vertical="center"/>
    </xf>
    <xf numFmtId="3" fontId="19" fillId="0" borderId="10" xfId="40" applyNumberFormat="1" applyFont="1" applyBorder="1" applyAlignment="1">
      <alignment vertical="center"/>
    </xf>
    <xf numFmtId="0" fontId="20" fillId="0" borderId="42" xfId="61" applyFont="1" applyBorder="1" applyAlignment="1">
      <alignment vertical="center"/>
      <protection/>
    </xf>
    <xf numFmtId="0" fontId="19" fillId="0" borderId="42" xfId="61" applyFont="1" applyBorder="1" applyAlignment="1">
      <alignment vertical="center"/>
      <protection/>
    </xf>
    <xf numFmtId="3" fontId="17" fillId="0" borderId="46" xfId="40" applyNumberFormat="1" applyFont="1" applyBorder="1" applyAlignment="1">
      <alignment horizontal="right" vertical="center"/>
    </xf>
    <xf numFmtId="3" fontId="20" fillId="0" borderId="46" xfId="40" applyNumberFormat="1" applyFont="1" applyBorder="1" applyAlignment="1">
      <alignment horizontal="right" vertical="center"/>
    </xf>
    <xf numFmtId="0" fontId="19" fillId="0" borderId="44" xfId="61" applyFont="1" applyBorder="1" applyAlignment="1">
      <alignment vertical="center"/>
      <protection/>
    </xf>
    <xf numFmtId="3" fontId="17" fillId="0" borderId="50" xfId="40" applyNumberFormat="1" applyFont="1" applyBorder="1" applyAlignment="1">
      <alignment horizontal="right" vertical="center"/>
    </xf>
    <xf numFmtId="3" fontId="20" fillId="0" borderId="50" xfId="40" applyNumberFormat="1" applyFont="1" applyBorder="1" applyAlignment="1">
      <alignment horizontal="right" vertical="center"/>
    </xf>
    <xf numFmtId="0" fontId="19" fillId="0" borderId="48" xfId="61" applyFont="1" applyBorder="1" quotePrefix="1">
      <alignment/>
      <protection/>
    </xf>
    <xf numFmtId="0" fontId="19" fillId="0" borderId="44" xfId="61" applyFont="1" applyBorder="1" applyAlignment="1" quotePrefix="1">
      <alignment horizontal="right" vertical="center"/>
      <protection/>
    </xf>
    <xf numFmtId="0" fontId="19" fillId="0" borderId="44" xfId="61" applyFont="1" applyBorder="1" applyAlignment="1">
      <alignment vertical="center" wrapText="1"/>
      <protection/>
    </xf>
    <xf numFmtId="3" fontId="19" fillId="0" borderId="50" xfId="40" applyNumberFormat="1" applyFont="1" applyBorder="1" applyAlignment="1">
      <alignment horizontal="right" vertical="center"/>
    </xf>
    <xf numFmtId="0" fontId="19" fillId="0" borderId="48" xfId="61" applyFont="1" applyBorder="1">
      <alignment/>
      <protection/>
    </xf>
    <xf numFmtId="0" fontId="19" fillId="0" borderId="37" xfId="61" applyFont="1" applyBorder="1" quotePrefix="1">
      <alignment/>
      <protection/>
    </xf>
    <xf numFmtId="0" fontId="19" fillId="0" borderId="38" xfId="61" applyFont="1" applyBorder="1" applyAlignment="1" quotePrefix="1">
      <alignment horizontal="right" vertical="center"/>
      <protection/>
    </xf>
    <xf numFmtId="0" fontId="19" fillId="0" borderId="38" xfId="61" applyFont="1" applyBorder="1" applyAlignment="1">
      <alignment vertical="center" wrapText="1"/>
      <protection/>
    </xf>
    <xf numFmtId="3" fontId="19" fillId="0" borderId="10" xfId="40" applyNumberFormat="1" applyFont="1" applyBorder="1" applyAlignment="1">
      <alignment horizontal="right" vertical="center"/>
    </xf>
    <xf numFmtId="0" fontId="20" fillId="0" borderId="37" xfId="61" applyFont="1" applyBorder="1" applyAlignment="1">
      <alignment vertical="center"/>
      <protection/>
    </xf>
    <xf numFmtId="0" fontId="20" fillId="0" borderId="38" xfId="61" applyFont="1" applyBorder="1" applyAlignment="1">
      <alignment vertical="center"/>
      <protection/>
    </xf>
    <xf numFmtId="3" fontId="20" fillId="0" borderId="10" xfId="61" applyNumberFormat="1" applyFont="1" applyBorder="1" applyAlignment="1">
      <alignment horizontal="right" vertical="center"/>
      <protection/>
    </xf>
    <xf numFmtId="0" fontId="19" fillId="0" borderId="26" xfId="61" applyFont="1" applyBorder="1">
      <alignment/>
      <protection/>
    </xf>
    <xf numFmtId="0" fontId="19" fillId="0" borderId="27" xfId="61" applyFont="1" applyBorder="1">
      <alignment/>
      <protection/>
    </xf>
    <xf numFmtId="0" fontId="20" fillId="0" borderId="39" xfId="61" applyFont="1" applyBorder="1" applyAlignment="1">
      <alignment vertical="center"/>
      <protection/>
    </xf>
    <xf numFmtId="0" fontId="19" fillId="0" borderId="51" xfId="61" applyFont="1" applyBorder="1">
      <alignment/>
      <protection/>
    </xf>
    <xf numFmtId="0" fontId="20" fillId="0" borderId="53" xfId="61" applyFont="1" applyBorder="1" applyAlignment="1">
      <alignment vertical="center"/>
      <protection/>
    </xf>
    <xf numFmtId="0" fontId="20" fillId="0" borderId="16" xfId="61" applyFont="1" applyBorder="1" applyAlignment="1">
      <alignment vertical="center"/>
      <protection/>
    </xf>
    <xf numFmtId="0" fontId="20" fillId="0" borderId="10" xfId="61" applyFont="1" applyBorder="1" applyAlignment="1">
      <alignment horizontal="right" vertical="center"/>
      <protection/>
    </xf>
    <xf numFmtId="3" fontId="20" fillId="0" borderId="10" xfId="40" applyNumberFormat="1" applyFont="1" applyBorder="1" applyAlignment="1">
      <alignment horizontal="right"/>
    </xf>
    <xf numFmtId="0" fontId="19" fillId="0" borderId="42" xfId="61" applyFont="1" applyBorder="1" applyAlignment="1" quotePrefix="1">
      <alignment horizontal="right" vertical="top"/>
      <protection/>
    </xf>
    <xf numFmtId="3" fontId="19" fillId="0" borderId="10" xfId="40" applyNumberFormat="1" applyFont="1" applyBorder="1" applyAlignment="1">
      <alignment horizontal="right"/>
    </xf>
    <xf numFmtId="0" fontId="19" fillId="0" borderId="41" xfId="61" applyFont="1" applyBorder="1" quotePrefix="1">
      <alignment/>
      <protection/>
    </xf>
    <xf numFmtId="0" fontId="19" fillId="0" borderId="54" xfId="61" applyFont="1" applyBorder="1">
      <alignment/>
      <protection/>
    </xf>
    <xf numFmtId="0" fontId="19" fillId="0" borderId="55" xfId="61" applyFont="1" applyBorder="1" quotePrefix="1">
      <alignment/>
      <protection/>
    </xf>
    <xf numFmtId="0" fontId="19" fillId="0" borderId="43" xfId="61" applyFont="1" applyBorder="1">
      <alignment/>
      <protection/>
    </xf>
    <xf numFmtId="0" fontId="18" fillId="25" borderId="10" xfId="61" applyFont="1" applyFill="1" applyBorder="1" applyAlignment="1">
      <alignment horizontal="center" vertical="center"/>
      <protection/>
    </xf>
    <xf numFmtId="0" fontId="19" fillId="25" borderId="10" xfId="61" applyFont="1" applyFill="1" applyBorder="1" applyAlignment="1">
      <alignment horizontal="center" vertical="center"/>
      <protection/>
    </xf>
    <xf numFmtId="0" fontId="18" fillId="0" borderId="44" xfId="61" applyFont="1" applyBorder="1">
      <alignment/>
      <protection/>
    </xf>
    <xf numFmtId="0" fontId="19" fillId="0" borderId="44" xfId="61" applyFont="1" applyBorder="1" quotePrefix="1">
      <alignment/>
      <protection/>
    </xf>
    <xf numFmtId="0" fontId="19" fillId="0" borderId="44" xfId="61" applyFont="1" applyBorder="1" applyAlignment="1">
      <alignment horizontal="right" vertical="center"/>
      <protection/>
    </xf>
    <xf numFmtId="3" fontId="20" fillId="0" borderId="44" xfId="40" applyNumberFormat="1" applyFont="1" applyBorder="1" applyAlignment="1">
      <alignment horizontal="right" vertical="center"/>
    </xf>
    <xf numFmtId="0" fontId="20" fillId="0" borderId="45" xfId="61" applyFont="1" applyBorder="1" applyAlignment="1">
      <alignment vertical="center"/>
      <protection/>
    </xf>
    <xf numFmtId="0" fontId="20" fillId="0" borderId="10" xfId="61" applyFont="1" applyBorder="1" applyAlignment="1">
      <alignment vertical="center"/>
      <protection/>
    </xf>
    <xf numFmtId="0" fontId="19" fillId="0" borderId="56" xfId="61" applyFont="1" applyBorder="1" applyAlignment="1">
      <alignment vertical="center" wrapText="1"/>
      <protection/>
    </xf>
    <xf numFmtId="3" fontId="19" fillId="0" borderId="16" xfId="40" applyNumberFormat="1" applyFont="1" applyBorder="1" applyAlignment="1">
      <alignment horizontal="right" vertical="center"/>
    </xf>
    <xf numFmtId="3" fontId="20" fillId="0" borderId="50" xfId="40" applyNumberFormat="1" applyFont="1" applyBorder="1" applyAlignment="1">
      <alignment horizontal="right" vertical="center"/>
    </xf>
    <xf numFmtId="0" fontId="19" fillId="0" borderId="37" xfId="61" applyFont="1" applyBorder="1">
      <alignment/>
      <protection/>
    </xf>
    <xf numFmtId="0" fontId="20" fillId="0" borderId="50" xfId="61" applyFont="1" applyBorder="1" applyAlignment="1">
      <alignment vertical="center"/>
      <protection/>
    </xf>
    <xf numFmtId="3" fontId="20" fillId="0" borderId="50" xfId="40" applyNumberFormat="1" applyFont="1" applyBorder="1" applyAlignment="1">
      <alignment horizontal="right"/>
    </xf>
    <xf numFmtId="0" fontId="19" fillId="0" borderId="37" xfId="61" applyFont="1" applyBorder="1" applyAlignment="1" quotePrefix="1">
      <alignment horizontal="right" vertical="center"/>
      <protection/>
    </xf>
    <xf numFmtId="49" fontId="19" fillId="0" borderId="44" xfId="61" applyNumberFormat="1" applyFont="1" applyBorder="1" applyAlignment="1">
      <alignment horizontal="right" vertical="center"/>
      <protection/>
    </xf>
    <xf numFmtId="0" fontId="19" fillId="0" borderId="42" xfId="61" applyFont="1" applyBorder="1" applyAlignment="1" quotePrefix="1">
      <alignment horizontal="right" vertical="center"/>
      <protection/>
    </xf>
    <xf numFmtId="0" fontId="19" fillId="0" borderId="38" xfId="61" applyFont="1" applyBorder="1" applyAlignment="1">
      <alignment horizontal="left" vertical="center" wrapText="1"/>
      <protection/>
    </xf>
    <xf numFmtId="0" fontId="19" fillId="0" borderId="15" xfId="61" applyFont="1" applyBorder="1">
      <alignment/>
      <protection/>
    </xf>
    <xf numFmtId="0" fontId="19" fillId="0" borderId="28" xfId="61" applyFont="1" applyBorder="1" applyAlignment="1">
      <alignment vertical="center" wrapText="1"/>
      <protection/>
    </xf>
    <xf numFmtId="0" fontId="19" fillId="0" borderId="10" xfId="61" applyFont="1" applyBorder="1" applyAlignment="1">
      <alignment vertical="center"/>
      <protection/>
    </xf>
    <xf numFmtId="3" fontId="17" fillId="0" borderId="10" xfId="40" applyNumberFormat="1" applyFont="1" applyBorder="1" applyAlignment="1">
      <alignment horizontal="right" vertical="center"/>
    </xf>
    <xf numFmtId="3" fontId="18" fillId="0" borderId="10" xfId="40" applyNumberFormat="1" applyFont="1" applyBorder="1" applyAlignment="1">
      <alignment horizontal="right" vertical="center"/>
    </xf>
    <xf numFmtId="0" fontId="19" fillId="0" borderId="18" xfId="61" applyFont="1" applyBorder="1">
      <alignment/>
      <protection/>
    </xf>
    <xf numFmtId="3" fontId="19" fillId="0" borderId="10" xfId="40" applyNumberFormat="1" applyFont="1" applyBorder="1" applyAlignment="1">
      <alignment horizontal="right" vertical="center"/>
    </xf>
    <xf numFmtId="3" fontId="20" fillId="0" borderId="17" xfId="40" applyNumberFormat="1" applyFont="1" applyBorder="1" applyAlignment="1">
      <alignment horizontal="right" vertical="center"/>
    </xf>
    <xf numFmtId="3" fontId="20" fillId="0" borderId="17" xfId="40" applyNumberFormat="1" applyFont="1" applyBorder="1" applyAlignment="1">
      <alignment horizontal="right"/>
    </xf>
    <xf numFmtId="3" fontId="19" fillId="0" borderId="46" xfId="40" applyNumberFormat="1" applyFont="1" applyBorder="1" applyAlignment="1">
      <alignment horizontal="right" vertical="center"/>
    </xf>
    <xf numFmtId="3" fontId="19" fillId="0" borderId="46" xfId="40" applyNumberFormat="1" applyFont="1" applyBorder="1" applyAlignment="1">
      <alignment horizontal="right"/>
    </xf>
    <xf numFmtId="3" fontId="17" fillId="0" borderId="46" xfId="40" applyNumberFormat="1" applyFont="1" applyBorder="1" applyAlignment="1">
      <alignment horizontal="center" vertical="center"/>
    </xf>
    <xf numFmtId="3" fontId="17" fillId="0" borderId="50" xfId="40" applyNumberFormat="1" applyFont="1" applyBorder="1" applyAlignment="1">
      <alignment horizontal="center" vertical="center"/>
    </xf>
    <xf numFmtId="0" fontId="19" fillId="0" borderId="43" xfId="61" applyFont="1" applyBorder="1" applyAlignment="1">
      <alignment vertical="center"/>
      <protection/>
    </xf>
    <xf numFmtId="0" fontId="19" fillId="0" borderId="44" xfId="61" applyFont="1" applyBorder="1" applyAlignment="1">
      <alignment vertical="center"/>
      <protection/>
    </xf>
    <xf numFmtId="0" fontId="19" fillId="0" borderId="57" xfId="61" applyFont="1" applyBorder="1">
      <alignment/>
      <protection/>
    </xf>
    <xf numFmtId="0" fontId="20" fillId="0" borderId="39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/>
      <protection/>
    </xf>
    <xf numFmtId="0" fontId="20" fillId="0" borderId="10" xfId="61" applyFont="1" applyBorder="1" applyAlignment="1">
      <alignment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1 költségvetés" xfId="56"/>
    <cellStyle name="Normál_2010.III.n.évi beszámoló" xfId="57"/>
    <cellStyle name="Normál_2013 I. félévi kv táblázatok végleges" xfId="58"/>
    <cellStyle name="Normál_2-A tábla" xfId="59"/>
    <cellStyle name="Normál_mellékletek Magdinak" xfId="60"/>
    <cellStyle name="Normál_Táblázatminták üres" xfId="61"/>
    <cellStyle name="Normál_Testület 3.n.év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L2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7109375" style="204" customWidth="1"/>
    <col min="2" max="2" width="20.7109375" style="204" customWidth="1"/>
    <col min="3" max="3" width="9.28125" style="204" customWidth="1"/>
    <col min="4" max="4" width="9.7109375" style="204" customWidth="1"/>
    <col min="5" max="5" width="10.421875" style="204" customWidth="1"/>
    <col min="6" max="6" width="9.28125" style="204" customWidth="1"/>
    <col min="7" max="7" width="10.00390625" style="204" customWidth="1"/>
    <col min="8" max="8" width="8.140625" style="204" customWidth="1"/>
    <col min="9" max="9" width="10.57421875" style="204" customWidth="1"/>
    <col min="10" max="10" width="9.7109375" style="204" customWidth="1"/>
    <col min="11" max="11" width="9.28125" style="204" customWidth="1"/>
    <col min="12" max="12" width="10.28125" style="204" customWidth="1"/>
    <col min="13" max="13" width="10.00390625" style="204" customWidth="1"/>
    <col min="14" max="14" width="7.8515625" style="204" customWidth="1"/>
    <col min="15" max="15" width="10.00390625" style="204" customWidth="1"/>
    <col min="16" max="16" width="10.8515625" style="204" customWidth="1"/>
    <col min="17" max="17" width="8.8515625" style="204" customWidth="1"/>
    <col min="18" max="19" width="9.421875" style="204" customWidth="1"/>
    <col min="20" max="20" width="9.00390625" style="204" customWidth="1"/>
    <col min="21" max="21" width="3.140625" style="204" customWidth="1"/>
    <col min="22" max="22" width="24.7109375" style="204" customWidth="1"/>
    <col min="23" max="23" width="10.7109375" style="204" customWidth="1"/>
    <col min="24" max="24" width="10.8515625" style="204" customWidth="1"/>
    <col min="25" max="26" width="9.140625" style="204" customWidth="1"/>
    <col min="27" max="27" width="9.421875" style="204" customWidth="1"/>
    <col min="28" max="28" width="8.421875" style="204" customWidth="1"/>
    <col min="29" max="29" width="10.28125" style="204" customWidth="1"/>
    <col min="30" max="30" width="10.421875" style="204" customWidth="1"/>
    <col min="31" max="31" width="8.57421875" style="204" customWidth="1"/>
    <col min="32" max="32" width="8.8515625" style="204" customWidth="1"/>
    <col min="33" max="33" width="9.57421875" style="204" customWidth="1"/>
    <col min="34" max="34" width="8.140625" style="204" customWidth="1"/>
    <col min="35" max="35" width="10.00390625" style="204" customWidth="1"/>
    <col min="36" max="36" width="10.140625" style="204" customWidth="1"/>
    <col min="37" max="37" width="8.7109375" style="204" customWidth="1"/>
    <col min="38" max="38" width="9.7109375" style="204" customWidth="1"/>
    <col min="39" max="16384" width="9.140625" style="204" customWidth="1"/>
  </cols>
  <sheetData>
    <row r="1" spans="1:38" ht="12.75" customHeight="1">
      <c r="A1" s="202"/>
      <c r="B1" s="521"/>
      <c r="C1" s="521"/>
      <c r="D1" s="521"/>
      <c r="E1" s="521"/>
      <c r="F1" s="521"/>
      <c r="G1" s="203"/>
      <c r="H1" s="203"/>
      <c r="N1" s="522" t="s">
        <v>449</v>
      </c>
      <c r="O1" s="523"/>
      <c r="P1" s="523"/>
      <c r="Q1" s="523"/>
      <c r="R1" s="523"/>
      <c r="S1" s="523"/>
      <c r="T1" s="524"/>
      <c r="U1" s="205"/>
      <c r="X1" s="525"/>
      <c r="Y1" s="525"/>
      <c r="Z1" s="525"/>
      <c r="AA1" s="525"/>
      <c r="AB1" s="525"/>
      <c r="AC1" s="525"/>
      <c r="AD1" s="525"/>
      <c r="AE1" s="525"/>
      <c r="AF1" s="526" t="str">
        <f>N1</f>
        <v>1. melléklet a 3//2014. ( II.17.) önkormányzati rendelethez</v>
      </c>
      <c r="AG1" s="396"/>
      <c r="AH1" s="396"/>
      <c r="AI1" s="396"/>
      <c r="AJ1" s="396"/>
      <c r="AK1" s="396"/>
      <c r="AL1" s="527"/>
    </row>
    <row r="2" spans="1:35" ht="37.5" customHeight="1">
      <c r="A2" s="202"/>
      <c r="B2" s="203"/>
      <c r="C2" s="203"/>
      <c r="D2" s="203"/>
      <c r="E2" s="203"/>
      <c r="F2" s="203"/>
      <c r="G2" s="203"/>
      <c r="H2" s="203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1:35" ht="27.75" customHeight="1">
      <c r="A3" s="202"/>
      <c r="B3" s="203"/>
      <c r="C3" s="203"/>
      <c r="D3" s="203"/>
      <c r="E3" s="203"/>
      <c r="F3" s="203"/>
      <c r="G3" s="203"/>
      <c r="H3" s="203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</row>
    <row r="4" spans="1:38" ht="28.5" customHeight="1">
      <c r="A4" s="367" t="s">
        <v>443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7" t="str">
        <f>A4</f>
        <v>Békés Város 2014. évi költségvetése kiemelt bevételi előirányzatainak I.-III. negyedévi teljesítése</v>
      </c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</row>
    <row r="5" ht="37.5" customHeight="1">
      <c r="A5" s="202"/>
    </row>
    <row r="6" ht="37.5" customHeight="1">
      <c r="A6" s="202"/>
    </row>
    <row r="7" spans="1:38" ht="12.75">
      <c r="A7" s="528"/>
      <c r="B7" s="528" t="s">
        <v>0</v>
      </c>
      <c r="C7" s="528" t="s">
        <v>1</v>
      </c>
      <c r="D7" s="528" t="s">
        <v>2</v>
      </c>
      <c r="E7" s="528" t="s">
        <v>3</v>
      </c>
      <c r="F7" s="528" t="s">
        <v>4</v>
      </c>
      <c r="G7" s="528" t="s">
        <v>5</v>
      </c>
      <c r="H7" s="528" t="s">
        <v>85</v>
      </c>
      <c r="I7" s="528" t="s">
        <v>6</v>
      </c>
      <c r="J7" s="528" t="s">
        <v>7</v>
      </c>
      <c r="K7" s="528" t="s">
        <v>44</v>
      </c>
      <c r="L7" s="528" t="s">
        <v>8</v>
      </c>
      <c r="M7" s="528" t="s">
        <v>104</v>
      </c>
      <c r="N7" s="528" t="s">
        <v>45</v>
      </c>
      <c r="O7" s="528" t="s">
        <v>280</v>
      </c>
      <c r="P7" s="528" t="s">
        <v>281</v>
      </c>
      <c r="Q7" s="528" t="s">
        <v>282</v>
      </c>
      <c r="R7" s="528" t="s">
        <v>283</v>
      </c>
      <c r="S7" s="528" t="s">
        <v>284</v>
      </c>
      <c r="T7" s="528" t="s">
        <v>285</v>
      </c>
      <c r="U7" s="528"/>
      <c r="V7" s="528" t="s">
        <v>286</v>
      </c>
      <c r="W7" s="528" t="s">
        <v>287</v>
      </c>
      <c r="X7" s="528" t="s">
        <v>288</v>
      </c>
      <c r="Y7" s="528" t="s">
        <v>289</v>
      </c>
      <c r="Z7" s="528" t="s">
        <v>290</v>
      </c>
      <c r="AA7" s="528" t="s">
        <v>291</v>
      </c>
      <c r="AB7" s="528" t="s">
        <v>292</v>
      </c>
      <c r="AC7" s="528" t="s">
        <v>293</v>
      </c>
      <c r="AD7" s="528" t="s">
        <v>294</v>
      </c>
      <c r="AE7" s="528" t="s">
        <v>295</v>
      </c>
      <c r="AF7" s="528" t="s">
        <v>296</v>
      </c>
      <c r="AG7" s="528" t="s">
        <v>297</v>
      </c>
      <c r="AH7" s="528" t="s">
        <v>298</v>
      </c>
      <c r="AI7" s="528" t="s">
        <v>444</v>
      </c>
      <c r="AJ7" s="528" t="s">
        <v>445</v>
      </c>
      <c r="AK7" s="528" t="s">
        <v>446</v>
      </c>
      <c r="AL7" s="529" t="s">
        <v>447</v>
      </c>
    </row>
    <row r="8" spans="1:38" ht="19.5" customHeight="1">
      <c r="A8" s="206">
        <v>1</v>
      </c>
      <c r="R8" s="207"/>
      <c r="S8" s="207"/>
      <c r="T8" s="207" t="s">
        <v>87</v>
      </c>
      <c r="U8" s="206">
        <f aca="true" t="shared" si="0" ref="U8:V21">A8</f>
        <v>1</v>
      </c>
      <c r="AJ8" s="530"/>
      <c r="AK8" s="530"/>
      <c r="AL8" s="207" t="s">
        <v>87</v>
      </c>
    </row>
    <row r="9" spans="1:38" ht="19.5" customHeight="1">
      <c r="A9" s="531">
        <f>A8+1</f>
        <v>2</v>
      </c>
      <c r="B9" s="532" t="s">
        <v>11</v>
      </c>
      <c r="C9" s="533" t="s">
        <v>12</v>
      </c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368" t="s">
        <v>299</v>
      </c>
      <c r="S9" s="369"/>
      <c r="T9" s="370"/>
      <c r="U9" s="206">
        <f t="shared" si="0"/>
        <v>2</v>
      </c>
      <c r="V9" s="534" t="s">
        <v>11</v>
      </c>
      <c r="W9" s="535" t="s">
        <v>13</v>
      </c>
      <c r="X9" s="377"/>
      <c r="Y9" s="377"/>
      <c r="Z9" s="377"/>
      <c r="AA9" s="377"/>
      <c r="AB9" s="378"/>
      <c r="AC9" s="536" t="s">
        <v>14</v>
      </c>
      <c r="AD9" s="537"/>
      <c r="AE9" s="538"/>
      <c r="AF9" s="535" t="s">
        <v>300</v>
      </c>
      <c r="AG9" s="379"/>
      <c r="AH9" s="379"/>
      <c r="AI9" s="533" t="s">
        <v>15</v>
      </c>
      <c r="AJ9" s="533"/>
      <c r="AK9" s="533"/>
      <c r="AL9" s="533"/>
    </row>
    <row r="10" spans="1:38" ht="18.75" customHeight="1">
      <c r="A10" s="531">
        <f>A9+1</f>
        <v>3</v>
      </c>
      <c r="B10" s="532"/>
      <c r="C10" s="533" t="s">
        <v>17</v>
      </c>
      <c r="D10" s="533"/>
      <c r="E10" s="533"/>
      <c r="F10" s="533" t="s">
        <v>18</v>
      </c>
      <c r="G10" s="533"/>
      <c r="H10" s="533"/>
      <c r="I10" s="533" t="s">
        <v>19</v>
      </c>
      <c r="J10" s="533"/>
      <c r="K10" s="533"/>
      <c r="L10" s="533"/>
      <c r="M10" s="533"/>
      <c r="N10" s="533"/>
      <c r="O10" s="533" t="s">
        <v>20</v>
      </c>
      <c r="P10" s="533"/>
      <c r="Q10" s="533"/>
      <c r="R10" s="371"/>
      <c r="S10" s="372"/>
      <c r="T10" s="539"/>
      <c r="U10" s="206">
        <f t="shared" si="0"/>
        <v>3</v>
      </c>
      <c r="V10" s="376"/>
      <c r="W10" s="540" t="s">
        <v>21</v>
      </c>
      <c r="X10" s="541"/>
      <c r="Y10" s="542"/>
      <c r="Z10" s="540" t="s">
        <v>22</v>
      </c>
      <c r="AA10" s="541"/>
      <c r="AB10" s="542"/>
      <c r="AC10" s="540" t="s">
        <v>301</v>
      </c>
      <c r="AD10" s="541"/>
      <c r="AE10" s="542"/>
      <c r="AF10" s="543" t="s">
        <v>448</v>
      </c>
      <c r="AG10" s="380"/>
      <c r="AH10" s="380"/>
      <c r="AI10" s="533"/>
      <c r="AJ10" s="533"/>
      <c r="AK10" s="533"/>
      <c r="AL10" s="533"/>
    </row>
    <row r="11" spans="1:38" ht="17.25" customHeight="1">
      <c r="A11" s="531">
        <f>A10+1</f>
        <v>4</v>
      </c>
      <c r="B11" s="532"/>
      <c r="C11" s="533"/>
      <c r="D11" s="533"/>
      <c r="E11" s="533"/>
      <c r="F11" s="533"/>
      <c r="G11" s="533"/>
      <c r="H11" s="533"/>
      <c r="I11" s="533" t="s">
        <v>24</v>
      </c>
      <c r="J11" s="533"/>
      <c r="K11" s="533"/>
      <c r="L11" s="533" t="s">
        <v>25</v>
      </c>
      <c r="M11" s="533"/>
      <c r="N11" s="533"/>
      <c r="O11" s="533"/>
      <c r="P11" s="533"/>
      <c r="Q11" s="533"/>
      <c r="R11" s="373"/>
      <c r="S11" s="374"/>
      <c r="T11" s="375"/>
      <c r="U11" s="206">
        <f t="shared" si="0"/>
        <v>4</v>
      </c>
      <c r="V11" s="376"/>
      <c r="W11" s="544"/>
      <c r="X11" s="545"/>
      <c r="Y11" s="546"/>
      <c r="Z11" s="544"/>
      <c r="AA11" s="545"/>
      <c r="AB11" s="546"/>
      <c r="AC11" s="544"/>
      <c r="AD11" s="545"/>
      <c r="AE11" s="546"/>
      <c r="AF11" s="381"/>
      <c r="AG11" s="382"/>
      <c r="AH11" s="382"/>
      <c r="AI11" s="533"/>
      <c r="AJ11" s="533"/>
      <c r="AK11" s="533"/>
      <c r="AL11" s="533"/>
    </row>
    <row r="12" spans="1:38" ht="83.25" customHeight="1">
      <c r="A12" s="531">
        <f>A11+1</f>
        <v>5</v>
      </c>
      <c r="B12" s="532"/>
      <c r="C12" s="547" t="s">
        <v>248</v>
      </c>
      <c r="D12" s="547" t="s">
        <v>302</v>
      </c>
      <c r="E12" s="547" t="s">
        <v>109</v>
      </c>
      <c r="F12" s="547" t="s">
        <v>248</v>
      </c>
      <c r="G12" s="547" t="s">
        <v>302</v>
      </c>
      <c r="H12" s="547" t="s">
        <v>109</v>
      </c>
      <c r="I12" s="547" t="s">
        <v>248</v>
      </c>
      <c r="J12" s="547" t="s">
        <v>302</v>
      </c>
      <c r="K12" s="547" t="s">
        <v>109</v>
      </c>
      <c r="L12" s="547" t="s">
        <v>248</v>
      </c>
      <c r="M12" s="547" t="s">
        <v>302</v>
      </c>
      <c r="N12" s="547" t="s">
        <v>109</v>
      </c>
      <c r="O12" s="547" t="s">
        <v>248</v>
      </c>
      <c r="P12" s="547" t="s">
        <v>302</v>
      </c>
      <c r="Q12" s="547" t="s">
        <v>109</v>
      </c>
      <c r="R12" s="209" t="s">
        <v>248</v>
      </c>
      <c r="S12" s="209" t="s">
        <v>302</v>
      </c>
      <c r="T12" s="209" t="s">
        <v>303</v>
      </c>
      <c r="U12" s="206">
        <f t="shared" si="0"/>
        <v>5</v>
      </c>
      <c r="V12" s="548"/>
      <c r="W12" s="547" t="s">
        <v>248</v>
      </c>
      <c r="X12" s="547" t="s">
        <v>302</v>
      </c>
      <c r="Y12" s="547" t="s">
        <v>109</v>
      </c>
      <c r="Z12" s="547" t="s">
        <v>248</v>
      </c>
      <c r="AA12" s="547" t="s">
        <v>302</v>
      </c>
      <c r="AB12" s="547" t="s">
        <v>109</v>
      </c>
      <c r="AC12" s="547" t="s">
        <v>248</v>
      </c>
      <c r="AD12" s="547" t="s">
        <v>302</v>
      </c>
      <c r="AE12" s="547" t="s">
        <v>109</v>
      </c>
      <c r="AF12" s="547" t="s">
        <v>248</v>
      </c>
      <c r="AG12" s="547" t="s">
        <v>302</v>
      </c>
      <c r="AH12" s="547" t="s">
        <v>109</v>
      </c>
      <c r="AI12" s="547" t="s">
        <v>248</v>
      </c>
      <c r="AJ12" s="547" t="s">
        <v>302</v>
      </c>
      <c r="AK12" s="547" t="s">
        <v>109</v>
      </c>
      <c r="AL12" s="547" t="s">
        <v>304</v>
      </c>
    </row>
    <row r="13" spans="1:38" ht="44.25" customHeight="1">
      <c r="A13" s="531">
        <f>A12+1</f>
        <v>6</v>
      </c>
      <c r="B13" s="549" t="s">
        <v>27</v>
      </c>
      <c r="C13" s="550">
        <v>33566</v>
      </c>
      <c r="D13" s="550">
        <v>46142</v>
      </c>
      <c r="E13" s="550">
        <v>46142</v>
      </c>
      <c r="F13" s="550"/>
      <c r="G13" s="550"/>
      <c r="H13" s="550"/>
      <c r="I13" s="550"/>
      <c r="J13" s="550"/>
      <c r="K13" s="550"/>
      <c r="L13" s="550">
        <v>26485</v>
      </c>
      <c r="M13" s="550">
        <v>31046</v>
      </c>
      <c r="N13" s="550">
        <v>22225</v>
      </c>
      <c r="O13" s="550">
        <v>315970</v>
      </c>
      <c r="P13" s="550">
        <v>318024</v>
      </c>
      <c r="Q13" s="550">
        <v>266227</v>
      </c>
      <c r="R13" s="210">
        <v>1115</v>
      </c>
      <c r="S13" s="210">
        <v>61527</v>
      </c>
      <c r="T13" s="210">
        <v>61527</v>
      </c>
      <c r="U13" s="206">
        <f t="shared" si="0"/>
        <v>6</v>
      </c>
      <c r="V13" s="551" t="str">
        <f t="shared" si="0"/>
        <v>Egyesített Egészségügyi Intézmény és Rendelőintézet</v>
      </c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2">
        <f>SUM(C13+F13+I13+L13+O13+R13+W13+Z13+AC13+AF13)</f>
        <v>377136</v>
      </c>
      <c r="AJ13" s="552">
        <f>SUM(D13+G13+J13+M13+P13+S13+X13+AA13+AD13+AG13)</f>
        <v>456739</v>
      </c>
      <c r="AK13" s="552">
        <f>SUM(E13+H13+K13+N13+Q13+T13+Y13+AB13+AE13+AH13)</f>
        <v>396121</v>
      </c>
      <c r="AL13" s="211">
        <v>86.73</v>
      </c>
    </row>
    <row r="14" spans="1:38" ht="44.25" customHeight="1">
      <c r="A14" s="531"/>
      <c r="B14" s="549" t="s">
        <v>305</v>
      </c>
      <c r="C14" s="550">
        <v>43124</v>
      </c>
      <c r="D14" s="550">
        <v>117260</v>
      </c>
      <c r="E14" s="550">
        <v>77124</v>
      </c>
      <c r="F14" s="550"/>
      <c r="G14" s="550"/>
      <c r="H14" s="550"/>
      <c r="I14" s="550"/>
      <c r="J14" s="550"/>
      <c r="K14" s="550"/>
      <c r="L14" s="550">
        <v>116722</v>
      </c>
      <c r="M14" s="550">
        <v>153824</v>
      </c>
      <c r="N14" s="550">
        <v>75427</v>
      </c>
      <c r="O14" s="550"/>
      <c r="P14" s="550">
        <v>216</v>
      </c>
      <c r="Q14" s="550">
        <v>144</v>
      </c>
      <c r="R14" s="210">
        <v>2015</v>
      </c>
      <c r="S14" s="210">
        <v>2471</v>
      </c>
      <c r="T14" s="210">
        <v>2471</v>
      </c>
      <c r="U14" s="206"/>
      <c r="V14" s="551" t="str">
        <f t="shared" si="0"/>
        <v>Békési Városgondnokság</v>
      </c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2">
        <f>C14+F14+I14+L14+O14+R14+W14+Z14+AC14+AF14</f>
        <v>161861</v>
      </c>
      <c r="AJ14" s="552">
        <f aca="true" t="shared" si="1" ref="AJ14:AK21">SUM(D14+G14+J14+M14+P14+S14+X14+AA14+AD14+AG14)</f>
        <v>273771</v>
      </c>
      <c r="AK14" s="552">
        <f t="shared" si="1"/>
        <v>155166</v>
      </c>
      <c r="AL14" s="211">
        <v>56.68</v>
      </c>
    </row>
    <row r="15" spans="1:38" ht="34.5" customHeight="1">
      <c r="A15" s="531">
        <f>A13+1</f>
        <v>7</v>
      </c>
      <c r="B15" s="549" t="s">
        <v>29</v>
      </c>
      <c r="C15" s="550">
        <v>58889</v>
      </c>
      <c r="D15" s="550">
        <v>66330</v>
      </c>
      <c r="E15" s="550">
        <v>66330</v>
      </c>
      <c r="F15" s="550"/>
      <c r="G15" s="550"/>
      <c r="H15" s="550"/>
      <c r="I15" s="550"/>
      <c r="J15" s="550"/>
      <c r="K15" s="550"/>
      <c r="L15" s="550">
        <v>104364</v>
      </c>
      <c r="M15" s="550">
        <v>105263</v>
      </c>
      <c r="N15" s="550">
        <v>49448</v>
      </c>
      <c r="O15" s="550"/>
      <c r="P15" s="550">
        <v>9595</v>
      </c>
      <c r="Q15" s="550">
        <v>9595</v>
      </c>
      <c r="R15" s="210"/>
      <c r="S15" s="210">
        <v>34236</v>
      </c>
      <c r="T15" s="210">
        <v>34236</v>
      </c>
      <c r="U15" s="206">
        <f aca="true" t="shared" si="2" ref="U15:U21">A15</f>
        <v>7</v>
      </c>
      <c r="V15" s="551" t="str">
        <f t="shared" si="0"/>
        <v>Kecskeméti Gábor Kulturális Központ</v>
      </c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2">
        <f aca="true" t="shared" si="3" ref="AI15:AI20">SUM(C15+F15+I15+L15+O15+R15+W15+Z15+AC15+AF15)</f>
        <v>163253</v>
      </c>
      <c r="AJ15" s="552">
        <f t="shared" si="1"/>
        <v>215424</v>
      </c>
      <c r="AK15" s="552">
        <f t="shared" si="1"/>
        <v>159609</v>
      </c>
      <c r="AL15" s="211">
        <v>74.1</v>
      </c>
    </row>
    <row r="16" spans="1:38" ht="30" customHeight="1">
      <c r="A16" s="531">
        <v>8</v>
      </c>
      <c r="B16" s="553" t="s">
        <v>31</v>
      </c>
      <c r="C16" s="550">
        <v>1425</v>
      </c>
      <c r="D16" s="550">
        <v>3073</v>
      </c>
      <c r="E16" s="550">
        <v>3073</v>
      </c>
      <c r="F16" s="550"/>
      <c r="G16" s="550"/>
      <c r="H16" s="550"/>
      <c r="I16" s="550"/>
      <c r="J16" s="550"/>
      <c r="K16" s="550"/>
      <c r="L16" s="550">
        <v>18609</v>
      </c>
      <c r="M16" s="550">
        <v>31416</v>
      </c>
      <c r="N16" s="550">
        <v>17946</v>
      </c>
      <c r="O16" s="550"/>
      <c r="P16" s="550">
        <v>1683</v>
      </c>
      <c r="Q16" s="550">
        <v>1683</v>
      </c>
      <c r="R16" s="210"/>
      <c r="S16" s="210">
        <v>889</v>
      </c>
      <c r="T16" s="210">
        <v>889</v>
      </c>
      <c r="U16" s="206">
        <f t="shared" si="2"/>
        <v>8</v>
      </c>
      <c r="V16" s="554" t="str">
        <f t="shared" si="0"/>
        <v>Jantyik Mátyás Múzeum</v>
      </c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2">
        <f t="shared" si="3"/>
        <v>20034</v>
      </c>
      <c r="AJ16" s="552">
        <f t="shared" si="1"/>
        <v>37061</v>
      </c>
      <c r="AK16" s="552">
        <f t="shared" si="1"/>
        <v>23591</v>
      </c>
      <c r="AL16" s="211">
        <v>63.65</v>
      </c>
    </row>
    <row r="17" spans="1:38" ht="34.5" customHeight="1">
      <c r="A17" s="531">
        <v>9</v>
      </c>
      <c r="B17" s="549" t="s">
        <v>33</v>
      </c>
      <c r="C17" s="550">
        <v>1585</v>
      </c>
      <c r="D17" s="550">
        <v>1585</v>
      </c>
      <c r="E17" s="550">
        <v>1318</v>
      </c>
      <c r="F17" s="550"/>
      <c r="G17" s="550"/>
      <c r="H17" s="550"/>
      <c r="I17" s="550"/>
      <c r="J17" s="550"/>
      <c r="K17" s="550"/>
      <c r="L17" s="550">
        <v>28464</v>
      </c>
      <c r="M17" s="550">
        <v>29858</v>
      </c>
      <c r="N17" s="550">
        <v>29498</v>
      </c>
      <c r="O17" s="550"/>
      <c r="P17" s="550">
        <v>11269</v>
      </c>
      <c r="Q17" s="550">
        <v>11269</v>
      </c>
      <c r="R17" s="210"/>
      <c r="S17" s="210">
        <v>4085</v>
      </c>
      <c r="T17" s="210">
        <v>4085</v>
      </c>
      <c r="U17" s="206">
        <f t="shared" si="2"/>
        <v>9</v>
      </c>
      <c r="V17" s="554" t="str">
        <f t="shared" si="0"/>
        <v>Püski Sándor Könyvtár</v>
      </c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2">
        <f t="shared" si="3"/>
        <v>30049</v>
      </c>
      <c r="AJ17" s="552">
        <f t="shared" si="1"/>
        <v>46797</v>
      </c>
      <c r="AK17" s="552">
        <f t="shared" si="1"/>
        <v>46170</v>
      </c>
      <c r="AL17" s="211">
        <v>98.66</v>
      </c>
    </row>
    <row r="18" spans="1:38" ht="34.5" customHeight="1">
      <c r="A18" s="531">
        <f>A19+1</f>
        <v>12</v>
      </c>
      <c r="B18" s="555" t="s">
        <v>35</v>
      </c>
      <c r="C18" s="552">
        <f>SUM(C13:C17)</f>
        <v>138589</v>
      </c>
      <c r="D18" s="552">
        <f>SUM(D13:D17)</f>
        <v>234390</v>
      </c>
      <c r="E18" s="552">
        <f aca="true" t="shared" si="4" ref="E18:T18">SUM(E13:E17)</f>
        <v>193987</v>
      </c>
      <c r="F18" s="552">
        <f t="shared" si="4"/>
        <v>0</v>
      </c>
      <c r="G18" s="552">
        <f t="shared" si="4"/>
        <v>0</v>
      </c>
      <c r="H18" s="552">
        <f t="shared" si="4"/>
        <v>0</v>
      </c>
      <c r="I18" s="552">
        <f t="shared" si="4"/>
        <v>0</v>
      </c>
      <c r="J18" s="552">
        <f t="shared" si="4"/>
        <v>0</v>
      </c>
      <c r="K18" s="552">
        <f t="shared" si="4"/>
        <v>0</v>
      </c>
      <c r="L18" s="552">
        <f t="shared" si="4"/>
        <v>294644</v>
      </c>
      <c r="M18" s="552">
        <f t="shared" si="4"/>
        <v>351407</v>
      </c>
      <c r="N18" s="552">
        <f t="shared" si="4"/>
        <v>194544</v>
      </c>
      <c r="O18" s="552">
        <f t="shared" si="4"/>
        <v>315970</v>
      </c>
      <c r="P18" s="552">
        <f t="shared" si="4"/>
        <v>340787</v>
      </c>
      <c r="Q18" s="552">
        <f t="shared" si="4"/>
        <v>288918</v>
      </c>
      <c r="R18" s="552">
        <f t="shared" si="4"/>
        <v>3130</v>
      </c>
      <c r="S18" s="552">
        <f t="shared" si="4"/>
        <v>103208</v>
      </c>
      <c r="T18" s="552">
        <f t="shared" si="4"/>
        <v>103208</v>
      </c>
      <c r="U18" s="206">
        <f t="shared" si="2"/>
        <v>12</v>
      </c>
      <c r="V18" s="556" t="str">
        <f t="shared" si="0"/>
        <v>Költségvetési szervek összesen:</v>
      </c>
      <c r="W18" s="552">
        <f aca="true" t="shared" si="5" ref="W18:AH18">SUM(W13:W17)</f>
        <v>0</v>
      </c>
      <c r="X18" s="552">
        <f t="shared" si="5"/>
        <v>0</v>
      </c>
      <c r="Y18" s="552">
        <f t="shared" si="5"/>
        <v>0</v>
      </c>
      <c r="Z18" s="552">
        <f t="shared" si="5"/>
        <v>0</v>
      </c>
      <c r="AA18" s="552">
        <f t="shared" si="5"/>
        <v>0</v>
      </c>
      <c r="AB18" s="552">
        <f t="shared" si="5"/>
        <v>0</v>
      </c>
      <c r="AC18" s="552">
        <f t="shared" si="5"/>
        <v>0</v>
      </c>
      <c r="AD18" s="552">
        <f t="shared" si="5"/>
        <v>0</v>
      </c>
      <c r="AE18" s="552">
        <f t="shared" si="5"/>
        <v>0</v>
      </c>
      <c r="AF18" s="552">
        <f t="shared" si="5"/>
        <v>0</v>
      </c>
      <c r="AG18" s="552">
        <f t="shared" si="5"/>
        <v>0</v>
      </c>
      <c r="AH18" s="552">
        <f t="shared" si="5"/>
        <v>0</v>
      </c>
      <c r="AI18" s="552">
        <f t="shared" si="3"/>
        <v>752333</v>
      </c>
      <c r="AJ18" s="552">
        <f t="shared" si="1"/>
        <v>1029792</v>
      </c>
      <c r="AK18" s="552">
        <f t="shared" si="1"/>
        <v>780657</v>
      </c>
      <c r="AL18" s="211">
        <v>75.81</v>
      </c>
    </row>
    <row r="19" spans="1:38" ht="34.5" customHeight="1">
      <c r="A19" s="531">
        <v>11</v>
      </c>
      <c r="B19" s="557" t="s">
        <v>37</v>
      </c>
      <c r="C19" s="550">
        <v>89741</v>
      </c>
      <c r="D19" s="550">
        <v>89741</v>
      </c>
      <c r="E19" s="550">
        <v>65592</v>
      </c>
      <c r="F19" s="550">
        <v>500</v>
      </c>
      <c r="G19" s="550">
        <v>500</v>
      </c>
      <c r="H19" s="550">
        <v>33</v>
      </c>
      <c r="I19" s="550"/>
      <c r="J19" s="550"/>
      <c r="K19" s="550"/>
      <c r="L19" s="550">
        <v>667267</v>
      </c>
      <c r="M19" s="550">
        <v>651424</v>
      </c>
      <c r="N19" s="550">
        <v>398035</v>
      </c>
      <c r="O19" s="550"/>
      <c r="P19" s="550">
        <v>6366</v>
      </c>
      <c r="Q19" s="550">
        <v>6678</v>
      </c>
      <c r="R19" s="210">
        <v>1259</v>
      </c>
      <c r="S19" s="210">
        <v>51737</v>
      </c>
      <c r="T19" s="210">
        <v>51737</v>
      </c>
      <c r="U19" s="206">
        <f>A19</f>
        <v>11</v>
      </c>
      <c r="V19" s="554" t="str">
        <f>B19</f>
        <v>Polgármesteri Hivatal</v>
      </c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2">
        <f>SUM(C19+F19+I19+L19+O19+R19+W19+Z19+AC19+AF19)</f>
        <v>758767</v>
      </c>
      <c r="AJ19" s="552">
        <f>SUM(D19+G19+J19+M19+P19+S19+X19+AA19+AD19+AG19)</f>
        <v>799768</v>
      </c>
      <c r="AK19" s="552">
        <f>SUM(E19+H19+K19+N19+Q19+T19+Y19+AB19+AE19+AH19)</f>
        <v>522075</v>
      </c>
      <c r="AL19" s="211">
        <v>65.27</v>
      </c>
    </row>
    <row r="20" spans="1:38" ht="34.5" customHeight="1">
      <c r="A20" s="531">
        <f>A18+1</f>
        <v>13</v>
      </c>
      <c r="B20" s="557" t="s">
        <v>39</v>
      </c>
      <c r="C20" s="550">
        <v>363381</v>
      </c>
      <c r="D20" s="550">
        <v>310352</v>
      </c>
      <c r="E20" s="550">
        <v>268003</v>
      </c>
      <c r="F20" s="550">
        <v>512000</v>
      </c>
      <c r="G20" s="550">
        <v>512000</v>
      </c>
      <c r="H20" s="550">
        <v>469641</v>
      </c>
      <c r="I20" s="550">
        <v>1353317</v>
      </c>
      <c r="J20" s="550">
        <v>1423667</v>
      </c>
      <c r="K20" s="550">
        <v>1009209</v>
      </c>
      <c r="L20" s="550">
        <v>-961911</v>
      </c>
      <c r="M20" s="550">
        <v>-1002831</v>
      </c>
      <c r="N20" s="550">
        <v>-592579</v>
      </c>
      <c r="O20" s="550">
        <v>756511</v>
      </c>
      <c r="P20" s="550">
        <v>794888</v>
      </c>
      <c r="Q20" s="550">
        <v>416294</v>
      </c>
      <c r="R20" s="210">
        <v>43534</v>
      </c>
      <c r="S20" s="210">
        <v>43534</v>
      </c>
      <c r="T20" s="210">
        <v>43534</v>
      </c>
      <c r="U20" s="206">
        <f t="shared" si="2"/>
        <v>13</v>
      </c>
      <c r="V20" s="554" t="str">
        <f t="shared" si="0"/>
        <v>Önkormányzat </v>
      </c>
      <c r="W20" s="550">
        <v>863258</v>
      </c>
      <c r="X20" s="550">
        <v>928692</v>
      </c>
      <c r="Y20" s="550">
        <v>212535</v>
      </c>
      <c r="Z20" s="550">
        <v>61472</v>
      </c>
      <c r="AA20" s="550">
        <v>61532</v>
      </c>
      <c r="AB20" s="550">
        <v>39295</v>
      </c>
      <c r="AC20" s="550">
        <v>189932</v>
      </c>
      <c r="AD20" s="550">
        <v>652410</v>
      </c>
      <c r="AE20" s="550">
        <v>652410</v>
      </c>
      <c r="AF20" s="550">
        <v>0</v>
      </c>
      <c r="AG20" s="550">
        <v>552274</v>
      </c>
      <c r="AH20" s="550">
        <v>552274</v>
      </c>
      <c r="AI20" s="550">
        <f t="shared" si="3"/>
        <v>3181494</v>
      </c>
      <c r="AJ20" s="552">
        <f t="shared" si="1"/>
        <v>4276518</v>
      </c>
      <c r="AK20" s="552">
        <f>SUM(E20+H20+K20+N20+Q20+T20+Y20+AB20+AE20+AH20)</f>
        <v>3070616</v>
      </c>
      <c r="AL20" s="211">
        <v>71.8</v>
      </c>
    </row>
    <row r="21" spans="1:38" ht="34.5" customHeight="1">
      <c r="A21" s="531">
        <f>A20+1</f>
        <v>14</v>
      </c>
      <c r="B21" s="555" t="s">
        <v>41</v>
      </c>
      <c r="C21" s="552">
        <f>SUM(C18:C20)</f>
        <v>591711</v>
      </c>
      <c r="D21" s="552">
        <f>SUM(D18:D20)</f>
        <v>634483</v>
      </c>
      <c r="E21" s="552">
        <f aca="true" t="shared" si="6" ref="E21:T21">SUM(E18:E20)</f>
        <v>527582</v>
      </c>
      <c r="F21" s="552">
        <f t="shared" si="6"/>
        <v>512500</v>
      </c>
      <c r="G21" s="552">
        <f t="shared" si="6"/>
        <v>512500</v>
      </c>
      <c r="H21" s="552">
        <f t="shared" si="6"/>
        <v>469674</v>
      </c>
      <c r="I21" s="552">
        <f t="shared" si="6"/>
        <v>1353317</v>
      </c>
      <c r="J21" s="552">
        <f t="shared" si="6"/>
        <v>1423667</v>
      </c>
      <c r="K21" s="552">
        <f t="shared" si="6"/>
        <v>1009209</v>
      </c>
      <c r="L21" s="552">
        <f t="shared" si="6"/>
        <v>0</v>
      </c>
      <c r="M21" s="552">
        <f t="shared" si="6"/>
        <v>0</v>
      </c>
      <c r="N21" s="552">
        <f t="shared" si="6"/>
        <v>0</v>
      </c>
      <c r="O21" s="552">
        <f t="shared" si="6"/>
        <v>1072481</v>
      </c>
      <c r="P21" s="552">
        <f t="shared" si="6"/>
        <v>1142041</v>
      </c>
      <c r="Q21" s="552">
        <f t="shared" si="6"/>
        <v>711890</v>
      </c>
      <c r="R21" s="552">
        <f t="shared" si="6"/>
        <v>47923</v>
      </c>
      <c r="S21" s="552">
        <f t="shared" si="6"/>
        <v>198479</v>
      </c>
      <c r="T21" s="552">
        <f t="shared" si="6"/>
        <v>198479</v>
      </c>
      <c r="U21" s="206">
        <f t="shared" si="2"/>
        <v>14</v>
      </c>
      <c r="V21" s="556" t="str">
        <f t="shared" si="0"/>
        <v>Békés Város mindösszesen:</v>
      </c>
      <c r="W21" s="552">
        <f>SUM(W18:W20)</f>
        <v>863258</v>
      </c>
      <c r="X21" s="552">
        <f aca="true" t="shared" si="7" ref="X21:AH21">SUM(X18:X20)</f>
        <v>928692</v>
      </c>
      <c r="Y21" s="552">
        <f t="shared" si="7"/>
        <v>212535</v>
      </c>
      <c r="Z21" s="552">
        <f t="shared" si="7"/>
        <v>61472</v>
      </c>
      <c r="AA21" s="552">
        <f t="shared" si="7"/>
        <v>61532</v>
      </c>
      <c r="AB21" s="552">
        <f t="shared" si="7"/>
        <v>39295</v>
      </c>
      <c r="AC21" s="552">
        <f t="shared" si="7"/>
        <v>189932</v>
      </c>
      <c r="AD21" s="552">
        <f t="shared" si="7"/>
        <v>652410</v>
      </c>
      <c r="AE21" s="552">
        <f t="shared" si="7"/>
        <v>652410</v>
      </c>
      <c r="AF21" s="552">
        <f t="shared" si="7"/>
        <v>0</v>
      </c>
      <c r="AG21" s="552">
        <f t="shared" si="7"/>
        <v>552274</v>
      </c>
      <c r="AH21" s="552">
        <f t="shared" si="7"/>
        <v>552274</v>
      </c>
      <c r="AI21" s="552">
        <f>SUM(C21+F21+I21+L21+O21+R21+W21+Z21+AC21+AF21)</f>
        <v>4692594</v>
      </c>
      <c r="AJ21" s="552">
        <f>SUM(D21+G21+J21+M21+P21+S21+X21+AA21+AD21+AG21)</f>
        <v>6106078</v>
      </c>
      <c r="AK21" s="552">
        <f t="shared" si="1"/>
        <v>4373348</v>
      </c>
      <c r="AL21" s="211">
        <v>71.62</v>
      </c>
    </row>
    <row r="23" spans="3:22" ht="12.75">
      <c r="C23" s="212"/>
      <c r="D23" s="212"/>
      <c r="E23" s="212"/>
      <c r="O23" s="212"/>
      <c r="P23" s="212"/>
      <c r="Q23" s="212"/>
      <c r="R23" s="212"/>
      <c r="S23" s="212"/>
      <c r="T23" s="212"/>
      <c r="U23" s="212"/>
      <c r="V23" s="212"/>
    </row>
    <row r="24" spans="26:28" ht="12.75">
      <c r="Z24" s="212"/>
      <c r="AA24" s="212"/>
      <c r="AB24" s="212"/>
    </row>
  </sheetData>
  <sheetProtection/>
  <mergeCells count="24">
    <mergeCell ref="AI9:AL11"/>
    <mergeCell ref="C10:E11"/>
    <mergeCell ref="F10:H11"/>
    <mergeCell ref="I10:N10"/>
    <mergeCell ref="O10:Q11"/>
    <mergeCell ref="W10:Y11"/>
    <mergeCell ref="Z10:AB11"/>
    <mergeCell ref="AC10:AE11"/>
    <mergeCell ref="AF10:AH11"/>
    <mergeCell ref="I11:K11"/>
    <mergeCell ref="B9:B12"/>
    <mergeCell ref="C9:Q9"/>
    <mergeCell ref="R9:T11"/>
    <mergeCell ref="V9:V12"/>
    <mergeCell ref="L11:N11"/>
    <mergeCell ref="B1:F1"/>
    <mergeCell ref="A4:T4"/>
    <mergeCell ref="U4:AL4"/>
    <mergeCell ref="N1:T1"/>
    <mergeCell ref="AF1:AL1"/>
    <mergeCell ref="AJ8:AK8"/>
    <mergeCell ref="W9:AB9"/>
    <mergeCell ref="AC9:AE9"/>
    <mergeCell ref="AF9:AH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W55"/>
  <sheetViews>
    <sheetView zoomScalePageLayoutView="0" workbookViewId="0" topLeftCell="A1">
      <selection activeCell="I2" sqref="I2:O2"/>
    </sheetView>
  </sheetViews>
  <sheetFormatPr defaultColWidth="9.140625" defaultRowHeight="12.75"/>
  <cols>
    <col min="1" max="1" width="5.140625" style="129" customWidth="1"/>
    <col min="2" max="2" width="29.28125" style="129" customWidth="1"/>
    <col min="3" max="3" width="11.421875" style="129" customWidth="1"/>
    <col min="4" max="4" width="8.7109375" style="129" customWidth="1"/>
    <col min="5" max="5" width="9.421875" style="129" customWidth="1"/>
    <col min="6" max="6" width="8.28125" style="129" customWidth="1"/>
    <col min="7" max="8" width="8.57421875" style="129" customWidth="1"/>
    <col min="9" max="9" width="9.140625" style="129" customWidth="1"/>
    <col min="10" max="10" width="8.7109375" style="129" customWidth="1"/>
    <col min="11" max="11" width="8.8515625" style="129" customWidth="1"/>
    <col min="12" max="12" width="8.28125" style="129" customWidth="1"/>
    <col min="13" max="13" width="8.57421875" style="129" customWidth="1"/>
    <col min="14" max="15" width="8.7109375" style="129" customWidth="1"/>
    <col min="16" max="16384" width="9.140625" style="129" customWidth="1"/>
  </cols>
  <sheetData>
    <row r="1" s="8" customFormat="1" ht="12.75"/>
    <row r="2" spans="1:15" s="143" customFormat="1" ht="12.75">
      <c r="A2" s="50"/>
      <c r="B2" s="467"/>
      <c r="C2" s="467"/>
      <c r="D2" s="468"/>
      <c r="E2" s="468"/>
      <c r="F2" s="468"/>
      <c r="I2" s="469" t="s">
        <v>439</v>
      </c>
      <c r="J2" s="469"/>
      <c r="K2" s="469"/>
      <c r="L2" s="469"/>
      <c r="M2" s="469"/>
      <c r="N2" s="469"/>
      <c r="O2" s="469"/>
    </row>
    <row r="3" spans="1:15" s="143" customFormat="1" ht="12.75">
      <c r="A3" s="144"/>
      <c r="N3" s="145"/>
      <c r="O3" s="145"/>
    </row>
    <row r="4" spans="1:15" s="143" customFormat="1" ht="12.75">
      <c r="A4" s="144"/>
      <c r="N4" s="145"/>
      <c r="O4" s="145"/>
    </row>
    <row r="5" s="143" customFormat="1" ht="12.75">
      <c r="A5" s="144"/>
    </row>
    <row r="6" spans="1:15" s="143" customFormat="1" ht="20.25">
      <c r="A6" s="144"/>
      <c r="B6" s="463" t="s">
        <v>258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</row>
    <row r="7" spans="1:15" s="143" customFormat="1" ht="20.25">
      <c r="A7" s="144"/>
      <c r="B7" s="463" t="s">
        <v>218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</row>
    <row r="8" spans="1:15" s="143" customFormat="1" ht="20.25">
      <c r="A8" s="144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143" customFormat="1" ht="19.5" customHeight="1">
      <c r="A9" s="144"/>
      <c r="B9" s="463" t="s">
        <v>186</v>
      </c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</row>
    <row r="10" spans="1:15" s="143" customFormat="1" ht="12.75" customHeight="1">
      <c r="A10" s="144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s="143" customFormat="1" ht="12" customHeight="1">
      <c r="A11" s="56"/>
      <c r="B11" s="56" t="s">
        <v>0</v>
      </c>
      <c r="C11" s="56" t="s">
        <v>1</v>
      </c>
      <c r="D11" s="56" t="s">
        <v>2</v>
      </c>
      <c r="E11" s="56" t="s">
        <v>3</v>
      </c>
      <c r="F11" s="56" t="s">
        <v>4</v>
      </c>
      <c r="G11" s="56" t="s">
        <v>5</v>
      </c>
      <c r="H11" s="56" t="s">
        <v>85</v>
      </c>
      <c r="I11" s="56" t="s">
        <v>6</v>
      </c>
      <c r="J11" s="56" t="s">
        <v>7</v>
      </c>
      <c r="K11" s="56" t="s">
        <v>44</v>
      </c>
      <c r="L11" s="56" t="s">
        <v>8</v>
      </c>
      <c r="M11" s="56" t="s">
        <v>104</v>
      </c>
      <c r="N11" s="56" t="s">
        <v>45</v>
      </c>
      <c r="O11" s="56" t="s">
        <v>9</v>
      </c>
    </row>
    <row r="12" spans="1:15" s="143" customFormat="1" ht="12.75">
      <c r="A12" s="144"/>
      <c r="N12" s="464" t="s">
        <v>87</v>
      </c>
      <c r="O12" s="464"/>
    </row>
    <row r="13" spans="1:15" s="150" customFormat="1" ht="31.5" customHeight="1">
      <c r="A13" s="147" t="s">
        <v>10</v>
      </c>
      <c r="B13" s="148" t="s">
        <v>219</v>
      </c>
      <c r="C13" s="148" t="s">
        <v>220</v>
      </c>
      <c r="D13" s="149" t="s">
        <v>221</v>
      </c>
      <c r="E13" s="149" t="s">
        <v>222</v>
      </c>
      <c r="F13" s="149" t="s">
        <v>223</v>
      </c>
      <c r="G13" s="149" t="s">
        <v>224</v>
      </c>
      <c r="H13" s="149" t="s">
        <v>225</v>
      </c>
      <c r="I13" s="149" t="s">
        <v>226</v>
      </c>
      <c r="J13" s="149" t="s">
        <v>227</v>
      </c>
      <c r="K13" s="149" t="s">
        <v>228</v>
      </c>
      <c r="L13" s="149" t="s">
        <v>229</v>
      </c>
      <c r="M13" s="149" t="s">
        <v>230</v>
      </c>
      <c r="N13" s="149" t="s">
        <v>231</v>
      </c>
      <c r="O13" s="149" t="s">
        <v>232</v>
      </c>
    </row>
    <row r="14" spans="1:16" ht="24.75" customHeight="1">
      <c r="A14" s="147" t="s">
        <v>16</v>
      </c>
      <c r="B14" s="151" t="s">
        <v>17</v>
      </c>
      <c r="C14" s="152">
        <f>SUM(D14:O14)</f>
        <v>591711</v>
      </c>
      <c r="D14" s="153">
        <v>44900</v>
      </c>
      <c r="E14" s="153">
        <v>44900</v>
      </c>
      <c r="F14" s="153">
        <v>44900</v>
      </c>
      <c r="G14" s="153">
        <v>44900</v>
      </c>
      <c r="H14" s="153">
        <v>44900</v>
      </c>
      <c r="I14" s="153">
        <v>58900</v>
      </c>
      <c r="J14" s="153">
        <v>44900</v>
      </c>
      <c r="K14" s="153">
        <v>44900</v>
      </c>
      <c r="L14" s="153">
        <v>44900</v>
      </c>
      <c r="M14" s="153">
        <v>44900</v>
      </c>
      <c r="N14" s="153">
        <v>44900</v>
      </c>
      <c r="O14" s="153">
        <v>83811</v>
      </c>
      <c r="P14" s="154"/>
    </row>
    <row r="15" spans="1:16" ht="24" customHeight="1">
      <c r="A15" s="147" t="s">
        <v>23</v>
      </c>
      <c r="B15" s="151" t="s">
        <v>18</v>
      </c>
      <c r="C15" s="152">
        <f aca="true" t="shared" si="0" ref="C15:C20">SUM(D15:O15)</f>
        <v>512500</v>
      </c>
      <c r="D15" s="153">
        <v>39975</v>
      </c>
      <c r="E15" s="153">
        <v>25112</v>
      </c>
      <c r="F15" s="153">
        <v>94812</v>
      </c>
      <c r="G15" s="153">
        <v>30750</v>
      </c>
      <c r="H15" s="153">
        <v>31775</v>
      </c>
      <c r="I15" s="153">
        <v>28187</v>
      </c>
      <c r="J15" s="153">
        <v>28187</v>
      </c>
      <c r="K15" s="153">
        <v>27162</v>
      </c>
      <c r="L15" s="153">
        <v>92250</v>
      </c>
      <c r="M15" s="153">
        <v>37412</v>
      </c>
      <c r="N15" s="153">
        <v>18962</v>
      </c>
      <c r="O15" s="153">
        <v>57916</v>
      </c>
      <c r="P15" s="154"/>
    </row>
    <row r="16" spans="1:16" ht="24.75" customHeight="1">
      <c r="A16" s="147" t="s">
        <v>26</v>
      </c>
      <c r="B16" s="151" t="s">
        <v>233</v>
      </c>
      <c r="C16" s="152">
        <f t="shared" si="0"/>
        <v>1353317</v>
      </c>
      <c r="D16" s="153">
        <v>67666</v>
      </c>
      <c r="E16" s="153">
        <v>108265</v>
      </c>
      <c r="F16" s="153">
        <v>175931</v>
      </c>
      <c r="G16" s="153">
        <v>108265</v>
      </c>
      <c r="H16" s="153">
        <v>108265</v>
      </c>
      <c r="I16" s="153">
        <v>108265</v>
      </c>
      <c r="J16" s="153">
        <v>108265</v>
      </c>
      <c r="K16" s="153">
        <v>108265</v>
      </c>
      <c r="L16" s="153">
        <v>108265</v>
      </c>
      <c r="M16" s="153">
        <v>108265</v>
      </c>
      <c r="N16" s="153">
        <v>108265</v>
      </c>
      <c r="O16" s="153">
        <v>135335</v>
      </c>
      <c r="P16" s="154"/>
    </row>
    <row r="17" spans="1:16" ht="24.75" customHeight="1">
      <c r="A17" s="147" t="s">
        <v>58</v>
      </c>
      <c r="B17" s="151" t="s">
        <v>22</v>
      </c>
      <c r="C17" s="152">
        <f t="shared" si="0"/>
        <v>61472</v>
      </c>
      <c r="D17" s="153">
        <v>123</v>
      </c>
      <c r="E17" s="153">
        <v>123</v>
      </c>
      <c r="F17" s="153">
        <v>123</v>
      </c>
      <c r="G17" s="153">
        <v>30123</v>
      </c>
      <c r="H17" s="153">
        <v>123</v>
      </c>
      <c r="I17" s="153">
        <v>123</v>
      </c>
      <c r="J17" s="153">
        <v>123</v>
      </c>
      <c r="K17" s="153">
        <v>123</v>
      </c>
      <c r="L17" s="153">
        <v>123</v>
      </c>
      <c r="M17" s="153">
        <v>123</v>
      </c>
      <c r="N17" s="153">
        <v>30123</v>
      </c>
      <c r="O17" s="153">
        <v>119</v>
      </c>
      <c r="P17" s="154"/>
    </row>
    <row r="18" spans="1:16" ht="24.75" customHeight="1">
      <c r="A18" s="147" t="s">
        <v>60</v>
      </c>
      <c r="B18" s="151" t="s">
        <v>272</v>
      </c>
      <c r="C18" s="152">
        <f t="shared" si="0"/>
        <v>1072481</v>
      </c>
      <c r="D18" s="153">
        <v>99352</v>
      </c>
      <c r="E18" s="153">
        <v>99352</v>
      </c>
      <c r="F18" s="153">
        <v>99352</v>
      </c>
      <c r="G18" s="153">
        <v>42209</v>
      </c>
      <c r="H18" s="153">
        <v>42209</v>
      </c>
      <c r="I18" s="153">
        <v>98442</v>
      </c>
      <c r="J18" s="153">
        <v>98442</v>
      </c>
      <c r="K18" s="153">
        <v>98442</v>
      </c>
      <c r="L18" s="153">
        <v>98442</v>
      </c>
      <c r="M18" s="153">
        <v>98442</v>
      </c>
      <c r="N18" s="153">
        <v>98442</v>
      </c>
      <c r="O18" s="153">
        <v>99355</v>
      </c>
      <c r="P18" s="154"/>
    </row>
    <row r="19" spans="1:16" ht="33.75" customHeight="1">
      <c r="A19" s="147" t="s">
        <v>53</v>
      </c>
      <c r="B19" s="151" t="s">
        <v>273</v>
      </c>
      <c r="C19" s="152">
        <f t="shared" si="0"/>
        <v>863258</v>
      </c>
      <c r="D19" s="153">
        <v>3056</v>
      </c>
      <c r="E19" s="153">
        <v>38686</v>
      </c>
      <c r="F19" s="153">
        <v>69543</v>
      </c>
      <c r="G19" s="153">
        <v>26811</v>
      </c>
      <c r="H19" s="153">
        <v>234059</v>
      </c>
      <c r="I19" s="153">
        <v>3056</v>
      </c>
      <c r="J19" s="153">
        <v>100184</v>
      </c>
      <c r="K19" s="153">
        <v>93597</v>
      </c>
      <c r="L19" s="153">
        <v>87229</v>
      </c>
      <c r="M19" s="153">
        <v>149402</v>
      </c>
      <c r="N19" s="153">
        <v>54477</v>
      </c>
      <c r="O19" s="153">
        <v>3158</v>
      </c>
      <c r="P19" s="154"/>
    </row>
    <row r="20" spans="1:16" ht="24.75" customHeight="1">
      <c r="A20" s="147" t="s">
        <v>28</v>
      </c>
      <c r="B20" s="151" t="s">
        <v>234</v>
      </c>
      <c r="C20" s="152">
        <f t="shared" si="0"/>
        <v>237855</v>
      </c>
      <c r="D20" s="153">
        <v>30607</v>
      </c>
      <c r="E20" s="153">
        <v>31740</v>
      </c>
      <c r="F20" s="153">
        <v>8049</v>
      </c>
      <c r="G20" s="153">
        <v>20776</v>
      </c>
      <c r="H20" s="153">
        <v>6848</v>
      </c>
      <c r="I20" s="153">
        <v>8020</v>
      </c>
      <c r="J20" s="153">
        <v>20437</v>
      </c>
      <c r="K20" s="153">
        <v>19385</v>
      </c>
      <c r="L20" s="153">
        <v>30747</v>
      </c>
      <c r="M20" s="153">
        <v>1448</v>
      </c>
      <c r="N20" s="153">
        <v>38848</v>
      </c>
      <c r="O20" s="153">
        <v>20950</v>
      </c>
      <c r="P20" s="154"/>
    </row>
    <row r="21" spans="1:16" s="150" customFormat="1" ht="24.75" customHeight="1">
      <c r="A21" s="147" t="s">
        <v>30</v>
      </c>
      <c r="B21" s="155" t="s">
        <v>235</v>
      </c>
      <c r="C21" s="152">
        <f>SUM(C14:C20)</f>
        <v>4692594</v>
      </c>
      <c r="D21" s="152">
        <f aca="true" t="shared" si="1" ref="D21:O21">SUM(D14:D20)</f>
        <v>285679</v>
      </c>
      <c r="E21" s="152">
        <f t="shared" si="1"/>
        <v>348178</v>
      </c>
      <c r="F21" s="152">
        <f t="shared" si="1"/>
        <v>492710</v>
      </c>
      <c r="G21" s="152">
        <f t="shared" si="1"/>
        <v>303834</v>
      </c>
      <c r="H21" s="152">
        <f t="shared" si="1"/>
        <v>468179</v>
      </c>
      <c r="I21" s="152">
        <f t="shared" si="1"/>
        <v>304993</v>
      </c>
      <c r="J21" s="152">
        <f t="shared" si="1"/>
        <v>400538</v>
      </c>
      <c r="K21" s="152">
        <f t="shared" si="1"/>
        <v>391874</v>
      </c>
      <c r="L21" s="152">
        <f t="shared" si="1"/>
        <v>461956</v>
      </c>
      <c r="M21" s="152">
        <f t="shared" si="1"/>
        <v>439992</v>
      </c>
      <c r="N21" s="152">
        <f t="shared" si="1"/>
        <v>394017</v>
      </c>
      <c r="O21" s="152">
        <f t="shared" si="1"/>
        <v>400644</v>
      </c>
      <c r="P21" s="154"/>
    </row>
    <row r="30" spans="1:23" s="143" customFormat="1" ht="20.25">
      <c r="A30" s="129"/>
      <c r="B30" s="129"/>
      <c r="C30" s="129"/>
      <c r="D30" s="129"/>
      <c r="E30" s="129"/>
      <c r="F30" s="129"/>
      <c r="G30" s="129"/>
      <c r="H30" s="129"/>
      <c r="I30" s="129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</row>
    <row r="36" spans="2:15" s="143" customFormat="1" ht="12.75"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462"/>
      <c r="N36" s="465"/>
      <c r="O36" s="465"/>
    </row>
    <row r="37" spans="2:15" s="143" customFormat="1" ht="12.75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7"/>
      <c r="O37" s="157"/>
    </row>
    <row r="38" spans="2:15" s="143" customFormat="1" ht="12.7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7"/>
      <c r="O38" s="157"/>
    </row>
    <row r="39" spans="2:15" s="143" customFormat="1" ht="12.75"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2:15" ht="23.25"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</row>
    <row r="41" spans="2:15" s="143" customFormat="1" ht="20.25"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</row>
    <row r="42" spans="2:15" s="143" customFormat="1" ht="20.25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</row>
    <row r="43" spans="2:15" s="143" customFormat="1" ht="20.25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</row>
    <row r="44" spans="2:15" s="143" customFormat="1" ht="20.25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</row>
    <row r="45" spans="2:15" s="143" customFormat="1" ht="12.75"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462"/>
      <c r="O45" s="462"/>
    </row>
    <row r="46" spans="2:15" ht="12.75">
      <c r="B46" s="159"/>
      <c r="C46" s="159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</row>
    <row r="47" spans="2:15" ht="24.75" customHeight="1">
      <c r="B47" s="161"/>
      <c r="C47" s="162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</row>
    <row r="48" spans="2:15" ht="24.75" customHeight="1">
      <c r="B48" s="161"/>
      <c r="C48" s="162"/>
      <c r="D48" s="164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</row>
    <row r="49" spans="2:15" ht="24.75" customHeight="1">
      <c r="B49" s="161"/>
      <c r="C49" s="162"/>
      <c r="D49" s="164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</row>
    <row r="50" spans="2:15" ht="24.75" customHeight="1">
      <c r="B50" s="161"/>
      <c r="C50" s="162"/>
      <c r="D50" s="164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</row>
    <row r="51" spans="2:15" ht="24.75" customHeight="1">
      <c r="B51" s="161"/>
      <c r="C51" s="162"/>
      <c r="D51" s="164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</row>
    <row r="52" spans="2:15" ht="24.75" customHeight="1">
      <c r="B52" s="161"/>
      <c r="C52" s="162"/>
      <c r="D52" s="164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</row>
    <row r="53" spans="2:15" ht="24.75" customHeight="1">
      <c r="B53" s="161"/>
      <c r="C53" s="162"/>
      <c r="D53" s="164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</row>
    <row r="54" spans="2:15" ht="24.75" customHeight="1">
      <c r="B54" s="161"/>
      <c r="C54" s="162"/>
      <c r="D54" s="164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</row>
    <row r="55" spans="2:15" ht="24.75" customHeight="1">
      <c r="B55" s="165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</row>
  </sheetData>
  <sheetProtection/>
  <mergeCells count="11">
    <mergeCell ref="B2:F2"/>
    <mergeCell ref="I2:O2"/>
    <mergeCell ref="B6:O6"/>
    <mergeCell ref="B7:O7"/>
    <mergeCell ref="B41:O41"/>
    <mergeCell ref="N45:O45"/>
    <mergeCell ref="B9:O9"/>
    <mergeCell ref="N12:O12"/>
    <mergeCell ref="J30:W30"/>
    <mergeCell ref="M36:O36"/>
    <mergeCell ref="B40:O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I2" sqref="I2:O2"/>
    </sheetView>
  </sheetViews>
  <sheetFormatPr defaultColWidth="9.140625" defaultRowHeight="12.75"/>
  <cols>
    <col min="1" max="1" width="6.00390625" style="129" customWidth="1"/>
    <col min="2" max="2" width="31.421875" style="129" customWidth="1"/>
    <col min="3" max="3" width="11.140625" style="129" customWidth="1"/>
    <col min="4" max="4" width="8.28125" style="129" customWidth="1"/>
    <col min="5" max="7" width="8.57421875" style="129" customWidth="1"/>
    <col min="8" max="8" width="8.421875" style="129" customWidth="1"/>
    <col min="9" max="9" width="8.28125" style="129" customWidth="1"/>
    <col min="10" max="10" width="9.00390625" style="129" customWidth="1"/>
    <col min="11" max="11" width="8.7109375" style="129" customWidth="1"/>
    <col min="12" max="12" width="8.57421875" style="129" customWidth="1"/>
    <col min="13" max="13" width="8.28125" style="129" customWidth="1"/>
    <col min="14" max="14" width="8.7109375" style="129" customWidth="1"/>
    <col min="15" max="15" width="8.57421875" style="129" customWidth="1"/>
    <col min="16" max="16384" width="9.140625" style="129" customWidth="1"/>
  </cols>
  <sheetData>
    <row r="1" s="8" customFormat="1" ht="12.75"/>
    <row r="2" spans="1:15" s="143" customFormat="1" ht="12.75">
      <c r="A2" s="50"/>
      <c r="B2" s="467"/>
      <c r="C2" s="467"/>
      <c r="D2" s="468"/>
      <c r="E2" s="468"/>
      <c r="F2" s="468"/>
      <c r="I2" s="469" t="s">
        <v>440</v>
      </c>
      <c r="J2" s="469"/>
      <c r="K2" s="469"/>
      <c r="L2" s="469"/>
      <c r="M2" s="469"/>
      <c r="N2" s="469"/>
      <c r="O2" s="469"/>
    </row>
    <row r="3" s="143" customFormat="1" ht="12.75">
      <c r="A3" s="144"/>
    </row>
    <row r="4" s="143" customFormat="1" ht="12.75">
      <c r="A4" s="144"/>
    </row>
    <row r="5" s="143" customFormat="1" ht="12.75">
      <c r="A5" s="144"/>
    </row>
    <row r="6" spans="1:15" s="143" customFormat="1" ht="20.25">
      <c r="A6" s="144"/>
      <c r="B6" s="463" t="s">
        <v>258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</row>
    <row r="7" spans="1:15" s="143" customFormat="1" ht="20.25">
      <c r="A7" s="144"/>
      <c r="B7" s="463" t="s">
        <v>236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</row>
    <row r="8" spans="1:15" s="143" customFormat="1" ht="19.5" customHeight="1">
      <c r="A8" s="144"/>
      <c r="B8" s="463" t="s">
        <v>186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</row>
    <row r="9" spans="1:15" s="143" customFormat="1" ht="12.75" customHeight="1">
      <c r="A9" s="144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1:15" s="143" customFormat="1" ht="12.75" customHeight="1">
      <c r="A10" s="144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s="143" customFormat="1" ht="12.75">
      <c r="A11" s="54"/>
      <c r="B11" s="56" t="s">
        <v>0</v>
      </c>
      <c r="C11" s="56" t="s">
        <v>1</v>
      </c>
      <c r="D11" s="56" t="s">
        <v>2</v>
      </c>
      <c r="E11" s="56" t="s">
        <v>3</v>
      </c>
      <c r="F11" s="56" t="s">
        <v>4</v>
      </c>
      <c r="G11" s="56" t="s">
        <v>5</v>
      </c>
      <c r="H11" s="56" t="s">
        <v>85</v>
      </c>
      <c r="I11" s="56" t="s">
        <v>6</v>
      </c>
      <c r="J11" s="56" t="s">
        <v>7</v>
      </c>
      <c r="K11" s="56" t="s">
        <v>44</v>
      </c>
      <c r="L11" s="56" t="s">
        <v>8</v>
      </c>
      <c r="M11" s="56" t="s">
        <v>104</v>
      </c>
      <c r="N11" s="56" t="s">
        <v>45</v>
      </c>
      <c r="O11" s="56" t="s">
        <v>9</v>
      </c>
    </row>
    <row r="12" spans="1:15" ht="25.5">
      <c r="A12" s="166" t="s">
        <v>10</v>
      </c>
      <c r="B12" s="148" t="s">
        <v>237</v>
      </c>
      <c r="C12" s="148" t="s">
        <v>220</v>
      </c>
      <c r="D12" s="149" t="s">
        <v>221</v>
      </c>
      <c r="E12" s="149" t="s">
        <v>222</v>
      </c>
      <c r="F12" s="149" t="s">
        <v>223</v>
      </c>
      <c r="G12" s="149" t="s">
        <v>224</v>
      </c>
      <c r="H12" s="149" t="s">
        <v>225</v>
      </c>
      <c r="I12" s="149" t="s">
        <v>226</v>
      </c>
      <c r="J12" s="149" t="s">
        <v>227</v>
      </c>
      <c r="K12" s="149" t="s">
        <v>228</v>
      </c>
      <c r="L12" s="149" t="s">
        <v>229</v>
      </c>
      <c r="M12" s="149" t="s">
        <v>230</v>
      </c>
      <c r="N12" s="149" t="s">
        <v>231</v>
      </c>
      <c r="O12" s="149" t="s">
        <v>232</v>
      </c>
    </row>
    <row r="13" spans="1:16" ht="24" customHeight="1">
      <c r="A13" s="132" t="s">
        <v>16</v>
      </c>
      <c r="B13" s="167" t="s">
        <v>274</v>
      </c>
      <c r="C13" s="152">
        <f>SUM(D13:O13)</f>
        <v>1054823</v>
      </c>
      <c r="D13" s="153">
        <v>87902</v>
      </c>
      <c r="E13" s="153">
        <v>87902</v>
      </c>
      <c r="F13" s="153">
        <v>87902</v>
      </c>
      <c r="G13" s="153">
        <v>87902</v>
      </c>
      <c r="H13" s="153">
        <v>87902</v>
      </c>
      <c r="I13" s="153">
        <v>87902</v>
      </c>
      <c r="J13" s="153">
        <v>87902</v>
      </c>
      <c r="K13" s="153">
        <v>87902</v>
      </c>
      <c r="L13" s="153">
        <v>87902</v>
      </c>
      <c r="M13" s="153">
        <v>87902</v>
      </c>
      <c r="N13" s="153">
        <v>87902</v>
      </c>
      <c r="O13" s="153">
        <v>87901</v>
      </c>
      <c r="P13" s="154"/>
    </row>
    <row r="14" spans="1:16" ht="24.75" customHeight="1">
      <c r="A14" s="132" t="s">
        <v>23</v>
      </c>
      <c r="B14" s="167" t="s">
        <v>238</v>
      </c>
      <c r="C14" s="152">
        <f aca="true" t="shared" si="0" ref="C14:C20">SUM(D14:O14)</f>
        <v>221750</v>
      </c>
      <c r="D14" s="153">
        <v>18479</v>
      </c>
      <c r="E14" s="153">
        <v>18479</v>
      </c>
      <c r="F14" s="153">
        <v>18479</v>
      </c>
      <c r="G14" s="153">
        <v>18479</v>
      </c>
      <c r="H14" s="153">
        <v>18479</v>
      </c>
      <c r="I14" s="153">
        <v>18479</v>
      </c>
      <c r="J14" s="153">
        <v>18479</v>
      </c>
      <c r="K14" s="153">
        <v>18479</v>
      </c>
      <c r="L14" s="153">
        <v>18479</v>
      </c>
      <c r="M14" s="153">
        <v>18479</v>
      </c>
      <c r="N14" s="153">
        <v>18479</v>
      </c>
      <c r="O14" s="153">
        <v>18481</v>
      </c>
      <c r="P14" s="154"/>
    </row>
    <row r="15" spans="1:16" s="131" customFormat="1" ht="24.75" customHeight="1">
      <c r="A15" s="132" t="s">
        <v>26</v>
      </c>
      <c r="B15" s="168" t="s">
        <v>276</v>
      </c>
      <c r="C15" s="169">
        <f t="shared" si="0"/>
        <v>1150972</v>
      </c>
      <c r="D15" s="170">
        <v>115097</v>
      </c>
      <c r="E15" s="170">
        <v>103587</v>
      </c>
      <c r="F15" s="170">
        <v>109342</v>
      </c>
      <c r="G15" s="170">
        <v>92078</v>
      </c>
      <c r="H15" s="170">
        <v>80568</v>
      </c>
      <c r="I15" s="170">
        <v>80568</v>
      </c>
      <c r="J15" s="170">
        <v>69058</v>
      </c>
      <c r="K15" s="170">
        <v>69058</v>
      </c>
      <c r="L15" s="170">
        <v>92078</v>
      </c>
      <c r="M15" s="170">
        <v>92078</v>
      </c>
      <c r="N15" s="170">
        <v>120852</v>
      </c>
      <c r="O15" s="170">
        <v>126608</v>
      </c>
      <c r="P15" s="171"/>
    </row>
    <row r="16" spans="1:16" ht="24.75" customHeight="1">
      <c r="A16" s="132" t="s">
        <v>58</v>
      </c>
      <c r="B16" s="167" t="s">
        <v>239</v>
      </c>
      <c r="C16" s="152">
        <f t="shared" si="0"/>
        <v>691129</v>
      </c>
      <c r="D16" s="153">
        <v>37019</v>
      </c>
      <c r="E16" s="153">
        <v>55537</v>
      </c>
      <c r="F16" s="153">
        <v>86400</v>
      </c>
      <c r="G16" s="153">
        <v>55537</v>
      </c>
      <c r="H16" s="153">
        <v>55537</v>
      </c>
      <c r="I16" s="153">
        <v>45537</v>
      </c>
      <c r="J16" s="153">
        <v>40537</v>
      </c>
      <c r="K16" s="153">
        <v>40000</v>
      </c>
      <c r="L16" s="153">
        <v>69421</v>
      </c>
      <c r="M16" s="153">
        <v>69421</v>
      </c>
      <c r="N16" s="153">
        <v>68091</v>
      </c>
      <c r="O16" s="153">
        <v>68092</v>
      </c>
      <c r="P16" s="154"/>
    </row>
    <row r="17" spans="1:16" ht="24.75" customHeight="1">
      <c r="A17" s="132" t="s">
        <v>60</v>
      </c>
      <c r="B17" s="167" t="s">
        <v>275</v>
      </c>
      <c r="C17" s="152">
        <f t="shared" si="0"/>
        <v>421120</v>
      </c>
      <c r="D17" s="153">
        <v>35093</v>
      </c>
      <c r="E17" s="153">
        <v>35093</v>
      </c>
      <c r="F17" s="153">
        <v>35093</v>
      </c>
      <c r="G17" s="153">
        <v>35093</v>
      </c>
      <c r="H17" s="153">
        <v>35093</v>
      </c>
      <c r="I17" s="153">
        <v>35093</v>
      </c>
      <c r="J17" s="153">
        <v>35093</v>
      </c>
      <c r="K17" s="153">
        <v>35093</v>
      </c>
      <c r="L17" s="153">
        <v>35093</v>
      </c>
      <c r="M17" s="153">
        <v>35093</v>
      </c>
      <c r="N17" s="153">
        <v>35093</v>
      </c>
      <c r="O17" s="153">
        <v>35097</v>
      </c>
      <c r="P17" s="154"/>
    </row>
    <row r="18" spans="1:16" ht="24.75" customHeight="1">
      <c r="A18" s="132" t="s">
        <v>53</v>
      </c>
      <c r="B18" s="167" t="s">
        <v>240</v>
      </c>
      <c r="C18" s="152">
        <f t="shared" si="0"/>
        <v>1082592</v>
      </c>
      <c r="D18" s="153">
        <v>44724</v>
      </c>
      <c r="E18" s="153">
        <v>105436</v>
      </c>
      <c r="F18" s="153">
        <v>156369</v>
      </c>
      <c r="G18" s="153">
        <v>128504</v>
      </c>
      <c r="H18" s="153">
        <v>11232</v>
      </c>
      <c r="I18" s="153">
        <v>63089</v>
      </c>
      <c r="J18" s="153">
        <v>164125</v>
      </c>
      <c r="K18" s="153">
        <v>106781</v>
      </c>
      <c r="L18" s="153">
        <v>208280</v>
      </c>
      <c r="M18" s="153">
        <v>1833</v>
      </c>
      <c r="N18" s="153">
        <v>90882</v>
      </c>
      <c r="O18" s="153">
        <v>1337</v>
      </c>
      <c r="P18" s="154"/>
    </row>
    <row r="19" spans="1:16" ht="24.75" customHeight="1">
      <c r="A19" s="132" t="s">
        <v>28</v>
      </c>
      <c r="B19" s="167" t="s">
        <v>241</v>
      </c>
      <c r="C19" s="152">
        <f t="shared" si="0"/>
        <v>70208</v>
      </c>
      <c r="D19" s="153"/>
      <c r="E19" s="153"/>
      <c r="F19" s="153"/>
      <c r="G19" s="153"/>
      <c r="H19" s="153"/>
      <c r="I19" s="153">
        <v>27967</v>
      </c>
      <c r="J19" s="153"/>
      <c r="K19" s="153"/>
      <c r="L19" s="153">
        <v>28041</v>
      </c>
      <c r="M19" s="153"/>
      <c r="N19" s="153"/>
      <c r="O19" s="153">
        <v>14200</v>
      </c>
      <c r="P19" s="154"/>
    </row>
    <row r="20" spans="1:16" ht="24.75" customHeight="1">
      <c r="A20" s="132" t="s">
        <v>30</v>
      </c>
      <c r="B20" s="155" t="s">
        <v>242</v>
      </c>
      <c r="C20" s="152">
        <f t="shared" si="0"/>
        <v>4692594</v>
      </c>
      <c r="D20" s="152">
        <f aca="true" t="shared" si="1" ref="D20:O20">SUM(D13:D19)</f>
        <v>338314</v>
      </c>
      <c r="E20" s="152">
        <f t="shared" si="1"/>
        <v>406034</v>
      </c>
      <c r="F20" s="152">
        <f t="shared" si="1"/>
        <v>493585</v>
      </c>
      <c r="G20" s="152">
        <f t="shared" si="1"/>
        <v>417593</v>
      </c>
      <c r="H20" s="152">
        <f t="shared" si="1"/>
        <v>288811</v>
      </c>
      <c r="I20" s="152">
        <f t="shared" si="1"/>
        <v>358635</v>
      </c>
      <c r="J20" s="152">
        <f t="shared" si="1"/>
        <v>415194</v>
      </c>
      <c r="K20" s="152">
        <f t="shared" si="1"/>
        <v>357313</v>
      </c>
      <c r="L20" s="152">
        <f t="shared" si="1"/>
        <v>539294</v>
      </c>
      <c r="M20" s="152">
        <f t="shared" si="1"/>
        <v>304806</v>
      </c>
      <c r="N20" s="152">
        <f t="shared" si="1"/>
        <v>421299</v>
      </c>
      <c r="O20" s="152">
        <f t="shared" si="1"/>
        <v>351716</v>
      </c>
      <c r="P20" s="154"/>
    </row>
  </sheetData>
  <sheetProtection/>
  <mergeCells count="5">
    <mergeCell ref="B8:O8"/>
    <mergeCell ref="B2:F2"/>
    <mergeCell ref="I2:O2"/>
    <mergeCell ref="B6:O6"/>
    <mergeCell ref="B7:O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A3" sqref="A3:H3"/>
    </sheetView>
  </sheetViews>
  <sheetFormatPr defaultColWidth="9.140625" defaultRowHeight="12.75"/>
  <cols>
    <col min="1" max="1" width="5.00390625" style="328" customWidth="1"/>
    <col min="2" max="2" width="40.00390625" style="328" customWidth="1"/>
    <col min="3" max="3" width="10.421875" style="328" customWidth="1"/>
    <col min="4" max="4" width="9.57421875" style="328" customWidth="1"/>
    <col min="5" max="5" width="10.57421875" style="328" customWidth="1"/>
    <col min="6" max="6" width="7.00390625" style="328" customWidth="1"/>
    <col min="7" max="7" width="10.421875" style="328" customWidth="1"/>
    <col min="8" max="8" width="10.7109375" style="328" customWidth="1"/>
    <col min="9" max="16384" width="9.140625" style="328" customWidth="1"/>
  </cols>
  <sheetData>
    <row r="1" spans="1:8" s="327" customFormat="1" ht="12.75">
      <c r="A1" s="558"/>
      <c r="B1" s="558"/>
      <c r="C1" s="558"/>
      <c r="D1" s="565"/>
      <c r="E1" s="565"/>
      <c r="F1" s="565"/>
      <c r="G1" s="565"/>
      <c r="H1" s="700" t="s">
        <v>514</v>
      </c>
    </row>
    <row r="2" spans="1:8" s="327" customFormat="1" ht="15.75">
      <c r="A2" s="213"/>
      <c r="B2" s="213"/>
      <c r="C2" s="213"/>
      <c r="D2" s="219"/>
      <c r="E2" s="219"/>
      <c r="F2" s="219"/>
      <c r="G2" s="219"/>
      <c r="H2" s="260"/>
    </row>
    <row r="3" spans="1:8" ht="18">
      <c r="A3" s="471" t="s">
        <v>378</v>
      </c>
      <c r="B3" s="402"/>
      <c r="C3" s="402"/>
      <c r="D3" s="402"/>
      <c r="E3" s="402"/>
      <c r="F3" s="402"/>
      <c r="G3" s="402"/>
      <c r="H3" s="402"/>
    </row>
    <row r="4" spans="1:8" ht="18">
      <c r="A4" s="471" t="s">
        <v>512</v>
      </c>
      <c r="B4" s="402"/>
      <c r="C4" s="402"/>
      <c r="D4" s="402"/>
      <c r="E4" s="402"/>
      <c r="F4" s="402"/>
      <c r="G4" s="402"/>
      <c r="H4" s="402"/>
    </row>
    <row r="5" spans="1:8" ht="18">
      <c r="A5" s="472" t="s">
        <v>186</v>
      </c>
      <c r="B5" s="473"/>
      <c r="C5" s="473"/>
      <c r="D5" s="473"/>
      <c r="E5" s="473"/>
      <c r="F5" s="473"/>
      <c r="G5" s="473"/>
      <c r="H5" s="473"/>
    </row>
    <row r="6" spans="1:8" ht="29.25" customHeight="1">
      <c r="A6" s="701" t="s">
        <v>243</v>
      </c>
      <c r="B6" s="474"/>
      <c r="C6" s="474"/>
      <c r="D6" s="474"/>
      <c r="E6" s="474"/>
      <c r="F6" s="474"/>
      <c r="G6" s="474"/>
      <c r="H6" s="474"/>
    </row>
    <row r="7" spans="1:8" ht="20.25" customHeight="1">
      <c r="A7" s="702"/>
      <c r="B7" s="208" t="s">
        <v>0</v>
      </c>
      <c r="C7" s="208" t="s">
        <v>1</v>
      </c>
      <c r="D7" s="208" t="s">
        <v>2</v>
      </c>
      <c r="E7" s="208" t="s">
        <v>3</v>
      </c>
      <c r="F7" s="208" t="s">
        <v>4</v>
      </c>
      <c r="G7" s="208" t="s">
        <v>5</v>
      </c>
      <c r="H7" s="208" t="s">
        <v>85</v>
      </c>
    </row>
    <row r="8" spans="1:8" ht="20.25" customHeight="1">
      <c r="A8" s="703"/>
      <c r="B8" s="329"/>
      <c r="C8" s="330"/>
      <c r="D8" s="330"/>
      <c r="E8" s="330"/>
      <c r="F8" s="329"/>
      <c r="G8" s="329"/>
      <c r="H8" s="331" t="s">
        <v>379</v>
      </c>
    </row>
    <row r="9" spans="1:8" ht="22.5" customHeight="1">
      <c r="A9" s="704">
        <v>1</v>
      </c>
      <c r="B9" s="705" t="s">
        <v>244</v>
      </c>
      <c r="C9" s="475" t="s">
        <v>380</v>
      </c>
      <c r="D9" s="476"/>
      <c r="E9" s="477"/>
      <c r="F9" s="706" t="s">
        <v>381</v>
      </c>
      <c r="G9" s="707"/>
      <c r="H9" s="708" t="s">
        <v>382</v>
      </c>
    </row>
    <row r="10" spans="1:8" ht="36.75" customHeight="1">
      <c r="A10" s="567">
        <f aca="true" t="shared" si="0" ref="A10:A19">A9+1</f>
        <v>2</v>
      </c>
      <c r="B10" s="705"/>
      <c r="C10" s="709" t="s">
        <v>248</v>
      </c>
      <c r="D10" s="709" t="s">
        <v>302</v>
      </c>
      <c r="E10" s="710" t="s">
        <v>109</v>
      </c>
      <c r="F10" s="711" t="s">
        <v>383</v>
      </c>
      <c r="G10" s="711" t="s">
        <v>384</v>
      </c>
      <c r="H10" s="708"/>
    </row>
    <row r="11" spans="1:8" s="332" customFormat="1" ht="25.5" customHeight="1">
      <c r="A11" s="567">
        <f t="shared" si="0"/>
        <v>3</v>
      </c>
      <c r="B11" s="712" t="s">
        <v>245</v>
      </c>
      <c r="C11" s="713">
        <v>30000</v>
      </c>
      <c r="D11" s="713">
        <v>30000</v>
      </c>
      <c r="E11" s="713">
        <v>26525</v>
      </c>
      <c r="F11" s="714">
        <v>10</v>
      </c>
      <c r="G11" s="713">
        <f aca="true" t="shared" si="1" ref="G11:G16">D11*F11%</f>
        <v>3000</v>
      </c>
      <c r="H11" s="713">
        <v>347</v>
      </c>
    </row>
    <row r="12" spans="1:8" s="332" customFormat="1" ht="27.75" customHeight="1">
      <c r="A12" s="567">
        <f t="shared" si="0"/>
        <v>4</v>
      </c>
      <c r="B12" s="712" t="s">
        <v>246</v>
      </c>
      <c r="C12" s="713">
        <v>10000</v>
      </c>
      <c r="D12" s="713">
        <v>10000</v>
      </c>
      <c r="E12" s="713">
        <v>2443</v>
      </c>
      <c r="F12" s="714">
        <v>10</v>
      </c>
      <c r="G12" s="713">
        <f t="shared" si="1"/>
        <v>1000</v>
      </c>
      <c r="H12" s="713">
        <v>756</v>
      </c>
    </row>
    <row r="13" spans="1:8" s="332" customFormat="1" ht="19.5" customHeight="1">
      <c r="A13" s="567">
        <f t="shared" si="0"/>
        <v>5</v>
      </c>
      <c r="B13" s="712" t="s">
        <v>247</v>
      </c>
      <c r="C13" s="713">
        <v>240000</v>
      </c>
      <c r="D13" s="713">
        <v>240000</v>
      </c>
      <c r="E13" s="713">
        <v>105350</v>
      </c>
      <c r="F13" s="714">
        <v>20</v>
      </c>
      <c r="G13" s="713">
        <f t="shared" si="1"/>
        <v>48000</v>
      </c>
      <c r="H13" s="713">
        <v>26930</v>
      </c>
    </row>
    <row r="14" spans="1:8" s="332" customFormat="1" ht="19.5" customHeight="1">
      <c r="A14" s="567">
        <f t="shared" si="0"/>
        <v>6</v>
      </c>
      <c r="B14" s="715" t="s">
        <v>385</v>
      </c>
      <c r="C14" s="713">
        <v>92000</v>
      </c>
      <c r="D14" s="713">
        <v>92000</v>
      </c>
      <c r="E14" s="713">
        <v>51867</v>
      </c>
      <c r="F14" s="714">
        <v>10</v>
      </c>
      <c r="G14" s="713">
        <f t="shared" si="1"/>
        <v>9200</v>
      </c>
      <c r="H14" s="713">
        <v>4013</v>
      </c>
    </row>
    <row r="15" spans="1:8" s="332" customFormat="1" ht="19.5" customHeight="1">
      <c r="A15" s="567">
        <f t="shared" si="0"/>
        <v>7</v>
      </c>
      <c r="B15" s="715" t="s">
        <v>265</v>
      </c>
      <c r="C15" s="713">
        <v>100</v>
      </c>
      <c r="D15" s="713">
        <v>100</v>
      </c>
      <c r="E15" s="713"/>
      <c r="F15" s="714">
        <v>100</v>
      </c>
      <c r="G15" s="713">
        <f t="shared" si="1"/>
        <v>100</v>
      </c>
      <c r="H15" s="713">
        <v>100</v>
      </c>
    </row>
    <row r="16" spans="1:8" s="332" customFormat="1" ht="19.5" customHeight="1">
      <c r="A16" s="567">
        <f t="shared" si="0"/>
        <v>8</v>
      </c>
      <c r="B16" s="715" t="s">
        <v>386</v>
      </c>
      <c r="C16" s="713">
        <v>500</v>
      </c>
      <c r="D16" s="713">
        <v>602</v>
      </c>
      <c r="E16" s="713">
        <v>102</v>
      </c>
      <c r="F16" s="714">
        <v>100</v>
      </c>
      <c r="G16" s="713">
        <f t="shared" si="1"/>
        <v>602</v>
      </c>
      <c r="H16" s="713">
        <v>500</v>
      </c>
    </row>
    <row r="17" spans="1:8" s="332" customFormat="1" ht="19.5" customHeight="1">
      <c r="A17" s="567">
        <f t="shared" si="0"/>
        <v>9</v>
      </c>
      <c r="B17" s="712" t="s">
        <v>387</v>
      </c>
      <c r="C17" s="713"/>
      <c r="D17" s="713">
        <v>1060</v>
      </c>
      <c r="E17" s="713">
        <v>1060</v>
      </c>
      <c r="F17" s="714"/>
      <c r="G17" s="713"/>
      <c r="H17" s="713">
        <f>D17-E17</f>
        <v>0</v>
      </c>
    </row>
    <row r="18" spans="1:8" s="332" customFormat="1" ht="19.5" customHeight="1">
      <c r="A18" s="567">
        <f t="shared" si="0"/>
        <v>10</v>
      </c>
      <c r="B18" s="712" t="s">
        <v>513</v>
      </c>
      <c r="C18" s="713"/>
      <c r="D18" s="713">
        <v>10197</v>
      </c>
      <c r="E18" s="713">
        <v>10197</v>
      </c>
      <c r="F18" s="714"/>
      <c r="G18" s="713"/>
      <c r="H18" s="713">
        <f>D18-E18</f>
        <v>0</v>
      </c>
    </row>
    <row r="19" spans="1:8" s="332" customFormat="1" ht="23.25" customHeight="1">
      <c r="A19" s="567">
        <f t="shared" si="0"/>
        <v>11</v>
      </c>
      <c r="B19" s="716" t="s">
        <v>143</v>
      </c>
      <c r="C19" s="717">
        <f>SUM(C11:C18)</f>
        <v>372600</v>
      </c>
      <c r="D19" s="717">
        <f>SUM(D11:D18)</f>
        <v>383959</v>
      </c>
      <c r="E19" s="717">
        <f>SUM(E11:E18)</f>
        <v>197544</v>
      </c>
      <c r="F19" s="717"/>
      <c r="G19" s="717">
        <f>SUM(G11:G18)</f>
        <v>61902</v>
      </c>
      <c r="H19" s="717">
        <f>SUM(H11:H18)</f>
        <v>32646</v>
      </c>
    </row>
    <row r="20" spans="1:8" s="332" customFormat="1" ht="29.25" customHeight="1">
      <c r="A20" s="718" t="s">
        <v>388</v>
      </c>
      <c r="B20" s="470"/>
      <c r="C20" s="470"/>
      <c r="D20" s="470"/>
      <c r="E20" s="470"/>
      <c r="F20" s="470"/>
      <c r="G20" s="470"/>
      <c r="H20" s="470"/>
    </row>
    <row r="21" spans="1:8" s="332" customFormat="1" ht="19.5" customHeight="1">
      <c r="A21" s="719"/>
      <c r="B21" s="217"/>
      <c r="C21" s="217"/>
      <c r="D21" s="217"/>
      <c r="E21" s="217"/>
      <c r="F21" s="217"/>
      <c r="G21" s="217"/>
      <c r="H21" s="331" t="s">
        <v>379</v>
      </c>
    </row>
    <row r="22" spans="1:8" s="332" customFormat="1" ht="28.5" customHeight="1">
      <c r="A22" s="568">
        <v>12</v>
      </c>
      <c r="B22" s="720" t="s">
        <v>244</v>
      </c>
      <c r="C22" s="709" t="s">
        <v>248</v>
      </c>
      <c r="D22" s="709" t="s">
        <v>302</v>
      </c>
      <c r="E22" s="709" t="s">
        <v>109</v>
      </c>
      <c r="F22" s="709" t="s">
        <v>383</v>
      </c>
      <c r="G22" s="710" t="s">
        <v>384</v>
      </c>
      <c r="H22" s="709" t="s">
        <v>382</v>
      </c>
    </row>
    <row r="23" spans="1:8" s="332" customFormat="1" ht="19.5" customHeight="1">
      <c r="A23" s="567">
        <f aca="true" t="shared" si="2" ref="A23:A39">A22+1</f>
        <v>13</v>
      </c>
      <c r="B23" s="721" t="s">
        <v>389</v>
      </c>
      <c r="C23" s="713">
        <v>5000</v>
      </c>
      <c r="D23" s="713">
        <v>5000</v>
      </c>
      <c r="E23" s="713">
        <v>2491</v>
      </c>
      <c r="F23" s="714">
        <v>100</v>
      </c>
      <c r="G23" s="713">
        <f>D23*F23%</f>
        <v>5000</v>
      </c>
      <c r="H23" s="713">
        <f>D23-E23</f>
        <v>2509</v>
      </c>
    </row>
    <row r="24" spans="1:8" s="332" customFormat="1" ht="19.5" customHeight="1">
      <c r="A24" s="567">
        <f t="shared" si="2"/>
        <v>14</v>
      </c>
      <c r="B24" s="721" t="s">
        <v>249</v>
      </c>
      <c r="C24" s="713">
        <v>5000</v>
      </c>
      <c r="D24" s="713">
        <v>5000</v>
      </c>
      <c r="E24" s="713">
        <v>2375</v>
      </c>
      <c r="F24" s="714">
        <v>100</v>
      </c>
      <c r="G24" s="713"/>
      <c r="H24" s="713"/>
    </row>
    <row r="25" spans="1:8" s="332" customFormat="1" ht="24" customHeight="1">
      <c r="A25" s="567">
        <f t="shared" si="2"/>
        <v>15</v>
      </c>
      <c r="B25" s="712" t="s">
        <v>390</v>
      </c>
      <c r="C25" s="713">
        <v>8500</v>
      </c>
      <c r="D25" s="713">
        <v>8500</v>
      </c>
      <c r="E25" s="713">
        <v>5436</v>
      </c>
      <c r="F25" s="714">
        <v>100</v>
      </c>
      <c r="G25" s="713">
        <f>D25</f>
        <v>8500</v>
      </c>
      <c r="H25" s="713">
        <f>D25-E25</f>
        <v>3064</v>
      </c>
    </row>
    <row r="26" spans="1:8" s="332" customFormat="1" ht="19.5" customHeight="1">
      <c r="A26" s="567">
        <f t="shared" si="2"/>
        <v>16</v>
      </c>
      <c r="B26" s="721" t="s">
        <v>250</v>
      </c>
      <c r="C26" s="713">
        <v>600</v>
      </c>
      <c r="D26" s="713">
        <v>600</v>
      </c>
      <c r="E26" s="713">
        <v>300</v>
      </c>
      <c r="F26" s="714">
        <v>100</v>
      </c>
      <c r="G26" s="713"/>
      <c r="H26" s="713"/>
    </row>
    <row r="27" spans="1:8" s="332" customFormat="1" ht="19.5" customHeight="1">
      <c r="A27" s="567">
        <f t="shared" si="2"/>
        <v>17</v>
      </c>
      <c r="B27" s="721" t="s">
        <v>391</v>
      </c>
      <c r="C27" s="713">
        <v>5500</v>
      </c>
      <c r="D27" s="713">
        <v>5398</v>
      </c>
      <c r="E27" s="713">
        <v>3015</v>
      </c>
      <c r="F27" s="714">
        <v>100</v>
      </c>
      <c r="G27" s="713">
        <f>D27</f>
        <v>5398</v>
      </c>
      <c r="H27" s="713">
        <f>D27-E27</f>
        <v>2383</v>
      </c>
    </row>
    <row r="28" spans="1:8" s="332" customFormat="1" ht="19.5" customHeight="1">
      <c r="A28" s="567">
        <f t="shared" si="2"/>
        <v>18</v>
      </c>
      <c r="B28" s="721" t="s">
        <v>251</v>
      </c>
      <c r="C28" s="713">
        <v>15000</v>
      </c>
      <c r="D28" s="713">
        <v>15000</v>
      </c>
      <c r="E28" s="713">
        <v>5038</v>
      </c>
      <c r="F28" s="714">
        <v>10</v>
      </c>
      <c r="G28" s="713">
        <f>D28*10%</f>
        <v>1500</v>
      </c>
      <c r="H28" s="713">
        <v>996</v>
      </c>
    </row>
    <row r="29" spans="1:8" s="332" customFormat="1" ht="19.5" customHeight="1">
      <c r="A29" s="567">
        <f t="shared" si="2"/>
        <v>19</v>
      </c>
      <c r="B29" s="721" t="s">
        <v>392</v>
      </c>
      <c r="C29" s="713">
        <v>120</v>
      </c>
      <c r="D29" s="713">
        <v>120</v>
      </c>
      <c r="E29" s="713">
        <v>78</v>
      </c>
      <c r="F29" s="714">
        <v>100</v>
      </c>
      <c r="G29" s="713">
        <f aca="true" t="shared" si="3" ref="G29:G37">D29</f>
        <v>120</v>
      </c>
      <c r="H29" s="713">
        <f aca="true" t="shared" si="4" ref="H29:H37">G29-E29</f>
        <v>42</v>
      </c>
    </row>
    <row r="30" spans="1:8" s="332" customFormat="1" ht="19.5" customHeight="1">
      <c r="A30" s="567">
        <f t="shared" si="2"/>
        <v>20</v>
      </c>
      <c r="B30" s="721" t="s">
        <v>266</v>
      </c>
      <c r="C30" s="713">
        <v>500</v>
      </c>
      <c r="D30" s="713">
        <v>500</v>
      </c>
      <c r="E30" s="713">
        <v>30</v>
      </c>
      <c r="F30" s="714">
        <v>100</v>
      </c>
      <c r="G30" s="713">
        <f t="shared" si="3"/>
        <v>500</v>
      </c>
      <c r="H30" s="713">
        <f t="shared" si="4"/>
        <v>470</v>
      </c>
    </row>
    <row r="31" spans="1:8" s="332" customFormat="1" ht="19.5" customHeight="1">
      <c r="A31" s="567">
        <f t="shared" si="2"/>
        <v>21</v>
      </c>
      <c r="B31" s="721" t="s">
        <v>267</v>
      </c>
      <c r="C31" s="713">
        <v>5000</v>
      </c>
      <c r="D31" s="713">
        <v>5000</v>
      </c>
      <c r="E31" s="713">
        <v>3605</v>
      </c>
      <c r="F31" s="714">
        <v>100</v>
      </c>
      <c r="G31" s="713">
        <f t="shared" si="3"/>
        <v>5000</v>
      </c>
      <c r="H31" s="713">
        <f t="shared" si="4"/>
        <v>1395</v>
      </c>
    </row>
    <row r="32" spans="1:8" s="332" customFormat="1" ht="19.5" customHeight="1">
      <c r="A32" s="567">
        <f t="shared" si="2"/>
        <v>22</v>
      </c>
      <c r="B32" s="721" t="s">
        <v>252</v>
      </c>
      <c r="C32" s="713">
        <v>700</v>
      </c>
      <c r="D32" s="713">
        <v>700</v>
      </c>
      <c r="E32" s="713">
        <v>278</v>
      </c>
      <c r="F32" s="714">
        <v>100</v>
      </c>
      <c r="G32" s="713">
        <f t="shared" si="3"/>
        <v>700</v>
      </c>
      <c r="H32" s="713">
        <f t="shared" si="4"/>
        <v>422</v>
      </c>
    </row>
    <row r="33" spans="1:8" s="332" customFormat="1" ht="19.5" customHeight="1">
      <c r="A33" s="567">
        <f t="shared" si="2"/>
        <v>23</v>
      </c>
      <c r="B33" s="721" t="s">
        <v>393</v>
      </c>
      <c r="C33" s="713">
        <v>4000</v>
      </c>
      <c r="D33" s="713">
        <v>4000</v>
      </c>
      <c r="E33" s="713">
        <v>2737</v>
      </c>
      <c r="F33" s="714">
        <v>100</v>
      </c>
      <c r="G33" s="713">
        <f t="shared" si="3"/>
        <v>4000</v>
      </c>
      <c r="H33" s="713">
        <f t="shared" si="4"/>
        <v>1263</v>
      </c>
    </row>
    <row r="34" spans="1:8" s="332" customFormat="1" ht="19.5" customHeight="1">
      <c r="A34" s="567">
        <f t="shared" si="2"/>
        <v>24</v>
      </c>
      <c r="B34" s="721" t="s">
        <v>253</v>
      </c>
      <c r="C34" s="713">
        <v>300</v>
      </c>
      <c r="D34" s="713">
        <v>300</v>
      </c>
      <c r="E34" s="713">
        <v>31</v>
      </c>
      <c r="F34" s="714">
        <v>100</v>
      </c>
      <c r="G34" s="713">
        <f t="shared" si="3"/>
        <v>300</v>
      </c>
      <c r="H34" s="713">
        <f t="shared" si="4"/>
        <v>269</v>
      </c>
    </row>
    <row r="35" spans="1:8" s="332" customFormat="1" ht="19.5" customHeight="1">
      <c r="A35" s="567">
        <f t="shared" si="2"/>
        <v>25</v>
      </c>
      <c r="B35" s="721" t="s">
        <v>268</v>
      </c>
      <c r="C35" s="713">
        <v>300</v>
      </c>
      <c r="D35" s="713">
        <v>300</v>
      </c>
      <c r="E35" s="713">
        <v>40</v>
      </c>
      <c r="F35" s="714">
        <v>100</v>
      </c>
      <c r="G35" s="713">
        <f t="shared" si="3"/>
        <v>300</v>
      </c>
      <c r="H35" s="713">
        <f t="shared" si="4"/>
        <v>260</v>
      </c>
    </row>
    <row r="36" spans="1:8" s="332" customFormat="1" ht="19.5" customHeight="1">
      <c r="A36" s="567">
        <f t="shared" si="2"/>
        <v>26</v>
      </c>
      <c r="B36" s="721" t="s">
        <v>254</v>
      </c>
      <c r="C36" s="713">
        <v>600</v>
      </c>
      <c r="D36" s="713">
        <v>600</v>
      </c>
      <c r="E36" s="713">
        <v>713</v>
      </c>
      <c r="F36" s="714">
        <v>100</v>
      </c>
      <c r="G36" s="713">
        <f t="shared" si="3"/>
        <v>600</v>
      </c>
      <c r="H36" s="713">
        <f t="shared" si="4"/>
        <v>-113</v>
      </c>
    </row>
    <row r="37" spans="1:8" s="332" customFormat="1" ht="19.5" customHeight="1">
      <c r="A37" s="567">
        <f t="shared" si="2"/>
        <v>27</v>
      </c>
      <c r="B37" s="721" t="s">
        <v>255</v>
      </c>
      <c r="C37" s="713">
        <v>3000</v>
      </c>
      <c r="D37" s="713">
        <v>3000</v>
      </c>
      <c r="E37" s="713">
        <v>1078</v>
      </c>
      <c r="F37" s="714">
        <v>100</v>
      </c>
      <c r="G37" s="713">
        <f t="shared" si="3"/>
        <v>3000</v>
      </c>
      <c r="H37" s="713">
        <f t="shared" si="4"/>
        <v>1922</v>
      </c>
    </row>
    <row r="38" spans="1:8" s="332" customFormat="1" ht="21.75" customHeight="1">
      <c r="A38" s="567">
        <f t="shared" si="2"/>
        <v>28</v>
      </c>
      <c r="B38" s="722" t="s">
        <v>351</v>
      </c>
      <c r="C38" s="717">
        <f>SUM(C23:C37)</f>
        <v>54120</v>
      </c>
      <c r="D38" s="717">
        <f>SUM(D23:D37)</f>
        <v>54018</v>
      </c>
      <c r="E38" s="717">
        <f>SUM(E23:E37)</f>
        <v>27245</v>
      </c>
      <c r="F38" s="717"/>
      <c r="G38" s="717">
        <f>SUM(G23:G37)</f>
        <v>34918</v>
      </c>
      <c r="H38" s="717">
        <f>SUM(H23:H37)</f>
        <v>14882</v>
      </c>
    </row>
    <row r="39" spans="1:8" ht="15.75" customHeight="1">
      <c r="A39" s="567">
        <f t="shared" si="2"/>
        <v>29</v>
      </c>
      <c r="B39" s="723" t="s">
        <v>256</v>
      </c>
      <c r="C39" s="717">
        <f aca="true" t="shared" si="5" ref="C39:H39">C19+C38</f>
        <v>426720</v>
      </c>
      <c r="D39" s="717">
        <f t="shared" si="5"/>
        <v>437977</v>
      </c>
      <c r="E39" s="717">
        <f t="shared" si="5"/>
        <v>224789</v>
      </c>
      <c r="F39" s="717">
        <f t="shared" si="5"/>
        <v>0</v>
      </c>
      <c r="G39" s="717">
        <f t="shared" si="5"/>
        <v>96820</v>
      </c>
      <c r="H39" s="717">
        <f t="shared" si="5"/>
        <v>47528</v>
      </c>
    </row>
  </sheetData>
  <sheetProtection/>
  <mergeCells count="9">
    <mergeCell ref="A20:H20"/>
    <mergeCell ref="H9:H10"/>
    <mergeCell ref="A3:H3"/>
    <mergeCell ref="A4:H4"/>
    <mergeCell ref="A5:H5"/>
    <mergeCell ref="A6:H6"/>
    <mergeCell ref="B9:B10"/>
    <mergeCell ref="C9:E9"/>
    <mergeCell ref="F9:G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68" customWidth="1"/>
    <col min="2" max="2" width="4.421875" style="68" customWidth="1"/>
    <col min="3" max="3" width="4.7109375" style="68" customWidth="1"/>
    <col min="4" max="4" width="31.8515625" style="68" customWidth="1"/>
    <col min="5" max="5" width="15.140625" style="68" customWidth="1"/>
    <col min="6" max="6" width="13.8515625" style="68" customWidth="1"/>
    <col min="7" max="7" width="15.140625" style="68" customWidth="1"/>
    <col min="8" max="8" width="15.28125" style="68" customWidth="1"/>
    <col min="9" max="16384" width="9.140625" style="68" customWidth="1"/>
  </cols>
  <sheetData>
    <row r="1" spans="1:8" ht="23.25" customHeight="1">
      <c r="A1" s="67"/>
      <c r="B1" s="421" t="s">
        <v>441</v>
      </c>
      <c r="C1" s="421"/>
      <c r="D1" s="421"/>
      <c r="E1" s="421"/>
      <c r="F1" s="421"/>
      <c r="G1" s="421"/>
      <c r="H1" s="422"/>
    </row>
    <row r="2" spans="1:8" ht="6" customHeight="1">
      <c r="A2" s="67"/>
      <c r="B2" s="24"/>
      <c r="C2" s="24"/>
      <c r="D2" s="24"/>
      <c r="E2" s="24"/>
      <c r="F2" s="24"/>
      <c r="G2" s="24"/>
      <c r="H2" s="25"/>
    </row>
    <row r="3" spans="1:8" ht="6" customHeight="1">
      <c r="A3" s="67"/>
      <c r="B3" s="24"/>
      <c r="C3" s="24"/>
      <c r="D3" s="24"/>
      <c r="E3" s="24"/>
      <c r="F3" s="24"/>
      <c r="G3" s="24"/>
      <c r="H3" s="25"/>
    </row>
    <row r="4" spans="1:8" ht="6" customHeight="1">
      <c r="A4" s="69"/>
      <c r="B4" s="28"/>
      <c r="C4" s="28"/>
      <c r="D4" s="28"/>
      <c r="E4" s="28"/>
      <c r="F4" s="28"/>
      <c r="G4" s="28"/>
      <c r="H4" s="28"/>
    </row>
    <row r="5" spans="1:8" ht="35.25" customHeight="1">
      <c r="A5" s="69"/>
      <c r="B5" s="490" t="s">
        <v>161</v>
      </c>
      <c r="C5" s="490"/>
      <c r="D5" s="490"/>
      <c r="E5" s="490"/>
      <c r="F5" s="490"/>
      <c r="G5" s="490"/>
      <c r="H5" s="490"/>
    </row>
    <row r="6" spans="1:9" ht="21.75" customHeight="1">
      <c r="A6" s="69"/>
      <c r="B6" s="491" t="s">
        <v>57</v>
      </c>
      <c r="C6" s="492"/>
      <c r="D6" s="492"/>
      <c r="E6" s="492"/>
      <c r="F6" s="492"/>
      <c r="G6" s="492"/>
      <c r="H6" s="492"/>
      <c r="I6" s="67"/>
    </row>
    <row r="7" spans="1:9" ht="16.5" customHeight="1">
      <c r="A7" s="196"/>
      <c r="B7" s="186" t="s">
        <v>0</v>
      </c>
      <c r="C7" s="30" t="s">
        <v>1</v>
      </c>
      <c r="D7" s="29" t="s">
        <v>2</v>
      </c>
      <c r="E7" s="29" t="s">
        <v>3</v>
      </c>
      <c r="F7" s="29" t="s">
        <v>4</v>
      </c>
      <c r="G7" s="29" t="s">
        <v>5</v>
      </c>
      <c r="H7" s="29" t="s">
        <v>85</v>
      </c>
      <c r="I7" s="69"/>
    </row>
    <row r="8" spans="1:9" ht="16.5" customHeight="1">
      <c r="A8" s="27"/>
      <c r="B8" s="493"/>
      <c r="C8" s="494"/>
      <c r="D8" s="494"/>
      <c r="E8" s="494"/>
      <c r="F8" s="494"/>
      <c r="G8" s="494"/>
      <c r="H8" s="494"/>
      <c r="I8" s="67"/>
    </row>
    <row r="9" spans="1:9" ht="15.75" customHeight="1">
      <c r="A9" s="190" t="s">
        <v>10</v>
      </c>
      <c r="B9" s="478" t="s">
        <v>106</v>
      </c>
      <c r="C9" s="480" t="s">
        <v>107</v>
      </c>
      <c r="D9" s="482" t="s">
        <v>11</v>
      </c>
      <c r="E9" s="484" t="s">
        <v>162</v>
      </c>
      <c r="F9" s="485"/>
      <c r="G9" s="485"/>
      <c r="H9" s="486"/>
      <c r="I9" s="67"/>
    </row>
    <row r="10" spans="1:8" ht="19.5" customHeight="1">
      <c r="A10" s="29" t="s">
        <v>16</v>
      </c>
      <c r="B10" s="478"/>
      <c r="C10" s="480"/>
      <c r="D10" s="482"/>
      <c r="E10" s="487"/>
      <c r="F10" s="488"/>
      <c r="G10" s="488"/>
      <c r="H10" s="489"/>
    </row>
    <row r="11" spans="1:8" ht="75" customHeight="1">
      <c r="A11" s="29" t="s">
        <v>23</v>
      </c>
      <c r="B11" s="479"/>
      <c r="C11" s="481"/>
      <c r="D11" s="483"/>
      <c r="E11" s="94" t="s">
        <v>163</v>
      </c>
      <c r="F11" s="94" t="s">
        <v>164</v>
      </c>
      <c r="G11" s="94" t="s">
        <v>165</v>
      </c>
      <c r="H11" s="94" t="s">
        <v>166</v>
      </c>
    </row>
    <row r="12" spans="1:8" ht="30" customHeight="1">
      <c r="A12" s="29" t="s">
        <v>26</v>
      </c>
      <c r="B12" s="38">
        <v>1</v>
      </c>
      <c r="C12" s="33"/>
      <c r="D12" s="34" t="s">
        <v>27</v>
      </c>
      <c r="E12" s="35">
        <v>0</v>
      </c>
      <c r="F12" s="35">
        <v>325970</v>
      </c>
      <c r="G12" s="35">
        <v>51166</v>
      </c>
      <c r="H12" s="35">
        <f aca="true" t="shared" si="0" ref="H12:H17">SUM(E12:G12)</f>
        <v>377136</v>
      </c>
    </row>
    <row r="13" spans="1:8" ht="21" customHeight="1">
      <c r="A13" s="29" t="s">
        <v>58</v>
      </c>
      <c r="B13" s="37">
        <v>4</v>
      </c>
      <c r="C13" s="38"/>
      <c r="D13" s="34" t="s">
        <v>115</v>
      </c>
      <c r="E13" s="39">
        <v>0</v>
      </c>
      <c r="F13" s="39">
        <v>62036</v>
      </c>
      <c r="G13" s="35">
        <v>101217</v>
      </c>
      <c r="H13" s="35">
        <f t="shared" si="0"/>
        <v>163253</v>
      </c>
    </row>
    <row r="14" spans="1:8" ht="21.75" customHeight="1">
      <c r="A14" s="29" t="s">
        <v>60</v>
      </c>
      <c r="B14" s="37">
        <v>4</v>
      </c>
      <c r="C14" s="38">
        <v>1</v>
      </c>
      <c r="D14" s="34" t="s">
        <v>31</v>
      </c>
      <c r="E14" s="35">
        <v>0</v>
      </c>
      <c r="F14" s="35">
        <v>14588</v>
      </c>
      <c r="G14" s="35">
        <v>5446</v>
      </c>
      <c r="H14" s="35">
        <f t="shared" si="0"/>
        <v>20034</v>
      </c>
    </row>
    <row r="15" spans="1:8" ht="21.75" customHeight="1">
      <c r="A15" s="29" t="s">
        <v>53</v>
      </c>
      <c r="B15" s="37">
        <v>4</v>
      </c>
      <c r="C15" s="38">
        <v>2</v>
      </c>
      <c r="D15" s="34" t="s">
        <v>33</v>
      </c>
      <c r="E15" s="35">
        <v>0</v>
      </c>
      <c r="F15" s="35">
        <v>23499</v>
      </c>
      <c r="G15" s="35">
        <v>6550</v>
      </c>
      <c r="H15" s="35">
        <f t="shared" si="0"/>
        <v>30049</v>
      </c>
    </row>
    <row r="16" spans="1:8" ht="21.75" customHeight="1">
      <c r="A16" s="29" t="s">
        <v>28</v>
      </c>
      <c r="B16" s="37">
        <v>5</v>
      </c>
      <c r="C16" s="70"/>
      <c r="D16" s="34" t="s">
        <v>34</v>
      </c>
      <c r="E16" s="35">
        <v>0</v>
      </c>
      <c r="F16" s="35">
        <v>161861</v>
      </c>
      <c r="G16" s="35">
        <v>0</v>
      </c>
      <c r="H16" s="35">
        <f t="shared" si="0"/>
        <v>161861</v>
      </c>
    </row>
    <row r="17" spans="1:8" ht="23.25" customHeight="1">
      <c r="A17" s="29" t="s">
        <v>30</v>
      </c>
      <c r="B17" s="37">
        <v>6</v>
      </c>
      <c r="C17" s="38"/>
      <c r="D17" s="34" t="s">
        <v>37</v>
      </c>
      <c r="E17" s="35">
        <v>42639</v>
      </c>
      <c r="F17" s="35">
        <v>663921</v>
      </c>
      <c r="G17" s="35">
        <v>52207</v>
      </c>
      <c r="H17" s="35">
        <f t="shared" si="0"/>
        <v>758767</v>
      </c>
    </row>
    <row r="18" spans="1:8" ht="20.25" customHeight="1">
      <c r="A18" s="29" t="s">
        <v>32</v>
      </c>
      <c r="B18" s="71"/>
      <c r="C18" s="41"/>
      <c r="D18" s="42" t="s">
        <v>116</v>
      </c>
      <c r="E18" s="40">
        <f>SUM(E12:E17)</f>
        <v>42639</v>
      </c>
      <c r="F18" s="40">
        <f>SUM(F12:F17)</f>
        <v>1251875</v>
      </c>
      <c r="G18" s="40">
        <f>SUM(G12:G17)</f>
        <v>216586</v>
      </c>
      <c r="H18" s="40">
        <f>SUM(H12:H17)</f>
        <v>1511100</v>
      </c>
    </row>
    <row r="19" spans="1:8" ht="24" customHeight="1">
      <c r="A19" s="29" t="s">
        <v>36</v>
      </c>
      <c r="B19" s="38">
        <v>7</v>
      </c>
      <c r="C19" s="38"/>
      <c r="D19" s="34" t="s">
        <v>117</v>
      </c>
      <c r="E19" s="35">
        <v>0</v>
      </c>
      <c r="F19" s="187">
        <v>2394562</v>
      </c>
      <c r="G19" s="187">
        <v>786932</v>
      </c>
      <c r="H19" s="187">
        <f>SUM(E19:G19)</f>
        <v>3181494</v>
      </c>
    </row>
    <row r="20" spans="1:8" ht="25.5" customHeight="1">
      <c r="A20" s="29" t="s">
        <v>54</v>
      </c>
      <c r="B20" s="41"/>
      <c r="C20" s="41"/>
      <c r="D20" s="42" t="s">
        <v>167</v>
      </c>
      <c r="E20" s="40">
        <f>E18+E19</f>
        <v>42639</v>
      </c>
      <c r="F20" s="40">
        <f>SUM(F18:F19)</f>
        <v>3646437</v>
      </c>
      <c r="G20" s="40">
        <f>G18+G19</f>
        <v>1003518</v>
      </c>
      <c r="H20" s="40">
        <f>H18+H19</f>
        <v>4692594</v>
      </c>
    </row>
    <row r="21" spans="1:8" ht="16.5" customHeight="1">
      <c r="A21" s="69"/>
      <c r="B21" s="72"/>
      <c r="C21" s="72"/>
      <c r="D21" s="73"/>
      <c r="E21" s="74"/>
      <c r="F21" s="74"/>
      <c r="G21" s="74"/>
      <c r="H21" s="74"/>
    </row>
    <row r="22" spans="1:8" ht="16.5" customHeight="1">
      <c r="A22" s="69"/>
      <c r="B22" s="75"/>
      <c r="C22" s="76"/>
      <c r="D22" s="77"/>
      <c r="E22" s="78"/>
      <c r="F22" s="78"/>
      <c r="G22" s="78"/>
      <c r="H22" s="201"/>
    </row>
    <row r="25" ht="16.5" customHeight="1"/>
    <row r="26" ht="15" customHeight="1"/>
  </sheetData>
  <sheetProtection/>
  <mergeCells count="8">
    <mergeCell ref="B1:H1"/>
    <mergeCell ref="B5:H5"/>
    <mergeCell ref="B6:H6"/>
    <mergeCell ref="B8:H8"/>
    <mergeCell ref="B9:B11"/>
    <mergeCell ref="C9:C11"/>
    <mergeCell ref="D9:D11"/>
    <mergeCell ref="E9:H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2" sqref="I2:J2"/>
    </sheetView>
  </sheetViews>
  <sheetFormatPr defaultColWidth="9.140625" defaultRowHeight="12.75"/>
  <cols>
    <col min="1" max="1" width="4.00390625" style="2" customWidth="1"/>
    <col min="2" max="2" width="3.421875" style="2" customWidth="1"/>
    <col min="3" max="6" width="9.140625" style="2" customWidth="1"/>
    <col min="7" max="7" width="26.7109375" style="2" customWidth="1"/>
    <col min="8" max="8" width="3.57421875" style="2" hidden="1" customWidth="1"/>
    <col min="9" max="9" width="15.7109375" style="2" customWidth="1"/>
    <col min="10" max="10" width="40.28125" style="2" customWidth="1"/>
    <col min="11" max="16384" width="9.140625" style="2" customWidth="1"/>
  </cols>
  <sheetData>
    <row r="1" spans="9:10" ht="12.75">
      <c r="I1" s="199"/>
      <c r="J1" s="199"/>
    </row>
    <row r="2" spans="1:10" ht="12.75">
      <c r="A2" s="57"/>
      <c r="B2" s="92"/>
      <c r="C2" s="92"/>
      <c r="D2" s="92"/>
      <c r="E2" s="92"/>
      <c r="F2" s="92"/>
      <c r="G2" s="92"/>
      <c r="H2" s="92"/>
      <c r="I2" s="509" t="s">
        <v>442</v>
      </c>
      <c r="J2" s="509"/>
    </row>
    <row r="3" spans="1:10" ht="12.75">
      <c r="A3" s="57"/>
      <c r="B3" s="92"/>
      <c r="C3" s="92"/>
      <c r="D3" s="92"/>
      <c r="E3" s="92"/>
      <c r="F3" s="92"/>
      <c r="G3" s="92"/>
      <c r="H3" s="92"/>
      <c r="I3" s="93"/>
      <c r="J3" s="93"/>
    </row>
    <row r="4" spans="1:11" ht="33.75" customHeight="1">
      <c r="A4" s="200"/>
      <c r="B4" s="495" t="s">
        <v>259</v>
      </c>
      <c r="C4" s="495"/>
      <c r="D4" s="495"/>
      <c r="E4" s="495"/>
      <c r="F4" s="495"/>
      <c r="G4" s="495"/>
      <c r="H4" s="495"/>
      <c r="I4" s="495"/>
      <c r="J4" s="495"/>
      <c r="K4" s="200"/>
    </row>
    <row r="5" spans="1:11" ht="12.75">
      <c r="A5" s="200"/>
      <c r="B5" s="51"/>
      <c r="C5" s="51"/>
      <c r="D5" s="51"/>
      <c r="E5" s="51"/>
      <c r="F5" s="51"/>
      <c r="G5" s="51"/>
      <c r="H5" s="51"/>
      <c r="K5" s="200"/>
    </row>
    <row r="6" spans="1:11" ht="12.75">
      <c r="A6" s="200"/>
      <c r="B6" s="56" t="s">
        <v>0</v>
      </c>
      <c r="C6" s="91" t="s">
        <v>1</v>
      </c>
      <c r="D6" s="56" t="s">
        <v>2</v>
      </c>
      <c r="E6" s="56" t="s">
        <v>3</v>
      </c>
      <c r="F6" s="56" t="s">
        <v>4</v>
      </c>
      <c r="G6" s="56" t="s">
        <v>5</v>
      </c>
      <c r="H6" s="56" t="s">
        <v>85</v>
      </c>
      <c r="I6" s="56" t="s">
        <v>85</v>
      </c>
      <c r="J6" s="197" t="s">
        <v>6</v>
      </c>
      <c r="K6" s="57"/>
    </row>
    <row r="7" spans="1:11" ht="12.75">
      <c r="A7" s="200"/>
      <c r="B7" s="52"/>
      <c r="C7" s="52"/>
      <c r="D7" s="52"/>
      <c r="E7" s="52"/>
      <c r="F7" s="52"/>
      <c r="G7" s="52"/>
      <c r="H7" s="52"/>
      <c r="J7" s="53" t="s">
        <v>57</v>
      </c>
      <c r="K7" s="200"/>
    </row>
    <row r="8" spans="1:11" ht="47.25" customHeight="1">
      <c r="A8" s="79" t="s">
        <v>10</v>
      </c>
      <c r="B8" s="89"/>
      <c r="C8" s="500" t="s">
        <v>160</v>
      </c>
      <c r="D8" s="500"/>
      <c r="E8" s="500"/>
      <c r="F8" s="500"/>
      <c r="G8" s="500"/>
      <c r="H8" s="81"/>
      <c r="I8" s="82" t="s">
        <v>260</v>
      </c>
      <c r="J8" s="198" t="s">
        <v>261</v>
      </c>
      <c r="K8" s="200"/>
    </row>
    <row r="9" spans="1:10" ht="18" customHeight="1">
      <c r="A9" s="79" t="s">
        <v>16</v>
      </c>
      <c r="B9" s="90" t="s">
        <v>10</v>
      </c>
      <c r="C9" s="499" t="s">
        <v>130</v>
      </c>
      <c r="D9" s="499"/>
      <c r="E9" s="499"/>
      <c r="F9" s="499"/>
      <c r="G9" s="499"/>
      <c r="H9" s="499"/>
      <c r="I9" s="83">
        <v>28212</v>
      </c>
      <c r="J9" s="83" t="s">
        <v>271</v>
      </c>
    </row>
    <row r="10" spans="1:10" ht="18" customHeight="1">
      <c r="A10" s="79" t="s">
        <v>23</v>
      </c>
      <c r="B10" s="90" t="s">
        <v>16</v>
      </c>
      <c r="C10" s="499" t="s">
        <v>89</v>
      </c>
      <c r="D10" s="499"/>
      <c r="E10" s="499"/>
      <c r="F10" s="499"/>
      <c r="G10" s="499"/>
      <c r="H10" s="499"/>
      <c r="I10" s="83">
        <v>10479</v>
      </c>
      <c r="J10" s="83" t="s">
        <v>271</v>
      </c>
    </row>
    <row r="11" spans="1:10" ht="18" customHeight="1">
      <c r="A11" s="79" t="s">
        <v>26</v>
      </c>
      <c r="B11" s="90" t="s">
        <v>23</v>
      </c>
      <c r="C11" s="499" t="s">
        <v>92</v>
      </c>
      <c r="D11" s="499"/>
      <c r="E11" s="499"/>
      <c r="F11" s="499"/>
      <c r="G11" s="499"/>
      <c r="H11" s="499"/>
      <c r="I11" s="83">
        <v>2700</v>
      </c>
      <c r="J11" s="83" t="s">
        <v>271</v>
      </c>
    </row>
    <row r="12" spans="1:10" ht="18" customHeight="1">
      <c r="A12" s="79" t="s">
        <v>58</v>
      </c>
      <c r="B12" s="90" t="s">
        <v>26</v>
      </c>
      <c r="C12" s="501" t="s">
        <v>140</v>
      </c>
      <c r="D12" s="504"/>
      <c r="E12" s="504"/>
      <c r="F12" s="504"/>
      <c r="G12" s="504"/>
      <c r="H12" s="505"/>
      <c r="I12" s="83">
        <v>35900</v>
      </c>
      <c r="J12" s="83" t="s">
        <v>271</v>
      </c>
    </row>
    <row r="13" spans="1:10" ht="18" customHeight="1">
      <c r="A13" s="79" t="s">
        <v>60</v>
      </c>
      <c r="B13" s="90" t="s">
        <v>58</v>
      </c>
      <c r="C13" s="499" t="s">
        <v>131</v>
      </c>
      <c r="D13" s="499"/>
      <c r="E13" s="499"/>
      <c r="F13" s="499"/>
      <c r="G13" s="499"/>
      <c r="H13" s="499"/>
      <c r="I13" s="83">
        <v>38351</v>
      </c>
      <c r="J13" s="83" t="s">
        <v>269</v>
      </c>
    </row>
    <row r="14" spans="1:10" ht="18" customHeight="1">
      <c r="A14" s="79" t="s">
        <v>53</v>
      </c>
      <c r="B14" s="90" t="s">
        <v>60</v>
      </c>
      <c r="C14" s="510" t="s">
        <v>134</v>
      </c>
      <c r="D14" s="511"/>
      <c r="E14" s="511"/>
      <c r="F14" s="511"/>
      <c r="G14" s="511"/>
      <c r="H14" s="512"/>
      <c r="I14" s="83">
        <v>5477</v>
      </c>
      <c r="J14" s="83" t="s">
        <v>269</v>
      </c>
    </row>
    <row r="15" spans="1:10" ht="18" customHeight="1">
      <c r="A15" s="79" t="s">
        <v>28</v>
      </c>
      <c r="B15" s="90" t="s">
        <v>53</v>
      </c>
      <c r="C15" s="499" t="s">
        <v>153</v>
      </c>
      <c r="D15" s="499"/>
      <c r="E15" s="499"/>
      <c r="F15" s="499"/>
      <c r="G15" s="499"/>
      <c r="H15" s="499"/>
      <c r="I15" s="83">
        <v>21085</v>
      </c>
      <c r="J15" s="83" t="s">
        <v>269</v>
      </c>
    </row>
    <row r="16" spans="1:10" ht="18" customHeight="1">
      <c r="A16" s="79" t="s">
        <v>30</v>
      </c>
      <c r="B16" s="90" t="s">
        <v>28</v>
      </c>
      <c r="C16" s="501" t="s">
        <v>155</v>
      </c>
      <c r="D16" s="502"/>
      <c r="E16" s="502"/>
      <c r="F16" s="502"/>
      <c r="G16" s="502"/>
      <c r="H16" s="503"/>
      <c r="I16" s="83">
        <v>3000</v>
      </c>
      <c r="J16" s="83" t="s">
        <v>269</v>
      </c>
    </row>
    <row r="17" spans="1:10" ht="18" customHeight="1">
      <c r="A17" s="79" t="s">
        <v>32</v>
      </c>
      <c r="B17" s="90" t="s">
        <v>30</v>
      </c>
      <c r="C17" s="501" t="s">
        <v>136</v>
      </c>
      <c r="D17" s="504"/>
      <c r="E17" s="504"/>
      <c r="F17" s="504"/>
      <c r="G17" s="504"/>
      <c r="H17" s="505"/>
      <c r="I17" s="83">
        <v>2000</v>
      </c>
      <c r="J17" s="83" t="s">
        <v>269</v>
      </c>
    </row>
    <row r="18" spans="1:10" ht="18" customHeight="1">
      <c r="A18" s="79" t="s">
        <v>36</v>
      </c>
      <c r="B18" s="90" t="s">
        <v>32</v>
      </c>
      <c r="C18" s="501" t="s">
        <v>137</v>
      </c>
      <c r="D18" s="504"/>
      <c r="E18" s="504"/>
      <c r="F18" s="504"/>
      <c r="G18" s="504"/>
      <c r="H18" s="505"/>
      <c r="I18" s="83">
        <v>10000</v>
      </c>
      <c r="J18" s="83" t="s">
        <v>269</v>
      </c>
    </row>
    <row r="19" spans="1:10" ht="18" customHeight="1">
      <c r="A19" s="79" t="s">
        <v>54</v>
      </c>
      <c r="B19" s="90" t="s">
        <v>36</v>
      </c>
      <c r="C19" s="501" t="s">
        <v>138</v>
      </c>
      <c r="D19" s="504"/>
      <c r="E19" s="504"/>
      <c r="F19" s="504"/>
      <c r="G19" s="504"/>
      <c r="H19" s="505"/>
      <c r="I19" s="83">
        <v>4000</v>
      </c>
      <c r="J19" s="83" t="s">
        <v>269</v>
      </c>
    </row>
    <row r="20" spans="1:10" ht="18" customHeight="1">
      <c r="A20" s="79" t="s">
        <v>38</v>
      </c>
      <c r="B20" s="90" t="s">
        <v>54</v>
      </c>
      <c r="C20" s="501" t="s">
        <v>139</v>
      </c>
      <c r="D20" s="504"/>
      <c r="E20" s="504"/>
      <c r="F20" s="504"/>
      <c r="G20" s="504"/>
      <c r="H20" s="505"/>
      <c r="I20" s="83">
        <v>1000</v>
      </c>
      <c r="J20" s="83" t="s">
        <v>269</v>
      </c>
    </row>
    <row r="21" spans="1:10" ht="32.25" customHeight="1">
      <c r="A21" s="79" t="s">
        <v>40</v>
      </c>
      <c r="B21" s="90" t="s">
        <v>38</v>
      </c>
      <c r="C21" s="513" t="s">
        <v>159</v>
      </c>
      <c r="D21" s="514"/>
      <c r="E21" s="514"/>
      <c r="F21" s="514"/>
      <c r="G21" s="514"/>
      <c r="H21" s="84"/>
      <c r="I21" s="85">
        <v>1500</v>
      </c>
      <c r="J21" s="85" t="s">
        <v>269</v>
      </c>
    </row>
    <row r="22" spans="1:10" ht="18" customHeight="1">
      <c r="A22" s="79" t="s">
        <v>67</v>
      </c>
      <c r="B22" s="90" t="s">
        <v>40</v>
      </c>
      <c r="C22" s="501" t="s">
        <v>141</v>
      </c>
      <c r="D22" s="504"/>
      <c r="E22" s="504"/>
      <c r="F22" s="504"/>
      <c r="G22" s="504"/>
      <c r="H22" s="84"/>
      <c r="I22" s="83">
        <v>228</v>
      </c>
      <c r="J22" s="83" t="s">
        <v>269</v>
      </c>
    </row>
    <row r="23" spans="1:10" ht="18" customHeight="1">
      <c r="A23" s="79" t="s">
        <v>68</v>
      </c>
      <c r="B23" s="90" t="s">
        <v>67</v>
      </c>
      <c r="C23" s="501" t="s">
        <v>158</v>
      </c>
      <c r="D23" s="504"/>
      <c r="E23" s="504"/>
      <c r="F23" s="504"/>
      <c r="G23" s="505"/>
      <c r="H23" s="86"/>
      <c r="I23" s="83">
        <v>4000</v>
      </c>
      <c r="J23" s="83" t="s">
        <v>269</v>
      </c>
    </row>
    <row r="24" spans="1:10" ht="16.5" customHeight="1">
      <c r="A24" s="79" t="s">
        <v>69</v>
      </c>
      <c r="B24" s="90" t="s">
        <v>68</v>
      </c>
      <c r="C24" s="496" t="s">
        <v>154</v>
      </c>
      <c r="D24" s="497"/>
      <c r="E24" s="497"/>
      <c r="F24" s="497"/>
      <c r="G24" s="498"/>
      <c r="H24" s="87"/>
      <c r="I24" s="83">
        <v>20000</v>
      </c>
      <c r="J24" s="83" t="s">
        <v>269</v>
      </c>
    </row>
    <row r="25" spans="1:10" ht="18.75" customHeight="1">
      <c r="A25" s="79" t="s">
        <v>70</v>
      </c>
      <c r="B25" s="90" t="s">
        <v>69</v>
      </c>
      <c r="C25" s="506" t="s">
        <v>152</v>
      </c>
      <c r="D25" s="507"/>
      <c r="E25" s="507"/>
      <c r="F25" s="507"/>
      <c r="G25" s="508"/>
      <c r="H25" s="87"/>
      <c r="I25" s="83">
        <v>2000</v>
      </c>
      <c r="J25" s="88" t="s">
        <v>270</v>
      </c>
    </row>
    <row r="26" ht="12.75">
      <c r="I26" s="6"/>
    </row>
    <row r="27" ht="12.75">
      <c r="I27" s="65"/>
    </row>
    <row r="28" spans="3:9" ht="12.75">
      <c r="C28" s="8"/>
      <c r="D28" s="8"/>
      <c r="E28" s="8"/>
      <c r="F28" s="8"/>
      <c r="G28" s="8"/>
      <c r="H28" s="8"/>
      <c r="I28" s="66"/>
    </row>
    <row r="29" ht="12.75">
      <c r="I29" s="5"/>
    </row>
  </sheetData>
  <sheetProtection/>
  <mergeCells count="20">
    <mergeCell ref="C25:G25"/>
    <mergeCell ref="I2:J2"/>
    <mergeCell ref="C14:H14"/>
    <mergeCell ref="C13:H13"/>
    <mergeCell ref="C18:H18"/>
    <mergeCell ref="C19:H19"/>
    <mergeCell ref="C20:H20"/>
    <mergeCell ref="C21:G21"/>
    <mergeCell ref="C22:G22"/>
    <mergeCell ref="C23:G23"/>
    <mergeCell ref="B4:J4"/>
    <mergeCell ref="C24:G24"/>
    <mergeCell ref="C15:H15"/>
    <mergeCell ref="C8:G8"/>
    <mergeCell ref="C16:H16"/>
    <mergeCell ref="C17:H17"/>
    <mergeCell ref="C9:H9"/>
    <mergeCell ref="C10:H10"/>
    <mergeCell ref="C11:H11"/>
    <mergeCell ref="C12:H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28">
      <selection activeCell="E136" sqref="E136"/>
    </sheetView>
  </sheetViews>
  <sheetFormatPr defaultColWidth="9.140625" defaultRowHeight="17.25" customHeight="1"/>
  <cols>
    <col min="1" max="1" width="5.00390625" style="333" customWidth="1"/>
    <col min="2" max="2" width="3.140625" style="333" customWidth="1"/>
    <col min="3" max="3" width="3.421875" style="333" customWidth="1"/>
    <col min="4" max="4" width="3.140625" style="333" customWidth="1"/>
    <col min="5" max="5" width="87.00390625" style="333" customWidth="1"/>
    <col min="6" max="6" width="10.00390625" style="334" customWidth="1"/>
    <col min="7" max="7" width="11.00390625" style="335" customWidth="1"/>
    <col min="8" max="16384" width="9.140625" style="333" customWidth="1"/>
  </cols>
  <sheetData>
    <row r="1" spans="1:7" ht="17.25" customHeight="1">
      <c r="A1" s="517" t="s">
        <v>548</v>
      </c>
      <c r="B1" s="518"/>
      <c r="C1" s="518"/>
      <c r="D1" s="518"/>
      <c r="E1" s="518"/>
      <c r="F1" s="518"/>
      <c r="G1" s="518"/>
    </row>
    <row r="3" spans="1:7" ht="17.25" customHeight="1">
      <c r="A3" s="519" t="s">
        <v>515</v>
      </c>
      <c r="B3" s="520"/>
      <c r="C3" s="520"/>
      <c r="D3" s="520"/>
      <c r="E3" s="520"/>
      <c r="F3" s="520"/>
      <c r="G3" s="520"/>
    </row>
    <row r="4" spans="1:7" ht="17.25" customHeight="1">
      <c r="A4" s="519" t="s">
        <v>86</v>
      </c>
      <c r="B4" s="520"/>
      <c r="C4" s="520"/>
      <c r="D4" s="520"/>
      <c r="E4" s="520"/>
      <c r="F4" s="520"/>
      <c r="G4" s="520"/>
    </row>
    <row r="5" ht="17.25" customHeight="1">
      <c r="A5" s="724"/>
    </row>
    <row r="6" spans="1:7" ht="17.25" customHeight="1">
      <c r="A6" s="725"/>
      <c r="B6" s="726" t="s">
        <v>0</v>
      </c>
      <c r="C6" s="726" t="s">
        <v>1</v>
      </c>
      <c r="D6" s="726" t="s">
        <v>2</v>
      </c>
      <c r="E6" s="726" t="s">
        <v>3</v>
      </c>
      <c r="F6" s="727" t="s">
        <v>4</v>
      </c>
      <c r="G6" s="727" t="s">
        <v>5</v>
      </c>
    </row>
    <row r="7" spans="1:7" ht="17.25" customHeight="1">
      <c r="A7" s="728">
        <v>1</v>
      </c>
      <c r="B7" s="336"/>
      <c r="C7" s="336"/>
      <c r="G7" s="334" t="s">
        <v>87</v>
      </c>
    </row>
    <row r="8" spans="1:7" ht="17.25" customHeight="1">
      <c r="A8" s="728">
        <f aca="true" t="shared" si="0" ref="A8:A58">A7+1</f>
        <v>2</v>
      </c>
      <c r="B8" s="729" t="s">
        <v>516</v>
      </c>
      <c r="C8" s="730"/>
      <c r="D8" s="730"/>
      <c r="E8" s="730"/>
      <c r="F8" s="731"/>
      <c r="G8" s="732">
        <v>5460976</v>
      </c>
    </row>
    <row r="9" spans="1:7" s="338" customFormat="1" ht="22.5" customHeight="1">
      <c r="A9" s="728">
        <f t="shared" si="0"/>
        <v>3</v>
      </c>
      <c r="B9" s="733"/>
      <c r="C9" s="734" t="s">
        <v>394</v>
      </c>
      <c r="D9" s="735"/>
      <c r="E9" s="735"/>
      <c r="F9" s="732"/>
      <c r="G9" s="732">
        <f>SUM(F10:F12)</f>
        <v>-53584</v>
      </c>
    </row>
    <row r="10" spans="1:7" s="338" customFormat="1" ht="16.5" customHeight="1">
      <c r="A10" s="728">
        <f t="shared" si="0"/>
        <v>4</v>
      </c>
      <c r="B10" s="736"/>
      <c r="C10" s="737" t="s">
        <v>395</v>
      </c>
      <c r="D10" s="738" t="s">
        <v>517</v>
      </c>
      <c r="E10" s="739"/>
      <c r="F10" s="337">
        <v>-57670</v>
      </c>
      <c r="G10" s="732"/>
    </row>
    <row r="11" spans="1:7" s="338" customFormat="1" ht="16.5" customHeight="1">
      <c r="A11" s="728">
        <f t="shared" si="0"/>
        <v>5</v>
      </c>
      <c r="B11" s="736"/>
      <c r="C11" s="737" t="s">
        <v>395</v>
      </c>
      <c r="D11" s="738" t="s">
        <v>518</v>
      </c>
      <c r="E11" s="739"/>
      <c r="F11" s="337">
        <v>3991</v>
      </c>
      <c r="G11" s="732"/>
    </row>
    <row r="12" spans="1:7" s="338" customFormat="1" ht="16.5" customHeight="1">
      <c r="A12" s="728">
        <f t="shared" si="0"/>
        <v>6</v>
      </c>
      <c r="B12" s="736"/>
      <c r="C12" s="737" t="s">
        <v>395</v>
      </c>
      <c r="D12" s="738" t="s">
        <v>519</v>
      </c>
      <c r="E12" s="739"/>
      <c r="F12" s="337">
        <v>95</v>
      </c>
      <c r="G12" s="732"/>
    </row>
    <row r="13" spans="1:7" s="338" customFormat="1" ht="17.25" customHeight="1">
      <c r="A13" s="728">
        <f t="shared" si="0"/>
        <v>7</v>
      </c>
      <c r="B13" s="736"/>
      <c r="C13" s="734" t="s">
        <v>396</v>
      </c>
      <c r="D13" s="735"/>
      <c r="E13" s="740"/>
      <c r="F13" s="339"/>
      <c r="G13" s="732">
        <f>SUM(F14:F18)</f>
        <v>14924</v>
      </c>
    </row>
    <row r="14" spans="1:7" ht="17.25" customHeight="1">
      <c r="A14" s="728">
        <f t="shared" si="0"/>
        <v>8</v>
      </c>
      <c r="B14" s="741"/>
      <c r="C14" s="737" t="s">
        <v>395</v>
      </c>
      <c r="D14" s="738" t="s">
        <v>520</v>
      </c>
      <c r="E14" s="738"/>
      <c r="F14" s="742">
        <v>9272</v>
      </c>
      <c r="G14" s="742"/>
    </row>
    <row r="15" spans="1:7" ht="17.25" customHeight="1">
      <c r="A15" s="728">
        <f t="shared" si="0"/>
        <v>9</v>
      </c>
      <c r="B15" s="741"/>
      <c r="C15" s="737" t="s">
        <v>395</v>
      </c>
      <c r="D15" s="738" t="s">
        <v>397</v>
      </c>
      <c r="E15" s="738"/>
      <c r="F15" s="742">
        <v>3456</v>
      </c>
      <c r="G15" s="742"/>
    </row>
    <row r="16" spans="1:7" ht="17.25" customHeight="1">
      <c r="A16" s="728">
        <f t="shared" si="0"/>
        <v>10</v>
      </c>
      <c r="B16" s="741"/>
      <c r="C16" s="737" t="s">
        <v>395</v>
      </c>
      <c r="D16" s="738" t="s">
        <v>398</v>
      </c>
      <c r="E16" s="738"/>
      <c r="F16" s="742">
        <v>2923</v>
      </c>
      <c r="G16" s="742"/>
    </row>
    <row r="17" spans="1:7" ht="17.25" customHeight="1">
      <c r="A17" s="728">
        <f t="shared" si="0"/>
        <v>11</v>
      </c>
      <c r="B17" s="741"/>
      <c r="C17" s="737" t="s">
        <v>395</v>
      </c>
      <c r="D17" s="738" t="s">
        <v>521</v>
      </c>
      <c r="E17" s="738"/>
      <c r="F17" s="742">
        <v>-802</v>
      </c>
      <c r="G17" s="742"/>
    </row>
    <row r="18" spans="1:7" ht="17.25" customHeight="1">
      <c r="A18" s="728">
        <f t="shared" si="0"/>
        <v>12</v>
      </c>
      <c r="B18" s="741"/>
      <c r="C18" s="737" t="s">
        <v>395</v>
      </c>
      <c r="D18" s="738" t="s">
        <v>522</v>
      </c>
      <c r="E18" s="738"/>
      <c r="F18" s="742">
        <v>75</v>
      </c>
      <c r="G18" s="742"/>
    </row>
    <row r="19" spans="1:7" s="338" customFormat="1" ht="17.25" customHeight="1">
      <c r="A19" s="728">
        <f t="shared" si="0"/>
        <v>13</v>
      </c>
      <c r="B19" s="743"/>
      <c r="C19" s="744" t="s">
        <v>399</v>
      </c>
      <c r="D19" s="745"/>
      <c r="E19" s="734"/>
      <c r="F19" s="732"/>
      <c r="G19" s="746">
        <f>SUM(F20:F24)</f>
        <v>25685</v>
      </c>
    </row>
    <row r="20" spans="1:7" s="338" customFormat="1" ht="17.25" customHeight="1">
      <c r="A20" s="728">
        <f t="shared" si="0"/>
        <v>14</v>
      </c>
      <c r="B20" s="743"/>
      <c r="C20" s="737" t="s">
        <v>395</v>
      </c>
      <c r="D20" s="738" t="s">
        <v>523</v>
      </c>
      <c r="E20" s="738"/>
      <c r="F20" s="747">
        <v>12661</v>
      </c>
      <c r="G20" s="746"/>
    </row>
    <row r="21" spans="1:7" s="338" customFormat="1" ht="17.25" customHeight="1">
      <c r="A21" s="728">
        <f t="shared" si="0"/>
        <v>15</v>
      </c>
      <c r="B21" s="743"/>
      <c r="C21" s="737" t="s">
        <v>395</v>
      </c>
      <c r="D21" s="738" t="s">
        <v>400</v>
      </c>
      <c r="E21" s="738" t="s">
        <v>401</v>
      </c>
      <c r="F21" s="747">
        <v>327</v>
      </c>
      <c r="G21" s="746"/>
    </row>
    <row r="22" spans="1:7" s="338" customFormat="1" ht="17.25" customHeight="1">
      <c r="A22" s="728">
        <f t="shared" si="0"/>
        <v>16</v>
      </c>
      <c r="B22" s="743"/>
      <c r="C22" s="737" t="s">
        <v>395</v>
      </c>
      <c r="D22" s="738" t="s">
        <v>524</v>
      </c>
      <c r="E22" s="738"/>
      <c r="F22" s="747">
        <v>2251</v>
      </c>
      <c r="G22" s="746"/>
    </row>
    <row r="23" spans="1:7" s="338" customFormat="1" ht="17.25" customHeight="1">
      <c r="A23" s="728">
        <f t="shared" si="0"/>
        <v>17</v>
      </c>
      <c r="B23" s="743"/>
      <c r="C23" s="737" t="s">
        <v>395</v>
      </c>
      <c r="D23" s="738" t="s">
        <v>525</v>
      </c>
      <c r="E23" s="738"/>
      <c r="F23" s="747">
        <v>10196</v>
      </c>
      <c r="G23" s="746"/>
    </row>
    <row r="24" spans="1:7" s="338" customFormat="1" ht="17.25" customHeight="1">
      <c r="A24" s="728">
        <f t="shared" si="0"/>
        <v>18</v>
      </c>
      <c r="B24" s="743"/>
      <c r="C24" s="737" t="s">
        <v>395</v>
      </c>
      <c r="D24" s="738" t="s">
        <v>526</v>
      </c>
      <c r="E24" s="738"/>
      <c r="F24" s="747">
        <v>250</v>
      </c>
      <c r="G24" s="746"/>
    </row>
    <row r="25" spans="1:7" s="338" customFormat="1" ht="17.25" customHeight="1">
      <c r="A25" s="728">
        <f t="shared" si="0"/>
        <v>19</v>
      </c>
      <c r="B25" s="743"/>
      <c r="C25" s="744" t="s">
        <v>527</v>
      </c>
      <c r="D25" s="745"/>
      <c r="E25" s="734"/>
      <c r="F25" s="732"/>
      <c r="G25" s="746">
        <f>SUM(F26)</f>
        <v>60</v>
      </c>
    </row>
    <row r="26" spans="1:7" s="338" customFormat="1" ht="24" customHeight="1">
      <c r="A26" s="728">
        <f t="shared" si="0"/>
        <v>20</v>
      </c>
      <c r="B26" s="743"/>
      <c r="C26" s="737" t="s">
        <v>395</v>
      </c>
      <c r="D26" s="738" t="s">
        <v>528</v>
      </c>
      <c r="E26" s="738"/>
      <c r="F26" s="732">
        <v>60</v>
      </c>
      <c r="G26" s="746"/>
    </row>
    <row r="27" spans="1:7" s="338" customFormat="1" ht="16.5" customHeight="1">
      <c r="A27" s="728">
        <f t="shared" si="0"/>
        <v>21</v>
      </c>
      <c r="B27" s="743"/>
      <c r="C27" s="744" t="s">
        <v>529</v>
      </c>
      <c r="D27" s="745"/>
      <c r="E27" s="734"/>
      <c r="F27" s="732"/>
      <c r="G27" s="746">
        <f>SUM(F28:F29)</f>
        <v>552274</v>
      </c>
    </row>
    <row r="28" spans="1:7" s="338" customFormat="1" ht="17.25" customHeight="1">
      <c r="A28" s="728">
        <f t="shared" si="0"/>
        <v>22</v>
      </c>
      <c r="B28" s="743"/>
      <c r="C28" s="737" t="s">
        <v>395</v>
      </c>
      <c r="D28" s="738" t="s">
        <v>530</v>
      </c>
      <c r="E28" s="738"/>
      <c r="F28" s="732">
        <v>77266</v>
      </c>
      <c r="G28" s="746"/>
    </row>
    <row r="29" spans="1:7" s="338" customFormat="1" ht="17.25" customHeight="1">
      <c r="A29" s="728">
        <f t="shared" si="0"/>
        <v>23</v>
      </c>
      <c r="B29" s="743"/>
      <c r="C29" s="737" t="s">
        <v>395</v>
      </c>
      <c r="D29" s="738" t="s">
        <v>531</v>
      </c>
      <c r="E29" s="738"/>
      <c r="F29" s="732">
        <v>475008</v>
      </c>
      <c r="G29" s="746"/>
    </row>
    <row r="30" spans="1:7" s="338" customFormat="1" ht="17.25" customHeight="1">
      <c r="A30" s="728">
        <f t="shared" si="0"/>
        <v>24</v>
      </c>
      <c r="B30" s="743"/>
      <c r="C30" s="744" t="s">
        <v>402</v>
      </c>
      <c r="D30" s="745"/>
      <c r="E30" s="734"/>
      <c r="F30" s="732"/>
      <c r="G30" s="746">
        <v>-21375</v>
      </c>
    </row>
    <row r="31" spans="1:7" ht="14.25" customHeight="1">
      <c r="A31" s="728">
        <f t="shared" si="0"/>
        <v>25</v>
      </c>
      <c r="B31" s="741"/>
      <c r="C31" s="748" t="s">
        <v>403</v>
      </c>
      <c r="D31" s="749"/>
      <c r="E31" s="749"/>
      <c r="F31" s="750"/>
      <c r="G31" s="751">
        <v>13140</v>
      </c>
    </row>
    <row r="32" spans="1:7" ht="14.25" customHeight="1">
      <c r="A32" s="728">
        <f t="shared" si="0"/>
        <v>26</v>
      </c>
      <c r="B32" s="741"/>
      <c r="C32" s="752"/>
      <c r="D32" s="752"/>
      <c r="E32" s="752"/>
      <c r="F32" s="753"/>
      <c r="G32" s="754">
        <v>-13140</v>
      </c>
    </row>
    <row r="33" spans="1:7" ht="17.25" customHeight="1">
      <c r="A33" s="728">
        <f t="shared" si="0"/>
        <v>27</v>
      </c>
      <c r="B33" s="741"/>
      <c r="C33" s="755"/>
      <c r="D33" s="756" t="s">
        <v>395</v>
      </c>
      <c r="E33" s="757" t="s">
        <v>404</v>
      </c>
      <c r="F33" s="758">
        <v>-62</v>
      </c>
      <c r="G33" s="758"/>
    </row>
    <row r="34" spans="1:7" ht="17.25" customHeight="1">
      <c r="A34" s="728">
        <f t="shared" si="0"/>
        <v>28</v>
      </c>
      <c r="B34" s="759"/>
      <c r="C34" s="760"/>
      <c r="D34" s="761" t="s">
        <v>395</v>
      </c>
      <c r="E34" s="762" t="s">
        <v>405</v>
      </c>
      <c r="F34" s="763">
        <v>-57</v>
      </c>
      <c r="G34" s="763"/>
    </row>
    <row r="35" spans="1:7" ht="17.25" customHeight="1">
      <c r="A35" s="728">
        <f t="shared" si="0"/>
        <v>29</v>
      </c>
      <c r="B35" s="759"/>
      <c r="C35" s="760"/>
      <c r="D35" s="761" t="s">
        <v>395</v>
      </c>
      <c r="E35" s="762" t="s">
        <v>406</v>
      </c>
      <c r="F35" s="763">
        <v>12411</v>
      </c>
      <c r="G35" s="763"/>
    </row>
    <row r="36" spans="1:7" ht="17.25" customHeight="1">
      <c r="A36" s="728">
        <f t="shared" si="0"/>
        <v>30</v>
      </c>
      <c r="B36" s="759"/>
      <c r="C36" s="760"/>
      <c r="D36" s="761" t="s">
        <v>395</v>
      </c>
      <c r="E36" s="762" t="s">
        <v>407</v>
      </c>
      <c r="F36" s="763">
        <v>29</v>
      </c>
      <c r="G36" s="763"/>
    </row>
    <row r="37" spans="1:7" ht="17.25" customHeight="1">
      <c r="A37" s="728">
        <f t="shared" si="0"/>
        <v>31</v>
      </c>
      <c r="B37" s="759"/>
      <c r="C37" s="760"/>
      <c r="D37" s="761" t="s">
        <v>395</v>
      </c>
      <c r="E37" s="762" t="s">
        <v>408</v>
      </c>
      <c r="F37" s="763">
        <v>-7969</v>
      </c>
      <c r="G37" s="763"/>
    </row>
    <row r="38" spans="1:7" ht="17.25" customHeight="1">
      <c r="A38" s="728">
        <f t="shared" si="0"/>
        <v>32</v>
      </c>
      <c r="B38" s="759"/>
      <c r="C38" s="760"/>
      <c r="D38" s="761" t="s">
        <v>395</v>
      </c>
      <c r="E38" s="762" t="s">
        <v>532</v>
      </c>
      <c r="F38" s="763">
        <v>-262</v>
      </c>
      <c r="G38" s="763"/>
    </row>
    <row r="39" spans="1:7" ht="17.25" customHeight="1">
      <c r="A39" s="728">
        <f t="shared" si="0"/>
        <v>33</v>
      </c>
      <c r="B39" s="759"/>
      <c r="C39" s="760"/>
      <c r="D39" s="761" t="s">
        <v>395</v>
      </c>
      <c r="E39" s="762" t="s">
        <v>411</v>
      </c>
      <c r="F39" s="763">
        <v>-4790</v>
      </c>
      <c r="G39" s="763"/>
    </row>
    <row r="40" spans="1:7" ht="17.25" customHeight="1">
      <c r="A40" s="728">
        <f t="shared" si="0"/>
        <v>34</v>
      </c>
      <c r="B40" s="759"/>
      <c r="C40" s="760"/>
      <c r="D40" s="761" t="s">
        <v>395</v>
      </c>
      <c r="E40" s="762" t="s">
        <v>410</v>
      </c>
      <c r="F40" s="763">
        <v>700</v>
      </c>
      <c r="G40" s="763"/>
    </row>
    <row r="41" spans="1:7" ht="17.25" customHeight="1">
      <c r="A41" s="728">
        <f t="shared" si="0"/>
        <v>35</v>
      </c>
      <c r="B41" s="764" t="s">
        <v>412</v>
      </c>
      <c r="C41" s="748"/>
      <c r="D41" s="765"/>
      <c r="E41" s="765"/>
      <c r="F41" s="746"/>
      <c r="G41" s="766">
        <f>SUM(F43:F51)</f>
        <v>517984</v>
      </c>
    </row>
    <row r="42" spans="1:7" ht="17.25" customHeight="1">
      <c r="A42" s="728">
        <f t="shared" si="0"/>
        <v>36</v>
      </c>
      <c r="B42" s="767"/>
      <c r="C42" s="745" t="s">
        <v>413</v>
      </c>
      <c r="D42" s="745"/>
      <c r="E42" s="745"/>
      <c r="F42" s="763"/>
      <c r="G42" s="763"/>
    </row>
    <row r="43" spans="1:7" ht="17.25" customHeight="1">
      <c r="A43" s="728">
        <f t="shared" si="0"/>
        <v>37</v>
      </c>
      <c r="B43" s="768"/>
      <c r="C43" s="761" t="s">
        <v>395</v>
      </c>
      <c r="D43" s="738" t="s">
        <v>404</v>
      </c>
      <c r="E43" s="738"/>
      <c r="F43" s="763">
        <v>-15120</v>
      </c>
      <c r="G43" s="763"/>
    </row>
    <row r="44" spans="1:7" ht="17.25" customHeight="1">
      <c r="A44" s="728">
        <f t="shared" si="0"/>
        <v>38</v>
      </c>
      <c r="B44" s="768"/>
      <c r="C44" s="761" t="s">
        <v>395</v>
      </c>
      <c r="D44" s="738" t="s">
        <v>405</v>
      </c>
      <c r="E44" s="738"/>
      <c r="F44" s="763">
        <v>-4963</v>
      </c>
      <c r="G44" s="763"/>
    </row>
    <row r="45" spans="1:7" ht="17.25" customHeight="1">
      <c r="A45" s="728">
        <f t="shared" si="0"/>
        <v>39</v>
      </c>
      <c r="B45" s="768"/>
      <c r="C45" s="761" t="s">
        <v>395</v>
      </c>
      <c r="D45" s="738" t="s">
        <v>406</v>
      </c>
      <c r="E45" s="738"/>
      <c r="F45" s="763">
        <v>433143</v>
      </c>
      <c r="G45" s="763"/>
    </row>
    <row r="46" spans="1:7" ht="17.25" customHeight="1">
      <c r="A46" s="728">
        <f t="shared" si="0"/>
        <v>40</v>
      </c>
      <c r="B46" s="768"/>
      <c r="C46" s="761" t="s">
        <v>395</v>
      </c>
      <c r="D46" s="738" t="s">
        <v>407</v>
      </c>
      <c r="E46" s="738"/>
      <c r="F46" s="763">
        <v>3474</v>
      </c>
      <c r="G46" s="763"/>
    </row>
    <row r="47" spans="1:7" ht="17.25" customHeight="1">
      <c r="A47" s="728">
        <f t="shared" si="0"/>
        <v>41</v>
      </c>
      <c r="B47" s="768"/>
      <c r="C47" s="761" t="s">
        <v>395</v>
      </c>
      <c r="D47" s="738" t="s">
        <v>533</v>
      </c>
      <c r="E47" s="738"/>
      <c r="F47" s="763">
        <v>24485</v>
      </c>
      <c r="G47" s="763"/>
    </row>
    <row r="48" spans="1:7" ht="17.25" customHeight="1">
      <c r="A48" s="728">
        <f t="shared" si="0"/>
        <v>42</v>
      </c>
      <c r="B48" s="768"/>
      <c r="C48" s="761" t="s">
        <v>395</v>
      </c>
      <c r="D48" s="738" t="s">
        <v>409</v>
      </c>
      <c r="E48" s="738"/>
      <c r="F48" s="763">
        <v>3788</v>
      </c>
      <c r="G48" s="763"/>
    </row>
    <row r="49" spans="1:7" ht="17.25" customHeight="1">
      <c r="A49" s="728">
        <f t="shared" si="0"/>
        <v>43</v>
      </c>
      <c r="B49" s="768"/>
      <c r="C49" s="761" t="s">
        <v>395</v>
      </c>
      <c r="D49" s="738" t="s">
        <v>410</v>
      </c>
      <c r="E49" s="738"/>
      <c r="F49" s="763">
        <v>700</v>
      </c>
      <c r="G49" s="763"/>
    </row>
    <row r="50" spans="1:7" ht="17.25" customHeight="1">
      <c r="A50" s="728">
        <f t="shared" si="0"/>
        <v>44</v>
      </c>
      <c r="B50" s="768"/>
      <c r="C50" s="761" t="s">
        <v>395</v>
      </c>
      <c r="D50" s="738" t="s">
        <v>534</v>
      </c>
      <c r="E50" s="738"/>
      <c r="F50" s="763">
        <v>77266</v>
      </c>
      <c r="G50" s="763"/>
    </row>
    <row r="51" spans="1:7" ht="17.25" customHeight="1">
      <c r="A51" s="728">
        <f t="shared" si="0"/>
        <v>45</v>
      </c>
      <c r="B51" s="768"/>
      <c r="C51" s="761" t="s">
        <v>395</v>
      </c>
      <c r="D51" s="738" t="s">
        <v>535</v>
      </c>
      <c r="E51" s="738"/>
      <c r="F51" s="763">
        <v>-4789</v>
      </c>
      <c r="G51" s="763"/>
    </row>
    <row r="52" spans="1:7" ht="17.25" customHeight="1">
      <c r="A52" s="728">
        <f t="shared" si="0"/>
        <v>46</v>
      </c>
      <c r="B52" s="764" t="s">
        <v>416</v>
      </c>
      <c r="C52" s="765" t="s">
        <v>395</v>
      </c>
      <c r="D52" s="765"/>
      <c r="E52" s="769"/>
      <c r="F52" s="746"/>
      <c r="G52" s="766"/>
    </row>
    <row r="53" spans="1:7" ht="17.25" customHeight="1">
      <c r="A53" s="728">
        <f t="shared" si="0"/>
        <v>47</v>
      </c>
      <c r="B53" s="770"/>
      <c r="C53" s="771" t="s">
        <v>417</v>
      </c>
      <c r="D53" s="772"/>
      <c r="E53" s="772"/>
      <c r="F53" s="773"/>
      <c r="G53" s="774"/>
    </row>
    <row r="54" spans="1:7" ht="17.25" customHeight="1">
      <c r="A54" s="728">
        <f t="shared" si="0"/>
        <v>48</v>
      </c>
      <c r="B54" s="741"/>
      <c r="C54" s="775" t="s">
        <v>395</v>
      </c>
      <c r="D54" s="738" t="s">
        <v>536</v>
      </c>
      <c r="E54" s="738"/>
      <c r="F54" s="776"/>
      <c r="G54" s="746">
        <f>SUM(F55:F58)</f>
        <v>14082</v>
      </c>
    </row>
    <row r="55" spans="1:7" ht="17.25" customHeight="1">
      <c r="A55" s="728">
        <f t="shared" si="0"/>
        <v>49</v>
      </c>
      <c r="B55" s="759"/>
      <c r="C55" s="777"/>
      <c r="D55" s="756" t="s">
        <v>395</v>
      </c>
      <c r="E55" s="757" t="s">
        <v>414</v>
      </c>
      <c r="F55" s="763">
        <v>2032</v>
      </c>
      <c r="G55" s="763"/>
    </row>
    <row r="56" spans="1:7" ht="17.25" customHeight="1">
      <c r="A56" s="728">
        <f t="shared" si="0"/>
        <v>50</v>
      </c>
      <c r="B56" s="759"/>
      <c r="C56" s="777"/>
      <c r="D56" s="756" t="s">
        <v>395</v>
      </c>
      <c r="E56" s="757" t="s">
        <v>415</v>
      </c>
      <c r="F56" s="763">
        <v>2435</v>
      </c>
      <c r="G56" s="763"/>
    </row>
    <row r="57" spans="1:7" ht="17.25" customHeight="1">
      <c r="A57" s="728">
        <f t="shared" si="0"/>
        <v>51</v>
      </c>
      <c r="B57" s="778"/>
      <c r="C57" s="779"/>
      <c r="D57" s="756" t="s">
        <v>395</v>
      </c>
      <c r="E57" s="757" t="s">
        <v>418</v>
      </c>
      <c r="F57" s="763">
        <v>9121</v>
      </c>
      <c r="G57" s="763"/>
    </row>
    <row r="58" spans="1:7" ht="17.25" customHeight="1">
      <c r="A58" s="728">
        <f t="shared" si="0"/>
        <v>52</v>
      </c>
      <c r="B58" s="780"/>
      <c r="C58" s="760"/>
      <c r="D58" s="756" t="s">
        <v>395</v>
      </c>
      <c r="E58" s="757" t="s">
        <v>426</v>
      </c>
      <c r="F58" s="763">
        <v>494</v>
      </c>
      <c r="G58" s="763"/>
    </row>
    <row r="59" spans="1:7" ht="17.25" customHeight="1">
      <c r="A59" s="515" t="str">
        <f>A1</f>
        <v>15. melléklet a 3/2014. (II.17) önkormányzati rendelethez</v>
      </c>
      <c r="B59" s="516"/>
      <c r="C59" s="516"/>
      <c r="D59" s="516"/>
      <c r="E59" s="516"/>
      <c r="F59" s="516"/>
      <c r="G59" s="516"/>
    </row>
    <row r="60" spans="1:7" ht="17.25" customHeight="1">
      <c r="A60" s="781"/>
      <c r="B60" s="726" t="s">
        <v>0</v>
      </c>
      <c r="C60" s="726" t="s">
        <v>1</v>
      </c>
      <c r="D60" s="726" t="s">
        <v>2</v>
      </c>
      <c r="E60" s="726" t="s">
        <v>3</v>
      </c>
      <c r="F60" s="727" t="s">
        <v>4</v>
      </c>
      <c r="G60" s="727" t="s">
        <v>5</v>
      </c>
    </row>
    <row r="61" spans="1:7" ht="17.25" customHeight="1">
      <c r="A61" s="782">
        <f>A58+1</f>
        <v>53</v>
      </c>
      <c r="C61" s="340"/>
      <c r="D61" s="341"/>
      <c r="E61" s="342"/>
      <c r="F61" s="343"/>
      <c r="G61" s="343"/>
    </row>
    <row r="62" spans="1:7" ht="17.25" customHeight="1">
      <c r="A62" s="782">
        <f>A61+1</f>
        <v>54</v>
      </c>
      <c r="B62" s="783"/>
      <c r="C62" s="784"/>
      <c r="D62" s="756"/>
      <c r="E62" s="757"/>
      <c r="F62" s="785"/>
      <c r="G62" s="786" t="s">
        <v>87</v>
      </c>
    </row>
    <row r="63" spans="1:7" ht="17.25" customHeight="1">
      <c r="A63" s="782">
        <f aca="true" t="shared" si="1" ref="A63:A112">A62+1</f>
        <v>55</v>
      </c>
      <c r="B63" s="344"/>
      <c r="C63" s="787" t="s">
        <v>419</v>
      </c>
      <c r="D63" s="788"/>
      <c r="E63" s="788"/>
      <c r="F63" s="773"/>
      <c r="G63" s="774"/>
    </row>
    <row r="64" spans="1:7" ht="17.25" customHeight="1">
      <c r="A64" s="782">
        <f t="shared" si="1"/>
        <v>56</v>
      </c>
      <c r="B64" s="344"/>
      <c r="C64" s="775" t="s">
        <v>395</v>
      </c>
      <c r="D64" s="738" t="s">
        <v>537</v>
      </c>
      <c r="E64" s="738"/>
      <c r="F64" s="776"/>
      <c r="G64" s="746">
        <f>SUM(F65:F68)</f>
        <v>74352</v>
      </c>
    </row>
    <row r="65" spans="1:7" ht="17.25" customHeight="1">
      <c r="A65" s="782">
        <f t="shared" si="1"/>
        <v>57</v>
      </c>
      <c r="B65" s="345"/>
      <c r="C65" s="777"/>
      <c r="D65" s="756" t="s">
        <v>395</v>
      </c>
      <c r="E65" s="757" t="s">
        <v>414</v>
      </c>
      <c r="F65" s="763">
        <v>15747</v>
      </c>
      <c r="G65" s="763"/>
    </row>
    <row r="66" spans="1:7" ht="17.25" customHeight="1">
      <c r="A66" s="782">
        <f t="shared" si="1"/>
        <v>58</v>
      </c>
      <c r="B66" s="345"/>
      <c r="C66" s="779"/>
      <c r="D66" s="756" t="s">
        <v>395</v>
      </c>
      <c r="E66" s="789" t="s">
        <v>415</v>
      </c>
      <c r="F66" s="763">
        <v>5807</v>
      </c>
      <c r="G66" s="790"/>
    </row>
    <row r="67" spans="1:7" ht="17.25" customHeight="1">
      <c r="A67" s="782">
        <f t="shared" si="1"/>
        <v>59</v>
      </c>
      <c r="B67" s="345"/>
      <c r="C67" s="779"/>
      <c r="D67" s="756" t="s">
        <v>395</v>
      </c>
      <c r="E67" s="789" t="s">
        <v>538</v>
      </c>
      <c r="F67" s="763">
        <v>47719</v>
      </c>
      <c r="G67" s="790"/>
    </row>
    <row r="68" spans="1:7" ht="17.25" customHeight="1">
      <c r="A68" s="782">
        <f t="shared" si="1"/>
        <v>60</v>
      </c>
      <c r="B68" s="345"/>
      <c r="C68" s="779"/>
      <c r="D68" s="756" t="s">
        <v>395</v>
      </c>
      <c r="E68" s="789" t="s">
        <v>426</v>
      </c>
      <c r="F68" s="763">
        <v>5079</v>
      </c>
      <c r="G68" s="790"/>
    </row>
    <row r="69" spans="1:7" s="338" customFormat="1" ht="17.25" customHeight="1">
      <c r="A69" s="782">
        <f t="shared" si="1"/>
        <v>61</v>
      </c>
      <c r="B69" s="344"/>
      <c r="C69" s="764" t="s">
        <v>420</v>
      </c>
      <c r="D69" s="765"/>
      <c r="E69" s="765"/>
      <c r="F69" s="746"/>
      <c r="G69" s="791"/>
    </row>
    <row r="70" spans="1:7" ht="17.25" customHeight="1">
      <c r="A70" s="782">
        <f t="shared" si="1"/>
        <v>62</v>
      </c>
      <c r="B70" s="344"/>
      <c r="C70" s="341" t="s">
        <v>395</v>
      </c>
      <c r="D70" s="738" t="s">
        <v>537</v>
      </c>
      <c r="E70" s="738"/>
      <c r="F70" s="763"/>
      <c r="G70" s="746">
        <f>SUM(F71:F74)</f>
        <v>9337</v>
      </c>
    </row>
    <row r="71" spans="1:7" ht="17.25" customHeight="1">
      <c r="A71" s="782">
        <f t="shared" si="1"/>
        <v>63</v>
      </c>
      <c r="B71" s="345"/>
      <c r="C71" s="792"/>
      <c r="D71" s="761" t="s">
        <v>395</v>
      </c>
      <c r="E71" s="757" t="s">
        <v>414</v>
      </c>
      <c r="F71" s="763">
        <v>5340</v>
      </c>
      <c r="G71" s="763"/>
    </row>
    <row r="72" spans="1:7" ht="17.25" customHeight="1">
      <c r="A72" s="782">
        <f t="shared" si="1"/>
        <v>64</v>
      </c>
      <c r="B72" s="345"/>
      <c r="C72" s="792"/>
      <c r="D72" s="761" t="s">
        <v>395</v>
      </c>
      <c r="E72" s="757" t="s">
        <v>415</v>
      </c>
      <c r="F72" s="763">
        <v>1412</v>
      </c>
      <c r="G72" s="763"/>
    </row>
    <row r="73" spans="1:7" ht="17.25" customHeight="1">
      <c r="A73" s="782">
        <f t="shared" si="1"/>
        <v>65</v>
      </c>
      <c r="B73" s="345"/>
      <c r="C73" s="792"/>
      <c r="D73" s="761" t="s">
        <v>395</v>
      </c>
      <c r="E73" s="757" t="s">
        <v>418</v>
      </c>
      <c r="F73" s="763">
        <v>2420</v>
      </c>
      <c r="G73" s="763"/>
    </row>
    <row r="74" spans="1:7" ht="17.25" customHeight="1">
      <c r="A74" s="782">
        <f t="shared" si="1"/>
        <v>66</v>
      </c>
      <c r="B74" s="345"/>
      <c r="C74" s="792"/>
      <c r="D74" s="761" t="s">
        <v>395</v>
      </c>
      <c r="E74" s="757" t="s">
        <v>426</v>
      </c>
      <c r="F74" s="763">
        <v>165</v>
      </c>
      <c r="G74" s="790"/>
    </row>
    <row r="75" spans="1:7" ht="17.25" customHeight="1">
      <c r="A75" s="782">
        <f t="shared" si="1"/>
        <v>67</v>
      </c>
      <c r="B75" s="346"/>
      <c r="C75" s="787" t="s">
        <v>421</v>
      </c>
      <c r="D75" s="793"/>
      <c r="E75" s="793"/>
      <c r="F75" s="746"/>
      <c r="G75" s="794"/>
    </row>
    <row r="76" spans="1:7" ht="17.25" customHeight="1">
      <c r="A76" s="782">
        <f t="shared" si="1"/>
        <v>68</v>
      </c>
      <c r="B76" s="344"/>
      <c r="C76" s="795" t="s">
        <v>395</v>
      </c>
      <c r="D76" s="738" t="s">
        <v>537</v>
      </c>
      <c r="E76" s="738"/>
      <c r="F76" s="763"/>
      <c r="G76" s="746">
        <f>SUM(F77:F79)</f>
        <v>1776</v>
      </c>
    </row>
    <row r="77" spans="1:7" ht="17.25" customHeight="1">
      <c r="A77" s="782">
        <f t="shared" si="1"/>
        <v>69</v>
      </c>
      <c r="B77" s="345"/>
      <c r="C77" s="792"/>
      <c r="D77" s="796" t="s">
        <v>395</v>
      </c>
      <c r="E77" s="757" t="s">
        <v>414</v>
      </c>
      <c r="F77" s="763">
        <v>30</v>
      </c>
      <c r="G77" s="746"/>
    </row>
    <row r="78" spans="1:7" ht="17.25" customHeight="1">
      <c r="A78" s="782">
        <f t="shared" si="1"/>
        <v>70</v>
      </c>
      <c r="B78" s="345"/>
      <c r="C78" s="780"/>
      <c r="D78" s="756" t="s">
        <v>395</v>
      </c>
      <c r="E78" s="757" t="s">
        <v>418</v>
      </c>
      <c r="F78" s="763">
        <v>1746</v>
      </c>
      <c r="G78" s="763"/>
    </row>
    <row r="79" spans="1:7" s="338" customFormat="1" ht="17.25" customHeight="1">
      <c r="A79" s="782">
        <f t="shared" si="1"/>
        <v>71</v>
      </c>
      <c r="B79" s="346"/>
      <c r="C79" s="787" t="s">
        <v>422</v>
      </c>
      <c r="D79" s="793"/>
      <c r="E79" s="793"/>
      <c r="F79" s="746"/>
      <c r="G79" s="791"/>
    </row>
    <row r="80" spans="1:7" ht="17.25" customHeight="1">
      <c r="A80" s="782">
        <f t="shared" si="1"/>
        <v>72</v>
      </c>
      <c r="B80" s="344"/>
      <c r="C80" s="797" t="s">
        <v>395</v>
      </c>
      <c r="D80" s="738" t="s">
        <v>539</v>
      </c>
      <c r="E80" s="738"/>
      <c r="F80" s="763"/>
      <c r="G80" s="746">
        <f>SUM(F81:F83)</f>
        <v>5777</v>
      </c>
    </row>
    <row r="81" spans="1:7" ht="17.25" customHeight="1">
      <c r="A81" s="782">
        <f t="shared" si="1"/>
        <v>73</v>
      </c>
      <c r="B81" s="345"/>
      <c r="C81" s="792"/>
      <c r="D81" s="761" t="s">
        <v>395</v>
      </c>
      <c r="E81" s="757" t="s">
        <v>414</v>
      </c>
      <c r="F81" s="763">
        <v>899</v>
      </c>
      <c r="G81" s="763"/>
    </row>
    <row r="82" spans="1:7" ht="17.25" customHeight="1">
      <c r="A82" s="782">
        <f t="shared" si="1"/>
        <v>74</v>
      </c>
      <c r="B82" s="345"/>
      <c r="C82" s="792"/>
      <c r="D82" s="761" t="s">
        <v>395</v>
      </c>
      <c r="E82" s="789" t="s">
        <v>415</v>
      </c>
      <c r="F82" s="763">
        <v>198</v>
      </c>
      <c r="G82" s="763"/>
    </row>
    <row r="83" spans="1:7" ht="17.25" customHeight="1">
      <c r="A83" s="782">
        <f t="shared" si="1"/>
        <v>75</v>
      </c>
      <c r="B83" s="345"/>
      <c r="C83" s="792"/>
      <c r="D83" s="785" t="s">
        <v>395</v>
      </c>
      <c r="E83" s="798" t="s">
        <v>418</v>
      </c>
      <c r="F83" s="763">
        <v>4680</v>
      </c>
      <c r="G83" s="763"/>
    </row>
    <row r="84" spans="1:7" ht="17.25" customHeight="1">
      <c r="A84" s="782">
        <f t="shared" si="1"/>
        <v>76</v>
      </c>
      <c r="B84" s="345"/>
      <c r="C84" s="788" t="s">
        <v>423</v>
      </c>
      <c r="D84" s="788"/>
      <c r="E84" s="788"/>
      <c r="F84" s="763"/>
      <c r="G84" s="763"/>
    </row>
    <row r="85" spans="1:7" ht="17.25" customHeight="1">
      <c r="A85" s="782">
        <f t="shared" si="1"/>
        <v>77</v>
      </c>
      <c r="B85" s="345"/>
      <c r="C85" s="795" t="s">
        <v>395</v>
      </c>
      <c r="D85" s="738" t="s">
        <v>540</v>
      </c>
      <c r="E85" s="738"/>
      <c r="F85" s="763"/>
      <c r="G85" s="763">
        <f>SUM(F86:F86)</f>
        <v>419</v>
      </c>
    </row>
    <row r="86" spans="1:7" ht="17.25" customHeight="1">
      <c r="A86" s="782">
        <f t="shared" si="1"/>
        <v>78</v>
      </c>
      <c r="B86" s="345"/>
      <c r="C86" s="799"/>
      <c r="D86" s="785" t="s">
        <v>395</v>
      </c>
      <c r="E86" s="800" t="s">
        <v>414</v>
      </c>
      <c r="F86" s="763">
        <v>419</v>
      </c>
      <c r="G86" s="763"/>
    </row>
    <row r="87" spans="1:7" ht="17.25" customHeight="1">
      <c r="A87" s="782">
        <f t="shared" si="1"/>
        <v>79</v>
      </c>
      <c r="B87" s="347"/>
      <c r="C87" s="788" t="s">
        <v>424</v>
      </c>
      <c r="D87" s="801"/>
      <c r="E87" s="801"/>
      <c r="F87" s="802"/>
      <c r="G87" s="803"/>
    </row>
    <row r="88" spans="1:7" ht="17.25" customHeight="1">
      <c r="A88" s="782">
        <f t="shared" si="1"/>
        <v>80</v>
      </c>
      <c r="B88" s="346"/>
      <c r="C88" s="788" t="s">
        <v>541</v>
      </c>
      <c r="D88" s="788"/>
      <c r="E88" s="788"/>
      <c r="F88" s="746"/>
      <c r="G88" s="774"/>
    </row>
    <row r="89" spans="1:7" ht="17.25" customHeight="1">
      <c r="A89" s="782">
        <f t="shared" si="1"/>
        <v>81</v>
      </c>
      <c r="B89" s="346"/>
      <c r="C89" s="804"/>
      <c r="D89" s="761" t="s">
        <v>395</v>
      </c>
      <c r="E89" s="800" t="s">
        <v>427</v>
      </c>
      <c r="F89" s="805">
        <v>165</v>
      </c>
      <c r="G89" s="774"/>
    </row>
    <row r="90" spans="1:7" ht="17.25" customHeight="1">
      <c r="A90" s="782">
        <f t="shared" si="1"/>
        <v>82</v>
      </c>
      <c r="B90" s="346"/>
      <c r="C90" s="804"/>
      <c r="D90" s="761" t="s">
        <v>395</v>
      </c>
      <c r="E90" s="800" t="s">
        <v>425</v>
      </c>
      <c r="F90" s="805">
        <v>-165</v>
      </c>
      <c r="G90" s="774"/>
    </row>
    <row r="91" spans="1:7" ht="17.25" customHeight="1">
      <c r="A91" s="782">
        <f t="shared" si="1"/>
        <v>83</v>
      </c>
      <c r="B91" s="346"/>
      <c r="C91" s="788" t="s">
        <v>542</v>
      </c>
      <c r="D91" s="788"/>
      <c r="E91" s="788"/>
      <c r="F91" s="746"/>
      <c r="G91" s="774">
        <f>SUM(F92:F94)</f>
        <v>0</v>
      </c>
    </row>
    <row r="92" spans="1:7" ht="17.25" customHeight="1">
      <c r="A92" s="782">
        <f t="shared" si="1"/>
        <v>84</v>
      </c>
      <c r="B92" s="344"/>
      <c r="C92" s="792"/>
      <c r="D92" s="761" t="s">
        <v>395</v>
      </c>
      <c r="E92" s="757" t="s">
        <v>404</v>
      </c>
      <c r="F92" s="806">
        <v>-1000</v>
      </c>
      <c r="G92" s="807"/>
    </row>
    <row r="93" spans="1:7" ht="17.25" customHeight="1">
      <c r="A93" s="782">
        <f t="shared" si="1"/>
        <v>85</v>
      </c>
      <c r="B93" s="344"/>
      <c r="C93" s="792"/>
      <c r="D93" s="761" t="s">
        <v>395</v>
      </c>
      <c r="E93" s="757" t="s">
        <v>415</v>
      </c>
      <c r="F93" s="808">
        <v>-270</v>
      </c>
      <c r="G93" s="809"/>
    </row>
    <row r="94" spans="1:7" ht="17.25" customHeight="1">
      <c r="A94" s="782">
        <f t="shared" si="1"/>
        <v>86</v>
      </c>
      <c r="B94" s="344"/>
      <c r="C94" s="792"/>
      <c r="D94" s="761" t="s">
        <v>395</v>
      </c>
      <c r="E94" s="757" t="s">
        <v>406</v>
      </c>
      <c r="F94" s="808">
        <v>1270</v>
      </c>
      <c r="G94" s="809"/>
    </row>
    <row r="95" spans="1:7" ht="17.25" customHeight="1">
      <c r="A95" s="782">
        <f t="shared" si="1"/>
        <v>87</v>
      </c>
      <c r="B95" s="344"/>
      <c r="C95" s="788" t="s">
        <v>543</v>
      </c>
      <c r="D95" s="788"/>
      <c r="E95" s="788"/>
      <c r="F95" s="808"/>
      <c r="G95" s="809"/>
    </row>
    <row r="96" spans="1:7" ht="17.25" customHeight="1">
      <c r="A96" s="782">
        <f t="shared" si="1"/>
        <v>88</v>
      </c>
      <c r="B96" s="344"/>
      <c r="C96" s="792"/>
      <c r="D96" s="761" t="s">
        <v>395</v>
      </c>
      <c r="E96" s="757" t="s">
        <v>425</v>
      </c>
      <c r="F96" s="808">
        <v>-779</v>
      </c>
      <c r="G96" s="809"/>
    </row>
    <row r="97" spans="1:7" ht="17.25" customHeight="1">
      <c r="A97" s="782">
        <f t="shared" si="1"/>
        <v>89</v>
      </c>
      <c r="B97" s="344"/>
      <c r="C97" s="792"/>
      <c r="D97" s="761" t="s">
        <v>395</v>
      </c>
      <c r="E97" s="757" t="s">
        <v>427</v>
      </c>
      <c r="F97" s="808">
        <v>254</v>
      </c>
      <c r="G97" s="809"/>
    </row>
    <row r="98" spans="1:7" ht="17.25" customHeight="1">
      <c r="A98" s="782">
        <f t="shared" si="1"/>
        <v>90</v>
      </c>
      <c r="B98" s="344"/>
      <c r="C98" s="792"/>
      <c r="D98" s="761" t="s">
        <v>395</v>
      </c>
      <c r="E98" s="757" t="s">
        <v>544</v>
      </c>
      <c r="F98" s="808">
        <v>525</v>
      </c>
      <c r="G98" s="809"/>
    </row>
    <row r="99" spans="1:7" ht="14.25" customHeight="1">
      <c r="A99" s="782">
        <f t="shared" si="1"/>
        <v>91</v>
      </c>
      <c r="B99" s="347"/>
      <c r="C99" s="788" t="s">
        <v>545</v>
      </c>
      <c r="D99" s="801"/>
      <c r="E99" s="801"/>
      <c r="F99" s="810"/>
      <c r="G99" s="751">
        <v>2214</v>
      </c>
    </row>
    <row r="100" spans="1:7" ht="14.25" customHeight="1">
      <c r="A100" s="782">
        <f t="shared" si="1"/>
        <v>92</v>
      </c>
      <c r="B100" s="347"/>
      <c r="C100" s="801"/>
      <c r="D100" s="801"/>
      <c r="E100" s="801"/>
      <c r="F100" s="811"/>
      <c r="G100" s="754">
        <v>-2214</v>
      </c>
    </row>
    <row r="101" spans="1:7" ht="17.25" customHeight="1">
      <c r="A101" s="782">
        <f t="shared" si="1"/>
        <v>93</v>
      </c>
      <c r="B101" s="344"/>
      <c r="C101" s="812" t="s">
        <v>428</v>
      </c>
      <c r="D101" s="813"/>
      <c r="E101" s="757"/>
      <c r="F101" s="763"/>
      <c r="G101" s="776"/>
    </row>
    <row r="102" spans="1:7" ht="17.25" customHeight="1">
      <c r="A102" s="782">
        <f t="shared" si="1"/>
        <v>94</v>
      </c>
      <c r="B102" s="344"/>
      <c r="C102" s="792"/>
      <c r="D102" s="756" t="s">
        <v>395</v>
      </c>
      <c r="E102" s="757" t="s">
        <v>404</v>
      </c>
      <c r="F102" s="763">
        <v>-1000</v>
      </c>
      <c r="G102" s="776"/>
    </row>
    <row r="103" spans="1:7" ht="17.25" customHeight="1">
      <c r="A103" s="782">
        <f t="shared" si="1"/>
        <v>95</v>
      </c>
      <c r="B103" s="344"/>
      <c r="C103" s="792"/>
      <c r="D103" s="761" t="s">
        <v>395</v>
      </c>
      <c r="E103" s="757" t="s">
        <v>405</v>
      </c>
      <c r="F103" s="763">
        <v>-270</v>
      </c>
      <c r="G103" s="776"/>
    </row>
    <row r="104" spans="1:7" ht="17.25" customHeight="1">
      <c r="A104" s="782">
        <f t="shared" si="1"/>
        <v>96</v>
      </c>
      <c r="B104" s="814"/>
      <c r="C104" s="804"/>
      <c r="D104" s="761" t="s">
        <v>395</v>
      </c>
      <c r="E104" s="800" t="s">
        <v>429</v>
      </c>
      <c r="F104" s="763">
        <v>-944</v>
      </c>
      <c r="G104" s="776"/>
    </row>
    <row r="105" spans="1:7" ht="17.25" customHeight="1">
      <c r="A105" s="782">
        <f t="shared" si="1"/>
        <v>97</v>
      </c>
      <c r="B105" s="814"/>
      <c r="C105" s="804"/>
      <c r="D105" s="761" t="s">
        <v>395</v>
      </c>
      <c r="E105" s="800" t="s">
        <v>538</v>
      </c>
      <c r="F105" s="763">
        <v>1270</v>
      </c>
      <c r="G105" s="776"/>
    </row>
    <row r="106" spans="1:7" ht="17.25" customHeight="1">
      <c r="A106" s="782">
        <f t="shared" si="1"/>
        <v>98</v>
      </c>
      <c r="B106" s="814"/>
      <c r="C106" s="804"/>
      <c r="D106" s="761" t="s">
        <v>395</v>
      </c>
      <c r="E106" s="800" t="s">
        <v>427</v>
      </c>
      <c r="F106" s="763">
        <v>419</v>
      </c>
      <c r="G106" s="776"/>
    </row>
    <row r="107" spans="1:7" ht="17.25" customHeight="1">
      <c r="A107" s="782">
        <f t="shared" si="1"/>
        <v>99</v>
      </c>
      <c r="B107" s="814"/>
      <c r="C107" s="804"/>
      <c r="D107" s="761" t="s">
        <v>395</v>
      </c>
      <c r="E107" s="800" t="s">
        <v>546</v>
      </c>
      <c r="F107" s="763">
        <v>525</v>
      </c>
      <c r="G107" s="776"/>
    </row>
    <row r="108" spans="1:7" ht="17.25" customHeight="1">
      <c r="A108" s="782">
        <f t="shared" si="1"/>
        <v>100</v>
      </c>
      <c r="B108" s="815"/>
      <c r="C108" s="788" t="s">
        <v>430</v>
      </c>
      <c r="D108" s="788"/>
      <c r="E108" s="788"/>
      <c r="F108" s="746"/>
      <c r="G108" s="746">
        <f>G54+G64+G70+G76+G80+G85</f>
        <v>105743</v>
      </c>
    </row>
    <row r="109" spans="1:7" ht="17.25" customHeight="1">
      <c r="A109" s="782">
        <f t="shared" si="1"/>
        <v>101</v>
      </c>
      <c r="B109" s="815"/>
      <c r="C109" s="788" t="s">
        <v>431</v>
      </c>
      <c r="D109" s="788"/>
      <c r="E109" s="788"/>
      <c r="F109" s="816"/>
      <c r="G109" s="746">
        <v>21375</v>
      </c>
    </row>
    <row r="110" spans="1:7" ht="17.25" customHeight="1">
      <c r="A110" s="782">
        <f t="shared" si="1"/>
        <v>102</v>
      </c>
      <c r="B110" s="769" t="s">
        <v>432</v>
      </c>
      <c r="C110" s="788"/>
      <c r="D110" s="788"/>
      <c r="E110" s="788"/>
      <c r="F110" s="817"/>
      <c r="G110" s="746">
        <f>SUM(G108:G109)</f>
        <v>127118</v>
      </c>
    </row>
    <row r="111" spans="1:7" ht="17.25" customHeight="1">
      <c r="A111" s="782">
        <f t="shared" si="1"/>
        <v>103</v>
      </c>
      <c r="B111" s="769" t="s">
        <v>433</v>
      </c>
      <c r="C111" s="788" t="s">
        <v>434</v>
      </c>
      <c r="D111" s="788"/>
      <c r="E111" s="788"/>
      <c r="F111" s="817"/>
      <c r="G111" s="746">
        <f>G41+G110</f>
        <v>645102</v>
      </c>
    </row>
    <row r="112" spans="1:7" ht="17.25" customHeight="1">
      <c r="A112" s="782">
        <f t="shared" si="1"/>
        <v>104</v>
      </c>
      <c r="B112" s="769" t="s">
        <v>547</v>
      </c>
      <c r="C112" s="788"/>
      <c r="D112" s="788"/>
      <c r="E112" s="788"/>
      <c r="F112" s="817"/>
      <c r="G112" s="746">
        <v>6160078</v>
      </c>
    </row>
    <row r="113" spans="6:7" ht="17.25" customHeight="1">
      <c r="F113" s="333"/>
      <c r="G113" s="333"/>
    </row>
    <row r="114" spans="6:7" ht="17.25" customHeight="1">
      <c r="F114" s="333"/>
      <c r="G114" s="333"/>
    </row>
    <row r="115" spans="6:7" ht="17.25" customHeight="1">
      <c r="F115" s="333"/>
      <c r="G115" s="333"/>
    </row>
    <row r="116" spans="6:7" ht="17.25" customHeight="1">
      <c r="F116" s="333"/>
      <c r="G116" s="333"/>
    </row>
    <row r="117" spans="6:7" ht="17.25" customHeight="1">
      <c r="F117" s="333"/>
      <c r="G117" s="333"/>
    </row>
    <row r="118" spans="6:7" ht="17.25" customHeight="1">
      <c r="F118" s="333"/>
      <c r="G118" s="333"/>
    </row>
    <row r="119" spans="6:7" ht="17.25" customHeight="1">
      <c r="F119" s="333"/>
      <c r="G119" s="333"/>
    </row>
    <row r="120" spans="6:7" ht="17.25" customHeight="1">
      <c r="F120" s="333"/>
      <c r="G120" s="333"/>
    </row>
    <row r="121" spans="6:7" ht="17.25" customHeight="1">
      <c r="F121" s="333"/>
      <c r="G121" s="333"/>
    </row>
    <row r="122" spans="6:7" ht="17.25" customHeight="1">
      <c r="F122" s="333"/>
      <c r="G122" s="333"/>
    </row>
    <row r="123" spans="6:7" ht="17.25" customHeight="1">
      <c r="F123" s="333"/>
      <c r="G123" s="333"/>
    </row>
    <row r="124" spans="6:7" ht="17.25" customHeight="1">
      <c r="F124" s="333"/>
      <c r="G124" s="333"/>
    </row>
    <row r="125" spans="6:7" ht="17.25" customHeight="1">
      <c r="F125" s="333"/>
      <c r="G125" s="333"/>
    </row>
    <row r="126" spans="6:7" ht="17.25" customHeight="1">
      <c r="F126" s="333"/>
      <c r="G126" s="333"/>
    </row>
    <row r="127" spans="6:7" ht="14.25" customHeight="1">
      <c r="F127" s="333"/>
      <c r="G127" s="333"/>
    </row>
    <row r="128" spans="6:7" ht="14.25" customHeight="1">
      <c r="F128" s="333"/>
      <c r="G128" s="333"/>
    </row>
    <row r="129" spans="6:7" ht="17.25" customHeight="1">
      <c r="F129" s="333"/>
      <c r="G129" s="333"/>
    </row>
    <row r="130" spans="6:7" ht="17.25" customHeight="1">
      <c r="F130" s="333"/>
      <c r="G130" s="333"/>
    </row>
    <row r="131" spans="6:7" ht="17.25" customHeight="1">
      <c r="F131" s="333"/>
      <c r="G131" s="333"/>
    </row>
    <row r="132" spans="6:7" ht="17.25" customHeight="1">
      <c r="F132" s="333"/>
      <c r="G132" s="333"/>
    </row>
    <row r="133" s="338" customFormat="1" ht="17.25" customHeight="1"/>
    <row r="134" spans="6:7" ht="17.25" customHeight="1">
      <c r="F134" s="333"/>
      <c r="G134" s="333"/>
    </row>
    <row r="135" spans="6:7" ht="17.25" customHeight="1">
      <c r="F135" s="333"/>
      <c r="G135" s="333"/>
    </row>
    <row r="136" s="338" customFormat="1" ht="17.25" customHeight="1"/>
    <row r="137" spans="6:7" ht="17.25" customHeight="1">
      <c r="F137" s="333"/>
      <c r="G137" s="333"/>
    </row>
    <row r="141" spans="6:7" ht="17.25" customHeight="1">
      <c r="F141" s="333"/>
      <c r="G141" s="333"/>
    </row>
    <row r="142" spans="6:7" ht="17.25" customHeight="1">
      <c r="F142" s="333"/>
      <c r="G142" s="333"/>
    </row>
    <row r="143" spans="6:7" ht="17.25" customHeight="1">
      <c r="F143" s="333"/>
      <c r="G143" s="333"/>
    </row>
    <row r="144" spans="6:7" ht="17.25" customHeight="1">
      <c r="F144" s="333"/>
      <c r="G144" s="333"/>
    </row>
    <row r="145" spans="6:7" ht="17.25" customHeight="1">
      <c r="F145" s="333"/>
      <c r="G145" s="333"/>
    </row>
    <row r="146" spans="6:8" ht="17.25" customHeight="1">
      <c r="F146" s="333"/>
      <c r="G146" s="333"/>
      <c r="H146" s="348"/>
    </row>
    <row r="147" spans="6:7" ht="17.25" customHeight="1">
      <c r="F147" s="333"/>
      <c r="G147" s="333"/>
    </row>
    <row r="148" spans="6:7" ht="17.25" customHeight="1">
      <c r="F148" s="333"/>
      <c r="G148" s="333"/>
    </row>
    <row r="149" s="338" customFormat="1" ht="17.25" customHeight="1"/>
    <row r="150" s="338" customFormat="1" ht="17.25" customHeight="1"/>
    <row r="151" s="338" customFormat="1" ht="17.25" customHeight="1"/>
    <row r="152" s="338" customFormat="1" ht="17.25" customHeight="1"/>
    <row r="153" s="338" customFormat="1" ht="17.25" customHeight="1"/>
    <row r="170" spans="2:7" s="349" customFormat="1" ht="17.25" customHeight="1">
      <c r="B170" s="333"/>
      <c r="C170" s="333"/>
      <c r="D170" s="333"/>
      <c r="E170" s="333"/>
      <c r="F170" s="334"/>
      <c r="G170" s="335"/>
    </row>
    <row r="171" spans="2:7" s="349" customFormat="1" ht="17.25" customHeight="1">
      <c r="B171" s="333"/>
      <c r="C171" s="333"/>
      <c r="D171" s="333"/>
      <c r="E171" s="333"/>
      <c r="F171" s="334"/>
      <c r="G171" s="335"/>
    </row>
    <row r="172" spans="2:7" s="349" customFormat="1" ht="17.25" customHeight="1">
      <c r="B172" s="333"/>
      <c r="C172" s="333"/>
      <c r="D172" s="333"/>
      <c r="E172" s="333"/>
      <c r="F172" s="334"/>
      <c r="G172" s="335"/>
    </row>
    <row r="176" spans="2:7" s="350" customFormat="1" ht="17.25" customHeight="1">
      <c r="B176" s="333"/>
      <c r="C176" s="333"/>
      <c r="D176" s="333"/>
      <c r="E176" s="333"/>
      <c r="F176" s="334"/>
      <c r="G176" s="335"/>
    </row>
    <row r="182" spans="2:7" s="349" customFormat="1" ht="17.25" customHeight="1">
      <c r="B182" s="333"/>
      <c r="C182" s="333"/>
      <c r="D182" s="333"/>
      <c r="E182" s="333"/>
      <c r="F182" s="334"/>
      <c r="G182" s="335"/>
    </row>
    <row r="183" spans="2:7" s="349" customFormat="1" ht="17.25" customHeight="1">
      <c r="B183" s="333"/>
      <c r="C183" s="333"/>
      <c r="D183" s="333"/>
      <c r="E183" s="333"/>
      <c r="F183" s="334"/>
      <c r="G183" s="335"/>
    </row>
  </sheetData>
  <sheetProtection/>
  <mergeCells count="63">
    <mergeCell ref="B112:E112"/>
    <mergeCell ref="C108:E108"/>
    <mergeCell ref="C109:E109"/>
    <mergeCell ref="B110:E110"/>
    <mergeCell ref="B111:E111"/>
    <mergeCell ref="C91:E91"/>
    <mergeCell ref="C95:E95"/>
    <mergeCell ref="C99:E100"/>
    <mergeCell ref="F99:F100"/>
    <mergeCell ref="A1:G1"/>
    <mergeCell ref="A3:G3"/>
    <mergeCell ref="A4:G4"/>
    <mergeCell ref="B8:E8"/>
    <mergeCell ref="C9:E9"/>
    <mergeCell ref="D10:E10"/>
    <mergeCell ref="D12:E12"/>
    <mergeCell ref="D11:E11"/>
    <mergeCell ref="D14:E14"/>
    <mergeCell ref="D15:E15"/>
    <mergeCell ref="D16:E16"/>
    <mergeCell ref="C13:E13"/>
    <mergeCell ref="D17:E17"/>
    <mergeCell ref="D18:E18"/>
    <mergeCell ref="D20:E20"/>
    <mergeCell ref="C19:E19"/>
    <mergeCell ref="D21:E21"/>
    <mergeCell ref="D23:E23"/>
    <mergeCell ref="D24:E24"/>
    <mergeCell ref="D22:E22"/>
    <mergeCell ref="C25:E25"/>
    <mergeCell ref="D26:E26"/>
    <mergeCell ref="C27:E27"/>
    <mergeCell ref="D28:E28"/>
    <mergeCell ref="D29:E29"/>
    <mergeCell ref="C30:E30"/>
    <mergeCell ref="C31:E32"/>
    <mergeCell ref="B41:E41"/>
    <mergeCell ref="C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B52:E52"/>
    <mergeCell ref="C53:E53"/>
    <mergeCell ref="A59:G59"/>
    <mergeCell ref="C63:E63"/>
    <mergeCell ref="D54:E54"/>
    <mergeCell ref="D64:E64"/>
    <mergeCell ref="C69:E69"/>
    <mergeCell ref="D70:E70"/>
    <mergeCell ref="C87:E87"/>
    <mergeCell ref="C84:E84"/>
    <mergeCell ref="D85:E85"/>
    <mergeCell ref="C88:E88"/>
    <mergeCell ref="C75:E75"/>
    <mergeCell ref="D76:E76"/>
    <mergeCell ref="C79:E79"/>
    <mergeCell ref="D80:E8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AL21"/>
  <sheetViews>
    <sheetView zoomScale="75" zoomScaleNormal="75" zoomScalePageLayoutView="0" workbookViewId="0" topLeftCell="A1">
      <selection activeCell="B31" sqref="B31"/>
    </sheetView>
  </sheetViews>
  <sheetFormatPr defaultColWidth="9.140625" defaultRowHeight="12.75"/>
  <cols>
    <col min="1" max="1" width="3.28125" style="218" customWidth="1"/>
    <col min="2" max="2" width="29.8515625" style="218" customWidth="1"/>
    <col min="3" max="3" width="10.8515625" style="218" customWidth="1"/>
    <col min="4" max="4" width="9.8515625" style="218" customWidth="1"/>
    <col min="5" max="5" width="9.7109375" style="218" customWidth="1"/>
    <col min="6" max="6" width="9.421875" style="218" customWidth="1"/>
    <col min="7" max="7" width="10.421875" style="218" customWidth="1"/>
    <col min="8" max="8" width="10.00390625" style="218" customWidth="1"/>
    <col min="9" max="9" width="11.140625" style="218" customWidth="1"/>
    <col min="10" max="10" width="9.7109375" style="218" customWidth="1"/>
    <col min="11" max="11" width="10.57421875" style="218" customWidth="1"/>
    <col min="12" max="12" width="9.7109375" style="218" customWidth="1"/>
    <col min="13" max="13" width="9.57421875" style="218" customWidth="1"/>
    <col min="14" max="15" width="9.421875" style="218" customWidth="1"/>
    <col min="16" max="16" width="10.28125" style="218" customWidth="1"/>
    <col min="17" max="17" width="8.8515625" style="218" customWidth="1"/>
    <col min="18" max="19" width="9.57421875" style="218" customWidth="1"/>
    <col min="20" max="20" width="8.7109375" style="218" customWidth="1"/>
    <col min="21" max="21" width="3.140625" style="218" customWidth="1"/>
    <col min="22" max="22" width="28.57421875" style="218" customWidth="1"/>
    <col min="23" max="23" width="9.7109375" style="218" customWidth="1"/>
    <col min="24" max="24" width="10.00390625" style="218" customWidth="1"/>
    <col min="25" max="25" width="8.57421875" style="218" customWidth="1"/>
    <col min="26" max="26" width="10.28125" style="218" customWidth="1"/>
    <col min="27" max="27" width="9.421875" style="218" customWidth="1"/>
    <col min="28" max="28" width="8.7109375" style="218" customWidth="1"/>
    <col min="29" max="29" width="9.8515625" style="218" customWidth="1"/>
    <col min="30" max="30" width="9.7109375" style="218" customWidth="1"/>
    <col min="31" max="32" width="8.7109375" style="218" customWidth="1"/>
    <col min="33" max="33" width="8.8515625" style="218" customWidth="1"/>
    <col min="34" max="34" width="7.57421875" style="218" customWidth="1"/>
    <col min="35" max="35" width="9.57421875" style="218" customWidth="1"/>
    <col min="36" max="36" width="9.7109375" style="218" customWidth="1"/>
    <col min="37" max="37" width="8.421875" style="218" customWidth="1"/>
    <col min="38" max="38" width="10.28125" style="218" customWidth="1"/>
    <col min="39" max="16384" width="9.140625" style="218" customWidth="1"/>
  </cols>
  <sheetData>
    <row r="1" spans="1:38" s="214" customFormat="1" ht="23.25" customHeight="1">
      <c r="A1" s="558"/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22" t="s">
        <v>452</v>
      </c>
      <c r="O1" s="559"/>
      <c r="P1" s="559"/>
      <c r="Q1" s="559"/>
      <c r="R1" s="559"/>
      <c r="S1" s="559"/>
      <c r="T1" s="560"/>
      <c r="U1" s="558"/>
      <c r="V1" s="558"/>
      <c r="W1" s="558"/>
      <c r="X1" s="558"/>
      <c r="Y1" s="558"/>
      <c r="Z1" s="558"/>
      <c r="AA1" s="558"/>
      <c r="AB1" s="558"/>
      <c r="AC1" s="558"/>
      <c r="AE1" s="558"/>
      <c r="AH1" s="561"/>
      <c r="AI1" s="561"/>
      <c r="AJ1" s="561"/>
      <c r="AL1" s="215" t="str">
        <f>N1</f>
        <v>2. melléklet a 3/2014(II.17.) önkormányzati rendelethez</v>
      </c>
    </row>
    <row r="2" spans="1:35" s="216" customFormat="1" ht="28.5" customHeight="1">
      <c r="A2" s="562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564"/>
      <c r="AI2" s="564"/>
    </row>
    <row r="3" spans="1:38" ht="20.25">
      <c r="A3" s="364" t="s">
        <v>450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67" t="str">
        <f>A3</f>
        <v>Békés Város 2014. évi  költségvetése kiemelt kiadási előirányzatainak I.-III. negyedévi  teljesítése</v>
      </c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</row>
    <row r="4" spans="1:38" ht="23.25" customHeight="1">
      <c r="A4" s="565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1"/>
      <c r="AK4" s="221"/>
      <c r="AL4" s="221"/>
    </row>
    <row r="5" spans="1:38" ht="25.5" customHeight="1">
      <c r="A5" s="565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1"/>
      <c r="AK5" s="221"/>
      <c r="AL5" s="221"/>
    </row>
    <row r="6" spans="1:38" ht="17.25" customHeight="1">
      <c r="A6" s="566"/>
      <c r="B6" s="222" t="s">
        <v>0</v>
      </c>
      <c r="C6" s="222" t="s">
        <v>1</v>
      </c>
      <c r="D6" s="222" t="s">
        <v>2</v>
      </c>
      <c r="E6" s="222" t="s">
        <v>3</v>
      </c>
      <c r="F6" s="222" t="s">
        <v>4</v>
      </c>
      <c r="G6" s="222" t="s">
        <v>5</v>
      </c>
      <c r="H6" s="222" t="s">
        <v>85</v>
      </c>
      <c r="I6" s="222" t="s">
        <v>6</v>
      </c>
      <c r="J6" s="222" t="s">
        <v>7</v>
      </c>
      <c r="K6" s="222" t="s">
        <v>44</v>
      </c>
      <c r="L6" s="222" t="s">
        <v>8</v>
      </c>
      <c r="M6" s="222" t="s">
        <v>104</v>
      </c>
      <c r="N6" s="222" t="s">
        <v>45</v>
      </c>
      <c r="O6" s="222" t="s">
        <v>9</v>
      </c>
      <c r="P6" s="222" t="s">
        <v>105</v>
      </c>
      <c r="Q6" s="222" t="s">
        <v>306</v>
      </c>
      <c r="R6" s="222" t="s">
        <v>280</v>
      </c>
      <c r="S6" s="222" t="s">
        <v>281</v>
      </c>
      <c r="T6" s="222" t="s">
        <v>282</v>
      </c>
      <c r="U6" s="566"/>
      <c r="V6" s="223" t="s">
        <v>283</v>
      </c>
      <c r="W6" s="224" t="s">
        <v>284</v>
      </c>
      <c r="X6" s="224" t="s">
        <v>285</v>
      </c>
      <c r="Y6" s="224" t="s">
        <v>307</v>
      </c>
      <c r="Z6" s="224" t="s">
        <v>286</v>
      </c>
      <c r="AA6" s="224" t="s">
        <v>287</v>
      </c>
      <c r="AB6" s="224" t="s">
        <v>288</v>
      </c>
      <c r="AC6" s="224" t="s">
        <v>289</v>
      </c>
      <c r="AD6" s="224" t="s">
        <v>308</v>
      </c>
      <c r="AE6" s="224" t="s">
        <v>309</v>
      </c>
      <c r="AF6" s="224" t="s">
        <v>292</v>
      </c>
      <c r="AG6" s="224" t="s">
        <v>293</v>
      </c>
      <c r="AH6" s="224" t="s">
        <v>294</v>
      </c>
      <c r="AI6" s="224" t="s">
        <v>296</v>
      </c>
      <c r="AJ6" s="224" t="s">
        <v>297</v>
      </c>
      <c r="AK6" s="224" t="s">
        <v>298</v>
      </c>
      <c r="AL6" s="224" t="s">
        <v>451</v>
      </c>
    </row>
    <row r="7" spans="1:38" ht="21" customHeight="1">
      <c r="A7" s="567">
        <v>1</v>
      </c>
      <c r="B7" s="225"/>
      <c r="T7" s="218" t="s">
        <v>87</v>
      </c>
      <c r="U7" s="568">
        <f aca="true" t="shared" si="0" ref="U7:V19">A7</f>
        <v>1</v>
      </c>
      <c r="V7" s="226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569" t="str">
        <f>T7</f>
        <v>ezer Ft-ban</v>
      </c>
      <c r="AK7" s="569"/>
      <c r="AL7" s="228"/>
    </row>
    <row r="8" spans="1:38" ht="24.75" customHeight="1">
      <c r="A8" s="570">
        <f aca="true" t="shared" si="1" ref="A8:A19">A7+1</f>
        <v>2</v>
      </c>
      <c r="B8" s="532" t="s">
        <v>11</v>
      </c>
      <c r="C8" s="533" t="s">
        <v>42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71">
        <f t="shared" si="0"/>
        <v>2</v>
      </c>
      <c r="V8" s="572" t="s">
        <v>11</v>
      </c>
      <c r="W8" s="573" t="s">
        <v>43</v>
      </c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 t="s">
        <v>46</v>
      </c>
      <c r="AJ8" s="573"/>
      <c r="AK8" s="573"/>
      <c r="AL8" s="573"/>
    </row>
    <row r="9" spans="1:38" ht="39.75" customHeight="1">
      <c r="A9" s="570">
        <f t="shared" si="1"/>
        <v>3</v>
      </c>
      <c r="B9" s="532"/>
      <c r="C9" s="533" t="s">
        <v>47</v>
      </c>
      <c r="D9" s="533"/>
      <c r="E9" s="533"/>
      <c r="F9" s="533" t="s">
        <v>310</v>
      </c>
      <c r="G9" s="533"/>
      <c r="H9" s="533"/>
      <c r="I9" s="533" t="s">
        <v>262</v>
      </c>
      <c r="J9" s="533"/>
      <c r="K9" s="533"/>
      <c r="L9" s="533" t="s">
        <v>311</v>
      </c>
      <c r="M9" s="533"/>
      <c r="N9" s="533"/>
      <c r="O9" s="533" t="s">
        <v>239</v>
      </c>
      <c r="P9" s="533"/>
      <c r="Q9" s="533"/>
      <c r="R9" s="533" t="s">
        <v>50</v>
      </c>
      <c r="S9" s="533"/>
      <c r="T9" s="533"/>
      <c r="U9" s="571">
        <f t="shared" si="0"/>
        <v>3</v>
      </c>
      <c r="V9" s="532"/>
      <c r="W9" s="533" t="s">
        <v>51</v>
      </c>
      <c r="X9" s="533"/>
      <c r="Y9" s="533"/>
      <c r="Z9" s="533" t="s">
        <v>123</v>
      </c>
      <c r="AA9" s="533"/>
      <c r="AB9" s="533"/>
      <c r="AC9" s="533" t="s">
        <v>312</v>
      </c>
      <c r="AD9" s="533"/>
      <c r="AE9" s="533"/>
      <c r="AF9" s="533" t="s">
        <v>52</v>
      </c>
      <c r="AG9" s="533"/>
      <c r="AH9" s="533"/>
      <c r="AI9" s="533"/>
      <c r="AJ9" s="533"/>
      <c r="AK9" s="533"/>
      <c r="AL9" s="533"/>
    </row>
    <row r="10" spans="1:38" ht="67.5" customHeight="1">
      <c r="A10" s="570">
        <f t="shared" si="1"/>
        <v>4</v>
      </c>
      <c r="B10" s="532"/>
      <c r="C10" s="547" t="s">
        <v>313</v>
      </c>
      <c r="D10" s="547" t="s">
        <v>314</v>
      </c>
      <c r="E10" s="547" t="s">
        <v>109</v>
      </c>
      <c r="F10" s="547" t="s">
        <v>313</v>
      </c>
      <c r="G10" s="547" t="s">
        <v>314</v>
      </c>
      <c r="H10" s="547" t="s">
        <v>109</v>
      </c>
      <c r="I10" s="547" t="s">
        <v>313</v>
      </c>
      <c r="J10" s="547" t="s">
        <v>314</v>
      </c>
      <c r="K10" s="547" t="s">
        <v>109</v>
      </c>
      <c r="L10" s="547" t="s">
        <v>313</v>
      </c>
      <c r="M10" s="547" t="s">
        <v>314</v>
      </c>
      <c r="N10" s="547" t="s">
        <v>109</v>
      </c>
      <c r="O10" s="547" t="s">
        <v>313</v>
      </c>
      <c r="P10" s="547" t="s">
        <v>314</v>
      </c>
      <c r="Q10" s="547" t="s">
        <v>109</v>
      </c>
      <c r="R10" s="547" t="s">
        <v>313</v>
      </c>
      <c r="S10" s="547" t="s">
        <v>314</v>
      </c>
      <c r="T10" s="547" t="s">
        <v>109</v>
      </c>
      <c r="U10" s="571">
        <f t="shared" si="0"/>
        <v>4</v>
      </c>
      <c r="V10" s="532"/>
      <c r="W10" s="547" t="s">
        <v>313</v>
      </c>
      <c r="X10" s="547" t="s">
        <v>314</v>
      </c>
      <c r="Y10" s="547" t="s">
        <v>109</v>
      </c>
      <c r="Z10" s="547" t="s">
        <v>313</v>
      </c>
      <c r="AA10" s="547" t="s">
        <v>314</v>
      </c>
      <c r="AB10" s="547" t="s">
        <v>109</v>
      </c>
      <c r="AC10" s="547" t="s">
        <v>313</v>
      </c>
      <c r="AD10" s="547" t="s">
        <v>314</v>
      </c>
      <c r="AE10" s="547" t="s">
        <v>109</v>
      </c>
      <c r="AF10" s="574" t="s">
        <v>313</v>
      </c>
      <c r="AG10" s="574" t="s">
        <v>314</v>
      </c>
      <c r="AH10" s="574" t="s">
        <v>109</v>
      </c>
      <c r="AI10" s="547" t="s">
        <v>313</v>
      </c>
      <c r="AJ10" s="547" t="s">
        <v>314</v>
      </c>
      <c r="AK10" s="547" t="s">
        <v>109</v>
      </c>
      <c r="AL10" s="547" t="s">
        <v>304</v>
      </c>
    </row>
    <row r="11" spans="1:38" s="229" customFormat="1" ht="45" customHeight="1">
      <c r="A11" s="575">
        <f t="shared" si="1"/>
        <v>5</v>
      </c>
      <c r="B11" s="576" t="s">
        <v>27</v>
      </c>
      <c r="C11" s="577">
        <v>171198</v>
      </c>
      <c r="D11" s="577">
        <v>233202</v>
      </c>
      <c r="E11" s="577">
        <v>149804</v>
      </c>
      <c r="F11" s="577">
        <v>46058</v>
      </c>
      <c r="G11" s="577">
        <v>51016</v>
      </c>
      <c r="H11" s="577">
        <v>40682</v>
      </c>
      <c r="I11" s="577">
        <v>156380</v>
      </c>
      <c r="J11" s="577">
        <v>168095</v>
      </c>
      <c r="K11" s="577">
        <v>121206</v>
      </c>
      <c r="L11" s="577"/>
      <c r="M11" s="577"/>
      <c r="N11" s="577"/>
      <c r="O11" s="577">
        <v>3500</v>
      </c>
      <c r="P11" s="577">
        <v>3500</v>
      </c>
      <c r="Q11" s="577">
        <v>1761</v>
      </c>
      <c r="R11" s="577"/>
      <c r="S11" s="577"/>
      <c r="T11" s="577"/>
      <c r="U11" s="578">
        <f t="shared" si="0"/>
        <v>5</v>
      </c>
      <c r="V11" s="576" t="str">
        <f t="shared" si="0"/>
        <v>Egyesített Egészségügyi Intézmény és Rendelőintézet</v>
      </c>
      <c r="W11" s="577"/>
      <c r="X11" s="577">
        <v>926</v>
      </c>
      <c r="Y11" s="577">
        <v>926</v>
      </c>
      <c r="Z11" s="577"/>
      <c r="AA11" s="577"/>
      <c r="AB11" s="577"/>
      <c r="AC11" s="577"/>
      <c r="AD11" s="577"/>
      <c r="AE11" s="577"/>
      <c r="AF11" s="577"/>
      <c r="AG11" s="577"/>
      <c r="AH11" s="577"/>
      <c r="AI11" s="579">
        <f aca="true" t="shared" si="2" ref="AI11:AK19">SUM(C11+F11+I11+L11+O11+R11+W11+Z11+AC11+AF11)</f>
        <v>377136</v>
      </c>
      <c r="AJ11" s="579">
        <f t="shared" si="2"/>
        <v>456739</v>
      </c>
      <c r="AK11" s="579">
        <f t="shared" si="2"/>
        <v>314379</v>
      </c>
      <c r="AL11" s="580">
        <v>68.83</v>
      </c>
    </row>
    <row r="12" spans="1:38" s="229" customFormat="1" ht="45" customHeight="1">
      <c r="A12" s="575">
        <f t="shared" si="1"/>
        <v>6</v>
      </c>
      <c r="B12" s="576" t="s">
        <v>305</v>
      </c>
      <c r="C12" s="577">
        <v>60051</v>
      </c>
      <c r="D12" s="577">
        <v>82528</v>
      </c>
      <c r="E12" s="577">
        <v>51073</v>
      </c>
      <c r="F12" s="577">
        <v>16175</v>
      </c>
      <c r="G12" s="577">
        <v>22075</v>
      </c>
      <c r="H12" s="577">
        <v>12573</v>
      </c>
      <c r="I12" s="577">
        <v>82921</v>
      </c>
      <c r="J12" s="577">
        <v>161175</v>
      </c>
      <c r="K12" s="577">
        <v>64127</v>
      </c>
      <c r="L12" s="577"/>
      <c r="M12" s="577"/>
      <c r="N12" s="577"/>
      <c r="O12" s="577">
        <v>1686</v>
      </c>
      <c r="P12" s="577">
        <v>1686</v>
      </c>
      <c r="Q12" s="577">
        <v>1348</v>
      </c>
      <c r="R12" s="577"/>
      <c r="S12" s="577"/>
      <c r="T12" s="577"/>
      <c r="U12" s="578">
        <f t="shared" si="0"/>
        <v>6</v>
      </c>
      <c r="V12" s="576" t="str">
        <f t="shared" si="0"/>
        <v>Békési Városgondnokság</v>
      </c>
      <c r="W12" s="577"/>
      <c r="X12" s="577">
        <v>4554</v>
      </c>
      <c r="Y12" s="577">
        <v>90</v>
      </c>
      <c r="Z12" s="577">
        <v>1028</v>
      </c>
      <c r="AA12" s="577">
        <v>1753</v>
      </c>
      <c r="AB12" s="577">
        <v>1496</v>
      </c>
      <c r="AC12" s="577"/>
      <c r="AD12" s="577"/>
      <c r="AE12" s="577"/>
      <c r="AF12" s="577"/>
      <c r="AG12" s="577"/>
      <c r="AH12" s="577"/>
      <c r="AI12" s="579">
        <f t="shared" si="2"/>
        <v>161861</v>
      </c>
      <c r="AJ12" s="579">
        <f t="shared" si="2"/>
        <v>273771</v>
      </c>
      <c r="AK12" s="579">
        <f t="shared" si="2"/>
        <v>130707</v>
      </c>
      <c r="AL12" s="580">
        <v>47.74</v>
      </c>
    </row>
    <row r="13" spans="1:38" s="229" customFormat="1" ht="34.5" customHeight="1">
      <c r="A13" s="575">
        <f t="shared" si="1"/>
        <v>7</v>
      </c>
      <c r="B13" s="576" t="s">
        <v>29</v>
      </c>
      <c r="C13" s="577">
        <v>60187</v>
      </c>
      <c r="D13" s="577">
        <v>69121</v>
      </c>
      <c r="E13" s="577">
        <v>45956</v>
      </c>
      <c r="F13" s="577">
        <v>16097</v>
      </c>
      <c r="G13" s="577">
        <v>18264</v>
      </c>
      <c r="H13" s="577">
        <v>11079</v>
      </c>
      <c r="I13" s="577">
        <v>86969</v>
      </c>
      <c r="J13" s="577">
        <v>126680</v>
      </c>
      <c r="K13" s="577">
        <v>86822</v>
      </c>
      <c r="L13" s="577"/>
      <c r="M13" s="577"/>
      <c r="N13" s="577"/>
      <c r="O13" s="577"/>
      <c r="P13" s="577"/>
      <c r="Q13" s="577"/>
      <c r="R13" s="577"/>
      <c r="S13" s="577"/>
      <c r="T13" s="577"/>
      <c r="U13" s="578">
        <f t="shared" si="0"/>
        <v>7</v>
      </c>
      <c r="V13" s="576" t="str">
        <f t="shared" si="0"/>
        <v>Kecskeméti Gábor Kulturális Központ</v>
      </c>
      <c r="W13" s="577"/>
      <c r="X13" s="577">
        <v>1359</v>
      </c>
      <c r="Y13" s="577">
        <v>1359</v>
      </c>
      <c r="Z13" s="577"/>
      <c r="AA13" s="577"/>
      <c r="AB13" s="577"/>
      <c r="AC13" s="577"/>
      <c r="AD13" s="577"/>
      <c r="AE13" s="577"/>
      <c r="AF13" s="577"/>
      <c r="AG13" s="577"/>
      <c r="AH13" s="577"/>
      <c r="AI13" s="579">
        <f t="shared" si="2"/>
        <v>163253</v>
      </c>
      <c r="AJ13" s="579">
        <f t="shared" si="2"/>
        <v>215424</v>
      </c>
      <c r="AK13" s="579">
        <f t="shared" si="2"/>
        <v>145216</v>
      </c>
      <c r="AL13" s="580">
        <v>67.41</v>
      </c>
    </row>
    <row r="14" spans="1:38" s="229" customFormat="1" ht="34.5" customHeight="1">
      <c r="A14" s="575">
        <f t="shared" si="1"/>
        <v>8</v>
      </c>
      <c r="B14" s="581" t="s">
        <v>31</v>
      </c>
      <c r="C14" s="577">
        <v>11863</v>
      </c>
      <c r="D14" s="577">
        <v>15656</v>
      </c>
      <c r="E14" s="577">
        <v>9705</v>
      </c>
      <c r="F14" s="577">
        <v>3080</v>
      </c>
      <c r="G14" s="577">
        <v>4095</v>
      </c>
      <c r="H14" s="577">
        <v>2312</v>
      </c>
      <c r="I14" s="577">
        <v>5091</v>
      </c>
      <c r="J14" s="577">
        <v>11310</v>
      </c>
      <c r="K14" s="577">
        <v>6408</v>
      </c>
      <c r="L14" s="577"/>
      <c r="M14" s="577"/>
      <c r="N14" s="577"/>
      <c r="O14" s="577"/>
      <c r="P14" s="577"/>
      <c r="Q14" s="577"/>
      <c r="R14" s="577"/>
      <c r="S14" s="577"/>
      <c r="T14" s="577"/>
      <c r="U14" s="578">
        <f t="shared" si="0"/>
        <v>8</v>
      </c>
      <c r="V14" s="576" t="str">
        <f t="shared" si="0"/>
        <v>Jantyik Mátyás Múzeum</v>
      </c>
      <c r="W14" s="577"/>
      <c r="X14" s="577">
        <v>6000</v>
      </c>
      <c r="Y14" s="577">
        <v>3911</v>
      </c>
      <c r="Z14" s="577"/>
      <c r="AA14" s="577"/>
      <c r="AB14" s="577"/>
      <c r="AC14" s="577"/>
      <c r="AD14" s="577"/>
      <c r="AE14" s="577"/>
      <c r="AF14" s="577"/>
      <c r="AG14" s="577"/>
      <c r="AH14" s="577"/>
      <c r="AI14" s="579">
        <f t="shared" si="2"/>
        <v>20034</v>
      </c>
      <c r="AJ14" s="579">
        <f t="shared" si="2"/>
        <v>37061</v>
      </c>
      <c r="AK14" s="579">
        <f t="shared" si="2"/>
        <v>22336</v>
      </c>
      <c r="AL14" s="580">
        <v>60.27</v>
      </c>
    </row>
    <row r="15" spans="1:38" s="229" customFormat="1" ht="34.5" customHeight="1">
      <c r="A15" s="575">
        <f t="shared" si="1"/>
        <v>9</v>
      </c>
      <c r="B15" s="576" t="s">
        <v>33</v>
      </c>
      <c r="C15" s="577">
        <v>22280</v>
      </c>
      <c r="D15" s="577">
        <v>27179</v>
      </c>
      <c r="E15" s="577">
        <v>21320</v>
      </c>
      <c r="F15" s="577">
        <v>5823</v>
      </c>
      <c r="G15" s="577">
        <v>7101</v>
      </c>
      <c r="H15" s="577">
        <v>5081</v>
      </c>
      <c r="I15" s="577">
        <v>1946</v>
      </c>
      <c r="J15" s="577">
        <v>12517</v>
      </c>
      <c r="K15" s="577">
        <v>12261</v>
      </c>
      <c r="L15" s="577"/>
      <c r="M15" s="577"/>
      <c r="N15" s="577"/>
      <c r="O15" s="577"/>
      <c r="P15" s="577"/>
      <c r="Q15" s="577"/>
      <c r="R15" s="577"/>
      <c r="S15" s="577"/>
      <c r="T15" s="577"/>
      <c r="U15" s="578">
        <f t="shared" si="0"/>
        <v>9</v>
      </c>
      <c r="V15" s="576" t="str">
        <f t="shared" si="0"/>
        <v>Püski Sándor Könyvtár</v>
      </c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9">
        <f t="shared" si="2"/>
        <v>30049</v>
      </c>
      <c r="AJ15" s="579">
        <f t="shared" si="2"/>
        <v>46797</v>
      </c>
      <c r="AK15" s="579">
        <f t="shared" si="2"/>
        <v>38662</v>
      </c>
      <c r="AL15" s="580">
        <v>82.62</v>
      </c>
    </row>
    <row r="16" spans="1:38" s="229" customFormat="1" ht="34.5" customHeight="1">
      <c r="A16" s="575">
        <f>A17+1</f>
        <v>11</v>
      </c>
      <c r="B16" s="582" t="s">
        <v>35</v>
      </c>
      <c r="C16" s="579">
        <f>SUM(C11:C15)</f>
        <v>325579</v>
      </c>
      <c r="D16" s="579">
        <f aca="true" t="shared" si="3" ref="D16:T16">SUM(D11:D15)</f>
        <v>427686</v>
      </c>
      <c r="E16" s="579">
        <f t="shared" si="3"/>
        <v>277858</v>
      </c>
      <c r="F16" s="579">
        <f t="shared" si="3"/>
        <v>87233</v>
      </c>
      <c r="G16" s="579">
        <f t="shared" si="3"/>
        <v>102551</v>
      </c>
      <c r="H16" s="579">
        <f t="shared" si="3"/>
        <v>71727</v>
      </c>
      <c r="I16" s="579">
        <f t="shared" si="3"/>
        <v>333307</v>
      </c>
      <c r="J16" s="579">
        <f t="shared" si="3"/>
        <v>479777</v>
      </c>
      <c r="K16" s="579">
        <f t="shared" si="3"/>
        <v>290824</v>
      </c>
      <c r="L16" s="579">
        <f t="shared" si="3"/>
        <v>0</v>
      </c>
      <c r="M16" s="579">
        <f t="shared" si="3"/>
        <v>0</v>
      </c>
      <c r="N16" s="579">
        <f t="shared" si="3"/>
        <v>0</v>
      </c>
      <c r="O16" s="579">
        <f t="shared" si="3"/>
        <v>5186</v>
      </c>
      <c r="P16" s="579">
        <f t="shared" si="3"/>
        <v>5186</v>
      </c>
      <c r="Q16" s="579">
        <f t="shared" si="3"/>
        <v>3109</v>
      </c>
      <c r="R16" s="579">
        <f t="shared" si="3"/>
        <v>0</v>
      </c>
      <c r="S16" s="579">
        <f t="shared" si="3"/>
        <v>0</v>
      </c>
      <c r="T16" s="579">
        <f t="shared" si="3"/>
        <v>0</v>
      </c>
      <c r="U16" s="578">
        <f t="shared" si="0"/>
        <v>11</v>
      </c>
      <c r="V16" s="576" t="str">
        <f t="shared" si="0"/>
        <v>Költségvetési szervek összesen:</v>
      </c>
      <c r="W16" s="579"/>
      <c r="X16" s="579">
        <f>SUM(X11:X15)</f>
        <v>12839</v>
      </c>
      <c r="Y16" s="579">
        <f aca="true" t="shared" si="4" ref="Y16:AH16">SUM(Y11:Y15)</f>
        <v>6286</v>
      </c>
      <c r="Z16" s="579">
        <f t="shared" si="4"/>
        <v>1028</v>
      </c>
      <c r="AA16" s="579">
        <f t="shared" si="4"/>
        <v>1753</v>
      </c>
      <c r="AB16" s="579">
        <f t="shared" si="4"/>
        <v>1496</v>
      </c>
      <c r="AC16" s="579">
        <f t="shared" si="4"/>
        <v>0</v>
      </c>
      <c r="AD16" s="579">
        <f t="shared" si="4"/>
        <v>0</v>
      </c>
      <c r="AE16" s="579">
        <f t="shared" si="4"/>
        <v>0</v>
      </c>
      <c r="AF16" s="579">
        <f t="shared" si="4"/>
        <v>0</v>
      </c>
      <c r="AG16" s="579">
        <f t="shared" si="4"/>
        <v>0</v>
      </c>
      <c r="AH16" s="579">
        <f t="shared" si="4"/>
        <v>0</v>
      </c>
      <c r="AI16" s="579">
        <f t="shared" si="2"/>
        <v>752333</v>
      </c>
      <c r="AJ16" s="579">
        <f t="shared" si="2"/>
        <v>1029792</v>
      </c>
      <c r="AK16" s="579">
        <f t="shared" si="2"/>
        <v>651300</v>
      </c>
      <c r="AL16" s="580">
        <v>63.25</v>
      </c>
    </row>
    <row r="17" spans="1:38" s="229" customFormat="1" ht="34.5" customHeight="1">
      <c r="A17" s="575">
        <f>A15+1</f>
        <v>10</v>
      </c>
      <c r="B17" s="583" t="s">
        <v>37</v>
      </c>
      <c r="C17" s="577">
        <v>195291</v>
      </c>
      <c r="D17" s="577">
        <v>198967</v>
      </c>
      <c r="E17" s="577">
        <v>145565</v>
      </c>
      <c r="F17" s="577">
        <v>53512</v>
      </c>
      <c r="G17" s="577">
        <v>54529</v>
      </c>
      <c r="H17" s="577">
        <v>37453</v>
      </c>
      <c r="I17" s="577">
        <v>131699</v>
      </c>
      <c r="J17" s="577">
        <v>156648</v>
      </c>
      <c r="K17" s="577">
        <v>93036</v>
      </c>
      <c r="L17" s="577">
        <v>372600</v>
      </c>
      <c r="M17" s="577">
        <v>383959</v>
      </c>
      <c r="N17" s="577">
        <v>197544</v>
      </c>
      <c r="O17" s="577"/>
      <c r="P17" s="577"/>
      <c r="Q17" s="577"/>
      <c r="R17" s="577"/>
      <c r="S17" s="577"/>
      <c r="T17" s="577"/>
      <c r="U17" s="578">
        <f>A17</f>
        <v>10</v>
      </c>
      <c r="V17" s="576" t="str">
        <f>B17</f>
        <v>Polgármesteri Hivatal</v>
      </c>
      <c r="W17" s="577">
        <v>5665</v>
      </c>
      <c r="X17" s="577">
        <v>5665</v>
      </c>
      <c r="Y17" s="577">
        <v>3254</v>
      </c>
      <c r="Z17" s="577"/>
      <c r="AA17" s="577"/>
      <c r="AB17" s="577"/>
      <c r="AC17" s="577"/>
      <c r="AD17" s="577"/>
      <c r="AE17" s="577"/>
      <c r="AF17" s="577"/>
      <c r="AG17" s="577"/>
      <c r="AH17" s="577"/>
      <c r="AI17" s="579">
        <f>SUM(C17+F17+I17+L17+O17+R17+W17+Z17+AC17+AF17)</f>
        <v>758767</v>
      </c>
      <c r="AJ17" s="579">
        <f>SUM(D17+G17+J17+M17+P17+S17+X17+AA17+AD17+AG17)</f>
        <v>799768</v>
      </c>
      <c r="AK17" s="579">
        <f>SUM(E17+H17+K17+N17+Q17+T17+Y17+AB17+AE17+AH17)</f>
        <v>476852</v>
      </c>
      <c r="AL17" s="580">
        <v>59.62</v>
      </c>
    </row>
    <row r="18" spans="1:38" s="229" customFormat="1" ht="34.5" customHeight="1">
      <c r="A18" s="575">
        <f>A16+1</f>
        <v>12</v>
      </c>
      <c r="B18" s="583" t="s">
        <v>55</v>
      </c>
      <c r="C18" s="577">
        <v>533953</v>
      </c>
      <c r="D18" s="577">
        <v>524631</v>
      </c>
      <c r="E18" s="577">
        <v>360453</v>
      </c>
      <c r="F18" s="577">
        <v>81005</v>
      </c>
      <c r="G18" s="577">
        <v>77382</v>
      </c>
      <c r="H18" s="577">
        <v>55865</v>
      </c>
      <c r="I18" s="577">
        <v>685966</v>
      </c>
      <c r="J18" s="577">
        <v>1125723</v>
      </c>
      <c r="K18" s="577">
        <v>1053243</v>
      </c>
      <c r="L18" s="577">
        <v>48520</v>
      </c>
      <c r="M18" s="577">
        <v>48418</v>
      </c>
      <c r="N18" s="577">
        <v>24570</v>
      </c>
      <c r="O18" s="577">
        <v>685943</v>
      </c>
      <c r="P18" s="577">
        <v>747373</v>
      </c>
      <c r="Q18" s="577">
        <v>557993</v>
      </c>
      <c r="R18" s="577">
        <v>33008</v>
      </c>
      <c r="S18" s="577">
        <v>50444</v>
      </c>
      <c r="T18" s="577"/>
      <c r="U18" s="578">
        <f t="shared" si="0"/>
        <v>12</v>
      </c>
      <c r="V18" s="576" t="str">
        <f t="shared" si="0"/>
        <v> Önkormányzat </v>
      </c>
      <c r="W18" s="577">
        <v>951580</v>
      </c>
      <c r="X18" s="577">
        <v>1029990</v>
      </c>
      <c r="Y18" s="577">
        <v>287530</v>
      </c>
      <c r="Z18" s="577">
        <v>124319</v>
      </c>
      <c r="AA18" s="577">
        <v>190582</v>
      </c>
      <c r="AB18" s="577">
        <v>78533</v>
      </c>
      <c r="AC18" s="577"/>
      <c r="AD18" s="577">
        <v>82381</v>
      </c>
      <c r="AE18" s="577">
        <v>82381</v>
      </c>
      <c r="AF18" s="577">
        <v>37200</v>
      </c>
      <c r="AG18" s="577">
        <v>399594</v>
      </c>
      <c r="AH18" s="577"/>
      <c r="AI18" s="579">
        <f t="shared" si="2"/>
        <v>3181494</v>
      </c>
      <c r="AJ18" s="579">
        <f t="shared" si="2"/>
        <v>4276518</v>
      </c>
      <c r="AK18" s="579">
        <f t="shared" si="2"/>
        <v>2500568</v>
      </c>
      <c r="AL18" s="580">
        <v>58.47</v>
      </c>
    </row>
    <row r="19" spans="1:38" s="229" customFormat="1" ht="34.5" customHeight="1">
      <c r="A19" s="575">
        <f t="shared" si="1"/>
        <v>13</v>
      </c>
      <c r="B19" s="582" t="s">
        <v>41</v>
      </c>
      <c r="C19" s="579">
        <f>SUM(C16:C18)</f>
        <v>1054823</v>
      </c>
      <c r="D19" s="579">
        <f>SUM(D16:D18)</f>
        <v>1151284</v>
      </c>
      <c r="E19" s="579">
        <f aca="true" t="shared" si="5" ref="E19:T19">SUM(E16:E18)</f>
        <v>783876</v>
      </c>
      <c r="F19" s="579">
        <f t="shared" si="5"/>
        <v>221750</v>
      </c>
      <c r="G19" s="579">
        <f t="shared" si="5"/>
        <v>234462</v>
      </c>
      <c r="H19" s="579">
        <f t="shared" si="5"/>
        <v>165045</v>
      </c>
      <c r="I19" s="579">
        <f t="shared" si="5"/>
        <v>1150972</v>
      </c>
      <c r="J19" s="579">
        <f t="shared" si="5"/>
        <v>1762148</v>
      </c>
      <c r="K19" s="579">
        <f t="shared" si="5"/>
        <v>1437103</v>
      </c>
      <c r="L19" s="579">
        <f t="shared" si="5"/>
        <v>421120</v>
      </c>
      <c r="M19" s="579">
        <f t="shared" si="5"/>
        <v>432377</v>
      </c>
      <c r="N19" s="579">
        <f t="shared" si="5"/>
        <v>222114</v>
      </c>
      <c r="O19" s="579">
        <f t="shared" si="5"/>
        <v>691129</v>
      </c>
      <c r="P19" s="579">
        <f t="shared" si="5"/>
        <v>752559</v>
      </c>
      <c r="Q19" s="579">
        <f t="shared" si="5"/>
        <v>561102</v>
      </c>
      <c r="R19" s="579">
        <f t="shared" si="5"/>
        <v>33008</v>
      </c>
      <c r="S19" s="579">
        <f t="shared" si="5"/>
        <v>50444</v>
      </c>
      <c r="T19" s="579">
        <f t="shared" si="5"/>
        <v>0</v>
      </c>
      <c r="U19" s="578">
        <f t="shared" si="0"/>
        <v>13</v>
      </c>
      <c r="V19" s="576" t="str">
        <f t="shared" si="0"/>
        <v>Békés Város mindösszesen:</v>
      </c>
      <c r="W19" s="579">
        <f>SUM(W16:W18)</f>
        <v>957245</v>
      </c>
      <c r="X19" s="579">
        <f aca="true" t="shared" si="6" ref="X19:AH19">SUM(X16:X18)</f>
        <v>1048494</v>
      </c>
      <c r="Y19" s="579">
        <f t="shared" si="6"/>
        <v>297070</v>
      </c>
      <c r="Z19" s="579">
        <f t="shared" si="6"/>
        <v>125347</v>
      </c>
      <c r="AA19" s="579">
        <f t="shared" si="6"/>
        <v>192335</v>
      </c>
      <c r="AB19" s="579">
        <f t="shared" si="6"/>
        <v>80029</v>
      </c>
      <c r="AC19" s="579">
        <f t="shared" si="6"/>
        <v>0</v>
      </c>
      <c r="AD19" s="579">
        <f t="shared" si="6"/>
        <v>82381</v>
      </c>
      <c r="AE19" s="579">
        <f t="shared" si="6"/>
        <v>82381</v>
      </c>
      <c r="AF19" s="579">
        <f t="shared" si="6"/>
        <v>37200</v>
      </c>
      <c r="AG19" s="579">
        <f t="shared" si="6"/>
        <v>399594</v>
      </c>
      <c r="AH19" s="579">
        <f t="shared" si="6"/>
        <v>0</v>
      </c>
      <c r="AI19" s="579">
        <f t="shared" si="2"/>
        <v>4692594</v>
      </c>
      <c r="AJ19" s="579">
        <f t="shared" si="2"/>
        <v>6106078</v>
      </c>
      <c r="AK19" s="579">
        <f t="shared" si="2"/>
        <v>3628720</v>
      </c>
      <c r="AL19" s="580">
        <v>59.43</v>
      </c>
    </row>
    <row r="21" spans="15:34" ht="12.75">
      <c r="O21" s="230"/>
      <c r="P21" s="230"/>
      <c r="Q21" s="230"/>
      <c r="R21" s="230"/>
      <c r="S21" s="230"/>
      <c r="T21" s="230"/>
      <c r="U21" s="230"/>
      <c r="Z21" s="230"/>
      <c r="AA21" s="230"/>
      <c r="AB21" s="230"/>
      <c r="AF21" s="230"/>
      <c r="AG21" s="230"/>
      <c r="AH21" s="230"/>
    </row>
  </sheetData>
  <sheetProtection/>
  <mergeCells count="19">
    <mergeCell ref="AC9:AE9"/>
    <mergeCell ref="Z9:AB9"/>
    <mergeCell ref="B8:B10"/>
    <mergeCell ref="C8:T8"/>
    <mergeCell ref="N1:T1"/>
    <mergeCell ref="A3:T3"/>
    <mergeCell ref="F9:H9"/>
    <mergeCell ref="L9:N9"/>
    <mergeCell ref="I9:K9"/>
    <mergeCell ref="U3:AL3"/>
    <mergeCell ref="AJ7:AK7"/>
    <mergeCell ref="AI8:AL9"/>
    <mergeCell ref="C9:E9"/>
    <mergeCell ref="AF9:AH9"/>
    <mergeCell ref="V8:V10"/>
    <mergeCell ref="W8:AH8"/>
    <mergeCell ref="O9:Q9"/>
    <mergeCell ref="R9:T9"/>
    <mergeCell ref="W9:Y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">
      <selection activeCell="A36" sqref="A36"/>
    </sheetView>
  </sheetViews>
  <sheetFormatPr defaultColWidth="9.140625" defaultRowHeight="12.75"/>
  <cols>
    <col min="1" max="1" width="4.421875" style="8" customWidth="1"/>
    <col min="2" max="2" width="35.28125" style="2" customWidth="1"/>
    <col min="3" max="3" width="14.421875" style="2" customWidth="1"/>
    <col min="4" max="4" width="30.8515625" style="2" customWidth="1"/>
    <col min="5" max="5" width="15.8515625" style="2" customWidth="1"/>
    <col min="6" max="6" width="9.140625" style="2" customWidth="1"/>
    <col min="7" max="7" width="15.28125" style="2" bestFit="1" customWidth="1"/>
    <col min="8" max="16384" width="9.140625" style="2" customWidth="1"/>
  </cols>
  <sheetData>
    <row r="1" spans="1:5" ht="12.75">
      <c r="A1" s="57"/>
      <c r="B1" s="57"/>
      <c r="C1" s="57"/>
      <c r="D1" s="57"/>
      <c r="E1" s="57"/>
    </row>
    <row r="2" spans="1:5" ht="12.75">
      <c r="A2" s="55"/>
      <c r="B2" s="55"/>
      <c r="C2" s="55"/>
      <c r="D2" s="55"/>
      <c r="E2" s="55"/>
    </row>
    <row r="3" spans="1:5" ht="15">
      <c r="A3" s="55"/>
      <c r="B3" s="358" t="s">
        <v>435</v>
      </c>
      <c r="C3" s="358"/>
      <c r="D3" s="358"/>
      <c r="E3" s="359"/>
    </row>
    <row r="4" spans="1:5" ht="12.75">
      <c r="A4" s="55"/>
      <c r="B4" s="9"/>
      <c r="C4" s="9"/>
      <c r="D4" s="9"/>
      <c r="E4" s="9"/>
    </row>
    <row r="5" spans="1:5" ht="12.75">
      <c r="A5" s="55"/>
      <c r="B5" s="9"/>
      <c r="C5" s="9"/>
      <c r="D5" s="9"/>
      <c r="E5" s="9"/>
    </row>
    <row r="6" spans="1:5" ht="42.75" customHeight="1">
      <c r="A6" s="55"/>
      <c r="B6" s="360" t="s">
        <v>120</v>
      </c>
      <c r="C6" s="360"/>
      <c r="D6" s="360"/>
      <c r="E6" s="360"/>
    </row>
    <row r="7" spans="1:5" ht="12.75">
      <c r="A7" s="55"/>
      <c r="B7" s="10"/>
      <c r="C7" s="10"/>
      <c r="D7" s="10"/>
      <c r="E7" s="10"/>
    </row>
    <row r="8" spans="1:5" ht="12.75">
      <c r="A8" s="55"/>
      <c r="B8" s="189" t="s">
        <v>0</v>
      </c>
      <c r="C8" s="11" t="s">
        <v>1</v>
      </c>
      <c r="D8" s="11" t="s">
        <v>2</v>
      </c>
      <c r="E8" s="11" t="s">
        <v>3</v>
      </c>
    </row>
    <row r="9" spans="1:5" ht="15.75">
      <c r="A9" s="188" t="s">
        <v>10</v>
      </c>
      <c r="B9" s="361" t="s">
        <v>121</v>
      </c>
      <c r="C9" s="361"/>
      <c r="D9" s="361"/>
      <c r="E9" s="361"/>
    </row>
    <row r="10" spans="1:5" ht="15">
      <c r="A10" s="79" t="s">
        <v>16</v>
      </c>
      <c r="B10" s="362" t="s">
        <v>12</v>
      </c>
      <c r="C10" s="362"/>
      <c r="D10" s="362" t="s">
        <v>42</v>
      </c>
      <c r="E10" s="362"/>
    </row>
    <row r="11" spans="1:5" ht="25.5" customHeight="1">
      <c r="A11" s="79" t="s">
        <v>23</v>
      </c>
      <c r="B11" s="13" t="s">
        <v>56</v>
      </c>
      <c r="C11" s="12" t="s">
        <v>57</v>
      </c>
      <c r="D11" s="12" t="s">
        <v>56</v>
      </c>
      <c r="E11" s="12" t="s">
        <v>57</v>
      </c>
    </row>
    <row r="12" spans="1:5" ht="12.75">
      <c r="A12" s="79" t="s">
        <v>26</v>
      </c>
      <c r="B12" s="14" t="s">
        <v>17</v>
      </c>
      <c r="C12" s="15">
        <v>591711</v>
      </c>
      <c r="D12" s="14" t="s">
        <v>47</v>
      </c>
      <c r="E12" s="15">
        <v>1054823</v>
      </c>
    </row>
    <row r="13" spans="1:5" ht="12.75">
      <c r="A13" s="79" t="s">
        <v>58</v>
      </c>
      <c r="B13" s="14" t="s">
        <v>18</v>
      </c>
      <c r="C13" s="15">
        <v>512500</v>
      </c>
      <c r="D13" s="14" t="s">
        <v>59</v>
      </c>
      <c r="E13" s="15">
        <v>221750</v>
      </c>
    </row>
    <row r="14" spans="1:5" ht="12.75">
      <c r="A14" s="79" t="s">
        <v>60</v>
      </c>
      <c r="B14" s="14" t="s">
        <v>19</v>
      </c>
      <c r="C14" s="15">
        <v>1353317</v>
      </c>
      <c r="D14" s="14" t="s">
        <v>48</v>
      </c>
      <c r="E14" s="15">
        <v>1150972</v>
      </c>
    </row>
    <row r="15" spans="1:5" ht="25.5" customHeight="1">
      <c r="A15" s="79" t="s">
        <v>53</v>
      </c>
      <c r="B15" s="14" t="s">
        <v>20</v>
      </c>
      <c r="C15" s="15">
        <v>1072481</v>
      </c>
      <c r="D15" s="363" t="s">
        <v>49</v>
      </c>
      <c r="E15" s="355">
        <v>421120</v>
      </c>
    </row>
    <row r="16" spans="1:5" ht="36" customHeight="1">
      <c r="A16" s="79" t="s">
        <v>28</v>
      </c>
      <c r="B16" s="16"/>
      <c r="C16" s="17"/>
      <c r="D16" s="354"/>
      <c r="E16" s="356"/>
    </row>
    <row r="17" spans="1:5" ht="25.5">
      <c r="A17" s="79" t="s">
        <v>30</v>
      </c>
      <c r="B17" s="18"/>
      <c r="C17" s="19"/>
      <c r="D17" s="18" t="s">
        <v>119</v>
      </c>
      <c r="E17" s="19">
        <v>691129</v>
      </c>
    </row>
    <row r="18" spans="1:5" ht="12.75">
      <c r="A18" s="79" t="s">
        <v>32</v>
      </c>
      <c r="B18" s="18"/>
      <c r="C18" s="19"/>
      <c r="D18" s="18" t="s">
        <v>61</v>
      </c>
      <c r="E18" s="19">
        <v>33008</v>
      </c>
    </row>
    <row r="19" spans="1:5" ht="12.75">
      <c r="A19" s="79" t="s">
        <v>36</v>
      </c>
      <c r="B19" s="16" t="s">
        <v>62</v>
      </c>
      <c r="C19" s="17">
        <f>SUM(C12:C18)</f>
        <v>3530009</v>
      </c>
      <c r="D19" s="16" t="s">
        <v>63</v>
      </c>
      <c r="E19" s="17">
        <f>SUM(E12:E18)</f>
        <v>3572802</v>
      </c>
    </row>
    <row r="20" spans="1:5" ht="12.75">
      <c r="A20" s="79" t="s">
        <v>54</v>
      </c>
      <c r="B20" s="351" t="s">
        <v>64</v>
      </c>
      <c r="C20" s="351"/>
      <c r="D20" s="351"/>
      <c r="E20" s="20">
        <f>C19-E19</f>
        <v>-42793</v>
      </c>
    </row>
    <row r="21" spans="1:5" ht="12.75">
      <c r="A21" s="79" t="s">
        <v>38</v>
      </c>
      <c r="B21" s="352" t="s">
        <v>65</v>
      </c>
      <c r="C21" s="352"/>
      <c r="D21" s="352"/>
      <c r="E21" s="20">
        <v>47923</v>
      </c>
    </row>
    <row r="22" spans="1:5" ht="21" customHeight="1">
      <c r="A22" s="79" t="s">
        <v>40</v>
      </c>
      <c r="B22" s="351" t="s">
        <v>66</v>
      </c>
      <c r="C22" s="351"/>
      <c r="D22" s="351"/>
      <c r="E22" s="20">
        <f>E21+E20</f>
        <v>5130</v>
      </c>
    </row>
    <row r="23" spans="1:5" ht="15.75">
      <c r="A23" s="80"/>
      <c r="B23" s="3"/>
      <c r="C23" s="3"/>
      <c r="D23" s="3"/>
      <c r="E23" s="4"/>
    </row>
    <row r="24" spans="1:5" ht="15.75">
      <c r="A24" s="79" t="s">
        <v>67</v>
      </c>
      <c r="B24" s="353" t="s">
        <v>122</v>
      </c>
      <c r="C24" s="353"/>
      <c r="D24" s="353"/>
      <c r="E24" s="353"/>
    </row>
    <row r="25" spans="1:5" ht="15">
      <c r="A25" s="79" t="s">
        <v>68</v>
      </c>
      <c r="B25" s="362" t="s">
        <v>13</v>
      </c>
      <c r="C25" s="362"/>
      <c r="D25" s="362" t="s">
        <v>43</v>
      </c>
      <c r="E25" s="362"/>
    </row>
    <row r="26" spans="1:5" ht="15">
      <c r="A26" s="79" t="s">
        <v>69</v>
      </c>
      <c r="B26" s="13" t="s">
        <v>56</v>
      </c>
      <c r="C26" s="12" t="s">
        <v>57</v>
      </c>
      <c r="D26" s="12" t="s">
        <v>56</v>
      </c>
      <c r="E26" s="12" t="s">
        <v>57</v>
      </c>
    </row>
    <row r="27" spans="1:5" ht="27.75" customHeight="1">
      <c r="A27" s="79" t="s">
        <v>70</v>
      </c>
      <c r="B27" s="14" t="s">
        <v>21</v>
      </c>
      <c r="C27" s="15">
        <v>863258</v>
      </c>
      <c r="D27" s="14" t="s">
        <v>51</v>
      </c>
      <c r="E27" s="15">
        <v>957245</v>
      </c>
    </row>
    <row r="28" spans="1:5" ht="12.75">
      <c r="A28" s="79" t="s">
        <v>71</v>
      </c>
      <c r="B28" s="14" t="s">
        <v>22</v>
      </c>
      <c r="C28" s="15">
        <v>61472</v>
      </c>
      <c r="D28" s="14" t="s">
        <v>123</v>
      </c>
      <c r="E28" s="15">
        <v>125347</v>
      </c>
    </row>
    <row r="29" spans="1:5" ht="12.75">
      <c r="A29" s="79" t="s">
        <v>72</v>
      </c>
      <c r="B29" s="14"/>
      <c r="C29" s="15"/>
      <c r="D29" s="14" t="s">
        <v>75</v>
      </c>
      <c r="E29" s="15">
        <v>37200</v>
      </c>
    </row>
    <row r="30" spans="1:5" ht="12.75">
      <c r="A30" s="79" t="s">
        <v>73</v>
      </c>
      <c r="B30" s="16" t="s">
        <v>77</v>
      </c>
      <c r="C30" s="20">
        <f>SUM(C27:C29)</f>
        <v>924730</v>
      </c>
      <c r="D30" s="16" t="s">
        <v>78</v>
      </c>
      <c r="E30" s="20">
        <f>SUM(E27:E29)</f>
        <v>1119792</v>
      </c>
    </row>
    <row r="31" spans="1:7" ht="19.5" customHeight="1">
      <c r="A31" s="79" t="s">
        <v>74</v>
      </c>
      <c r="B31" s="351" t="s">
        <v>80</v>
      </c>
      <c r="C31" s="351"/>
      <c r="D31" s="351"/>
      <c r="E31" s="20">
        <f>C30-E30</f>
        <v>-195062</v>
      </c>
      <c r="G31" s="5"/>
    </row>
    <row r="32" spans="1:7" ht="19.5" customHeight="1">
      <c r="A32" s="79" t="s">
        <v>76</v>
      </c>
      <c r="B32" s="352" t="s">
        <v>82</v>
      </c>
      <c r="C32" s="352"/>
      <c r="D32" s="352"/>
      <c r="E32" s="20">
        <v>189932</v>
      </c>
      <c r="G32" s="5"/>
    </row>
    <row r="33" spans="1:7" ht="19.5" customHeight="1">
      <c r="A33" s="79" t="s">
        <v>79</v>
      </c>
      <c r="B33" s="351" t="s">
        <v>84</v>
      </c>
      <c r="C33" s="351"/>
      <c r="D33" s="351"/>
      <c r="E33" s="20">
        <f>E32+E31</f>
        <v>-5130</v>
      </c>
      <c r="G33" s="5"/>
    </row>
    <row r="34" spans="1:7" ht="35.25" customHeight="1">
      <c r="A34" s="79" t="s">
        <v>81</v>
      </c>
      <c r="B34" s="383" t="s">
        <v>124</v>
      </c>
      <c r="C34" s="384"/>
      <c r="D34" s="385"/>
      <c r="E34" s="20">
        <f>E22</f>
        <v>5130</v>
      </c>
      <c r="G34" s="5"/>
    </row>
    <row r="35" spans="1:7" ht="19.5" customHeight="1">
      <c r="A35" s="79" t="s">
        <v>83</v>
      </c>
      <c r="B35" s="351" t="s">
        <v>125</v>
      </c>
      <c r="C35" s="351"/>
      <c r="D35" s="351"/>
      <c r="E35" s="21">
        <f>E33+E34</f>
        <v>0</v>
      </c>
      <c r="G35" s="6"/>
    </row>
    <row r="36" spans="2:5" ht="12.75">
      <c r="B36" s="22"/>
      <c r="C36" s="22"/>
      <c r="D36" s="22"/>
      <c r="E36" s="22"/>
    </row>
    <row r="37" ht="12.75">
      <c r="G37" s="5"/>
    </row>
    <row r="39" ht="12.75">
      <c r="G39" s="5"/>
    </row>
  </sheetData>
  <sheetProtection/>
  <mergeCells count="18">
    <mergeCell ref="B35:D35"/>
    <mergeCell ref="B31:D31"/>
    <mergeCell ref="B32:D32"/>
    <mergeCell ref="B33:D33"/>
    <mergeCell ref="B34:D34"/>
    <mergeCell ref="B22:D22"/>
    <mergeCell ref="B24:E24"/>
    <mergeCell ref="B25:C25"/>
    <mergeCell ref="D25:E25"/>
    <mergeCell ref="D15:D16"/>
    <mergeCell ref="E15:E16"/>
    <mergeCell ref="B20:D20"/>
    <mergeCell ref="B21:D21"/>
    <mergeCell ref="B3:E3"/>
    <mergeCell ref="B6:E6"/>
    <mergeCell ref="B9:E9"/>
    <mergeCell ref="B10:C10"/>
    <mergeCell ref="D10:E10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3"/>
  <sheetViews>
    <sheetView zoomScalePageLayoutView="0" workbookViewId="0" topLeftCell="A34">
      <selection activeCell="H1" sqref="H1"/>
    </sheetView>
  </sheetViews>
  <sheetFormatPr defaultColWidth="9.140625" defaultRowHeight="18.75" customHeight="1"/>
  <cols>
    <col min="1" max="1" width="5.00390625" style="665" customWidth="1"/>
    <col min="2" max="2" width="3.57421875" style="218" customWidth="1"/>
    <col min="3" max="3" width="4.7109375" style="218" customWidth="1"/>
    <col min="4" max="8" width="9.140625" style="218" customWidth="1"/>
    <col min="9" max="9" width="26.7109375" style="218" customWidth="1"/>
    <col min="10" max="10" width="14.140625" style="218" customWidth="1"/>
    <col min="11" max="11" width="14.28125" style="218" customWidth="1"/>
    <col min="12" max="12" width="12.7109375" style="218" customWidth="1"/>
    <col min="13" max="16384" width="9.140625" style="218" customWidth="1"/>
  </cols>
  <sheetData>
    <row r="1" spans="1:12" ht="18.75" customHeight="1">
      <c r="A1" s="590"/>
      <c r="C1" s="591"/>
      <c r="D1" s="591"/>
      <c r="E1" s="591"/>
      <c r="F1" s="591"/>
      <c r="G1" s="591"/>
      <c r="H1" s="591"/>
      <c r="I1" s="591"/>
      <c r="J1" s="591"/>
      <c r="K1" s="261"/>
      <c r="L1" s="592" t="s">
        <v>507</v>
      </c>
    </row>
    <row r="2" spans="1:10" ht="18.75" customHeight="1">
      <c r="A2" s="593"/>
      <c r="B2" s="593"/>
      <c r="C2" s="593"/>
      <c r="D2" s="594"/>
      <c r="E2" s="594"/>
      <c r="F2" s="594"/>
      <c r="G2" s="594"/>
      <c r="H2" s="594"/>
      <c r="I2" s="594"/>
      <c r="J2" s="593"/>
    </row>
    <row r="3" spans="1:12" ht="18.75" customHeight="1">
      <c r="A3" s="595"/>
      <c r="B3" s="596" t="s">
        <v>317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8.75" customHeight="1">
      <c r="A4" s="595"/>
      <c r="B4" s="597" t="s">
        <v>455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</row>
    <row r="5" spans="1:12" ht="18.75" customHeight="1">
      <c r="A5" s="595"/>
      <c r="B5" s="597" t="s">
        <v>86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</row>
    <row r="6" spans="1:12" ht="18.75" customHeight="1">
      <c r="A6" s="598"/>
      <c r="B6" s="599" t="s">
        <v>186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1:12" s="264" customFormat="1" ht="18.75" customHeight="1">
      <c r="A7" s="600"/>
      <c r="B7" s="263" t="s">
        <v>0</v>
      </c>
      <c r="C7" s="263" t="s">
        <v>1</v>
      </c>
      <c r="D7" s="263" t="s">
        <v>2</v>
      </c>
      <c r="E7" s="263" t="s">
        <v>3</v>
      </c>
      <c r="F7" s="263" t="s">
        <v>4</v>
      </c>
      <c r="G7" s="263" t="s">
        <v>5</v>
      </c>
      <c r="H7" s="263" t="s">
        <v>85</v>
      </c>
      <c r="I7" s="263" t="s">
        <v>6</v>
      </c>
      <c r="J7" s="263" t="s">
        <v>7</v>
      </c>
      <c r="K7" s="263" t="s">
        <v>44</v>
      </c>
      <c r="L7" s="263" t="s">
        <v>8</v>
      </c>
    </row>
    <row r="8" spans="1:12" s="264" customFormat="1" ht="18.75" customHeight="1">
      <c r="A8" s="601">
        <v>1</v>
      </c>
      <c r="B8" s="265"/>
      <c r="C8" s="266"/>
      <c r="D8" s="266"/>
      <c r="E8" s="266"/>
      <c r="F8" s="266"/>
      <c r="G8" s="266"/>
      <c r="H8" s="266"/>
      <c r="I8" s="266"/>
      <c r="J8" s="267"/>
      <c r="K8" s="267"/>
      <c r="L8" s="268" t="s">
        <v>87</v>
      </c>
    </row>
    <row r="9" spans="1:12" s="264" customFormat="1" ht="18.75" customHeight="1">
      <c r="A9" s="602">
        <f aca="true" t="shared" si="0" ref="A9:A56">A8+1</f>
        <v>2</v>
      </c>
      <c r="B9" s="603" t="s">
        <v>11</v>
      </c>
      <c r="C9" s="603"/>
      <c r="D9" s="603"/>
      <c r="E9" s="603"/>
      <c r="F9" s="603"/>
      <c r="G9" s="603"/>
      <c r="H9" s="603"/>
      <c r="I9" s="603"/>
      <c r="J9" s="604" t="s">
        <v>318</v>
      </c>
      <c r="K9" s="604" t="s">
        <v>319</v>
      </c>
      <c r="L9" s="605" t="s">
        <v>109</v>
      </c>
    </row>
    <row r="10" spans="1:12" s="264" customFormat="1" ht="18.75" customHeight="1">
      <c r="A10" s="602">
        <f t="shared" si="0"/>
        <v>3</v>
      </c>
      <c r="B10" s="606"/>
      <c r="C10" s="606"/>
      <c r="D10" s="606"/>
      <c r="E10" s="606"/>
      <c r="F10" s="606"/>
      <c r="G10" s="606"/>
      <c r="H10" s="606"/>
      <c r="I10" s="606"/>
      <c r="J10" s="397" t="s">
        <v>320</v>
      </c>
      <c r="K10" s="397"/>
      <c r="L10" s="607"/>
    </row>
    <row r="11" spans="1:12" s="270" customFormat="1" ht="18.75" customHeight="1">
      <c r="A11" s="602">
        <f t="shared" si="0"/>
        <v>4</v>
      </c>
      <c r="B11" s="269" t="s">
        <v>88</v>
      </c>
      <c r="C11" s="608" t="s">
        <v>321</v>
      </c>
      <c r="D11" s="609"/>
      <c r="E11" s="609"/>
      <c r="F11" s="609"/>
      <c r="G11" s="609"/>
      <c r="H11" s="609"/>
      <c r="I11" s="609"/>
      <c r="J11" s="610"/>
      <c r="K11" s="610"/>
      <c r="L11" s="610"/>
    </row>
    <row r="12" spans="1:12" s="270" customFormat="1" ht="18.75" customHeight="1">
      <c r="A12" s="602">
        <f t="shared" si="0"/>
        <v>5</v>
      </c>
      <c r="B12" s="271"/>
      <c r="C12" s="611" t="s">
        <v>10</v>
      </c>
      <c r="D12" s="612" t="s">
        <v>322</v>
      </c>
      <c r="E12" s="612"/>
      <c r="F12" s="612"/>
      <c r="G12" s="612"/>
      <c r="H12" s="612"/>
      <c r="I12" s="612"/>
      <c r="J12" s="613">
        <v>246981</v>
      </c>
      <c r="K12" s="613">
        <v>243619</v>
      </c>
      <c r="L12" s="613">
        <v>18436</v>
      </c>
    </row>
    <row r="13" spans="1:12" s="270" customFormat="1" ht="18.75" customHeight="1">
      <c r="A13" s="602">
        <f t="shared" si="0"/>
        <v>6</v>
      </c>
      <c r="B13" s="271"/>
      <c r="C13" s="611" t="s">
        <v>16</v>
      </c>
      <c r="D13" s="612" t="s">
        <v>131</v>
      </c>
      <c r="E13" s="612"/>
      <c r="F13" s="612"/>
      <c r="G13" s="612"/>
      <c r="H13" s="612"/>
      <c r="I13" s="612"/>
      <c r="J13" s="613">
        <v>285291</v>
      </c>
      <c r="K13" s="613">
        <v>283926</v>
      </c>
      <c r="L13" s="613">
        <v>85087</v>
      </c>
    </row>
    <row r="14" spans="1:12" s="270" customFormat="1" ht="18.75" customHeight="1">
      <c r="A14" s="602">
        <f t="shared" si="0"/>
        <v>7</v>
      </c>
      <c r="B14" s="271"/>
      <c r="C14" s="611" t="s">
        <v>23</v>
      </c>
      <c r="D14" s="612" t="s">
        <v>132</v>
      </c>
      <c r="E14" s="612"/>
      <c r="F14" s="612"/>
      <c r="G14" s="612"/>
      <c r="H14" s="612"/>
      <c r="I14" s="612"/>
      <c r="J14" s="613">
        <v>102842</v>
      </c>
      <c r="K14" s="613">
        <v>102842</v>
      </c>
      <c r="L14" s="613"/>
    </row>
    <row r="15" spans="1:12" s="270" customFormat="1" ht="18.75" customHeight="1">
      <c r="A15" s="602">
        <f t="shared" si="0"/>
        <v>8</v>
      </c>
      <c r="B15" s="271"/>
      <c r="C15" s="611" t="s">
        <v>26</v>
      </c>
      <c r="D15" s="612" t="s">
        <v>133</v>
      </c>
      <c r="E15" s="612"/>
      <c r="F15" s="612"/>
      <c r="G15" s="612"/>
      <c r="H15" s="612"/>
      <c r="I15" s="612"/>
      <c r="J15" s="613">
        <v>123661</v>
      </c>
      <c r="K15" s="613">
        <v>120535</v>
      </c>
      <c r="L15" s="613">
        <v>33950</v>
      </c>
    </row>
    <row r="16" spans="1:12" s="270" customFormat="1" ht="18.75" customHeight="1">
      <c r="A16" s="602">
        <f t="shared" si="0"/>
        <v>9</v>
      </c>
      <c r="B16" s="271"/>
      <c r="C16" s="611" t="s">
        <v>58</v>
      </c>
      <c r="D16" s="612" t="s">
        <v>89</v>
      </c>
      <c r="E16" s="612"/>
      <c r="F16" s="612"/>
      <c r="G16" s="612"/>
      <c r="H16" s="612"/>
      <c r="I16" s="612"/>
      <c r="J16" s="613">
        <v>69864</v>
      </c>
      <c r="K16" s="613">
        <v>69695</v>
      </c>
      <c r="L16" s="613">
        <v>24320</v>
      </c>
    </row>
    <row r="17" spans="1:12" s="270" customFormat="1" ht="18.75" customHeight="1">
      <c r="A17" s="602">
        <f t="shared" si="0"/>
        <v>10</v>
      </c>
      <c r="B17" s="271"/>
      <c r="C17" s="611" t="s">
        <v>60</v>
      </c>
      <c r="D17" s="612" t="s">
        <v>323</v>
      </c>
      <c r="E17" s="612"/>
      <c r="F17" s="612"/>
      <c r="G17" s="612"/>
      <c r="H17" s="612"/>
      <c r="I17" s="612"/>
      <c r="J17" s="613">
        <v>5477</v>
      </c>
      <c r="K17" s="613">
        <v>5477</v>
      </c>
      <c r="L17" s="613">
        <v>5477</v>
      </c>
    </row>
    <row r="18" spans="1:12" s="270" customFormat="1" ht="18.75" customHeight="1">
      <c r="A18" s="602">
        <f t="shared" si="0"/>
        <v>11</v>
      </c>
      <c r="B18" s="271"/>
      <c r="C18" s="611" t="s">
        <v>53</v>
      </c>
      <c r="D18" s="612" t="s">
        <v>153</v>
      </c>
      <c r="E18" s="612"/>
      <c r="F18" s="612"/>
      <c r="G18" s="612"/>
      <c r="H18" s="612"/>
      <c r="I18" s="612"/>
      <c r="J18" s="613">
        <v>148481</v>
      </c>
      <c r="K18" s="613">
        <v>147211</v>
      </c>
      <c r="L18" s="613">
        <v>12807</v>
      </c>
    </row>
    <row r="19" spans="1:12" s="274" customFormat="1" ht="18.75" customHeight="1">
      <c r="A19" s="602">
        <f t="shared" si="0"/>
        <v>12</v>
      </c>
      <c r="B19" s="614" t="s">
        <v>88</v>
      </c>
      <c r="C19" s="615" t="s">
        <v>324</v>
      </c>
      <c r="D19" s="616"/>
      <c r="E19" s="616"/>
      <c r="F19" s="616"/>
      <c r="G19" s="616"/>
      <c r="H19" s="616"/>
      <c r="I19" s="616"/>
      <c r="J19" s="617">
        <f>SUM(J12:J18)</f>
        <v>982597</v>
      </c>
      <c r="K19" s="617">
        <f>SUM(K12:K18)</f>
        <v>973305</v>
      </c>
      <c r="L19" s="617">
        <f>SUM(L12:L18)</f>
        <v>180077</v>
      </c>
    </row>
    <row r="20" spans="1:12" s="270" customFormat="1" ht="18.75" customHeight="1">
      <c r="A20" s="602">
        <f t="shared" si="0"/>
        <v>13</v>
      </c>
      <c r="B20" s="269" t="s">
        <v>90</v>
      </c>
      <c r="C20" s="615" t="s">
        <v>325</v>
      </c>
      <c r="D20" s="616"/>
      <c r="E20" s="616"/>
      <c r="F20" s="616"/>
      <c r="G20" s="616"/>
      <c r="H20" s="616"/>
      <c r="I20" s="616"/>
      <c r="J20" s="610"/>
      <c r="K20" s="610"/>
      <c r="L20" s="610"/>
    </row>
    <row r="21" spans="1:12" s="270" customFormat="1" ht="18.75" customHeight="1">
      <c r="A21" s="602">
        <f t="shared" si="0"/>
        <v>14</v>
      </c>
      <c r="B21" s="275"/>
      <c r="C21" s="618" t="s">
        <v>91</v>
      </c>
      <c r="D21" s="619"/>
      <c r="E21" s="619"/>
      <c r="F21" s="619"/>
      <c r="G21" s="619"/>
      <c r="H21" s="619"/>
      <c r="I21" s="619"/>
      <c r="J21" s="610"/>
      <c r="K21" s="610"/>
      <c r="L21" s="610"/>
    </row>
    <row r="22" spans="1:12" s="270" customFormat="1" ht="18.75" customHeight="1">
      <c r="A22" s="602">
        <f t="shared" si="0"/>
        <v>15</v>
      </c>
      <c r="B22" s="271"/>
      <c r="C22" s="611" t="s">
        <v>10</v>
      </c>
      <c r="D22" s="612" t="s">
        <v>92</v>
      </c>
      <c r="E22" s="612"/>
      <c r="F22" s="612"/>
      <c r="G22" s="612"/>
      <c r="H22" s="612"/>
      <c r="I22" s="612"/>
      <c r="J22" s="613">
        <v>3429</v>
      </c>
      <c r="K22" s="613">
        <v>3429</v>
      </c>
      <c r="L22" s="613"/>
    </row>
    <row r="23" spans="1:12" s="270" customFormat="1" ht="18.75" customHeight="1">
      <c r="A23" s="602">
        <f t="shared" si="0"/>
        <v>16</v>
      </c>
      <c r="B23" s="271"/>
      <c r="C23" s="611" t="s">
        <v>16</v>
      </c>
      <c r="D23" s="612" t="s">
        <v>135</v>
      </c>
      <c r="E23" s="612" t="s">
        <v>326</v>
      </c>
      <c r="F23" s="612"/>
      <c r="G23" s="612"/>
      <c r="H23" s="612"/>
      <c r="I23" s="612"/>
      <c r="J23" s="613">
        <v>5200</v>
      </c>
      <c r="K23" s="613">
        <v>5200</v>
      </c>
      <c r="L23" s="613">
        <v>5200</v>
      </c>
    </row>
    <row r="24" spans="1:12" s="270" customFormat="1" ht="18.75" customHeight="1">
      <c r="A24" s="602">
        <f t="shared" si="0"/>
        <v>17</v>
      </c>
      <c r="B24" s="271"/>
      <c r="C24" s="611" t="s">
        <v>23</v>
      </c>
      <c r="D24" s="612" t="s">
        <v>327</v>
      </c>
      <c r="E24" s="612"/>
      <c r="F24" s="612"/>
      <c r="G24" s="612"/>
      <c r="H24" s="612"/>
      <c r="I24" s="612"/>
      <c r="J24" s="613">
        <v>3999</v>
      </c>
      <c r="K24" s="613">
        <v>3999</v>
      </c>
      <c r="L24" s="613"/>
    </row>
    <row r="25" spans="1:12" s="270" customFormat="1" ht="18.75" customHeight="1">
      <c r="A25" s="602">
        <f t="shared" si="0"/>
        <v>18</v>
      </c>
      <c r="B25" s="271"/>
      <c r="C25" s="611" t="s">
        <v>26</v>
      </c>
      <c r="D25" s="612" t="s">
        <v>155</v>
      </c>
      <c r="E25" s="612"/>
      <c r="F25" s="612"/>
      <c r="G25" s="612"/>
      <c r="H25" s="612"/>
      <c r="I25" s="612"/>
      <c r="J25" s="613">
        <v>3000</v>
      </c>
      <c r="K25" s="613"/>
      <c r="L25" s="613"/>
    </row>
    <row r="26" spans="1:12" s="270" customFormat="1" ht="18.75" customHeight="1">
      <c r="A26" s="602">
        <f t="shared" si="0"/>
        <v>19</v>
      </c>
      <c r="B26" s="271"/>
      <c r="C26" s="611" t="s">
        <v>58</v>
      </c>
      <c r="D26" s="612" t="s">
        <v>136</v>
      </c>
      <c r="E26" s="612"/>
      <c r="F26" s="612"/>
      <c r="G26" s="612"/>
      <c r="H26" s="612"/>
      <c r="I26" s="612"/>
      <c r="J26" s="613">
        <v>2000</v>
      </c>
      <c r="K26" s="613">
        <v>2000</v>
      </c>
      <c r="L26" s="613"/>
    </row>
    <row r="27" spans="1:12" s="270" customFormat="1" ht="18.75" customHeight="1">
      <c r="A27" s="602">
        <f t="shared" si="0"/>
        <v>20</v>
      </c>
      <c r="B27" s="271"/>
      <c r="C27" s="611" t="s">
        <v>60</v>
      </c>
      <c r="D27" s="612" t="s">
        <v>137</v>
      </c>
      <c r="E27" s="612"/>
      <c r="F27" s="612"/>
      <c r="G27" s="612"/>
      <c r="H27" s="612"/>
      <c r="I27" s="612"/>
      <c r="J27" s="613">
        <v>10000</v>
      </c>
      <c r="K27" s="613">
        <v>10000</v>
      </c>
      <c r="L27" s="613"/>
    </row>
    <row r="28" spans="1:12" s="270" customFormat="1" ht="18.75" customHeight="1">
      <c r="A28" s="602">
        <f t="shared" si="0"/>
        <v>21</v>
      </c>
      <c r="B28" s="271"/>
      <c r="C28" s="611" t="s">
        <v>53</v>
      </c>
      <c r="D28" s="612" t="s">
        <v>328</v>
      </c>
      <c r="E28" s="612"/>
      <c r="F28" s="612"/>
      <c r="G28" s="612"/>
      <c r="H28" s="612"/>
      <c r="I28" s="612"/>
      <c r="J28" s="613">
        <v>4000</v>
      </c>
      <c r="K28" s="613">
        <v>4000</v>
      </c>
      <c r="L28" s="613">
        <v>2720</v>
      </c>
    </row>
    <row r="29" spans="1:12" s="270" customFormat="1" ht="18.75" customHeight="1">
      <c r="A29" s="602">
        <f t="shared" si="0"/>
        <v>22</v>
      </c>
      <c r="B29" s="271"/>
      <c r="C29" s="611" t="s">
        <v>28</v>
      </c>
      <c r="D29" s="612" t="s">
        <v>139</v>
      </c>
      <c r="E29" s="612"/>
      <c r="F29" s="612"/>
      <c r="G29" s="612"/>
      <c r="H29" s="612"/>
      <c r="I29" s="612"/>
      <c r="J29" s="613">
        <v>1000</v>
      </c>
      <c r="K29" s="613">
        <v>1000</v>
      </c>
      <c r="L29" s="613"/>
    </row>
    <row r="30" spans="1:12" s="270" customFormat="1" ht="18.75" customHeight="1">
      <c r="A30" s="602">
        <f t="shared" si="0"/>
        <v>23</v>
      </c>
      <c r="B30" s="271"/>
      <c r="C30" s="611" t="s">
        <v>30</v>
      </c>
      <c r="D30" s="612" t="s">
        <v>329</v>
      </c>
      <c r="E30" s="612"/>
      <c r="F30" s="612"/>
      <c r="G30" s="612"/>
      <c r="H30" s="612"/>
      <c r="I30" s="612"/>
      <c r="J30" s="613">
        <v>1000</v>
      </c>
      <c r="K30" s="613">
        <v>1000</v>
      </c>
      <c r="L30" s="613">
        <v>350</v>
      </c>
    </row>
    <row r="31" spans="1:12" s="270" customFormat="1" ht="18.75" customHeight="1">
      <c r="A31" s="602">
        <f t="shared" si="0"/>
        <v>24</v>
      </c>
      <c r="B31" s="271"/>
      <c r="C31" s="611" t="s">
        <v>32</v>
      </c>
      <c r="D31" s="612" t="s">
        <v>330</v>
      </c>
      <c r="E31" s="612"/>
      <c r="F31" s="612"/>
      <c r="G31" s="612"/>
      <c r="H31" s="612"/>
      <c r="I31" s="612"/>
      <c r="J31" s="613">
        <v>500</v>
      </c>
      <c r="K31" s="613">
        <v>500</v>
      </c>
      <c r="L31" s="613">
        <v>300</v>
      </c>
    </row>
    <row r="32" spans="1:12" s="270" customFormat="1" ht="18.75" customHeight="1">
      <c r="A32" s="602">
        <f t="shared" si="0"/>
        <v>25</v>
      </c>
      <c r="B32" s="271"/>
      <c r="C32" s="611" t="s">
        <v>36</v>
      </c>
      <c r="D32" s="612" t="s">
        <v>140</v>
      </c>
      <c r="E32" s="612"/>
      <c r="F32" s="612"/>
      <c r="G32" s="612"/>
      <c r="H32" s="612"/>
      <c r="I32" s="612"/>
      <c r="J32" s="613">
        <v>35900</v>
      </c>
      <c r="K32" s="613">
        <v>35900</v>
      </c>
      <c r="L32" s="613"/>
    </row>
    <row r="33" spans="1:12" s="270" customFormat="1" ht="18.75" customHeight="1">
      <c r="A33" s="602">
        <f t="shared" si="0"/>
        <v>26</v>
      </c>
      <c r="B33" s="271"/>
      <c r="C33" s="611" t="s">
        <v>54</v>
      </c>
      <c r="D33" s="612" t="s">
        <v>141</v>
      </c>
      <c r="E33" s="612"/>
      <c r="F33" s="612"/>
      <c r="G33" s="612"/>
      <c r="H33" s="612"/>
      <c r="I33" s="612"/>
      <c r="J33" s="613">
        <v>228</v>
      </c>
      <c r="K33" s="613">
        <v>228</v>
      </c>
      <c r="L33" s="613">
        <v>100</v>
      </c>
    </row>
    <row r="34" spans="1:12" s="270" customFormat="1" ht="18.75" customHeight="1">
      <c r="A34" s="602">
        <f t="shared" si="0"/>
        <v>27</v>
      </c>
      <c r="B34" s="271"/>
      <c r="C34" s="618" t="s">
        <v>142</v>
      </c>
      <c r="D34" s="619"/>
      <c r="E34" s="619"/>
      <c r="F34" s="619"/>
      <c r="G34" s="619"/>
      <c r="H34" s="619"/>
      <c r="I34" s="619"/>
      <c r="J34" s="617">
        <f>SUM(J22:J33)</f>
        <v>70256</v>
      </c>
      <c r="K34" s="617">
        <f>SUM(K22:K33)</f>
        <v>67256</v>
      </c>
      <c r="L34" s="617">
        <f>SUM(L22:L33)</f>
        <v>8670</v>
      </c>
    </row>
    <row r="35" spans="1:12" s="270" customFormat="1" ht="18.75" customHeight="1">
      <c r="A35" s="602">
        <f t="shared" si="0"/>
        <v>28</v>
      </c>
      <c r="B35" s="271"/>
      <c r="C35" s="618" t="s">
        <v>93</v>
      </c>
      <c r="D35" s="619"/>
      <c r="E35" s="619"/>
      <c r="F35" s="619"/>
      <c r="G35" s="619"/>
      <c r="H35" s="619"/>
      <c r="I35" s="619"/>
      <c r="J35" s="613"/>
      <c r="K35" s="613"/>
      <c r="L35" s="613"/>
    </row>
    <row r="36" spans="1:12" s="270" customFormat="1" ht="18.75" customHeight="1">
      <c r="A36" s="602">
        <f t="shared" si="0"/>
        <v>29</v>
      </c>
      <c r="B36" s="271"/>
      <c r="C36" s="611" t="s">
        <v>38</v>
      </c>
      <c r="D36" s="620" t="s">
        <v>94</v>
      </c>
      <c r="E36" s="620"/>
      <c r="F36" s="620"/>
      <c r="G36" s="620"/>
      <c r="H36" s="620"/>
      <c r="I36" s="620"/>
      <c r="J36" s="621">
        <v>750</v>
      </c>
      <c r="K36" s="613">
        <v>750</v>
      </c>
      <c r="L36" s="613"/>
    </row>
    <row r="37" spans="1:12" s="270" customFormat="1" ht="18.75" customHeight="1">
      <c r="A37" s="602">
        <f t="shared" si="0"/>
        <v>30</v>
      </c>
      <c r="B37" s="271"/>
      <c r="C37" s="611" t="s">
        <v>40</v>
      </c>
      <c r="D37" s="620" t="s">
        <v>456</v>
      </c>
      <c r="E37" s="620"/>
      <c r="F37" s="620"/>
      <c r="G37" s="620"/>
      <c r="H37" s="620"/>
      <c r="I37" s="620"/>
      <c r="J37" s="621">
        <v>250</v>
      </c>
      <c r="K37" s="613">
        <v>250</v>
      </c>
      <c r="L37" s="613"/>
    </row>
    <row r="38" spans="1:12" s="270" customFormat="1" ht="18.75" customHeight="1">
      <c r="A38" s="602">
        <f t="shared" si="0"/>
        <v>31</v>
      </c>
      <c r="B38" s="271"/>
      <c r="C38" s="611" t="s">
        <v>67</v>
      </c>
      <c r="D38" s="620" t="s">
        <v>331</v>
      </c>
      <c r="E38" s="620"/>
      <c r="F38" s="620"/>
      <c r="G38" s="620"/>
      <c r="H38" s="620"/>
      <c r="I38" s="620"/>
      <c r="J38" s="621">
        <v>749</v>
      </c>
      <c r="K38" s="613">
        <v>749</v>
      </c>
      <c r="L38" s="613"/>
    </row>
    <row r="39" spans="1:12" s="270" customFormat="1" ht="18.75" customHeight="1">
      <c r="A39" s="602">
        <f t="shared" si="0"/>
        <v>32</v>
      </c>
      <c r="B39" s="271"/>
      <c r="C39" s="618" t="s">
        <v>143</v>
      </c>
      <c r="D39" s="619"/>
      <c r="E39" s="619"/>
      <c r="F39" s="619"/>
      <c r="G39" s="619"/>
      <c r="H39" s="619"/>
      <c r="I39" s="619"/>
      <c r="J39" s="622">
        <f>SUM(J36:J38)</f>
        <v>1749</v>
      </c>
      <c r="K39" s="622">
        <f>SUM(K36:K38)</f>
        <v>1749</v>
      </c>
      <c r="L39" s="622">
        <f>SUM(L36:L38)</f>
        <v>0</v>
      </c>
    </row>
    <row r="40" spans="1:12" s="274" customFormat="1" ht="18.75" customHeight="1">
      <c r="A40" s="602">
        <f t="shared" si="0"/>
        <v>33</v>
      </c>
      <c r="B40" s="614" t="s">
        <v>90</v>
      </c>
      <c r="C40" s="615" t="s">
        <v>332</v>
      </c>
      <c r="D40" s="616"/>
      <c r="E40" s="616"/>
      <c r="F40" s="616"/>
      <c r="G40" s="616"/>
      <c r="H40" s="616"/>
      <c r="I40" s="616"/>
      <c r="J40" s="617">
        <f>J34+J39</f>
        <v>72005</v>
      </c>
      <c r="K40" s="617">
        <f>K34+K39</f>
        <v>69005</v>
      </c>
      <c r="L40" s="617">
        <f>L34+L39</f>
        <v>8670</v>
      </c>
    </row>
    <row r="41" spans="1:12" s="270" customFormat="1" ht="18.75" customHeight="1">
      <c r="A41" s="602">
        <f t="shared" si="0"/>
        <v>34</v>
      </c>
      <c r="B41" s="275" t="s">
        <v>95</v>
      </c>
      <c r="C41" s="616" t="s">
        <v>123</v>
      </c>
      <c r="D41" s="616"/>
      <c r="E41" s="616"/>
      <c r="F41" s="616"/>
      <c r="G41" s="616"/>
      <c r="H41" s="616"/>
      <c r="I41" s="616"/>
      <c r="J41" s="610"/>
      <c r="K41" s="613"/>
      <c r="L41" s="613"/>
    </row>
    <row r="42" spans="1:12" s="270" customFormat="1" ht="18.75" customHeight="1">
      <c r="A42" s="602">
        <f t="shared" si="0"/>
        <v>35</v>
      </c>
      <c r="B42" s="271"/>
      <c r="C42" s="611" t="s">
        <v>10</v>
      </c>
      <c r="D42" s="612" t="s">
        <v>96</v>
      </c>
      <c r="E42" s="612"/>
      <c r="F42" s="612"/>
      <c r="G42" s="612"/>
      <c r="H42" s="612"/>
      <c r="I42" s="612"/>
      <c r="J42" s="613">
        <v>10000</v>
      </c>
      <c r="K42" s="613">
        <v>10000</v>
      </c>
      <c r="L42" s="613">
        <v>5404</v>
      </c>
    </row>
    <row r="43" spans="1:12" s="270" customFormat="1" ht="18.75" customHeight="1">
      <c r="A43" s="602">
        <f t="shared" si="0"/>
        <v>36</v>
      </c>
      <c r="B43" s="271"/>
      <c r="C43" s="611" t="s">
        <v>16</v>
      </c>
      <c r="D43" s="623" t="s">
        <v>97</v>
      </c>
      <c r="E43" s="623"/>
      <c r="F43" s="623"/>
      <c r="G43" s="623"/>
      <c r="H43" s="623"/>
      <c r="I43" s="623"/>
      <c r="J43" s="613">
        <v>1000</v>
      </c>
      <c r="K43" s="613">
        <v>900</v>
      </c>
      <c r="L43" s="613"/>
    </row>
    <row r="44" spans="1:14" s="270" customFormat="1" ht="18.75" customHeight="1">
      <c r="A44" s="602">
        <f t="shared" si="0"/>
        <v>37</v>
      </c>
      <c r="B44" s="271"/>
      <c r="C44" s="611" t="s">
        <v>23</v>
      </c>
      <c r="D44" s="623" t="s">
        <v>98</v>
      </c>
      <c r="E44" s="623"/>
      <c r="F44" s="623"/>
      <c r="G44" s="623"/>
      <c r="H44" s="623"/>
      <c r="I44" s="623"/>
      <c r="J44" s="613">
        <v>5000</v>
      </c>
      <c r="K44" s="613">
        <v>5000</v>
      </c>
      <c r="L44" s="613">
        <v>1300</v>
      </c>
      <c r="N44" s="270" t="s">
        <v>333</v>
      </c>
    </row>
    <row r="45" spans="1:12" s="274" customFormat="1" ht="18.75" customHeight="1">
      <c r="A45" s="624">
        <f t="shared" si="0"/>
        <v>38</v>
      </c>
      <c r="B45" s="614" t="s">
        <v>95</v>
      </c>
      <c r="C45" s="615" t="s">
        <v>334</v>
      </c>
      <c r="D45" s="616"/>
      <c r="E45" s="616"/>
      <c r="F45" s="616"/>
      <c r="G45" s="616"/>
      <c r="H45" s="616"/>
      <c r="I45" s="616"/>
      <c r="J45" s="617">
        <f>SUM(J42:J44)</f>
        <v>16000</v>
      </c>
      <c r="K45" s="617">
        <f>SUM(K42:K44)</f>
        <v>15900</v>
      </c>
      <c r="L45" s="617">
        <f>SUM(L42:L44)</f>
        <v>6704</v>
      </c>
    </row>
    <row r="46" spans="1:12" s="274" customFormat="1" ht="18.75" customHeight="1">
      <c r="A46" s="602">
        <f t="shared" si="0"/>
        <v>39</v>
      </c>
      <c r="B46" s="625" t="s">
        <v>144</v>
      </c>
      <c r="C46" s="626" t="s">
        <v>335</v>
      </c>
      <c r="D46" s="392"/>
      <c r="E46" s="392"/>
      <c r="F46" s="392"/>
      <c r="G46" s="392"/>
      <c r="H46" s="392"/>
      <c r="I46" s="393"/>
      <c r="J46" s="273"/>
      <c r="K46" s="273"/>
      <c r="L46" s="273"/>
    </row>
    <row r="47" spans="1:12" s="274" customFormat="1" ht="18.75" customHeight="1">
      <c r="A47" s="602">
        <f t="shared" si="0"/>
        <v>40</v>
      </c>
      <c r="B47" s="627"/>
      <c r="C47" s="611" t="s">
        <v>10</v>
      </c>
      <c r="D47" s="612" t="s">
        <v>145</v>
      </c>
      <c r="E47" s="612"/>
      <c r="F47" s="612"/>
      <c r="G47" s="612"/>
      <c r="H47" s="612"/>
      <c r="I47" s="612"/>
      <c r="J47" s="272">
        <v>3000</v>
      </c>
      <c r="K47" s="272">
        <v>3000</v>
      </c>
      <c r="L47" s="272">
        <v>1100</v>
      </c>
    </row>
    <row r="48" spans="1:12" s="274" customFormat="1" ht="18.75" customHeight="1">
      <c r="A48" s="602">
        <f t="shared" si="0"/>
        <v>41</v>
      </c>
      <c r="B48" s="627"/>
      <c r="C48" s="611" t="s">
        <v>16</v>
      </c>
      <c r="D48" s="612" t="s">
        <v>147</v>
      </c>
      <c r="E48" s="612"/>
      <c r="F48" s="612"/>
      <c r="G48" s="612"/>
      <c r="H48" s="612"/>
      <c r="I48" s="612"/>
      <c r="J48" s="272">
        <v>1000</v>
      </c>
      <c r="K48" s="272">
        <v>1000</v>
      </c>
      <c r="L48" s="272">
        <v>27</v>
      </c>
    </row>
    <row r="49" spans="1:12" s="274" customFormat="1" ht="18.75" customHeight="1">
      <c r="A49" s="602">
        <f t="shared" si="0"/>
        <v>42</v>
      </c>
      <c r="B49" s="627"/>
      <c r="C49" s="611" t="s">
        <v>23</v>
      </c>
      <c r="D49" s="612" t="s">
        <v>156</v>
      </c>
      <c r="E49" s="612"/>
      <c r="F49" s="612"/>
      <c r="G49" s="612"/>
      <c r="H49" s="612"/>
      <c r="I49" s="612"/>
      <c r="J49" s="272">
        <v>100</v>
      </c>
      <c r="K49" s="272">
        <v>100</v>
      </c>
      <c r="L49" s="272"/>
    </row>
    <row r="50" spans="1:12" s="274" customFormat="1" ht="18.75" customHeight="1">
      <c r="A50" s="602">
        <f t="shared" si="0"/>
        <v>43</v>
      </c>
      <c r="B50" s="627"/>
      <c r="C50" s="611" t="s">
        <v>26</v>
      </c>
      <c r="D50" s="612" t="s">
        <v>336</v>
      </c>
      <c r="E50" s="612"/>
      <c r="F50" s="612"/>
      <c r="G50" s="612"/>
      <c r="H50" s="612"/>
      <c r="I50" s="612"/>
      <c r="J50" s="272">
        <v>508</v>
      </c>
      <c r="K50" s="272">
        <v>508</v>
      </c>
      <c r="L50" s="272"/>
    </row>
    <row r="51" spans="1:12" s="274" customFormat="1" ht="18.75" customHeight="1">
      <c r="A51" s="602">
        <f t="shared" si="0"/>
        <v>44</v>
      </c>
      <c r="B51" s="627"/>
      <c r="C51" s="611" t="s">
        <v>58</v>
      </c>
      <c r="D51" s="612" t="s">
        <v>337</v>
      </c>
      <c r="E51" s="612"/>
      <c r="F51" s="612"/>
      <c r="G51" s="612"/>
      <c r="H51" s="612"/>
      <c r="I51" s="612"/>
      <c r="J51" s="272">
        <v>180</v>
      </c>
      <c r="K51" s="272">
        <v>180</v>
      </c>
      <c r="L51" s="272">
        <v>306</v>
      </c>
    </row>
    <row r="52" spans="1:12" s="274" customFormat="1" ht="18.75" customHeight="1">
      <c r="A52" s="602">
        <f t="shared" si="0"/>
        <v>45</v>
      </c>
      <c r="B52" s="627"/>
      <c r="C52" s="611" t="s">
        <v>60</v>
      </c>
      <c r="D52" s="612" t="s">
        <v>338</v>
      </c>
      <c r="E52" s="612"/>
      <c r="F52" s="612"/>
      <c r="G52" s="612"/>
      <c r="H52" s="612"/>
      <c r="I52" s="612"/>
      <c r="J52" s="272">
        <v>3228</v>
      </c>
      <c r="K52" s="272">
        <v>2974</v>
      </c>
      <c r="L52" s="272">
        <v>1800</v>
      </c>
    </row>
    <row r="53" spans="1:12" s="274" customFormat="1" ht="18.75" customHeight="1">
      <c r="A53" s="602">
        <f t="shared" si="0"/>
        <v>46</v>
      </c>
      <c r="B53" s="627"/>
      <c r="C53" s="611" t="s">
        <v>53</v>
      </c>
      <c r="D53" s="612" t="s">
        <v>146</v>
      </c>
      <c r="E53" s="612"/>
      <c r="F53" s="612"/>
      <c r="G53" s="612"/>
      <c r="H53" s="612"/>
      <c r="I53" s="612"/>
      <c r="J53" s="272">
        <v>2946</v>
      </c>
      <c r="K53" s="272">
        <v>8405</v>
      </c>
      <c r="L53" s="272">
        <v>8346</v>
      </c>
    </row>
    <row r="54" spans="1:12" s="274" customFormat="1" ht="18.75" customHeight="1">
      <c r="A54" s="602">
        <f t="shared" si="0"/>
        <v>47</v>
      </c>
      <c r="B54" s="628" t="s">
        <v>144</v>
      </c>
      <c r="C54" s="626" t="s">
        <v>148</v>
      </c>
      <c r="D54" s="392"/>
      <c r="E54" s="392"/>
      <c r="F54" s="392"/>
      <c r="G54" s="392"/>
      <c r="H54" s="392"/>
      <c r="I54" s="393"/>
      <c r="J54" s="273">
        <f>SUM(J47:J53)</f>
        <v>10962</v>
      </c>
      <c r="K54" s="273">
        <f>SUM(K47:K53)</f>
        <v>16167</v>
      </c>
      <c r="L54" s="273">
        <f>SUM(L47:L53)</f>
        <v>11579</v>
      </c>
    </row>
    <row r="55" spans="1:12" s="274" customFormat="1" ht="18.75" customHeight="1">
      <c r="A55" s="602">
        <f t="shared" si="0"/>
        <v>48</v>
      </c>
      <c r="B55" s="629" t="s">
        <v>129</v>
      </c>
      <c r="C55" s="630" t="s">
        <v>10</v>
      </c>
      <c r="D55" s="612" t="s">
        <v>339</v>
      </c>
      <c r="E55" s="612"/>
      <c r="F55" s="612"/>
      <c r="G55" s="612"/>
      <c r="H55" s="612"/>
      <c r="I55" s="612"/>
      <c r="J55" s="272">
        <v>1028</v>
      </c>
      <c r="K55" s="272">
        <v>1753</v>
      </c>
      <c r="L55" s="272">
        <v>1496</v>
      </c>
    </row>
    <row r="56" spans="1:12" s="274" customFormat="1" ht="18.75" customHeight="1">
      <c r="A56" s="602">
        <f t="shared" si="0"/>
        <v>49</v>
      </c>
      <c r="B56" s="631" t="s">
        <v>340</v>
      </c>
      <c r="C56" s="632" t="s">
        <v>341</v>
      </c>
      <c r="D56" s="633"/>
      <c r="E56" s="394"/>
      <c r="F56" s="394"/>
      <c r="G56" s="394"/>
      <c r="H56" s="394"/>
      <c r="I56" s="395"/>
      <c r="J56" s="276">
        <f>SUM(J19+J40+J45+J54+J55)</f>
        <v>1082592</v>
      </c>
      <c r="K56" s="276">
        <f>SUM(K19+K40+K45+K54+K55)</f>
        <v>1076130</v>
      </c>
      <c r="L56" s="276">
        <f>SUM(L19+L40+L45+L54+L55)</f>
        <v>208526</v>
      </c>
    </row>
    <row r="57" spans="1:12" s="274" customFormat="1" ht="18.75" customHeight="1">
      <c r="A57" s="634"/>
      <c r="B57" s="277"/>
      <c r="C57" s="635"/>
      <c r="D57" s="636"/>
      <c r="E57" s="278"/>
      <c r="F57" s="278"/>
      <c r="G57" s="278"/>
      <c r="H57" s="278"/>
      <c r="I57" s="637" t="str">
        <f>L1</f>
        <v>4. melléklet a 3/2014. (II.17) önkormányzati rendelethez</v>
      </c>
      <c r="J57" s="396"/>
      <c r="K57" s="396"/>
      <c r="L57" s="396"/>
    </row>
    <row r="58" spans="1:12" s="274" customFormat="1" ht="18.75" customHeight="1">
      <c r="A58" s="634"/>
      <c r="B58" s="277"/>
      <c r="C58" s="635"/>
      <c r="D58" s="636"/>
      <c r="E58" s="278"/>
      <c r="F58" s="278"/>
      <c r="G58" s="278"/>
      <c r="H58" s="278"/>
      <c r="I58" s="278"/>
      <c r="J58" s="636"/>
      <c r="K58" s="638"/>
      <c r="L58" s="638"/>
    </row>
    <row r="59" spans="1:12" s="274" customFormat="1" ht="18.75" customHeight="1">
      <c r="A59" s="600">
        <f>A56+1</f>
        <v>50</v>
      </c>
      <c r="B59" s="279" t="s">
        <v>0</v>
      </c>
      <c r="C59" s="279" t="s">
        <v>1</v>
      </c>
      <c r="D59" s="279" t="s">
        <v>2</v>
      </c>
      <c r="E59" s="279" t="s">
        <v>3</v>
      </c>
      <c r="F59" s="279" t="s">
        <v>4</v>
      </c>
      <c r="G59" s="279" t="s">
        <v>5</v>
      </c>
      <c r="H59" s="279" t="s">
        <v>85</v>
      </c>
      <c r="I59" s="279" t="s">
        <v>6</v>
      </c>
      <c r="J59" s="279" t="s">
        <v>7</v>
      </c>
      <c r="K59" s="279" t="s">
        <v>44</v>
      </c>
      <c r="L59" s="279" t="s">
        <v>8</v>
      </c>
    </row>
    <row r="60" spans="1:12" s="274" customFormat="1" ht="18.75" customHeight="1">
      <c r="A60" s="639">
        <f aca="true" t="shared" si="1" ref="A60:A135">A59+1</f>
        <v>51</v>
      </c>
      <c r="B60" s="280"/>
      <c r="C60" s="640"/>
      <c r="D60" s="641"/>
      <c r="E60" s="281"/>
      <c r="F60" s="281"/>
      <c r="G60" s="281"/>
      <c r="H60" s="281"/>
      <c r="I60" s="281"/>
      <c r="J60" s="641"/>
      <c r="K60" s="642"/>
      <c r="L60" s="643" t="str">
        <f>L8</f>
        <v>ezer Ft-ban</v>
      </c>
    </row>
    <row r="61" spans="1:12" s="283" customFormat="1" ht="18.75" customHeight="1">
      <c r="A61" s="639">
        <f t="shared" si="1"/>
        <v>52</v>
      </c>
      <c r="B61" s="644" t="s">
        <v>342</v>
      </c>
      <c r="C61" s="645" t="s">
        <v>343</v>
      </c>
      <c r="D61" s="645"/>
      <c r="E61" s="391"/>
      <c r="F61" s="391"/>
      <c r="G61" s="391"/>
      <c r="H61" s="391"/>
      <c r="I61" s="391"/>
      <c r="J61" s="276"/>
      <c r="K61" s="282"/>
      <c r="L61" s="282"/>
    </row>
    <row r="62" spans="1:12" s="283" customFormat="1" ht="18.75" customHeight="1">
      <c r="A62" s="639">
        <f t="shared" si="1"/>
        <v>53</v>
      </c>
      <c r="B62" s="284"/>
      <c r="C62" s="646" t="s">
        <v>344</v>
      </c>
      <c r="D62" s="646"/>
      <c r="E62" s="386"/>
      <c r="F62" s="386"/>
      <c r="G62" s="386"/>
      <c r="H62" s="386"/>
      <c r="I62" s="386"/>
      <c r="J62" s="282"/>
      <c r="K62" s="647">
        <f>SUM(K63:K87)</f>
        <v>926</v>
      </c>
      <c r="L62" s="647">
        <f>SUM(L63:L87)</f>
        <v>926</v>
      </c>
    </row>
    <row r="63" spans="1:12" s="283" customFormat="1" ht="18.75" customHeight="1">
      <c r="A63" s="639">
        <f t="shared" si="1"/>
        <v>54</v>
      </c>
      <c r="B63" s="648"/>
      <c r="C63" s="648" t="s">
        <v>10</v>
      </c>
      <c r="D63" s="649" t="s">
        <v>457</v>
      </c>
      <c r="E63" s="649"/>
      <c r="F63" s="649"/>
      <c r="G63" s="649"/>
      <c r="H63" s="649"/>
      <c r="I63" s="649"/>
      <c r="J63" s="650"/>
      <c r="K63" s="651">
        <v>2</v>
      </c>
      <c r="L63" s="651">
        <v>2</v>
      </c>
    </row>
    <row r="64" spans="1:12" s="283" customFormat="1" ht="18.75" customHeight="1">
      <c r="A64" s="639">
        <f t="shared" si="1"/>
        <v>55</v>
      </c>
      <c r="B64" s="648"/>
      <c r="C64" s="648" t="s">
        <v>16</v>
      </c>
      <c r="D64" s="649" t="s">
        <v>458</v>
      </c>
      <c r="E64" s="649"/>
      <c r="F64" s="649"/>
      <c r="G64" s="649"/>
      <c r="H64" s="649"/>
      <c r="I64" s="649"/>
      <c r="J64" s="650"/>
      <c r="K64" s="651">
        <v>39</v>
      </c>
      <c r="L64" s="651">
        <v>39</v>
      </c>
    </row>
    <row r="65" spans="1:12" s="283" customFormat="1" ht="18.75" customHeight="1">
      <c r="A65" s="639">
        <f t="shared" si="1"/>
        <v>56</v>
      </c>
      <c r="B65" s="648"/>
      <c r="C65" s="648" t="s">
        <v>23</v>
      </c>
      <c r="D65" s="649" t="s">
        <v>459</v>
      </c>
      <c r="E65" s="649"/>
      <c r="F65" s="649"/>
      <c r="G65" s="649"/>
      <c r="H65" s="649"/>
      <c r="I65" s="649"/>
      <c r="J65" s="650"/>
      <c r="K65" s="651">
        <v>33</v>
      </c>
      <c r="L65" s="651">
        <v>33</v>
      </c>
    </row>
    <row r="66" spans="1:12" s="283" customFormat="1" ht="18.75" customHeight="1">
      <c r="A66" s="639">
        <f t="shared" si="1"/>
        <v>57</v>
      </c>
      <c r="B66" s="648"/>
      <c r="C66" s="648" t="s">
        <v>26</v>
      </c>
      <c r="D66" s="649" t="s">
        <v>460</v>
      </c>
      <c r="E66" s="649"/>
      <c r="F66" s="649"/>
      <c r="G66" s="649"/>
      <c r="H66" s="649"/>
      <c r="I66" s="649"/>
      <c r="J66" s="650"/>
      <c r="K66" s="651">
        <v>60</v>
      </c>
      <c r="L66" s="651">
        <v>60</v>
      </c>
    </row>
    <row r="67" spans="1:12" s="283" customFormat="1" ht="18.75" customHeight="1">
      <c r="A67" s="639">
        <f t="shared" si="1"/>
        <v>58</v>
      </c>
      <c r="B67" s="648"/>
      <c r="C67" s="648" t="s">
        <v>58</v>
      </c>
      <c r="D67" s="649" t="s">
        <v>461</v>
      </c>
      <c r="E67" s="649"/>
      <c r="F67" s="649"/>
      <c r="G67" s="649"/>
      <c r="H67" s="649"/>
      <c r="I67" s="649"/>
      <c r="J67" s="650"/>
      <c r="K67" s="651">
        <v>7</v>
      </c>
      <c r="L67" s="651">
        <v>7</v>
      </c>
    </row>
    <row r="68" spans="1:12" s="283" customFormat="1" ht="18.75" customHeight="1">
      <c r="A68" s="639">
        <f t="shared" si="1"/>
        <v>59</v>
      </c>
      <c r="B68" s="648"/>
      <c r="C68" s="648" t="s">
        <v>60</v>
      </c>
      <c r="D68" s="649" t="s">
        <v>462</v>
      </c>
      <c r="E68" s="649"/>
      <c r="F68" s="649"/>
      <c r="G68" s="649"/>
      <c r="H68" s="649"/>
      <c r="I68" s="649"/>
      <c r="J68" s="650"/>
      <c r="K68" s="651">
        <v>28</v>
      </c>
      <c r="L68" s="651">
        <v>28</v>
      </c>
    </row>
    <row r="69" spans="1:12" s="283" customFormat="1" ht="18.75" customHeight="1">
      <c r="A69" s="639">
        <f t="shared" si="1"/>
        <v>60</v>
      </c>
      <c r="B69" s="648"/>
      <c r="C69" s="648" t="s">
        <v>53</v>
      </c>
      <c r="D69" s="649" t="s">
        <v>463</v>
      </c>
      <c r="E69" s="649"/>
      <c r="F69" s="649"/>
      <c r="G69" s="649"/>
      <c r="H69" s="649"/>
      <c r="I69" s="649"/>
      <c r="J69" s="650"/>
      <c r="K69" s="651">
        <v>18</v>
      </c>
      <c r="L69" s="651">
        <v>18</v>
      </c>
    </row>
    <row r="70" spans="1:12" s="283" customFormat="1" ht="18.75" customHeight="1">
      <c r="A70" s="639">
        <f t="shared" si="1"/>
        <v>61</v>
      </c>
      <c r="B70" s="648"/>
      <c r="C70" s="648" t="s">
        <v>28</v>
      </c>
      <c r="D70" s="649" t="s">
        <v>464</v>
      </c>
      <c r="E70" s="649"/>
      <c r="F70" s="649"/>
      <c r="G70" s="649"/>
      <c r="H70" s="649"/>
      <c r="I70" s="649"/>
      <c r="J70" s="650"/>
      <c r="K70" s="651">
        <v>80</v>
      </c>
      <c r="L70" s="651">
        <v>80</v>
      </c>
    </row>
    <row r="71" spans="1:12" s="283" customFormat="1" ht="18.75" customHeight="1">
      <c r="A71" s="639">
        <f t="shared" si="1"/>
        <v>62</v>
      </c>
      <c r="B71" s="648"/>
      <c r="C71" s="648" t="s">
        <v>30</v>
      </c>
      <c r="D71" s="649" t="s">
        <v>465</v>
      </c>
      <c r="E71" s="649"/>
      <c r="F71" s="649"/>
      <c r="G71" s="649"/>
      <c r="H71" s="649"/>
      <c r="I71" s="649"/>
      <c r="J71" s="650"/>
      <c r="K71" s="651">
        <v>99</v>
      </c>
      <c r="L71" s="651">
        <v>99</v>
      </c>
    </row>
    <row r="72" spans="1:12" s="283" customFormat="1" ht="18.75" customHeight="1">
      <c r="A72" s="639">
        <f t="shared" si="1"/>
        <v>63</v>
      </c>
      <c r="B72" s="648"/>
      <c r="C72" s="648" t="s">
        <v>32</v>
      </c>
      <c r="D72" s="649" t="s">
        <v>466</v>
      </c>
      <c r="E72" s="649"/>
      <c r="F72" s="649"/>
      <c r="G72" s="649"/>
      <c r="H72" s="649"/>
      <c r="I72" s="649"/>
      <c r="J72" s="650"/>
      <c r="K72" s="651">
        <v>66</v>
      </c>
      <c r="L72" s="651">
        <v>66</v>
      </c>
    </row>
    <row r="73" spans="1:12" s="283" customFormat="1" ht="18.75" customHeight="1">
      <c r="A73" s="639">
        <f t="shared" si="1"/>
        <v>64</v>
      </c>
      <c r="B73" s="648"/>
      <c r="C73" s="648" t="s">
        <v>36</v>
      </c>
      <c r="D73" s="649" t="s">
        <v>467</v>
      </c>
      <c r="E73" s="649"/>
      <c r="F73" s="649"/>
      <c r="G73" s="649"/>
      <c r="H73" s="649"/>
      <c r="I73" s="649"/>
      <c r="J73" s="650"/>
      <c r="K73" s="651">
        <v>21</v>
      </c>
      <c r="L73" s="651">
        <v>21</v>
      </c>
    </row>
    <row r="74" spans="1:12" s="283" customFormat="1" ht="18.75" customHeight="1">
      <c r="A74" s="639">
        <f t="shared" si="1"/>
        <v>65</v>
      </c>
      <c r="B74" s="648"/>
      <c r="C74" s="648" t="s">
        <v>54</v>
      </c>
      <c r="D74" s="649" t="s">
        <v>468</v>
      </c>
      <c r="E74" s="649"/>
      <c r="F74" s="649"/>
      <c r="G74" s="649"/>
      <c r="H74" s="649"/>
      <c r="I74" s="649"/>
      <c r="J74" s="650"/>
      <c r="K74" s="651">
        <v>6</v>
      </c>
      <c r="L74" s="651">
        <v>6</v>
      </c>
    </row>
    <row r="75" spans="1:12" s="283" customFormat="1" ht="18.75" customHeight="1">
      <c r="A75" s="639">
        <f t="shared" si="1"/>
        <v>66</v>
      </c>
      <c r="B75" s="648"/>
      <c r="C75" s="648" t="s">
        <v>38</v>
      </c>
      <c r="D75" s="649" t="s">
        <v>469</v>
      </c>
      <c r="E75" s="649"/>
      <c r="F75" s="649"/>
      <c r="G75" s="649"/>
      <c r="H75" s="649"/>
      <c r="I75" s="649"/>
      <c r="J75" s="650"/>
      <c r="K75" s="651">
        <v>23</v>
      </c>
      <c r="L75" s="651">
        <v>23</v>
      </c>
    </row>
    <row r="76" spans="1:12" s="283" customFormat="1" ht="18.75" customHeight="1">
      <c r="A76" s="639">
        <f t="shared" si="1"/>
        <v>67</v>
      </c>
      <c r="B76" s="648"/>
      <c r="C76" s="648" t="s">
        <v>40</v>
      </c>
      <c r="D76" s="649" t="s">
        <v>470</v>
      </c>
      <c r="E76" s="649"/>
      <c r="F76" s="649"/>
      <c r="G76" s="649"/>
      <c r="H76" s="649"/>
      <c r="I76" s="649"/>
      <c r="J76" s="650"/>
      <c r="K76" s="651">
        <v>1</v>
      </c>
      <c r="L76" s="651">
        <v>1</v>
      </c>
    </row>
    <row r="77" spans="1:12" s="283" customFormat="1" ht="18.75" customHeight="1">
      <c r="A77" s="639">
        <f t="shared" si="1"/>
        <v>68</v>
      </c>
      <c r="B77" s="648"/>
      <c r="C77" s="648" t="s">
        <v>67</v>
      </c>
      <c r="D77" s="649" t="s">
        <v>471</v>
      </c>
      <c r="E77" s="649"/>
      <c r="F77" s="649"/>
      <c r="G77" s="649"/>
      <c r="H77" s="649"/>
      <c r="I77" s="649"/>
      <c r="J77" s="650"/>
      <c r="K77" s="651">
        <v>1</v>
      </c>
      <c r="L77" s="651">
        <v>1</v>
      </c>
    </row>
    <row r="78" spans="1:12" s="283" customFormat="1" ht="18.75" customHeight="1">
      <c r="A78" s="639">
        <f t="shared" si="1"/>
        <v>69</v>
      </c>
      <c r="B78" s="648"/>
      <c r="C78" s="648" t="s">
        <v>68</v>
      </c>
      <c r="D78" s="649" t="s">
        <v>472</v>
      </c>
      <c r="E78" s="649"/>
      <c r="F78" s="649"/>
      <c r="G78" s="649"/>
      <c r="H78" s="649"/>
      <c r="I78" s="649"/>
      <c r="J78" s="650"/>
      <c r="K78" s="651">
        <v>1</v>
      </c>
      <c r="L78" s="651">
        <v>1</v>
      </c>
    </row>
    <row r="79" spans="1:12" s="283" customFormat="1" ht="18.75" customHeight="1">
      <c r="A79" s="639">
        <f t="shared" si="1"/>
        <v>70</v>
      </c>
      <c r="B79" s="648"/>
      <c r="C79" s="648" t="s">
        <v>69</v>
      </c>
      <c r="D79" s="649" t="s">
        <v>473</v>
      </c>
      <c r="E79" s="649"/>
      <c r="F79" s="649"/>
      <c r="G79" s="649"/>
      <c r="H79" s="649"/>
      <c r="I79" s="649"/>
      <c r="J79" s="650"/>
      <c r="K79" s="651">
        <v>1</v>
      </c>
      <c r="L79" s="651">
        <v>1</v>
      </c>
    </row>
    <row r="80" spans="1:12" s="283" customFormat="1" ht="18.75" customHeight="1">
      <c r="A80" s="639">
        <f t="shared" si="1"/>
        <v>71</v>
      </c>
      <c r="B80" s="648"/>
      <c r="C80" s="648" t="s">
        <v>70</v>
      </c>
      <c r="D80" s="649" t="s">
        <v>474</v>
      </c>
      <c r="E80" s="649"/>
      <c r="F80" s="649"/>
      <c r="G80" s="649"/>
      <c r="H80" s="649"/>
      <c r="I80" s="649"/>
      <c r="J80" s="650"/>
      <c r="K80" s="651">
        <v>5</v>
      </c>
      <c r="L80" s="651">
        <v>5</v>
      </c>
    </row>
    <row r="81" spans="1:12" s="283" customFormat="1" ht="18.75" customHeight="1">
      <c r="A81" s="639">
        <f t="shared" si="1"/>
        <v>72</v>
      </c>
      <c r="B81" s="648"/>
      <c r="C81" s="648" t="s">
        <v>71</v>
      </c>
      <c r="D81" s="649" t="s">
        <v>463</v>
      </c>
      <c r="E81" s="649"/>
      <c r="F81" s="649"/>
      <c r="G81" s="649"/>
      <c r="H81" s="649"/>
      <c r="I81" s="649"/>
      <c r="J81" s="650"/>
      <c r="K81" s="651">
        <v>15</v>
      </c>
      <c r="L81" s="651">
        <v>15</v>
      </c>
    </row>
    <row r="82" spans="1:12" s="283" customFormat="1" ht="18.75" customHeight="1">
      <c r="A82" s="639">
        <f t="shared" si="1"/>
        <v>73</v>
      </c>
      <c r="B82" s="648"/>
      <c r="C82" s="648" t="s">
        <v>72</v>
      </c>
      <c r="D82" s="649" t="s">
        <v>475</v>
      </c>
      <c r="E82" s="649"/>
      <c r="F82" s="649"/>
      <c r="G82" s="649"/>
      <c r="H82" s="649"/>
      <c r="I82" s="649"/>
      <c r="J82" s="650"/>
      <c r="K82" s="651">
        <v>9</v>
      </c>
      <c r="L82" s="651">
        <v>9</v>
      </c>
    </row>
    <row r="83" spans="1:12" s="283" customFormat="1" ht="18.75" customHeight="1">
      <c r="A83" s="639">
        <f t="shared" si="1"/>
        <v>74</v>
      </c>
      <c r="B83" s="648"/>
      <c r="C83" s="648" t="s">
        <v>73</v>
      </c>
      <c r="D83" s="649" t="s">
        <v>476</v>
      </c>
      <c r="E83" s="649"/>
      <c r="F83" s="649"/>
      <c r="G83" s="649"/>
      <c r="H83" s="649"/>
      <c r="I83" s="649"/>
      <c r="J83" s="650"/>
      <c r="K83" s="651">
        <v>8</v>
      </c>
      <c r="L83" s="651">
        <v>8</v>
      </c>
    </row>
    <row r="84" spans="1:12" s="283" customFormat="1" ht="18.75" customHeight="1">
      <c r="A84" s="639">
        <f t="shared" si="1"/>
        <v>75</v>
      </c>
      <c r="B84" s="648"/>
      <c r="C84" s="648" t="s">
        <v>74</v>
      </c>
      <c r="D84" s="649" t="s">
        <v>477</v>
      </c>
      <c r="E84" s="649"/>
      <c r="F84" s="649"/>
      <c r="G84" s="649"/>
      <c r="H84" s="649"/>
      <c r="I84" s="649"/>
      <c r="J84" s="650"/>
      <c r="K84" s="651">
        <v>33</v>
      </c>
      <c r="L84" s="651">
        <v>33</v>
      </c>
    </row>
    <row r="85" spans="1:12" s="283" customFormat="1" ht="18.75" customHeight="1">
      <c r="A85" s="639">
        <f t="shared" si="1"/>
        <v>76</v>
      </c>
      <c r="B85" s="648"/>
      <c r="C85" s="648" t="s">
        <v>76</v>
      </c>
      <c r="D85" s="649" t="s">
        <v>478</v>
      </c>
      <c r="E85" s="649"/>
      <c r="F85" s="649"/>
      <c r="G85" s="649"/>
      <c r="H85" s="649"/>
      <c r="I85" s="649"/>
      <c r="J85" s="650"/>
      <c r="K85" s="651">
        <v>55</v>
      </c>
      <c r="L85" s="651">
        <v>55</v>
      </c>
    </row>
    <row r="86" spans="1:12" s="283" customFormat="1" ht="18.75" customHeight="1">
      <c r="A86" s="639">
        <f t="shared" si="1"/>
        <v>77</v>
      </c>
      <c r="B86" s="648"/>
      <c r="C86" s="648" t="s">
        <v>79</v>
      </c>
      <c r="D86" s="649" t="s">
        <v>458</v>
      </c>
      <c r="E86" s="649"/>
      <c r="F86" s="649"/>
      <c r="G86" s="649"/>
      <c r="H86" s="649"/>
      <c r="I86" s="649"/>
      <c r="J86" s="650"/>
      <c r="K86" s="651">
        <v>10</v>
      </c>
      <c r="L86" s="651">
        <v>10</v>
      </c>
    </row>
    <row r="87" spans="1:12" s="283" customFormat="1" ht="18.75" customHeight="1">
      <c r="A87" s="639">
        <f t="shared" si="1"/>
        <v>78</v>
      </c>
      <c r="B87" s="648"/>
      <c r="C87" s="648" t="s">
        <v>81</v>
      </c>
      <c r="D87" s="649" t="s">
        <v>479</v>
      </c>
      <c r="E87" s="649"/>
      <c r="F87" s="649"/>
      <c r="G87" s="649"/>
      <c r="H87" s="649"/>
      <c r="I87" s="649"/>
      <c r="J87" s="650"/>
      <c r="K87" s="651">
        <v>305</v>
      </c>
      <c r="L87" s="651">
        <v>305</v>
      </c>
    </row>
    <row r="88" spans="1:12" s="283" customFormat="1" ht="18.75" customHeight="1">
      <c r="A88" s="639">
        <f t="shared" si="1"/>
        <v>79</v>
      </c>
      <c r="B88" s="652"/>
      <c r="C88" s="646" t="s">
        <v>345</v>
      </c>
      <c r="D88" s="646"/>
      <c r="E88" s="386"/>
      <c r="F88" s="386"/>
      <c r="G88" s="386"/>
      <c r="H88" s="386"/>
      <c r="I88" s="386"/>
      <c r="J88" s="653"/>
      <c r="K88" s="654">
        <f>SUM(K89:K104)</f>
        <v>1359</v>
      </c>
      <c r="L88" s="654">
        <f>SUM(L89:L104)</f>
        <v>1359</v>
      </c>
    </row>
    <row r="89" spans="1:12" s="283" customFormat="1" ht="18.75" customHeight="1">
      <c r="A89" s="639">
        <f t="shared" si="1"/>
        <v>80</v>
      </c>
      <c r="B89" s="648"/>
      <c r="C89" s="648" t="s">
        <v>10</v>
      </c>
      <c r="D89" s="649" t="s">
        <v>480</v>
      </c>
      <c r="E89" s="649"/>
      <c r="F89" s="649"/>
      <c r="G89" s="649"/>
      <c r="H89" s="649"/>
      <c r="I89" s="649"/>
      <c r="J89" s="650"/>
      <c r="K89" s="651">
        <v>47</v>
      </c>
      <c r="L89" s="651">
        <v>47</v>
      </c>
    </row>
    <row r="90" spans="1:12" s="283" customFormat="1" ht="18.75" customHeight="1">
      <c r="A90" s="639">
        <f t="shared" si="1"/>
        <v>81</v>
      </c>
      <c r="B90" s="648"/>
      <c r="C90" s="648" t="s">
        <v>16</v>
      </c>
      <c r="D90" s="649" t="s">
        <v>481</v>
      </c>
      <c r="E90" s="649"/>
      <c r="F90" s="649"/>
      <c r="G90" s="649"/>
      <c r="H90" s="649"/>
      <c r="I90" s="649"/>
      <c r="J90" s="650"/>
      <c r="K90" s="651">
        <v>55</v>
      </c>
      <c r="L90" s="651">
        <v>55</v>
      </c>
    </row>
    <row r="91" spans="1:12" s="283" customFormat="1" ht="18.75" customHeight="1">
      <c r="A91" s="639">
        <f t="shared" si="1"/>
        <v>82</v>
      </c>
      <c r="B91" s="648"/>
      <c r="C91" s="648" t="s">
        <v>23</v>
      </c>
      <c r="D91" s="649" t="s">
        <v>482</v>
      </c>
      <c r="E91" s="649"/>
      <c r="F91" s="649"/>
      <c r="G91" s="649"/>
      <c r="H91" s="649"/>
      <c r="I91" s="649"/>
      <c r="J91" s="655"/>
      <c r="K91" s="656">
        <v>24</v>
      </c>
      <c r="L91" s="656">
        <v>24</v>
      </c>
    </row>
    <row r="92" spans="1:12" s="283" customFormat="1" ht="18.75" customHeight="1">
      <c r="A92" s="639">
        <f t="shared" si="1"/>
        <v>83</v>
      </c>
      <c r="B92" s="648"/>
      <c r="C92" s="648" t="s">
        <v>26</v>
      </c>
      <c r="D92" s="649" t="s">
        <v>483</v>
      </c>
      <c r="E92" s="649"/>
      <c r="F92" s="649"/>
      <c r="G92" s="649"/>
      <c r="H92" s="649"/>
      <c r="I92" s="649"/>
      <c r="J92" s="655"/>
      <c r="K92" s="656">
        <v>24</v>
      </c>
      <c r="L92" s="656">
        <v>24</v>
      </c>
    </row>
    <row r="93" spans="1:12" s="283" customFormat="1" ht="18.75" customHeight="1">
      <c r="A93" s="639">
        <f t="shared" si="1"/>
        <v>84</v>
      </c>
      <c r="B93" s="648"/>
      <c r="C93" s="648" t="s">
        <v>58</v>
      </c>
      <c r="D93" s="649" t="s">
        <v>484</v>
      </c>
      <c r="E93" s="649"/>
      <c r="F93" s="649"/>
      <c r="G93" s="649"/>
      <c r="H93" s="649"/>
      <c r="I93" s="649"/>
      <c r="J93" s="655"/>
      <c r="K93" s="656">
        <v>39</v>
      </c>
      <c r="L93" s="656">
        <v>39</v>
      </c>
    </row>
    <row r="94" spans="1:12" s="283" customFormat="1" ht="18.75" customHeight="1">
      <c r="A94" s="639">
        <f t="shared" si="1"/>
        <v>85</v>
      </c>
      <c r="B94" s="648"/>
      <c r="C94" s="648" t="s">
        <v>60</v>
      </c>
      <c r="D94" s="649" t="s">
        <v>485</v>
      </c>
      <c r="E94" s="649"/>
      <c r="F94" s="649"/>
      <c r="G94" s="649"/>
      <c r="H94" s="649"/>
      <c r="I94" s="649"/>
      <c r="J94" s="655"/>
      <c r="K94" s="656">
        <v>8</v>
      </c>
      <c r="L94" s="656">
        <v>8</v>
      </c>
    </row>
    <row r="95" spans="1:12" s="283" customFormat="1" ht="18.75" customHeight="1">
      <c r="A95" s="639">
        <f t="shared" si="1"/>
        <v>86</v>
      </c>
      <c r="B95" s="648"/>
      <c r="C95" s="648" t="s">
        <v>53</v>
      </c>
      <c r="D95" s="649" t="s">
        <v>486</v>
      </c>
      <c r="E95" s="649"/>
      <c r="F95" s="649"/>
      <c r="G95" s="649"/>
      <c r="H95" s="649"/>
      <c r="I95" s="649"/>
      <c r="J95" s="655"/>
      <c r="K95" s="656">
        <v>31</v>
      </c>
      <c r="L95" s="656">
        <v>31</v>
      </c>
    </row>
    <row r="96" spans="1:12" s="283" customFormat="1" ht="18.75" customHeight="1">
      <c r="A96" s="639">
        <f t="shared" si="1"/>
        <v>87</v>
      </c>
      <c r="B96" s="648"/>
      <c r="C96" s="648" t="s">
        <v>28</v>
      </c>
      <c r="D96" s="649" t="s">
        <v>487</v>
      </c>
      <c r="E96" s="649"/>
      <c r="F96" s="649"/>
      <c r="G96" s="649"/>
      <c r="H96" s="649"/>
      <c r="I96" s="649"/>
      <c r="J96" s="655"/>
      <c r="K96" s="656">
        <v>93</v>
      </c>
      <c r="L96" s="656">
        <v>93</v>
      </c>
    </row>
    <row r="97" spans="1:12" s="283" customFormat="1" ht="18.75" customHeight="1">
      <c r="A97" s="639">
        <f t="shared" si="1"/>
        <v>88</v>
      </c>
      <c r="B97" s="648"/>
      <c r="C97" s="648" t="s">
        <v>30</v>
      </c>
      <c r="D97" s="649" t="s">
        <v>488</v>
      </c>
      <c r="E97" s="649"/>
      <c r="F97" s="649"/>
      <c r="G97" s="649"/>
      <c r="H97" s="649"/>
      <c r="I97" s="649"/>
      <c r="J97" s="655"/>
      <c r="K97" s="656">
        <v>29</v>
      </c>
      <c r="L97" s="656">
        <v>29</v>
      </c>
    </row>
    <row r="98" spans="1:12" s="283" customFormat="1" ht="18.75" customHeight="1">
      <c r="A98" s="639">
        <f t="shared" si="1"/>
        <v>89</v>
      </c>
      <c r="B98" s="648"/>
      <c r="C98" s="648" t="s">
        <v>32</v>
      </c>
      <c r="D98" s="649" t="s">
        <v>489</v>
      </c>
      <c r="E98" s="649"/>
      <c r="F98" s="649"/>
      <c r="G98" s="649"/>
      <c r="H98" s="649"/>
      <c r="I98" s="649"/>
      <c r="J98" s="655"/>
      <c r="K98" s="656">
        <v>53</v>
      </c>
      <c r="L98" s="656">
        <v>53</v>
      </c>
    </row>
    <row r="99" spans="1:12" s="283" customFormat="1" ht="18.75" customHeight="1">
      <c r="A99" s="639">
        <f t="shared" si="1"/>
        <v>90</v>
      </c>
      <c r="B99" s="648"/>
      <c r="C99" s="648" t="s">
        <v>36</v>
      </c>
      <c r="D99" s="649" t="s">
        <v>490</v>
      </c>
      <c r="E99" s="649"/>
      <c r="F99" s="649"/>
      <c r="G99" s="649"/>
      <c r="H99" s="649"/>
      <c r="I99" s="649"/>
      <c r="J99" s="655"/>
      <c r="K99" s="656">
        <v>14</v>
      </c>
      <c r="L99" s="656">
        <v>14</v>
      </c>
    </row>
    <row r="100" spans="1:12" s="283" customFormat="1" ht="18.75" customHeight="1">
      <c r="A100" s="639">
        <f t="shared" si="1"/>
        <v>91</v>
      </c>
      <c r="B100" s="648"/>
      <c r="C100" s="648" t="s">
        <v>54</v>
      </c>
      <c r="D100" s="649" t="s">
        <v>491</v>
      </c>
      <c r="E100" s="649"/>
      <c r="F100" s="649"/>
      <c r="G100" s="649"/>
      <c r="H100" s="649"/>
      <c r="I100" s="649"/>
      <c r="J100" s="655"/>
      <c r="K100" s="656">
        <v>44</v>
      </c>
      <c r="L100" s="656">
        <v>44</v>
      </c>
    </row>
    <row r="101" spans="1:12" s="283" customFormat="1" ht="18.75" customHeight="1">
      <c r="A101" s="639">
        <f t="shared" si="1"/>
        <v>92</v>
      </c>
      <c r="B101" s="648"/>
      <c r="C101" s="648" t="s">
        <v>38</v>
      </c>
      <c r="D101" s="649" t="s">
        <v>346</v>
      </c>
      <c r="E101" s="649"/>
      <c r="F101" s="649"/>
      <c r="G101" s="649"/>
      <c r="H101" s="649"/>
      <c r="I101" s="649"/>
      <c r="J101" s="655"/>
      <c r="K101" s="656">
        <v>101</v>
      </c>
      <c r="L101" s="656">
        <v>101</v>
      </c>
    </row>
    <row r="102" spans="1:12" s="283" customFormat="1" ht="18.75" customHeight="1">
      <c r="A102" s="639">
        <f t="shared" si="1"/>
        <v>93</v>
      </c>
      <c r="B102" s="648"/>
      <c r="C102" s="648" t="s">
        <v>40</v>
      </c>
      <c r="D102" s="649" t="s">
        <v>347</v>
      </c>
      <c r="E102" s="649"/>
      <c r="F102" s="649"/>
      <c r="G102" s="649"/>
      <c r="H102" s="649"/>
      <c r="I102" s="649"/>
      <c r="J102" s="655"/>
      <c r="K102" s="656">
        <v>176</v>
      </c>
      <c r="L102" s="656">
        <v>176</v>
      </c>
    </row>
    <row r="103" spans="1:12" s="283" customFormat="1" ht="18.75" customHeight="1">
      <c r="A103" s="639">
        <f t="shared" si="1"/>
        <v>94</v>
      </c>
      <c r="B103" s="648"/>
      <c r="C103" s="648" t="s">
        <v>67</v>
      </c>
      <c r="D103" s="649" t="s">
        <v>348</v>
      </c>
      <c r="E103" s="649"/>
      <c r="F103" s="649"/>
      <c r="G103" s="649"/>
      <c r="H103" s="649"/>
      <c r="I103" s="649"/>
      <c r="J103" s="655"/>
      <c r="K103" s="656">
        <v>456</v>
      </c>
      <c r="L103" s="656">
        <v>456</v>
      </c>
    </row>
    <row r="104" spans="1:12" s="283" customFormat="1" ht="18.75" customHeight="1">
      <c r="A104" s="639">
        <f t="shared" si="1"/>
        <v>95</v>
      </c>
      <c r="B104" s="648"/>
      <c r="C104" s="648">
        <v>16</v>
      </c>
      <c r="D104" s="649" t="s">
        <v>492</v>
      </c>
      <c r="E104" s="649"/>
      <c r="F104" s="649"/>
      <c r="G104" s="649"/>
      <c r="H104" s="649"/>
      <c r="I104" s="649"/>
      <c r="J104" s="655"/>
      <c r="K104" s="656">
        <v>165</v>
      </c>
      <c r="L104" s="656">
        <v>165</v>
      </c>
    </row>
    <row r="105" spans="1:12" s="283" customFormat="1" ht="18.75" customHeight="1">
      <c r="A105" s="639">
        <f t="shared" si="1"/>
        <v>96</v>
      </c>
      <c r="B105" s="285"/>
      <c r="C105" s="657" t="s">
        <v>31</v>
      </c>
      <c r="D105" s="657"/>
      <c r="E105" s="390"/>
      <c r="F105" s="390"/>
      <c r="G105" s="390"/>
      <c r="H105" s="390"/>
      <c r="I105" s="390"/>
      <c r="J105" s="655"/>
      <c r="K105" s="654">
        <f>SUM(K106:K109)</f>
        <v>6000</v>
      </c>
      <c r="L105" s="654">
        <f>SUM(L106:L109)</f>
        <v>3911</v>
      </c>
    </row>
    <row r="106" spans="1:12" s="283" customFormat="1" ht="18.75" customHeight="1">
      <c r="A106" s="639">
        <f t="shared" si="1"/>
        <v>97</v>
      </c>
      <c r="B106" s="648"/>
      <c r="C106" s="648" t="s">
        <v>10</v>
      </c>
      <c r="D106" s="649" t="s">
        <v>493</v>
      </c>
      <c r="E106" s="649"/>
      <c r="F106" s="649"/>
      <c r="G106" s="649"/>
      <c r="H106" s="649"/>
      <c r="I106" s="649"/>
      <c r="J106" s="655"/>
      <c r="K106" s="656">
        <v>2531</v>
      </c>
      <c r="L106" s="656">
        <v>2531</v>
      </c>
    </row>
    <row r="107" spans="1:12" s="283" customFormat="1" ht="18.75" customHeight="1">
      <c r="A107" s="639">
        <f t="shared" si="1"/>
        <v>98</v>
      </c>
      <c r="B107" s="648"/>
      <c r="C107" s="648" t="s">
        <v>16</v>
      </c>
      <c r="D107" s="649" t="s">
        <v>494</v>
      </c>
      <c r="E107" s="649"/>
      <c r="F107" s="649"/>
      <c r="G107" s="649"/>
      <c r="H107" s="649"/>
      <c r="I107" s="649"/>
      <c r="J107" s="655"/>
      <c r="K107" s="656">
        <v>1081</v>
      </c>
      <c r="L107" s="656">
        <v>1081</v>
      </c>
    </row>
    <row r="108" spans="1:12" s="283" customFormat="1" ht="18.75" customHeight="1">
      <c r="A108" s="639">
        <f t="shared" si="1"/>
        <v>99</v>
      </c>
      <c r="B108" s="648"/>
      <c r="C108" s="648" t="s">
        <v>23</v>
      </c>
      <c r="D108" s="649" t="s">
        <v>495</v>
      </c>
      <c r="E108" s="649"/>
      <c r="F108" s="649"/>
      <c r="G108" s="649"/>
      <c r="H108" s="649"/>
      <c r="I108" s="649"/>
      <c r="J108" s="655"/>
      <c r="K108" s="656">
        <v>299</v>
      </c>
      <c r="L108" s="656">
        <v>299</v>
      </c>
    </row>
    <row r="109" spans="1:12" s="283" customFormat="1" ht="18.75" customHeight="1">
      <c r="A109" s="639">
        <f t="shared" si="1"/>
        <v>100</v>
      </c>
      <c r="B109" s="648"/>
      <c r="C109" s="648" t="s">
        <v>26</v>
      </c>
      <c r="D109" s="649" t="s">
        <v>349</v>
      </c>
      <c r="E109" s="649"/>
      <c r="F109" s="649"/>
      <c r="G109" s="649"/>
      <c r="H109" s="649"/>
      <c r="I109" s="649"/>
      <c r="J109" s="655"/>
      <c r="K109" s="656">
        <v>2089</v>
      </c>
      <c r="L109" s="656"/>
    </row>
    <row r="110" spans="1:12" s="283" customFormat="1" ht="18.75" customHeight="1">
      <c r="A110" s="639">
        <f t="shared" si="1"/>
        <v>101</v>
      </c>
      <c r="B110" s="285"/>
      <c r="C110" s="657" t="s">
        <v>305</v>
      </c>
      <c r="D110" s="657"/>
      <c r="E110" s="390"/>
      <c r="F110" s="390"/>
      <c r="G110" s="390"/>
      <c r="H110" s="390"/>
      <c r="I110" s="390"/>
      <c r="J110" s="658"/>
      <c r="K110" s="659">
        <f>K111</f>
        <v>4554</v>
      </c>
      <c r="L110" s="659">
        <f>L111</f>
        <v>90</v>
      </c>
    </row>
    <row r="111" spans="1:12" s="283" customFormat="1" ht="18.75" customHeight="1">
      <c r="A111" s="639">
        <f t="shared" si="1"/>
        <v>102</v>
      </c>
      <c r="B111" s="648"/>
      <c r="C111" s="648" t="s">
        <v>10</v>
      </c>
      <c r="D111" s="649" t="s">
        <v>496</v>
      </c>
      <c r="E111" s="649"/>
      <c r="F111" s="649"/>
      <c r="G111" s="649"/>
      <c r="H111" s="649"/>
      <c r="I111" s="649"/>
      <c r="J111" s="655"/>
      <c r="K111" s="656">
        <v>4554</v>
      </c>
      <c r="L111" s="656">
        <v>90</v>
      </c>
    </row>
    <row r="112" spans="1:12" s="283" customFormat="1" ht="18.75" customHeight="1">
      <c r="A112" s="634"/>
      <c r="B112" s="277"/>
      <c r="C112" s="635"/>
      <c r="D112" s="636"/>
      <c r="E112" s="278"/>
      <c r="F112" s="278"/>
      <c r="G112" s="278"/>
      <c r="H112" s="278"/>
      <c r="I112" s="637" t="str">
        <f>L1</f>
        <v>4. melléklet a 3/2014. (II.17) önkormányzati rendelethez</v>
      </c>
      <c r="J112" s="396"/>
      <c r="K112" s="396"/>
      <c r="L112" s="396"/>
    </row>
    <row r="113" spans="1:12" s="283" customFormat="1" ht="18.75" customHeight="1">
      <c r="A113" s="634"/>
      <c r="B113" s="277"/>
      <c r="C113" s="635"/>
      <c r="D113" s="636"/>
      <c r="E113" s="278"/>
      <c r="F113" s="278"/>
      <c r="G113" s="278"/>
      <c r="H113" s="278"/>
      <c r="I113" s="278"/>
      <c r="J113" s="636"/>
      <c r="K113" s="638"/>
      <c r="L113" s="638"/>
    </row>
    <row r="114" spans="1:12" s="283" customFormat="1" ht="18.75" customHeight="1">
      <c r="A114" s="600">
        <f>A111+1</f>
        <v>103</v>
      </c>
      <c r="B114" s="279" t="s">
        <v>0</v>
      </c>
      <c r="C114" s="279" t="s">
        <v>1</v>
      </c>
      <c r="D114" s="279" t="s">
        <v>2</v>
      </c>
      <c r="E114" s="279" t="s">
        <v>3</v>
      </c>
      <c r="F114" s="279" t="s">
        <v>4</v>
      </c>
      <c r="G114" s="279" t="s">
        <v>5</v>
      </c>
      <c r="H114" s="279" t="s">
        <v>85</v>
      </c>
      <c r="I114" s="279" t="s">
        <v>6</v>
      </c>
      <c r="J114" s="279" t="s">
        <v>7</v>
      </c>
      <c r="K114" s="279" t="s">
        <v>44</v>
      </c>
      <c r="L114" s="279" t="s">
        <v>8</v>
      </c>
    </row>
    <row r="115" spans="1:12" s="283" customFormat="1" ht="18.75" customHeight="1">
      <c r="A115" s="639">
        <f>A114+1</f>
        <v>104</v>
      </c>
      <c r="B115" s="280"/>
      <c r="C115" s="640"/>
      <c r="D115" s="641"/>
      <c r="E115" s="281"/>
      <c r="F115" s="281"/>
      <c r="G115" s="281"/>
      <c r="H115" s="281"/>
      <c r="I115" s="281"/>
      <c r="J115" s="641"/>
      <c r="K115" s="642"/>
      <c r="L115" s="643" t="str">
        <f>L8</f>
        <v>ezer Ft-ban</v>
      </c>
    </row>
    <row r="116" spans="1:12" s="283" customFormat="1" ht="18.75" customHeight="1">
      <c r="A116" s="639">
        <f>A111+1</f>
        <v>103</v>
      </c>
      <c r="B116" s="285"/>
      <c r="C116" s="657" t="s">
        <v>143</v>
      </c>
      <c r="D116" s="657"/>
      <c r="E116" s="390"/>
      <c r="F116" s="390"/>
      <c r="G116" s="390"/>
      <c r="H116" s="390"/>
      <c r="I116" s="390"/>
      <c r="J116" s="658"/>
      <c r="K116" s="659">
        <f>SUM(K117:K117)</f>
        <v>254</v>
      </c>
      <c r="L116" s="659">
        <f>SUM(L117:L119)</f>
        <v>1148</v>
      </c>
    </row>
    <row r="117" spans="1:12" s="283" customFormat="1" ht="18.75" customHeight="1">
      <c r="A117" s="639">
        <f t="shared" si="1"/>
        <v>104</v>
      </c>
      <c r="B117" s="648"/>
      <c r="C117" s="648" t="s">
        <v>10</v>
      </c>
      <c r="D117" s="649" t="s">
        <v>350</v>
      </c>
      <c r="E117" s="649"/>
      <c r="F117" s="649"/>
      <c r="G117" s="649"/>
      <c r="H117" s="649"/>
      <c r="I117" s="649"/>
      <c r="J117" s="650"/>
      <c r="K117" s="651">
        <v>254</v>
      </c>
      <c r="L117" s="651">
        <v>254</v>
      </c>
    </row>
    <row r="118" spans="1:12" s="283" customFormat="1" ht="18.75" customHeight="1">
      <c r="A118" s="639">
        <f t="shared" si="1"/>
        <v>105</v>
      </c>
      <c r="B118" s="648"/>
      <c r="C118" s="648" t="s">
        <v>16</v>
      </c>
      <c r="D118" s="649" t="s">
        <v>497</v>
      </c>
      <c r="E118" s="649"/>
      <c r="F118" s="649"/>
      <c r="G118" s="649"/>
      <c r="H118" s="649"/>
      <c r="I118" s="649"/>
      <c r="J118" s="650"/>
      <c r="K118" s="651"/>
      <c r="L118" s="651">
        <v>452</v>
      </c>
    </row>
    <row r="119" spans="1:12" s="283" customFormat="1" ht="18.75" customHeight="1">
      <c r="A119" s="639">
        <f t="shared" si="1"/>
        <v>106</v>
      </c>
      <c r="B119" s="648"/>
      <c r="C119" s="648" t="s">
        <v>23</v>
      </c>
      <c r="D119" s="649" t="s">
        <v>498</v>
      </c>
      <c r="E119" s="649"/>
      <c r="F119" s="649"/>
      <c r="G119" s="649"/>
      <c r="H119" s="649"/>
      <c r="I119" s="649"/>
      <c r="J119" s="650"/>
      <c r="K119" s="651"/>
      <c r="L119" s="651">
        <v>442</v>
      </c>
    </row>
    <row r="120" spans="1:12" s="283" customFormat="1" ht="18.75" customHeight="1">
      <c r="A120" s="639">
        <f t="shared" si="1"/>
        <v>107</v>
      </c>
      <c r="B120" s="648"/>
      <c r="C120" s="646" t="s">
        <v>351</v>
      </c>
      <c r="D120" s="646"/>
      <c r="E120" s="386"/>
      <c r="F120" s="386"/>
      <c r="G120" s="386"/>
      <c r="H120" s="386"/>
      <c r="I120" s="386"/>
      <c r="J120" s="653"/>
      <c r="K120" s="660">
        <f>SUM(K121:K132)</f>
        <v>85139</v>
      </c>
      <c r="L120" s="660">
        <f>SUM(L121:L132)</f>
        <v>94683</v>
      </c>
    </row>
    <row r="121" spans="1:12" s="283" customFormat="1" ht="18.75" customHeight="1">
      <c r="A121" s="639">
        <f t="shared" si="1"/>
        <v>108</v>
      </c>
      <c r="B121" s="648"/>
      <c r="C121" s="648" t="s">
        <v>10</v>
      </c>
      <c r="D121" s="649" t="s">
        <v>352</v>
      </c>
      <c r="E121" s="649"/>
      <c r="F121" s="649"/>
      <c r="G121" s="649"/>
      <c r="H121" s="649"/>
      <c r="I121" s="649"/>
      <c r="J121" s="650"/>
      <c r="K121" s="651">
        <v>3228</v>
      </c>
      <c r="L121" s="661">
        <v>4966</v>
      </c>
    </row>
    <row r="122" spans="1:12" s="283" customFormat="1" ht="18.75" customHeight="1">
      <c r="A122" s="639">
        <f t="shared" si="1"/>
        <v>109</v>
      </c>
      <c r="B122" s="648"/>
      <c r="C122" s="648" t="s">
        <v>16</v>
      </c>
      <c r="D122" s="649" t="s">
        <v>499</v>
      </c>
      <c r="E122" s="649"/>
      <c r="F122" s="649"/>
      <c r="G122" s="649"/>
      <c r="H122" s="649"/>
      <c r="I122" s="649"/>
      <c r="J122" s="650"/>
      <c r="K122" s="651">
        <v>42608</v>
      </c>
      <c r="L122" s="661">
        <v>42608</v>
      </c>
    </row>
    <row r="123" spans="1:12" s="283" customFormat="1" ht="18.75" customHeight="1">
      <c r="A123" s="639">
        <f t="shared" si="1"/>
        <v>110</v>
      </c>
      <c r="B123" s="648"/>
      <c r="C123" s="648" t="s">
        <v>23</v>
      </c>
      <c r="D123" s="649" t="s">
        <v>353</v>
      </c>
      <c r="E123" s="649"/>
      <c r="F123" s="649"/>
      <c r="G123" s="649"/>
      <c r="H123" s="649"/>
      <c r="I123" s="649"/>
      <c r="J123" s="650"/>
      <c r="K123" s="651">
        <v>381</v>
      </c>
      <c r="L123" s="661">
        <v>381</v>
      </c>
    </row>
    <row r="124" spans="1:12" s="283" customFormat="1" ht="18.75" customHeight="1">
      <c r="A124" s="639">
        <f t="shared" si="1"/>
        <v>111</v>
      </c>
      <c r="B124" s="648"/>
      <c r="C124" s="648" t="s">
        <v>26</v>
      </c>
      <c r="D124" s="649" t="s">
        <v>500</v>
      </c>
      <c r="E124" s="649"/>
      <c r="F124" s="649"/>
      <c r="G124" s="649"/>
      <c r="H124" s="649"/>
      <c r="I124" s="649"/>
      <c r="J124" s="650"/>
      <c r="K124" s="651">
        <v>15</v>
      </c>
      <c r="L124" s="661">
        <v>70</v>
      </c>
    </row>
    <row r="125" spans="1:12" s="283" customFormat="1" ht="18.75" customHeight="1">
      <c r="A125" s="639">
        <f t="shared" si="1"/>
        <v>112</v>
      </c>
      <c r="B125" s="648"/>
      <c r="C125" s="648" t="s">
        <v>58</v>
      </c>
      <c r="D125" s="649" t="s">
        <v>354</v>
      </c>
      <c r="E125" s="649"/>
      <c r="F125" s="649"/>
      <c r="G125" s="649"/>
      <c r="H125" s="649"/>
      <c r="I125" s="649"/>
      <c r="J125" s="650"/>
      <c r="K125" s="651">
        <v>172</v>
      </c>
      <c r="L125" s="661">
        <v>172</v>
      </c>
    </row>
    <row r="126" spans="1:12" s="283" customFormat="1" ht="18.75" customHeight="1">
      <c r="A126" s="639">
        <f t="shared" si="1"/>
        <v>113</v>
      </c>
      <c r="B126" s="648"/>
      <c r="C126" s="648" t="s">
        <v>60</v>
      </c>
      <c r="D126" s="649" t="s">
        <v>355</v>
      </c>
      <c r="E126" s="649"/>
      <c r="F126" s="649"/>
      <c r="G126" s="649"/>
      <c r="H126" s="649"/>
      <c r="I126" s="649"/>
      <c r="J126" s="650"/>
      <c r="K126" s="651">
        <v>353</v>
      </c>
      <c r="L126" s="661">
        <v>353</v>
      </c>
    </row>
    <row r="127" spans="1:12" s="283" customFormat="1" ht="18.75" customHeight="1">
      <c r="A127" s="639">
        <f t="shared" si="1"/>
        <v>114</v>
      </c>
      <c r="B127" s="648"/>
      <c r="C127" s="648" t="s">
        <v>53</v>
      </c>
      <c r="D127" s="649" t="s">
        <v>356</v>
      </c>
      <c r="E127" s="649"/>
      <c r="F127" s="649"/>
      <c r="G127" s="649"/>
      <c r="H127" s="649"/>
      <c r="I127" s="649"/>
      <c r="J127" s="650"/>
      <c r="K127" s="651">
        <v>17130</v>
      </c>
      <c r="L127" s="661">
        <v>21756</v>
      </c>
    </row>
    <row r="128" spans="1:12" s="283" customFormat="1" ht="18.75" customHeight="1">
      <c r="A128" s="639">
        <f t="shared" si="1"/>
        <v>115</v>
      </c>
      <c r="B128" s="648"/>
      <c r="C128" s="648" t="s">
        <v>28</v>
      </c>
      <c r="D128" s="649" t="s">
        <v>501</v>
      </c>
      <c r="E128" s="649"/>
      <c r="F128" s="649"/>
      <c r="G128" s="649"/>
      <c r="H128" s="649"/>
      <c r="I128" s="649"/>
      <c r="J128" s="650"/>
      <c r="K128" s="651">
        <v>19252</v>
      </c>
      <c r="L128" s="661">
        <v>19381</v>
      </c>
    </row>
    <row r="129" spans="1:12" s="283" customFormat="1" ht="18.75" customHeight="1">
      <c r="A129" s="639">
        <f t="shared" si="1"/>
        <v>116</v>
      </c>
      <c r="B129" s="648"/>
      <c r="C129" s="648" t="s">
        <v>30</v>
      </c>
      <c r="D129" s="649" t="s">
        <v>502</v>
      </c>
      <c r="E129" s="649"/>
      <c r="F129" s="649"/>
      <c r="G129" s="649"/>
      <c r="H129" s="649"/>
      <c r="I129" s="649"/>
      <c r="J129" s="650"/>
      <c r="K129" s="651"/>
      <c r="L129" s="661">
        <v>248</v>
      </c>
    </row>
    <row r="130" spans="1:12" s="283" customFormat="1" ht="18.75" customHeight="1">
      <c r="A130" s="639">
        <f t="shared" si="1"/>
        <v>117</v>
      </c>
      <c r="B130" s="648"/>
      <c r="C130" s="648" t="s">
        <v>32</v>
      </c>
      <c r="D130" s="649" t="s">
        <v>503</v>
      </c>
      <c r="E130" s="649"/>
      <c r="F130" s="649"/>
      <c r="G130" s="649"/>
      <c r="H130" s="649"/>
      <c r="I130" s="649"/>
      <c r="J130" s="650"/>
      <c r="K130" s="651"/>
      <c r="L130" s="661">
        <v>2112</v>
      </c>
    </row>
    <row r="131" spans="1:12" s="283" customFormat="1" ht="18.75" customHeight="1">
      <c r="A131" s="639">
        <f t="shared" si="1"/>
        <v>118</v>
      </c>
      <c r="B131" s="648"/>
      <c r="C131" s="648" t="s">
        <v>36</v>
      </c>
      <c r="D131" s="649" t="s">
        <v>504</v>
      </c>
      <c r="E131" s="649"/>
      <c r="F131" s="649"/>
      <c r="G131" s="649"/>
      <c r="H131" s="649"/>
      <c r="I131" s="649"/>
      <c r="J131" s="650"/>
      <c r="K131" s="651"/>
      <c r="L131" s="661">
        <v>636</v>
      </c>
    </row>
    <row r="132" spans="1:12" s="283" customFormat="1" ht="18.75" customHeight="1">
      <c r="A132" s="639">
        <f t="shared" si="1"/>
        <v>119</v>
      </c>
      <c r="B132" s="648"/>
      <c r="C132" s="648" t="s">
        <v>54</v>
      </c>
      <c r="D132" s="649" t="s">
        <v>505</v>
      </c>
      <c r="E132" s="649"/>
      <c r="F132" s="649"/>
      <c r="G132" s="649"/>
      <c r="H132" s="649"/>
      <c r="I132" s="649"/>
      <c r="J132" s="650"/>
      <c r="K132" s="651">
        <v>2000</v>
      </c>
      <c r="L132" s="661">
        <v>2000</v>
      </c>
    </row>
    <row r="133" spans="1:12" s="283" customFormat="1" ht="18.75" customHeight="1">
      <c r="A133" s="639">
        <f t="shared" si="1"/>
        <v>120</v>
      </c>
      <c r="B133" s="644" t="s">
        <v>342</v>
      </c>
      <c r="C133" s="646" t="s">
        <v>357</v>
      </c>
      <c r="D133" s="646"/>
      <c r="E133" s="386"/>
      <c r="F133" s="386"/>
      <c r="G133" s="386"/>
      <c r="H133" s="386"/>
      <c r="I133" s="386"/>
      <c r="J133" s="650"/>
      <c r="K133" s="654">
        <f>SUM(K62+K88+K105+K110+K116+K120)</f>
        <v>98232</v>
      </c>
      <c r="L133" s="654">
        <f>SUM(L62+L88+L105+L110+L116+L120)</f>
        <v>102117</v>
      </c>
    </row>
    <row r="134" spans="1:12" s="283" customFormat="1" ht="18.75" customHeight="1">
      <c r="A134" s="639">
        <f t="shared" si="1"/>
        <v>121</v>
      </c>
      <c r="B134" s="662" t="s">
        <v>358</v>
      </c>
      <c r="C134" s="663" t="s">
        <v>359</v>
      </c>
      <c r="D134" s="663"/>
      <c r="E134" s="389"/>
      <c r="F134" s="389"/>
      <c r="G134" s="389"/>
      <c r="H134" s="389"/>
      <c r="I134" s="389"/>
      <c r="J134" s="650"/>
      <c r="K134" s="654"/>
      <c r="L134" s="654"/>
    </row>
    <row r="135" spans="1:12" s="283" customFormat="1" ht="18.75" customHeight="1">
      <c r="A135" s="639">
        <f t="shared" si="1"/>
        <v>122</v>
      </c>
      <c r="B135" s="652"/>
      <c r="C135" s="646" t="s">
        <v>351</v>
      </c>
      <c r="D135" s="646"/>
      <c r="E135" s="386"/>
      <c r="F135" s="386"/>
      <c r="G135" s="386"/>
      <c r="H135" s="386"/>
      <c r="I135" s="386"/>
      <c r="J135" s="282"/>
      <c r="K135" s="654">
        <f>SUM(K136:K139)</f>
        <v>66467</v>
      </c>
      <c r="L135" s="654">
        <f>SUM(L136:L139)</f>
        <v>66456</v>
      </c>
    </row>
    <row r="136" spans="1:12" s="283" customFormat="1" ht="18.75" customHeight="1">
      <c r="A136" s="639">
        <f aca="true" t="shared" si="2" ref="A136:A141">A135+1</f>
        <v>123</v>
      </c>
      <c r="B136" s="648"/>
      <c r="C136" s="648" t="s">
        <v>10</v>
      </c>
      <c r="D136" s="649" t="s">
        <v>360</v>
      </c>
      <c r="E136" s="649"/>
      <c r="F136" s="649"/>
      <c r="G136" s="649"/>
      <c r="H136" s="649"/>
      <c r="I136" s="649"/>
      <c r="J136" s="286"/>
      <c r="K136" s="651">
        <v>103</v>
      </c>
      <c r="L136" s="651">
        <v>103</v>
      </c>
    </row>
    <row r="137" spans="1:12" s="283" customFormat="1" ht="18.75" customHeight="1">
      <c r="A137" s="639">
        <f t="shared" si="2"/>
        <v>124</v>
      </c>
      <c r="B137" s="648"/>
      <c r="C137" s="648" t="s">
        <v>16</v>
      </c>
      <c r="D137" s="649" t="s">
        <v>361</v>
      </c>
      <c r="E137" s="649"/>
      <c r="F137" s="649"/>
      <c r="G137" s="649"/>
      <c r="H137" s="649"/>
      <c r="I137" s="649"/>
      <c r="J137" s="276"/>
      <c r="K137" s="651">
        <v>129</v>
      </c>
      <c r="L137" s="651">
        <v>118</v>
      </c>
    </row>
    <row r="138" spans="1:12" s="283" customFormat="1" ht="18.75" customHeight="1">
      <c r="A138" s="639">
        <f t="shared" si="2"/>
        <v>125</v>
      </c>
      <c r="B138" s="648"/>
      <c r="C138" s="648" t="s">
        <v>23</v>
      </c>
      <c r="D138" s="649" t="s">
        <v>362</v>
      </c>
      <c r="E138" s="649"/>
      <c r="F138" s="649"/>
      <c r="G138" s="649"/>
      <c r="H138" s="649"/>
      <c r="I138" s="649"/>
      <c r="J138" s="276"/>
      <c r="K138" s="651">
        <v>65435</v>
      </c>
      <c r="L138" s="651">
        <v>65435</v>
      </c>
    </row>
    <row r="139" spans="1:12" s="283" customFormat="1" ht="18.75" customHeight="1">
      <c r="A139" s="639">
        <f t="shared" si="2"/>
        <v>126</v>
      </c>
      <c r="B139" s="648"/>
      <c r="C139" s="648" t="s">
        <v>26</v>
      </c>
      <c r="D139" s="649" t="s">
        <v>506</v>
      </c>
      <c r="E139" s="649"/>
      <c r="F139" s="649"/>
      <c r="G139" s="649"/>
      <c r="H139" s="649"/>
      <c r="I139" s="649"/>
      <c r="J139" s="276"/>
      <c r="K139" s="651">
        <v>800</v>
      </c>
      <c r="L139" s="651">
        <v>800</v>
      </c>
    </row>
    <row r="140" spans="1:12" s="283" customFormat="1" ht="35.25" customHeight="1">
      <c r="A140" s="639">
        <f t="shared" si="2"/>
        <v>127</v>
      </c>
      <c r="B140" s="662" t="s">
        <v>358</v>
      </c>
      <c r="C140" s="664" t="s">
        <v>363</v>
      </c>
      <c r="D140" s="388"/>
      <c r="E140" s="388"/>
      <c r="F140" s="388"/>
      <c r="G140" s="388"/>
      <c r="H140" s="388"/>
      <c r="I140" s="388"/>
      <c r="J140" s="276"/>
      <c r="K140" s="651">
        <f>K135</f>
        <v>66467</v>
      </c>
      <c r="L140" s="651">
        <f>L135</f>
        <v>66456</v>
      </c>
    </row>
    <row r="141" spans="1:12" s="283" customFormat="1" ht="18.75" customHeight="1">
      <c r="A141" s="639">
        <f t="shared" si="2"/>
        <v>128</v>
      </c>
      <c r="B141" s="648"/>
      <c r="C141" s="648"/>
      <c r="D141" s="649" t="s">
        <v>364</v>
      </c>
      <c r="E141" s="649"/>
      <c r="F141" s="649"/>
      <c r="G141" s="649"/>
      <c r="H141" s="649"/>
      <c r="I141" s="649"/>
      <c r="J141" s="654">
        <f>J56</f>
        <v>1082592</v>
      </c>
      <c r="K141" s="654">
        <f>K56+K133+K140</f>
        <v>1240829</v>
      </c>
      <c r="L141" s="654">
        <f>L56+L133+L140</f>
        <v>377099</v>
      </c>
    </row>
    <row r="142" spans="1:12" s="293" customFormat="1" ht="18.75" customHeight="1">
      <c r="A142" s="287"/>
      <c r="B142" s="288"/>
      <c r="C142" s="288"/>
      <c r="D142" s="289"/>
      <c r="E142" s="289"/>
      <c r="F142" s="289"/>
      <c r="G142" s="289"/>
      <c r="H142" s="290"/>
      <c r="I142" s="290"/>
      <c r="J142" s="291"/>
      <c r="K142" s="292"/>
      <c r="L142" s="292"/>
    </row>
    <row r="143" spans="1:12" s="293" customFormat="1" ht="18.75" customHeight="1">
      <c r="A143" s="287"/>
      <c r="B143" s="294"/>
      <c r="C143" s="295"/>
      <c r="D143" s="295"/>
      <c r="E143" s="295"/>
      <c r="F143" s="295"/>
      <c r="G143" s="295"/>
      <c r="H143" s="295"/>
      <c r="I143" s="295"/>
      <c r="J143" s="296"/>
      <c r="K143" s="292"/>
      <c r="L143" s="292"/>
    </row>
    <row r="144" spans="1:12" s="293" customFormat="1" ht="18.75" customHeight="1">
      <c r="A144" s="287"/>
      <c r="B144" s="297"/>
      <c r="C144" s="298"/>
      <c r="D144" s="298"/>
      <c r="E144" s="298"/>
      <c r="F144" s="298"/>
      <c r="G144" s="298"/>
      <c r="H144" s="298"/>
      <c r="I144" s="298"/>
      <c r="J144" s="292"/>
      <c r="K144" s="292"/>
      <c r="L144" s="292"/>
    </row>
    <row r="145" spans="1:12" s="293" customFormat="1" ht="18.75" customHeight="1">
      <c r="A145" s="287"/>
      <c r="B145" s="299"/>
      <c r="C145" s="300"/>
      <c r="D145" s="300"/>
      <c r="E145" s="300"/>
      <c r="F145" s="300"/>
      <c r="G145" s="300"/>
      <c r="H145" s="301"/>
      <c r="I145" s="301"/>
      <c r="J145" s="302"/>
      <c r="K145" s="292"/>
      <c r="L145" s="292"/>
    </row>
    <row r="146" spans="1:12" s="293" customFormat="1" ht="18.75" customHeight="1">
      <c r="A146" s="287"/>
      <c r="B146" s="303"/>
      <c r="C146" s="304"/>
      <c r="D146" s="304"/>
      <c r="E146" s="304"/>
      <c r="F146" s="304"/>
      <c r="G146" s="304"/>
      <c r="H146" s="304"/>
      <c r="I146" s="304"/>
      <c r="J146" s="292"/>
      <c r="K146" s="292"/>
      <c r="L146" s="292"/>
    </row>
    <row r="147" spans="1:12" s="311" customFormat="1" ht="18.75" customHeight="1">
      <c r="A147" s="305"/>
      <c r="B147" s="306"/>
      <c r="C147" s="306"/>
      <c r="D147" s="307"/>
      <c r="E147" s="307"/>
      <c r="F147" s="307"/>
      <c r="G147" s="307"/>
      <c r="H147" s="308"/>
      <c r="I147" s="308"/>
      <c r="J147" s="309"/>
      <c r="K147" s="310"/>
      <c r="L147" s="310"/>
    </row>
    <row r="148" spans="1:12" s="311" customFormat="1" ht="18.75" customHeight="1">
      <c r="A148" s="305"/>
      <c r="B148" s="312"/>
      <c r="C148" s="313"/>
      <c r="D148" s="313"/>
      <c r="E148" s="313"/>
      <c r="F148" s="313"/>
      <c r="G148" s="313"/>
      <c r="H148" s="314"/>
      <c r="I148" s="314"/>
      <c r="J148" s="315"/>
      <c r="K148" s="310"/>
      <c r="L148" s="310"/>
    </row>
    <row r="149" spans="1:12" s="311" customFormat="1" ht="18.75" customHeight="1">
      <c r="A149" s="305"/>
      <c r="B149" s="306"/>
      <c r="C149" s="306"/>
      <c r="D149" s="316"/>
      <c r="E149" s="316"/>
      <c r="F149" s="316"/>
      <c r="G149" s="316"/>
      <c r="H149" s="317"/>
      <c r="I149" s="317"/>
      <c r="J149" s="309"/>
      <c r="K149" s="310"/>
      <c r="L149" s="310"/>
    </row>
    <row r="150" spans="1:12" s="311" customFormat="1" ht="18.75" customHeight="1">
      <c r="A150" s="305"/>
      <c r="B150" s="306"/>
      <c r="C150" s="306"/>
      <c r="D150" s="307"/>
      <c r="E150" s="307"/>
      <c r="F150" s="307"/>
      <c r="G150" s="307"/>
      <c r="H150" s="308"/>
      <c r="I150" s="308"/>
      <c r="J150" s="309"/>
      <c r="K150" s="310"/>
      <c r="L150" s="310"/>
    </row>
    <row r="151" spans="1:12" s="311" customFormat="1" ht="18.75" customHeight="1">
      <c r="A151" s="305"/>
      <c r="B151" s="306"/>
      <c r="C151" s="306"/>
      <c r="D151" s="307"/>
      <c r="E151" s="307"/>
      <c r="F151" s="307"/>
      <c r="G151" s="307"/>
      <c r="H151" s="308"/>
      <c r="I151" s="308"/>
      <c r="J151" s="309"/>
      <c r="K151" s="310"/>
      <c r="L151" s="310"/>
    </row>
    <row r="152" spans="1:12" s="311" customFormat="1" ht="18.75" customHeight="1">
      <c r="A152" s="305"/>
      <c r="B152" s="318"/>
      <c r="C152" s="319"/>
      <c r="D152" s="319"/>
      <c r="E152" s="319"/>
      <c r="F152" s="319"/>
      <c r="G152" s="319"/>
      <c r="H152" s="319"/>
      <c r="I152" s="319"/>
      <c r="J152" s="320"/>
      <c r="K152" s="310"/>
      <c r="L152" s="310"/>
    </row>
    <row r="153" spans="1:12" s="311" customFormat="1" ht="18.75" customHeight="1">
      <c r="A153" s="305"/>
      <c r="B153" s="321"/>
      <c r="C153" s="322"/>
      <c r="D153" s="322"/>
      <c r="E153" s="322"/>
      <c r="F153" s="322"/>
      <c r="G153" s="322"/>
      <c r="H153" s="322"/>
      <c r="I153" s="322"/>
      <c r="J153" s="320"/>
      <c r="K153" s="310"/>
      <c r="L153" s="310"/>
    </row>
    <row r="154" spans="1:12" s="311" customFormat="1" ht="18.75" customHeight="1">
      <c r="A154" s="305"/>
      <c r="B154" s="217"/>
      <c r="C154" s="323"/>
      <c r="D154" s="323"/>
      <c r="E154" s="323"/>
      <c r="F154" s="323"/>
      <c r="G154" s="323"/>
      <c r="H154" s="323"/>
      <c r="I154" s="323"/>
      <c r="J154" s="309"/>
      <c r="K154" s="310"/>
      <c r="L154" s="310"/>
    </row>
    <row r="155" spans="1:12" s="311" customFormat="1" ht="18.75" customHeight="1">
      <c r="A155" s="305"/>
      <c r="B155" s="306"/>
      <c r="C155" s="306"/>
      <c r="D155" s="307"/>
      <c r="E155" s="307"/>
      <c r="F155" s="307"/>
      <c r="G155" s="307"/>
      <c r="H155" s="308"/>
      <c r="I155" s="308"/>
      <c r="J155" s="309"/>
      <c r="K155" s="310"/>
      <c r="L155" s="310"/>
    </row>
    <row r="156" spans="1:12" s="311" customFormat="1" ht="18.75" customHeight="1">
      <c r="A156" s="305"/>
      <c r="B156" s="306"/>
      <c r="C156" s="306"/>
      <c r="D156" s="316"/>
      <c r="E156" s="310"/>
      <c r="F156" s="310"/>
      <c r="G156" s="310"/>
      <c r="H156" s="310"/>
      <c r="I156" s="310"/>
      <c r="J156" s="309"/>
      <c r="K156" s="310"/>
      <c r="L156" s="310"/>
    </row>
    <row r="157" spans="1:12" s="311" customFormat="1" ht="18.75" customHeight="1">
      <c r="A157" s="305"/>
      <c r="B157" s="306"/>
      <c r="C157" s="306"/>
      <c r="D157" s="316"/>
      <c r="E157" s="310"/>
      <c r="F157" s="310"/>
      <c r="G157" s="310"/>
      <c r="H157" s="310"/>
      <c r="I157" s="310"/>
      <c r="J157" s="309"/>
      <c r="K157" s="310"/>
      <c r="L157" s="310"/>
    </row>
    <row r="158" spans="1:12" s="311" customFormat="1" ht="18.75" customHeight="1">
      <c r="A158" s="305"/>
      <c r="B158" s="312"/>
      <c r="C158" s="313"/>
      <c r="D158" s="310"/>
      <c r="E158" s="310"/>
      <c r="F158" s="310"/>
      <c r="G158" s="310"/>
      <c r="H158" s="310"/>
      <c r="I158" s="310"/>
      <c r="J158" s="324"/>
      <c r="K158" s="310"/>
      <c r="L158" s="310"/>
    </row>
    <row r="159" spans="1:12" s="311" customFormat="1" ht="18.75" customHeight="1">
      <c r="A159" s="305"/>
      <c r="B159" s="217"/>
      <c r="C159" s="217"/>
      <c r="D159" s="308"/>
      <c r="E159" s="308"/>
      <c r="F159" s="308"/>
      <c r="G159" s="308"/>
      <c r="H159" s="308"/>
      <c r="I159" s="308"/>
      <c r="J159" s="310"/>
      <c r="K159" s="310"/>
      <c r="L159" s="310"/>
    </row>
    <row r="160" spans="1:12" s="311" customFormat="1" ht="18.75" customHeight="1">
      <c r="A160" s="305"/>
      <c r="B160" s="217"/>
      <c r="C160" s="217"/>
      <c r="D160" s="308"/>
      <c r="E160" s="308"/>
      <c r="F160" s="308"/>
      <c r="G160" s="308"/>
      <c r="H160" s="308"/>
      <c r="I160" s="308"/>
      <c r="J160" s="310"/>
      <c r="K160" s="310"/>
      <c r="L160" s="310"/>
    </row>
    <row r="161" spans="1:12" s="311" customFormat="1" ht="18.75" customHeight="1">
      <c r="A161" s="305"/>
      <c r="B161" s="217"/>
      <c r="C161" s="217"/>
      <c r="D161" s="308"/>
      <c r="E161" s="308"/>
      <c r="F161" s="308"/>
      <c r="G161" s="308"/>
      <c r="H161" s="308"/>
      <c r="I161" s="308"/>
      <c r="J161" s="310"/>
      <c r="K161" s="310"/>
      <c r="L161" s="310"/>
    </row>
    <row r="162" spans="1:12" s="311" customFormat="1" ht="18.75" customHeight="1">
      <c r="A162" s="305"/>
      <c r="B162" s="217"/>
      <c r="C162" s="217"/>
      <c r="D162" s="308"/>
      <c r="E162" s="308"/>
      <c r="F162" s="308"/>
      <c r="G162" s="308"/>
      <c r="H162" s="308"/>
      <c r="I162" s="308"/>
      <c r="J162" s="310"/>
      <c r="K162" s="310"/>
      <c r="L162" s="310"/>
    </row>
    <row r="163" spans="1:12" s="311" customFormat="1" ht="18.75" customHeight="1">
      <c r="A163" s="305"/>
      <c r="B163" s="217"/>
      <c r="C163" s="217"/>
      <c r="D163" s="308"/>
      <c r="E163" s="308"/>
      <c r="F163" s="308"/>
      <c r="G163" s="308"/>
      <c r="H163" s="308"/>
      <c r="I163" s="308"/>
      <c r="J163" s="310"/>
      <c r="K163" s="310"/>
      <c r="L163" s="310"/>
    </row>
    <row r="164" spans="1:12" s="311" customFormat="1" ht="18.75" customHeight="1">
      <c r="A164" s="305"/>
      <c r="B164" s="217"/>
      <c r="C164" s="217"/>
      <c r="D164" s="308"/>
      <c r="E164" s="308"/>
      <c r="F164" s="308"/>
      <c r="G164" s="308"/>
      <c r="H164" s="308"/>
      <c r="I164" s="308"/>
      <c r="J164" s="310"/>
      <c r="K164" s="310"/>
      <c r="L164" s="310"/>
    </row>
    <row r="165" spans="1:12" s="311" customFormat="1" ht="18.75" customHeight="1">
      <c r="A165" s="305"/>
      <c r="B165" s="217"/>
      <c r="C165" s="217"/>
      <c r="D165" s="308"/>
      <c r="E165" s="308"/>
      <c r="F165" s="308"/>
      <c r="G165" s="308"/>
      <c r="H165" s="308"/>
      <c r="I165" s="308"/>
      <c r="J165" s="310"/>
      <c r="K165" s="310"/>
      <c r="L165" s="310"/>
    </row>
    <row r="166" spans="1:12" s="311" customFormat="1" ht="18.75" customHeight="1">
      <c r="A166" s="305"/>
      <c r="B166" s="217"/>
      <c r="C166" s="217"/>
      <c r="D166" s="308"/>
      <c r="E166" s="308"/>
      <c r="F166" s="308"/>
      <c r="G166" s="308"/>
      <c r="H166" s="308"/>
      <c r="I166" s="308"/>
      <c r="J166" s="310"/>
      <c r="K166" s="310"/>
      <c r="L166" s="310"/>
    </row>
    <row r="167" spans="1:12" s="311" customFormat="1" ht="18.75" customHeight="1">
      <c r="A167" s="305"/>
      <c r="B167" s="217"/>
      <c r="C167" s="217"/>
      <c r="D167" s="308"/>
      <c r="E167" s="308"/>
      <c r="F167" s="308"/>
      <c r="G167" s="308"/>
      <c r="H167" s="308"/>
      <c r="I167" s="308"/>
      <c r="J167" s="310"/>
      <c r="K167" s="310"/>
      <c r="L167" s="310"/>
    </row>
    <row r="168" spans="1:12" s="311" customFormat="1" ht="18.75" customHeight="1">
      <c r="A168" s="305"/>
      <c r="B168" s="217"/>
      <c r="C168" s="217"/>
      <c r="D168" s="308"/>
      <c r="E168" s="308"/>
      <c r="F168" s="308"/>
      <c r="G168" s="308"/>
      <c r="H168" s="308"/>
      <c r="I168" s="308"/>
      <c r="J168" s="310"/>
      <c r="K168" s="310"/>
      <c r="L168" s="310"/>
    </row>
    <row r="169" spans="1:12" s="311" customFormat="1" ht="18.75" customHeight="1">
      <c r="A169" s="262"/>
      <c r="B169" s="217"/>
      <c r="C169" s="217"/>
      <c r="D169" s="308"/>
      <c r="E169" s="308"/>
      <c r="F169" s="308"/>
      <c r="G169" s="308"/>
      <c r="H169" s="308"/>
      <c r="I169" s="308"/>
      <c r="J169" s="310"/>
      <c r="K169" s="310"/>
      <c r="L169" s="310"/>
    </row>
    <row r="170" spans="1:12" s="311" customFormat="1" ht="18.75" customHeight="1">
      <c r="A170" s="217"/>
      <c r="B170" s="217"/>
      <c r="C170" s="217"/>
      <c r="D170" s="308"/>
      <c r="E170" s="308"/>
      <c r="F170" s="308"/>
      <c r="G170" s="308"/>
      <c r="H170" s="308"/>
      <c r="I170" s="308"/>
      <c r="J170" s="310"/>
      <c r="K170" s="310"/>
      <c r="L170" s="310"/>
    </row>
    <row r="171" spans="1:12" s="311" customFormat="1" ht="18.75" customHeight="1">
      <c r="A171" s="217"/>
      <c r="B171" s="217"/>
      <c r="C171" s="217"/>
      <c r="D171" s="308"/>
      <c r="E171" s="308"/>
      <c r="F171" s="308"/>
      <c r="G171" s="308"/>
      <c r="H171" s="308"/>
      <c r="I171" s="308"/>
      <c r="J171" s="310"/>
      <c r="K171" s="310"/>
      <c r="L171" s="310"/>
    </row>
    <row r="172" spans="1:12" s="311" customFormat="1" ht="18.75" customHeight="1">
      <c r="A172" s="217"/>
      <c r="B172" s="217"/>
      <c r="C172" s="217"/>
      <c r="D172" s="308"/>
      <c r="E172" s="308"/>
      <c r="F172" s="308"/>
      <c r="G172" s="308"/>
      <c r="H172" s="308"/>
      <c r="I172" s="308"/>
      <c r="J172" s="310"/>
      <c r="K172" s="310"/>
      <c r="L172" s="310"/>
    </row>
    <row r="173" spans="1:12" s="311" customFormat="1" ht="18.75" customHeight="1">
      <c r="A173" s="217"/>
      <c r="B173" s="217"/>
      <c r="C173" s="217"/>
      <c r="D173" s="308"/>
      <c r="E173" s="308"/>
      <c r="F173" s="308"/>
      <c r="G173" s="308"/>
      <c r="H173" s="308"/>
      <c r="I173" s="308"/>
      <c r="J173" s="310"/>
      <c r="K173" s="310"/>
      <c r="L173" s="310"/>
    </row>
    <row r="174" spans="1:12" s="311" customFormat="1" ht="18.75" customHeight="1">
      <c r="A174" s="217"/>
      <c r="B174" s="217"/>
      <c r="C174" s="217"/>
      <c r="D174" s="308"/>
      <c r="E174" s="308"/>
      <c r="F174" s="308"/>
      <c r="G174" s="308"/>
      <c r="H174" s="308"/>
      <c r="I174" s="308"/>
      <c r="J174" s="310"/>
      <c r="K174" s="310"/>
      <c r="L174" s="310"/>
    </row>
    <row r="175" spans="1:12" s="311" customFormat="1" ht="18.75" customHeight="1">
      <c r="A175" s="217"/>
      <c r="B175" s="217"/>
      <c r="C175" s="217"/>
      <c r="D175" s="308"/>
      <c r="E175" s="308"/>
      <c r="F175" s="308"/>
      <c r="G175" s="308"/>
      <c r="H175" s="308"/>
      <c r="I175" s="308"/>
      <c r="J175" s="310"/>
      <c r="K175" s="310"/>
      <c r="L175" s="310"/>
    </row>
    <row r="176" spans="1:12" s="311" customFormat="1" ht="18.75" customHeight="1">
      <c r="A176" s="217"/>
      <c r="B176" s="217"/>
      <c r="C176" s="217"/>
      <c r="D176" s="308"/>
      <c r="E176" s="308"/>
      <c r="F176" s="308"/>
      <c r="G176" s="308"/>
      <c r="H176" s="308"/>
      <c r="I176" s="308"/>
      <c r="J176" s="310"/>
      <c r="K176" s="310"/>
      <c r="L176" s="310"/>
    </row>
    <row r="177" spans="1:12" s="311" customFormat="1" ht="18.75" customHeight="1">
      <c r="A177" s="217"/>
      <c r="B177" s="217"/>
      <c r="C177" s="217"/>
      <c r="D177" s="308"/>
      <c r="E177" s="308"/>
      <c r="F177" s="308"/>
      <c r="G177" s="308"/>
      <c r="H177" s="308"/>
      <c r="I177" s="308"/>
      <c r="J177" s="310"/>
      <c r="K177" s="310"/>
      <c r="L177" s="310"/>
    </row>
    <row r="178" spans="1:12" s="311" customFormat="1" ht="18.75" customHeight="1">
      <c r="A178" s="217"/>
      <c r="B178" s="217"/>
      <c r="C178" s="217"/>
      <c r="D178" s="308"/>
      <c r="E178" s="308"/>
      <c r="F178" s="308"/>
      <c r="G178" s="308"/>
      <c r="H178" s="308"/>
      <c r="I178" s="308"/>
      <c r="J178" s="310"/>
      <c r="K178" s="310"/>
      <c r="L178" s="310"/>
    </row>
    <row r="179" spans="1:12" s="311" customFormat="1" ht="18.75" customHeight="1">
      <c r="A179" s="217"/>
      <c r="B179" s="217"/>
      <c r="C179" s="217"/>
      <c r="D179" s="308"/>
      <c r="E179" s="308"/>
      <c r="F179" s="308"/>
      <c r="G179" s="308"/>
      <c r="H179" s="308"/>
      <c r="I179" s="308"/>
      <c r="J179" s="310"/>
      <c r="K179" s="310"/>
      <c r="L179" s="310"/>
    </row>
    <row r="180" spans="1:12" s="311" customFormat="1" ht="18.75" customHeight="1">
      <c r="A180" s="217"/>
      <c r="B180" s="217"/>
      <c r="C180" s="217"/>
      <c r="D180" s="308"/>
      <c r="E180" s="308"/>
      <c r="F180" s="308"/>
      <c r="G180" s="308"/>
      <c r="H180" s="308"/>
      <c r="I180" s="308"/>
      <c r="J180" s="310"/>
      <c r="K180" s="310"/>
      <c r="L180" s="310"/>
    </row>
    <row r="181" spans="1:12" s="311" customFormat="1" ht="18.75" customHeight="1">
      <c r="A181" s="217"/>
      <c r="B181" s="217"/>
      <c r="C181" s="217"/>
      <c r="D181" s="308"/>
      <c r="E181" s="308"/>
      <c r="F181" s="308"/>
      <c r="G181" s="308"/>
      <c r="H181" s="308"/>
      <c r="I181" s="308"/>
      <c r="J181" s="310"/>
      <c r="K181" s="310"/>
      <c r="L181" s="310"/>
    </row>
    <row r="182" spans="1:12" s="311" customFormat="1" ht="18.75" customHeight="1">
      <c r="A182" s="217"/>
      <c r="B182" s="217"/>
      <c r="C182" s="217"/>
      <c r="D182" s="308"/>
      <c r="E182" s="308"/>
      <c r="F182" s="308"/>
      <c r="G182" s="308"/>
      <c r="H182" s="308"/>
      <c r="I182" s="308"/>
      <c r="J182" s="310"/>
      <c r="K182" s="310"/>
      <c r="L182" s="310"/>
    </row>
    <row r="183" spans="1:12" s="311" customFormat="1" ht="18.75" customHeight="1">
      <c r="A183" s="217"/>
      <c r="B183" s="217"/>
      <c r="C183" s="217"/>
      <c r="D183" s="308"/>
      <c r="E183" s="308"/>
      <c r="F183" s="308"/>
      <c r="G183" s="308"/>
      <c r="H183" s="308"/>
      <c r="I183" s="308"/>
      <c r="J183" s="310"/>
      <c r="K183" s="310"/>
      <c r="L183" s="310"/>
    </row>
    <row r="184" spans="1:9" s="311" customFormat="1" ht="18.75" customHeight="1">
      <c r="A184" s="217"/>
      <c r="B184" s="217"/>
      <c r="C184" s="217"/>
      <c r="D184" s="387"/>
      <c r="E184" s="387"/>
      <c r="F184" s="387"/>
      <c r="G184" s="387"/>
      <c r="H184" s="387"/>
      <c r="I184" s="387"/>
    </row>
    <row r="185" spans="1:9" s="311" customFormat="1" ht="18.75" customHeight="1">
      <c r="A185" s="217"/>
      <c r="B185" s="217"/>
      <c r="C185" s="217"/>
      <c r="D185" s="387"/>
      <c r="E185" s="387"/>
      <c r="F185" s="387"/>
      <c r="G185" s="387"/>
      <c r="H185" s="387"/>
      <c r="I185" s="387"/>
    </row>
    <row r="186" spans="1:9" s="311" customFormat="1" ht="18.75" customHeight="1">
      <c r="A186" s="217"/>
      <c r="B186" s="217"/>
      <c r="C186" s="217"/>
      <c r="D186" s="387"/>
      <c r="E186" s="387"/>
      <c r="F186" s="387"/>
      <c r="G186" s="387"/>
      <c r="H186" s="387"/>
      <c r="I186" s="387"/>
    </row>
    <row r="187" spans="1:9" s="311" customFormat="1" ht="18.75" customHeight="1">
      <c r="A187" s="217"/>
      <c r="B187" s="217"/>
      <c r="C187" s="217"/>
      <c r="D187" s="387"/>
      <c r="E187" s="387"/>
      <c r="F187" s="387"/>
      <c r="G187" s="387"/>
      <c r="H187" s="387"/>
      <c r="I187" s="387"/>
    </row>
    <row r="188" spans="1:9" s="311" customFormat="1" ht="18.75" customHeight="1">
      <c r="A188" s="217"/>
      <c r="B188" s="217"/>
      <c r="C188" s="217"/>
      <c r="D188" s="387"/>
      <c r="E188" s="387"/>
      <c r="F188" s="387"/>
      <c r="G188" s="387"/>
      <c r="H188" s="387"/>
      <c r="I188" s="387"/>
    </row>
    <row r="189" spans="1:9" s="311" customFormat="1" ht="18.75" customHeight="1">
      <c r="A189" s="217"/>
      <c r="B189" s="217"/>
      <c r="C189" s="217"/>
      <c r="D189" s="387"/>
      <c r="E189" s="387"/>
      <c r="F189" s="387"/>
      <c r="G189" s="387"/>
      <c r="H189" s="387"/>
      <c r="I189" s="387"/>
    </row>
    <row r="190" spans="1:9" s="311" customFormat="1" ht="18.75" customHeight="1">
      <c r="A190" s="217"/>
      <c r="B190" s="217"/>
      <c r="C190" s="217"/>
      <c r="D190" s="387"/>
      <c r="E190" s="387"/>
      <c r="F190" s="387"/>
      <c r="G190" s="387"/>
      <c r="H190" s="387"/>
      <c r="I190" s="387"/>
    </row>
    <row r="191" spans="1:9" s="311" customFormat="1" ht="18.75" customHeight="1">
      <c r="A191" s="217"/>
      <c r="B191" s="217"/>
      <c r="C191" s="217"/>
      <c r="D191" s="387"/>
      <c r="E191" s="387"/>
      <c r="F191" s="387"/>
      <c r="G191" s="387"/>
      <c r="H191" s="387"/>
      <c r="I191" s="387"/>
    </row>
    <row r="192" spans="1:9" s="311" customFormat="1" ht="18.75" customHeight="1">
      <c r="A192" s="217"/>
      <c r="B192" s="217"/>
      <c r="C192" s="217"/>
      <c r="D192" s="387"/>
      <c r="E192" s="387"/>
      <c r="F192" s="387"/>
      <c r="G192" s="387"/>
      <c r="H192" s="387"/>
      <c r="I192" s="387"/>
    </row>
    <row r="193" spans="1:9" s="311" customFormat="1" ht="18.75" customHeight="1">
      <c r="A193" s="217"/>
      <c r="B193" s="217"/>
      <c r="C193" s="217"/>
      <c r="D193" s="387"/>
      <c r="E193" s="387"/>
      <c r="F193" s="387"/>
      <c r="G193" s="387"/>
      <c r="H193" s="387"/>
      <c r="I193" s="387"/>
    </row>
    <row r="194" spans="1:9" s="311" customFormat="1" ht="18.75" customHeight="1">
      <c r="A194" s="217"/>
      <c r="B194" s="217"/>
      <c r="C194" s="217"/>
      <c r="D194" s="387"/>
      <c r="E194" s="387"/>
      <c r="F194" s="387"/>
      <c r="G194" s="387"/>
      <c r="H194" s="387"/>
      <c r="I194" s="387"/>
    </row>
    <row r="195" s="311" customFormat="1" ht="18.75" customHeight="1">
      <c r="A195" s="217"/>
    </row>
    <row r="196" s="311" customFormat="1" ht="18.75" customHeight="1">
      <c r="A196" s="217"/>
    </row>
    <row r="197" s="311" customFormat="1" ht="18.75" customHeight="1">
      <c r="A197" s="217"/>
    </row>
    <row r="198" s="311" customFormat="1" ht="18.75" customHeight="1">
      <c r="A198" s="217"/>
    </row>
    <row r="199" s="311" customFormat="1" ht="18.75" customHeight="1">
      <c r="A199" s="217"/>
    </row>
    <row r="200" s="311" customFormat="1" ht="18.75" customHeight="1">
      <c r="A200" s="217"/>
    </row>
    <row r="201" s="311" customFormat="1" ht="18.75" customHeight="1">
      <c r="A201" s="217"/>
    </row>
    <row r="202" s="311" customFormat="1" ht="18.75" customHeight="1">
      <c r="A202" s="217"/>
    </row>
    <row r="203" s="311" customFormat="1" ht="18.75" customHeight="1">
      <c r="A203" s="217"/>
    </row>
    <row r="204" s="311" customFormat="1" ht="18.75" customHeight="1">
      <c r="A204" s="217"/>
    </row>
    <row r="205" s="311" customFormat="1" ht="18.75" customHeight="1">
      <c r="A205" s="217"/>
    </row>
    <row r="206" s="311" customFormat="1" ht="18.75" customHeight="1">
      <c r="A206" s="217"/>
    </row>
    <row r="207" s="311" customFormat="1" ht="18.75" customHeight="1">
      <c r="A207" s="217"/>
    </row>
    <row r="208" s="311" customFormat="1" ht="18.75" customHeight="1">
      <c r="A208" s="217"/>
    </row>
    <row r="209" s="311" customFormat="1" ht="18.75" customHeight="1">
      <c r="A209" s="217"/>
    </row>
    <row r="210" s="311" customFormat="1" ht="18.75" customHeight="1">
      <c r="A210" s="217"/>
    </row>
    <row r="211" s="311" customFormat="1" ht="18.75" customHeight="1">
      <c r="A211" s="217"/>
    </row>
    <row r="212" s="311" customFormat="1" ht="18.75" customHeight="1">
      <c r="A212" s="217"/>
    </row>
    <row r="213" s="311" customFormat="1" ht="18.75" customHeight="1">
      <c r="A213" s="217"/>
    </row>
    <row r="214" s="311" customFormat="1" ht="18.75" customHeight="1">
      <c r="A214" s="217"/>
    </row>
    <row r="215" s="311" customFormat="1" ht="18.75" customHeight="1">
      <c r="A215" s="217"/>
    </row>
    <row r="216" s="311" customFormat="1" ht="18.75" customHeight="1">
      <c r="A216" s="217"/>
    </row>
    <row r="217" s="311" customFormat="1" ht="18.75" customHeight="1">
      <c r="A217" s="217"/>
    </row>
    <row r="218" s="311" customFormat="1" ht="18.75" customHeight="1">
      <c r="A218" s="217"/>
    </row>
    <row r="219" s="311" customFormat="1" ht="18.75" customHeight="1">
      <c r="A219" s="217"/>
    </row>
    <row r="220" s="311" customFormat="1" ht="18.75" customHeight="1">
      <c r="A220" s="217"/>
    </row>
    <row r="221" s="311" customFormat="1" ht="18.75" customHeight="1">
      <c r="A221" s="217"/>
    </row>
    <row r="222" s="311" customFormat="1" ht="18.75" customHeight="1">
      <c r="A222" s="217"/>
    </row>
    <row r="223" s="311" customFormat="1" ht="18.75" customHeight="1">
      <c r="A223" s="217"/>
    </row>
    <row r="224" s="311" customFormat="1" ht="18.75" customHeight="1">
      <c r="A224" s="217"/>
    </row>
    <row r="225" s="311" customFormat="1" ht="18.75" customHeight="1">
      <c r="A225" s="217"/>
    </row>
    <row r="226" s="311" customFormat="1" ht="18.75" customHeight="1">
      <c r="A226" s="217"/>
    </row>
    <row r="227" s="311" customFormat="1" ht="18.75" customHeight="1">
      <c r="A227" s="217"/>
    </row>
    <row r="228" s="311" customFormat="1" ht="18.75" customHeight="1">
      <c r="A228" s="217"/>
    </row>
    <row r="229" s="311" customFormat="1" ht="18.75" customHeight="1">
      <c r="A229" s="217"/>
    </row>
    <row r="230" s="311" customFormat="1" ht="18.75" customHeight="1">
      <c r="A230" s="217"/>
    </row>
    <row r="231" s="311" customFormat="1" ht="18.75" customHeight="1">
      <c r="A231" s="217"/>
    </row>
    <row r="232" s="311" customFormat="1" ht="18.75" customHeight="1">
      <c r="A232" s="217"/>
    </row>
    <row r="233" s="311" customFormat="1" ht="18.75" customHeight="1">
      <c r="A233" s="217"/>
    </row>
    <row r="234" s="311" customFormat="1" ht="18.75" customHeight="1">
      <c r="A234" s="217"/>
    </row>
    <row r="235" s="311" customFormat="1" ht="18.75" customHeight="1">
      <c r="A235" s="217"/>
    </row>
    <row r="236" s="311" customFormat="1" ht="18.75" customHeight="1">
      <c r="A236" s="217"/>
    </row>
    <row r="237" s="311" customFormat="1" ht="18.75" customHeight="1">
      <c r="A237" s="217"/>
    </row>
    <row r="238" s="311" customFormat="1" ht="18.75" customHeight="1">
      <c r="A238" s="217"/>
    </row>
    <row r="239" s="311" customFormat="1" ht="18.75" customHeight="1">
      <c r="A239" s="217"/>
    </row>
    <row r="240" s="311" customFormat="1" ht="18.75" customHeight="1">
      <c r="A240" s="217"/>
    </row>
    <row r="241" s="311" customFormat="1" ht="18.75" customHeight="1">
      <c r="A241" s="217"/>
    </row>
    <row r="242" s="311" customFormat="1" ht="18.75" customHeight="1">
      <c r="A242" s="217"/>
    </row>
    <row r="243" s="311" customFormat="1" ht="18.75" customHeight="1">
      <c r="A243" s="217"/>
    </row>
    <row r="244" s="311" customFormat="1" ht="18.75" customHeight="1">
      <c r="A244" s="217"/>
    </row>
    <row r="245" s="311" customFormat="1" ht="18.75" customHeight="1">
      <c r="A245" s="217"/>
    </row>
    <row r="246" s="311" customFormat="1" ht="18.75" customHeight="1">
      <c r="A246" s="217"/>
    </row>
    <row r="247" s="311" customFormat="1" ht="18.75" customHeight="1">
      <c r="A247" s="217"/>
    </row>
    <row r="248" s="311" customFormat="1" ht="18.75" customHeight="1">
      <c r="A248" s="217"/>
    </row>
    <row r="249" s="311" customFormat="1" ht="18.75" customHeight="1">
      <c r="A249" s="217"/>
    </row>
    <row r="250" s="311" customFormat="1" ht="18.75" customHeight="1">
      <c r="A250" s="217"/>
    </row>
    <row r="251" s="311" customFormat="1" ht="18.75" customHeight="1">
      <c r="A251" s="217"/>
    </row>
    <row r="252" s="311" customFormat="1" ht="18.75" customHeight="1">
      <c r="A252" s="217"/>
    </row>
    <row r="253" s="311" customFormat="1" ht="18.75" customHeight="1">
      <c r="A253" s="217"/>
    </row>
    <row r="254" s="311" customFormat="1" ht="18.75" customHeight="1">
      <c r="A254" s="217"/>
    </row>
    <row r="255" s="311" customFormat="1" ht="18.75" customHeight="1">
      <c r="A255" s="217"/>
    </row>
    <row r="256" s="311" customFormat="1" ht="18.75" customHeight="1">
      <c r="A256" s="217"/>
    </row>
    <row r="257" s="311" customFormat="1" ht="18.75" customHeight="1">
      <c r="A257" s="217"/>
    </row>
    <row r="258" s="311" customFormat="1" ht="18.75" customHeight="1">
      <c r="A258" s="217"/>
    </row>
    <row r="259" s="311" customFormat="1" ht="18.75" customHeight="1">
      <c r="A259" s="217"/>
    </row>
    <row r="260" s="311" customFormat="1" ht="18.75" customHeight="1">
      <c r="A260" s="217"/>
    </row>
    <row r="261" s="311" customFormat="1" ht="18.75" customHeight="1">
      <c r="A261" s="217"/>
    </row>
    <row r="262" s="311" customFormat="1" ht="18.75" customHeight="1">
      <c r="A262" s="217"/>
    </row>
    <row r="263" s="311" customFormat="1" ht="18.75" customHeight="1">
      <c r="A263" s="217"/>
    </row>
    <row r="264" s="311" customFormat="1" ht="18.75" customHeight="1">
      <c r="A264" s="217"/>
    </row>
    <row r="265" s="311" customFormat="1" ht="18.75" customHeight="1">
      <c r="A265" s="217"/>
    </row>
    <row r="266" s="311" customFormat="1" ht="18.75" customHeight="1">
      <c r="A266" s="217"/>
    </row>
    <row r="267" s="311" customFormat="1" ht="18.75" customHeight="1">
      <c r="A267" s="217"/>
    </row>
    <row r="268" s="311" customFormat="1" ht="18.75" customHeight="1">
      <c r="A268" s="217"/>
    </row>
    <row r="269" s="311" customFormat="1" ht="18.75" customHeight="1">
      <c r="A269" s="217"/>
    </row>
    <row r="270" s="311" customFormat="1" ht="18.75" customHeight="1">
      <c r="A270" s="217"/>
    </row>
    <row r="271" s="311" customFormat="1" ht="18.75" customHeight="1">
      <c r="A271" s="217"/>
    </row>
    <row r="272" s="311" customFormat="1" ht="18.75" customHeight="1">
      <c r="A272" s="217"/>
    </row>
    <row r="273" s="311" customFormat="1" ht="18.75" customHeight="1">
      <c r="A273" s="217"/>
    </row>
    <row r="274" s="311" customFormat="1" ht="18.75" customHeight="1">
      <c r="A274" s="217"/>
    </row>
    <row r="275" s="311" customFormat="1" ht="18.75" customHeight="1">
      <c r="A275" s="217"/>
    </row>
    <row r="276" s="311" customFormat="1" ht="18.75" customHeight="1">
      <c r="A276" s="217"/>
    </row>
    <row r="277" s="311" customFormat="1" ht="18.75" customHeight="1">
      <c r="A277" s="217"/>
    </row>
    <row r="278" s="311" customFormat="1" ht="18.75" customHeight="1">
      <c r="A278" s="217"/>
    </row>
    <row r="279" s="311" customFormat="1" ht="18.75" customHeight="1">
      <c r="A279" s="217"/>
    </row>
    <row r="280" s="311" customFormat="1" ht="18.75" customHeight="1">
      <c r="A280" s="217"/>
    </row>
    <row r="281" s="311" customFormat="1" ht="18.75" customHeight="1">
      <c r="A281" s="217"/>
    </row>
    <row r="282" s="311" customFormat="1" ht="18.75" customHeight="1">
      <c r="A282" s="217"/>
    </row>
    <row r="283" s="311" customFormat="1" ht="18.75" customHeight="1">
      <c r="A283" s="217"/>
    </row>
    <row r="284" s="311" customFormat="1" ht="18.75" customHeight="1">
      <c r="A284" s="217"/>
    </row>
    <row r="285" s="311" customFormat="1" ht="18.75" customHeight="1">
      <c r="A285" s="217"/>
    </row>
    <row r="286" s="311" customFormat="1" ht="18.75" customHeight="1">
      <c r="A286" s="217"/>
    </row>
    <row r="287" s="311" customFormat="1" ht="18.75" customHeight="1">
      <c r="A287" s="217"/>
    </row>
    <row r="288" s="311" customFormat="1" ht="18.75" customHeight="1">
      <c r="A288" s="217"/>
    </row>
    <row r="289" s="311" customFormat="1" ht="18.75" customHeight="1">
      <c r="A289" s="217"/>
    </row>
    <row r="290" s="311" customFormat="1" ht="18.75" customHeight="1">
      <c r="A290" s="217"/>
    </row>
    <row r="291" s="311" customFormat="1" ht="18.75" customHeight="1">
      <c r="A291" s="217"/>
    </row>
    <row r="292" s="311" customFormat="1" ht="18.75" customHeight="1">
      <c r="A292" s="217"/>
    </row>
    <row r="293" s="311" customFormat="1" ht="18.75" customHeight="1">
      <c r="A293" s="217"/>
    </row>
    <row r="294" s="311" customFormat="1" ht="18.75" customHeight="1">
      <c r="A294" s="217"/>
    </row>
    <row r="295" s="311" customFormat="1" ht="18.75" customHeight="1">
      <c r="A295" s="217"/>
    </row>
    <row r="296" s="311" customFormat="1" ht="18.75" customHeight="1">
      <c r="A296" s="217"/>
    </row>
    <row r="297" s="311" customFormat="1" ht="18.75" customHeight="1">
      <c r="A297" s="217"/>
    </row>
    <row r="298" s="311" customFormat="1" ht="18.75" customHeight="1">
      <c r="A298" s="217"/>
    </row>
    <row r="299" s="311" customFormat="1" ht="18.75" customHeight="1">
      <c r="A299" s="217"/>
    </row>
    <row r="300" s="311" customFormat="1" ht="18.75" customHeight="1">
      <c r="A300" s="217"/>
    </row>
    <row r="301" s="311" customFormat="1" ht="18.75" customHeight="1">
      <c r="A301" s="217"/>
    </row>
    <row r="302" s="311" customFormat="1" ht="18.75" customHeight="1">
      <c r="A302" s="217"/>
    </row>
    <row r="303" s="311" customFormat="1" ht="18.75" customHeight="1">
      <c r="A303" s="217"/>
    </row>
  </sheetData>
  <sheetProtection/>
  <mergeCells count="145">
    <mergeCell ref="D193:I193"/>
    <mergeCell ref="D194:I194"/>
    <mergeCell ref="D189:I189"/>
    <mergeCell ref="D190:I190"/>
    <mergeCell ref="D191:I191"/>
    <mergeCell ref="D192:I192"/>
    <mergeCell ref="D185:I185"/>
    <mergeCell ref="D186:I186"/>
    <mergeCell ref="D187:I187"/>
    <mergeCell ref="D188:I188"/>
    <mergeCell ref="D139:I139"/>
    <mergeCell ref="C140:I140"/>
    <mergeCell ref="D141:I141"/>
    <mergeCell ref="D184:I184"/>
    <mergeCell ref="C135:I135"/>
    <mergeCell ref="D136:I136"/>
    <mergeCell ref="D137:I137"/>
    <mergeCell ref="D138:I138"/>
    <mergeCell ref="D131:I131"/>
    <mergeCell ref="D132:I132"/>
    <mergeCell ref="C133:I133"/>
    <mergeCell ref="C134:I134"/>
    <mergeCell ref="D126:I126"/>
    <mergeCell ref="D127:I127"/>
    <mergeCell ref="D129:I129"/>
    <mergeCell ref="D130:I130"/>
    <mergeCell ref="D122:I122"/>
    <mergeCell ref="D123:I123"/>
    <mergeCell ref="D124:I124"/>
    <mergeCell ref="D125:I125"/>
    <mergeCell ref="D118:I118"/>
    <mergeCell ref="D119:I119"/>
    <mergeCell ref="C120:I120"/>
    <mergeCell ref="D121:I121"/>
    <mergeCell ref="D111:I111"/>
    <mergeCell ref="I112:L112"/>
    <mergeCell ref="C116:I116"/>
    <mergeCell ref="D117:I117"/>
    <mergeCell ref="D107:I107"/>
    <mergeCell ref="D108:I108"/>
    <mergeCell ref="D109:I109"/>
    <mergeCell ref="C110:I110"/>
    <mergeCell ref="D103:I103"/>
    <mergeCell ref="D104:I104"/>
    <mergeCell ref="C105:I105"/>
    <mergeCell ref="D106:I106"/>
    <mergeCell ref="D99:I99"/>
    <mergeCell ref="D100:I100"/>
    <mergeCell ref="D101:I101"/>
    <mergeCell ref="D102:I102"/>
    <mergeCell ref="D95:I95"/>
    <mergeCell ref="D96:I96"/>
    <mergeCell ref="D97:I97"/>
    <mergeCell ref="D98:I98"/>
    <mergeCell ref="D91:I91"/>
    <mergeCell ref="D92:I92"/>
    <mergeCell ref="D93:I93"/>
    <mergeCell ref="D94:I94"/>
    <mergeCell ref="D49:I49"/>
    <mergeCell ref="D64:I64"/>
    <mergeCell ref="D69:I69"/>
    <mergeCell ref="D71:I71"/>
    <mergeCell ref="C46:I46"/>
    <mergeCell ref="D25:I25"/>
    <mergeCell ref="D30:I30"/>
    <mergeCell ref="D31:I31"/>
    <mergeCell ref="D32:I32"/>
    <mergeCell ref="D33:I33"/>
    <mergeCell ref="D26:I26"/>
    <mergeCell ref="D27:I27"/>
    <mergeCell ref="C39:I39"/>
    <mergeCell ref="C35:I35"/>
    <mergeCell ref="C21:I21"/>
    <mergeCell ref="D18:I18"/>
    <mergeCell ref="C19:I19"/>
    <mergeCell ref="D14:I14"/>
    <mergeCell ref="D15:I15"/>
    <mergeCell ref="D16:I16"/>
    <mergeCell ref="D17:I17"/>
    <mergeCell ref="D23:I23"/>
    <mergeCell ref="D24:I24"/>
    <mergeCell ref="D2:I2"/>
    <mergeCell ref="A3:A5"/>
    <mergeCell ref="B3:L3"/>
    <mergeCell ref="B4:L4"/>
    <mergeCell ref="B5:L5"/>
    <mergeCell ref="B6:L6"/>
    <mergeCell ref="B9:I10"/>
    <mergeCell ref="L9:L10"/>
    <mergeCell ref="J10:K10"/>
    <mergeCell ref="D22:I22"/>
    <mergeCell ref="C34:I34"/>
    <mergeCell ref="D36:I36"/>
    <mergeCell ref="C11:I11"/>
    <mergeCell ref="D12:I12"/>
    <mergeCell ref="D13:I13"/>
    <mergeCell ref="C20:I20"/>
    <mergeCell ref="D28:I28"/>
    <mergeCell ref="D29:I29"/>
    <mergeCell ref="D37:I37"/>
    <mergeCell ref="D43:I43"/>
    <mergeCell ref="D44:I44"/>
    <mergeCell ref="C45:I45"/>
    <mergeCell ref="D38:I38"/>
    <mergeCell ref="D42:I42"/>
    <mergeCell ref="C41:I41"/>
    <mergeCell ref="C40:I40"/>
    <mergeCell ref="C54:I54"/>
    <mergeCell ref="C56:I56"/>
    <mergeCell ref="I57:L57"/>
    <mergeCell ref="D47:I47"/>
    <mergeCell ref="D53:I53"/>
    <mergeCell ref="D55:I55"/>
    <mergeCell ref="D50:I50"/>
    <mergeCell ref="D51:I51"/>
    <mergeCell ref="D52:I52"/>
    <mergeCell ref="D48:I48"/>
    <mergeCell ref="C61:I61"/>
    <mergeCell ref="C62:I62"/>
    <mergeCell ref="D63:I63"/>
    <mergeCell ref="D65:I65"/>
    <mergeCell ref="D66:I66"/>
    <mergeCell ref="D67:I67"/>
    <mergeCell ref="D68:I68"/>
    <mergeCell ref="D70:I70"/>
    <mergeCell ref="D72:I72"/>
    <mergeCell ref="D73:I73"/>
    <mergeCell ref="D75:I75"/>
    <mergeCell ref="D76:I76"/>
    <mergeCell ref="D74:I74"/>
    <mergeCell ref="D77:I77"/>
    <mergeCell ref="D78:I78"/>
    <mergeCell ref="D79:I79"/>
    <mergeCell ref="D80:I80"/>
    <mergeCell ref="D81:I81"/>
    <mergeCell ref="D82:I82"/>
    <mergeCell ref="D83:I83"/>
    <mergeCell ref="D84:I84"/>
    <mergeCell ref="D128:I128"/>
    <mergeCell ref="D90:I90"/>
    <mergeCell ref="D86:I86"/>
    <mergeCell ref="D87:I87"/>
    <mergeCell ref="D85:I85"/>
    <mergeCell ref="C88:I88"/>
    <mergeCell ref="D89:I89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5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0">
      <selection activeCell="B6" sqref="B6:F6"/>
    </sheetView>
  </sheetViews>
  <sheetFormatPr defaultColWidth="8.8515625" defaultRowHeight="12.75"/>
  <cols>
    <col min="1" max="1" width="3.00390625" style="58" customWidth="1"/>
    <col min="2" max="2" width="3.28125" style="58" customWidth="1"/>
    <col min="3" max="3" width="3.8515625" style="64" customWidth="1"/>
    <col min="4" max="4" width="68.28125" style="62" customWidth="1"/>
    <col min="5" max="5" width="13.421875" style="60" customWidth="1"/>
    <col min="6" max="6" width="13.57421875" style="58" customWidth="1"/>
    <col min="7" max="16384" width="8.8515625" style="58" customWidth="1"/>
  </cols>
  <sheetData>
    <row r="1" spans="2:6" ht="18.75" customHeight="1">
      <c r="B1" s="400" t="s">
        <v>511</v>
      </c>
      <c r="C1" s="400"/>
      <c r="D1" s="400"/>
      <c r="E1" s="400"/>
      <c r="F1" s="400"/>
    </row>
    <row r="2" spans="1:6" ht="18.75" customHeight="1">
      <c r="A2" s="401"/>
      <c r="B2" s="402"/>
      <c r="C2" s="402"/>
      <c r="D2" s="402"/>
      <c r="E2" s="402"/>
      <c r="F2" s="402"/>
    </row>
    <row r="3" ht="18.75" customHeight="1"/>
    <row r="4" spans="1:6" ht="23.25" customHeight="1">
      <c r="A4" s="403" t="s">
        <v>508</v>
      </c>
      <c r="B4" s="402"/>
      <c r="C4" s="402"/>
      <c r="D4" s="402"/>
      <c r="E4" s="402"/>
      <c r="F4" s="402"/>
    </row>
    <row r="5" spans="1:6" ht="24.75" customHeight="1">
      <c r="A5" s="403" t="s">
        <v>365</v>
      </c>
      <c r="B5" s="402"/>
      <c r="C5" s="402"/>
      <c r="D5" s="402"/>
      <c r="E5" s="402"/>
      <c r="F5" s="402"/>
    </row>
    <row r="6" spans="1:6" ht="24.75" customHeight="1">
      <c r="A6" s="666"/>
      <c r="B6" s="403"/>
      <c r="C6" s="402"/>
      <c r="D6" s="402"/>
      <c r="E6" s="402"/>
      <c r="F6" s="402"/>
    </row>
    <row r="7" spans="1:5" ht="24.75" customHeight="1">
      <c r="A7" s="667"/>
      <c r="C7" s="59"/>
      <c r="D7" s="325"/>
      <c r="E7" s="325"/>
    </row>
    <row r="8" spans="1:6" ht="18" customHeight="1">
      <c r="A8" s="326"/>
      <c r="B8" s="668" t="s">
        <v>0</v>
      </c>
      <c r="C8" s="668" t="s">
        <v>1</v>
      </c>
      <c r="D8" s="668" t="s">
        <v>2</v>
      </c>
      <c r="E8" s="669" t="s">
        <v>3</v>
      </c>
      <c r="F8" s="670" t="s">
        <v>4</v>
      </c>
    </row>
    <row r="9" spans="1:6" ht="18.75" customHeight="1">
      <c r="A9" s="668">
        <v>1</v>
      </c>
      <c r="F9" s="60" t="s">
        <v>87</v>
      </c>
    </row>
    <row r="10" spans="1:6" s="61" customFormat="1" ht="48" customHeight="1">
      <c r="A10" s="671">
        <f aca="true" t="shared" si="0" ref="A10:A31">A9+1</f>
        <v>2</v>
      </c>
      <c r="B10" s="672" t="s">
        <v>99</v>
      </c>
      <c r="C10" s="673"/>
      <c r="D10" s="674"/>
      <c r="E10" s="675" t="s">
        <v>248</v>
      </c>
      <c r="F10" s="675" t="s">
        <v>302</v>
      </c>
    </row>
    <row r="11" spans="1:6" s="61" customFormat="1" ht="24.75" customHeight="1">
      <c r="A11" s="671">
        <f t="shared" si="0"/>
        <v>3</v>
      </c>
      <c r="B11" s="676" t="s">
        <v>100</v>
      </c>
      <c r="C11" s="404"/>
      <c r="D11" s="677"/>
      <c r="E11" s="678"/>
      <c r="F11" s="679"/>
    </row>
    <row r="12" spans="1:6" s="61" customFormat="1" ht="24.75" customHeight="1">
      <c r="A12" s="671">
        <f t="shared" si="0"/>
        <v>4</v>
      </c>
      <c r="B12" s="680"/>
      <c r="C12" s="681" t="s">
        <v>10</v>
      </c>
      <c r="D12" s="682" t="s">
        <v>151</v>
      </c>
      <c r="E12" s="683">
        <v>10000</v>
      </c>
      <c r="F12" s="683">
        <v>9446</v>
      </c>
    </row>
    <row r="13" spans="1:6" ht="24.75" customHeight="1">
      <c r="A13" s="671">
        <f t="shared" si="0"/>
        <v>5</v>
      </c>
      <c r="B13" s="684"/>
      <c r="C13" s="681" t="s">
        <v>16</v>
      </c>
      <c r="D13" s="685" t="s">
        <v>150</v>
      </c>
      <c r="E13" s="683">
        <v>150</v>
      </c>
      <c r="F13" s="683">
        <v>47</v>
      </c>
    </row>
    <row r="14" spans="1:6" ht="24.75" customHeight="1">
      <c r="A14" s="671">
        <f t="shared" si="0"/>
        <v>6</v>
      </c>
      <c r="B14" s="684"/>
      <c r="C14" s="681" t="s">
        <v>23</v>
      </c>
      <c r="D14" s="686" t="s">
        <v>149</v>
      </c>
      <c r="E14" s="683">
        <v>500</v>
      </c>
      <c r="F14" s="683">
        <v>500</v>
      </c>
    </row>
    <row r="15" spans="1:6" ht="24.75" customHeight="1">
      <c r="A15" s="671">
        <f t="shared" si="0"/>
        <v>7</v>
      </c>
      <c r="B15" s="684"/>
      <c r="C15" s="681" t="s">
        <v>26</v>
      </c>
      <c r="D15" s="686" t="s">
        <v>366</v>
      </c>
      <c r="E15" s="683">
        <v>19543</v>
      </c>
      <c r="F15" s="683">
        <v>4380</v>
      </c>
    </row>
    <row r="16" spans="1:6" ht="24.75" customHeight="1">
      <c r="A16" s="671">
        <f t="shared" si="0"/>
        <v>8</v>
      </c>
      <c r="B16" s="684"/>
      <c r="C16" s="681" t="s">
        <v>58</v>
      </c>
      <c r="D16" s="686" t="s">
        <v>367</v>
      </c>
      <c r="E16" s="683">
        <v>2800</v>
      </c>
      <c r="F16" s="683">
        <v>175</v>
      </c>
    </row>
    <row r="17" spans="1:6" ht="24.75" customHeight="1">
      <c r="A17" s="671">
        <f t="shared" si="0"/>
        <v>9</v>
      </c>
      <c r="B17" s="684"/>
      <c r="C17" s="681" t="s">
        <v>60</v>
      </c>
      <c r="D17" s="686" t="s">
        <v>368</v>
      </c>
      <c r="E17" s="683">
        <v>15</v>
      </c>
      <c r="F17" s="683">
        <v>15</v>
      </c>
    </row>
    <row r="18" spans="1:6" ht="24.75" customHeight="1">
      <c r="A18" s="671">
        <f t="shared" si="0"/>
        <v>10</v>
      </c>
      <c r="B18" s="684"/>
      <c r="C18" s="681" t="s">
        <v>53</v>
      </c>
      <c r="D18" s="686" t="s">
        <v>369</v>
      </c>
      <c r="E18" s="683"/>
      <c r="F18" s="683">
        <v>1221</v>
      </c>
    </row>
    <row r="19" spans="1:6" ht="24.75" customHeight="1">
      <c r="A19" s="671">
        <f t="shared" si="0"/>
        <v>11</v>
      </c>
      <c r="B19" s="684"/>
      <c r="C19" s="681" t="s">
        <v>28</v>
      </c>
      <c r="D19" s="686" t="s">
        <v>370</v>
      </c>
      <c r="E19" s="683"/>
      <c r="F19" s="683">
        <v>5129</v>
      </c>
    </row>
    <row r="20" spans="1:6" ht="24.75" customHeight="1">
      <c r="A20" s="671">
        <f t="shared" si="0"/>
        <v>12</v>
      </c>
      <c r="B20" s="684"/>
      <c r="C20" s="681" t="s">
        <v>30</v>
      </c>
      <c r="D20" s="686" t="s">
        <v>509</v>
      </c>
      <c r="E20" s="683"/>
      <c r="F20" s="683">
        <v>24499</v>
      </c>
    </row>
    <row r="21" spans="1:6" ht="24.75" customHeight="1">
      <c r="A21" s="671"/>
      <c r="B21" s="684"/>
      <c r="C21" s="681" t="s">
        <v>32</v>
      </c>
      <c r="D21" s="686" t="s">
        <v>510</v>
      </c>
      <c r="E21" s="683"/>
      <c r="F21" s="683">
        <v>5032</v>
      </c>
    </row>
    <row r="22" spans="1:6" s="61" customFormat="1" ht="24.75" customHeight="1">
      <c r="A22" s="671">
        <f>A20+1</f>
        <v>13</v>
      </c>
      <c r="B22" s="687" t="s">
        <v>88</v>
      </c>
      <c r="C22" s="688" t="s">
        <v>371</v>
      </c>
      <c r="D22" s="689"/>
      <c r="E22" s="690">
        <f>SUM(E12:E20)</f>
        <v>33008</v>
      </c>
      <c r="F22" s="690">
        <f>SUM(F12:F21)</f>
        <v>50444</v>
      </c>
    </row>
    <row r="23" spans="1:6" s="61" customFormat="1" ht="24.75" customHeight="1">
      <c r="A23" s="671">
        <f t="shared" si="0"/>
        <v>14</v>
      </c>
      <c r="B23" s="691" t="s">
        <v>101</v>
      </c>
      <c r="C23" s="405"/>
      <c r="D23" s="405"/>
      <c r="E23" s="692"/>
      <c r="F23" s="693"/>
    </row>
    <row r="24" spans="1:6" ht="24.75" customHeight="1">
      <c r="A24" s="671">
        <f t="shared" si="0"/>
        <v>15</v>
      </c>
      <c r="B24" s="684"/>
      <c r="C24" s="694" t="s">
        <v>10</v>
      </c>
      <c r="D24" s="685" t="s">
        <v>154</v>
      </c>
      <c r="E24" s="695">
        <v>20000</v>
      </c>
      <c r="F24" s="685">
        <v>20000</v>
      </c>
    </row>
    <row r="25" spans="1:6" ht="24.75" customHeight="1">
      <c r="A25" s="671">
        <f t="shared" si="0"/>
        <v>16</v>
      </c>
      <c r="B25" s="684"/>
      <c r="C25" s="694" t="s">
        <v>16</v>
      </c>
      <c r="D25" s="685" t="s">
        <v>372</v>
      </c>
      <c r="E25" s="683">
        <v>5000</v>
      </c>
      <c r="F25" s="685">
        <v>5000</v>
      </c>
    </row>
    <row r="26" spans="1:6" ht="24.75" customHeight="1">
      <c r="A26" s="671">
        <f t="shared" si="0"/>
        <v>17</v>
      </c>
      <c r="B26" s="684"/>
      <c r="C26" s="694" t="s">
        <v>23</v>
      </c>
      <c r="D26" s="685" t="s">
        <v>373</v>
      </c>
      <c r="E26" s="683">
        <v>10000</v>
      </c>
      <c r="F26" s="685">
        <v>10000</v>
      </c>
    </row>
    <row r="27" spans="1:6" ht="24.75" customHeight="1">
      <c r="A27" s="671">
        <f t="shared" si="0"/>
        <v>18</v>
      </c>
      <c r="B27" s="684"/>
      <c r="C27" s="694" t="s">
        <v>26</v>
      </c>
      <c r="D27" s="685" t="s">
        <v>374</v>
      </c>
      <c r="E27" s="683">
        <v>200</v>
      </c>
      <c r="F27" s="685">
        <v>200</v>
      </c>
    </row>
    <row r="28" spans="1:6" ht="24.75" customHeight="1">
      <c r="A28" s="671">
        <f t="shared" si="0"/>
        <v>19</v>
      </c>
      <c r="B28" s="684"/>
      <c r="C28" s="694" t="s">
        <v>58</v>
      </c>
      <c r="D28" s="685" t="s">
        <v>375</v>
      </c>
      <c r="E28" s="683">
        <v>2000</v>
      </c>
      <c r="F28" s="685"/>
    </row>
    <row r="29" spans="1:6" ht="24.75" customHeight="1">
      <c r="A29" s="671">
        <f t="shared" si="0"/>
        <v>20</v>
      </c>
      <c r="B29" s="684"/>
      <c r="C29" s="694" t="s">
        <v>60</v>
      </c>
      <c r="D29" s="685" t="s">
        <v>376</v>
      </c>
      <c r="E29" s="683"/>
      <c r="F29" s="685">
        <v>364394</v>
      </c>
    </row>
    <row r="30" spans="1:6" s="61" customFormat="1" ht="24.75" customHeight="1">
      <c r="A30" s="671">
        <f t="shared" si="0"/>
        <v>21</v>
      </c>
      <c r="B30" s="696" t="s">
        <v>90</v>
      </c>
      <c r="C30" s="406" t="s">
        <v>377</v>
      </c>
      <c r="D30" s="406"/>
      <c r="E30" s="690">
        <f>SUM(E24:E29)</f>
        <v>37200</v>
      </c>
      <c r="F30" s="690">
        <f>SUM(F24:F29)</f>
        <v>399594</v>
      </c>
    </row>
    <row r="31" spans="1:6" s="61" customFormat="1" ht="18.75" customHeight="1">
      <c r="A31" s="671">
        <f t="shared" si="0"/>
        <v>22</v>
      </c>
      <c r="B31" s="697" t="s">
        <v>95</v>
      </c>
      <c r="C31" s="698" t="s">
        <v>102</v>
      </c>
      <c r="D31" s="699"/>
      <c r="E31" s="690">
        <f>E22+E30</f>
        <v>70208</v>
      </c>
      <c r="F31" s="690">
        <f>F22+F30</f>
        <v>450038</v>
      </c>
    </row>
    <row r="32" spans="3:5" ht="18.75" customHeight="1">
      <c r="C32" s="58"/>
      <c r="D32" s="58"/>
      <c r="E32" s="58"/>
    </row>
    <row r="33" spans="3:5" ht="18.75" customHeight="1">
      <c r="C33" s="58"/>
      <c r="D33" s="58"/>
      <c r="E33" s="58"/>
    </row>
    <row r="34" spans="3:5" ht="18.75" customHeight="1">
      <c r="C34" s="58"/>
      <c r="D34" s="58"/>
      <c r="E34" s="58"/>
    </row>
    <row r="35" spans="3:5" ht="18.75" customHeight="1">
      <c r="C35" s="58"/>
      <c r="D35" s="58"/>
      <c r="E35" s="58"/>
    </row>
    <row r="36" spans="3:5" ht="18.75" customHeight="1">
      <c r="C36" s="58"/>
      <c r="D36" s="58"/>
      <c r="E36" s="58"/>
    </row>
    <row r="37" spans="3:5" ht="18.75" customHeight="1">
      <c r="C37" s="58"/>
      <c r="D37" s="58"/>
      <c r="E37" s="58"/>
    </row>
    <row r="38" spans="3:5" ht="18.75" customHeight="1">
      <c r="C38" s="58"/>
      <c r="D38" s="58"/>
      <c r="E38" s="58"/>
    </row>
    <row r="39" spans="3:5" ht="38.25" customHeight="1">
      <c r="C39" s="62"/>
      <c r="D39" s="58"/>
      <c r="E39" s="58"/>
    </row>
    <row r="40" spans="3:5" ht="18.75" customHeight="1">
      <c r="C40" s="58"/>
      <c r="D40" s="58"/>
      <c r="E40" s="58"/>
    </row>
    <row r="41" spans="3:5" ht="18.75" customHeight="1">
      <c r="C41" s="58"/>
      <c r="D41" s="63"/>
      <c r="E41" s="58"/>
    </row>
    <row r="42" spans="3:5" ht="18.75" customHeight="1">
      <c r="C42" s="58"/>
      <c r="D42" s="63"/>
      <c r="E42" s="58"/>
    </row>
    <row r="43" spans="3:5" ht="18.75" customHeight="1">
      <c r="C43" s="58"/>
      <c r="D43" s="58"/>
      <c r="E43" s="58"/>
    </row>
    <row r="44" spans="3:5" ht="18.75" customHeight="1">
      <c r="C44" s="58"/>
      <c r="D44" s="58"/>
      <c r="E44" s="58"/>
    </row>
    <row r="45" spans="3:5" ht="18.75" customHeight="1">
      <c r="C45" s="58"/>
      <c r="D45" s="58"/>
      <c r="E45" s="58"/>
    </row>
    <row r="46" spans="3:5" ht="18.75" customHeight="1">
      <c r="C46" s="58"/>
      <c r="D46" s="58"/>
      <c r="E46" s="58"/>
    </row>
    <row r="47" spans="3:5" ht="18.75" customHeight="1">
      <c r="C47" s="58"/>
      <c r="D47" s="58"/>
      <c r="E47" s="58"/>
    </row>
    <row r="48" spans="3:5" ht="18.75" customHeight="1">
      <c r="C48" s="58"/>
      <c r="D48" s="58"/>
      <c r="E48" s="58"/>
    </row>
    <row r="49" spans="3:5" ht="18.75" customHeight="1">
      <c r="C49" s="58"/>
      <c r="D49" s="58"/>
      <c r="E49" s="58"/>
    </row>
    <row r="50" spans="3:5" ht="18.75" customHeight="1">
      <c r="C50" s="58"/>
      <c r="D50" s="58"/>
      <c r="E50" s="58"/>
    </row>
    <row r="51" spans="3:5" ht="18.75" customHeight="1">
      <c r="C51" s="58"/>
      <c r="D51" s="58"/>
      <c r="E51" s="58"/>
    </row>
    <row r="52" spans="3:5" ht="18.75" customHeight="1">
      <c r="C52" s="58"/>
      <c r="D52" s="58"/>
      <c r="E52" s="58"/>
    </row>
    <row r="53" spans="3:5" ht="18.75" customHeight="1">
      <c r="C53" s="58"/>
      <c r="D53" s="58"/>
      <c r="E53" s="58"/>
    </row>
    <row r="54" spans="3:5" ht="18.75" customHeight="1">
      <c r="C54" s="58"/>
      <c r="D54" s="58"/>
      <c r="E54" s="58"/>
    </row>
    <row r="55" spans="3:5" ht="18.75" customHeight="1">
      <c r="C55" s="58"/>
      <c r="D55" s="58"/>
      <c r="E55" s="58"/>
    </row>
    <row r="56" spans="3:5" ht="18.75" customHeight="1">
      <c r="C56" s="58"/>
      <c r="D56" s="58"/>
      <c r="E56" s="58"/>
    </row>
    <row r="57" spans="3:5" ht="18.75" customHeight="1">
      <c r="C57" s="58"/>
      <c r="D57" s="58"/>
      <c r="E57" s="58"/>
    </row>
    <row r="58" spans="3:5" ht="18.75" customHeight="1">
      <c r="C58" s="58"/>
      <c r="D58" s="58"/>
      <c r="E58" s="58"/>
    </row>
    <row r="59" spans="3:5" ht="18.75" customHeight="1">
      <c r="C59" s="58"/>
      <c r="D59" s="58"/>
      <c r="E59" s="58"/>
    </row>
    <row r="60" spans="3:5" ht="18.75" customHeight="1">
      <c r="C60" s="58"/>
      <c r="D60" s="58"/>
      <c r="E60" s="58"/>
    </row>
    <row r="61" spans="3:5" ht="18.75" customHeight="1">
      <c r="C61" s="58"/>
      <c r="D61" s="58"/>
      <c r="E61" s="58"/>
    </row>
    <row r="62" spans="3:5" ht="18.75" customHeight="1">
      <c r="C62" s="58"/>
      <c r="D62" s="58"/>
      <c r="E62" s="58"/>
    </row>
    <row r="63" spans="3:5" ht="18.75" customHeight="1">
      <c r="C63" s="58"/>
      <c r="D63" s="58"/>
      <c r="E63" s="58"/>
    </row>
    <row r="64" spans="3:5" ht="18.75" customHeight="1">
      <c r="C64" s="58"/>
      <c r="D64" s="58"/>
      <c r="E64" s="58"/>
    </row>
    <row r="65" spans="3:5" ht="18.75" customHeight="1">
      <c r="C65" s="58"/>
      <c r="D65" s="58"/>
      <c r="E65" s="58"/>
    </row>
    <row r="66" spans="3:5" ht="18.75" customHeight="1">
      <c r="C66" s="58"/>
      <c r="D66" s="58"/>
      <c r="E66" s="58"/>
    </row>
    <row r="67" spans="3:5" ht="18.75" customHeight="1">
      <c r="C67" s="58"/>
      <c r="D67" s="58"/>
      <c r="E67" s="58"/>
    </row>
    <row r="68" spans="3:5" ht="18.75" customHeight="1">
      <c r="C68" s="58"/>
      <c r="D68" s="58"/>
      <c r="E68" s="58"/>
    </row>
  </sheetData>
  <sheetProtection/>
  <mergeCells count="11">
    <mergeCell ref="C31:D31"/>
    <mergeCell ref="B6:F6"/>
    <mergeCell ref="B10:D10"/>
    <mergeCell ref="B11:D11"/>
    <mergeCell ref="C30:D30"/>
    <mergeCell ref="C22:D22"/>
    <mergeCell ref="B23:D23"/>
    <mergeCell ref="B1:F1"/>
    <mergeCell ref="A2:F2"/>
    <mergeCell ref="A4:F4"/>
    <mergeCell ref="A5:F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4">
      <selection activeCell="B4" sqref="B4:P4"/>
    </sheetView>
  </sheetViews>
  <sheetFormatPr defaultColWidth="9.140625" defaultRowHeight="12.75"/>
  <cols>
    <col min="1" max="1" width="4.00390625" style="231" customWidth="1"/>
    <col min="2" max="2" width="4.421875" style="231" customWidth="1"/>
    <col min="3" max="3" width="4.7109375" style="231" customWidth="1"/>
    <col min="4" max="4" width="31.8515625" style="231" customWidth="1"/>
    <col min="5" max="5" width="9.57421875" style="231" customWidth="1"/>
    <col min="6" max="6" width="9.00390625" style="231" customWidth="1"/>
    <col min="7" max="7" width="10.57421875" style="231" customWidth="1"/>
    <col min="8" max="8" width="8.7109375" style="231" customWidth="1"/>
    <col min="9" max="9" width="7.8515625" style="231" customWidth="1"/>
    <col min="10" max="10" width="8.7109375" style="231" customWidth="1"/>
    <col min="11" max="11" width="7.8515625" style="231" customWidth="1"/>
    <col min="12" max="12" width="9.140625" style="231" customWidth="1"/>
    <col min="13" max="13" width="10.421875" style="231" customWidth="1"/>
    <col min="14" max="14" width="8.28125" style="231" customWidth="1"/>
    <col min="15" max="15" width="7.421875" style="231" customWidth="1"/>
    <col min="16" max="16" width="13.00390625" style="231" customWidth="1"/>
    <col min="17" max="16384" width="9.140625" style="231" customWidth="1"/>
  </cols>
  <sheetData>
    <row r="1" spans="1:16" ht="23.25" customHeight="1">
      <c r="A1" s="23"/>
      <c r="B1" s="421" t="s">
        <v>454</v>
      </c>
      <c r="C1" s="421"/>
      <c r="D1" s="421"/>
      <c r="E1" s="421"/>
      <c r="F1" s="421"/>
      <c r="G1" s="421"/>
      <c r="H1" s="422"/>
      <c r="I1" s="422"/>
      <c r="J1" s="422"/>
      <c r="K1" s="422"/>
      <c r="L1" s="422"/>
      <c r="M1" s="422"/>
      <c r="N1" s="422"/>
      <c r="O1" s="422"/>
      <c r="P1" s="422"/>
    </row>
    <row r="2" spans="1:16" ht="6" customHeight="1">
      <c r="A2" s="23"/>
      <c r="B2" s="24"/>
      <c r="C2" s="24"/>
      <c r="D2" s="24"/>
      <c r="E2" s="24"/>
      <c r="F2" s="24"/>
      <c r="G2" s="24"/>
      <c r="H2" s="25"/>
      <c r="I2" s="25"/>
      <c r="J2" s="25"/>
      <c r="K2" s="25"/>
      <c r="L2" s="25"/>
      <c r="M2" s="25"/>
      <c r="N2" s="25"/>
      <c r="O2" s="26"/>
      <c r="P2" s="26"/>
    </row>
    <row r="3" spans="1:16" ht="6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2.5" customHeight="1">
      <c r="A4" s="27"/>
      <c r="B4" s="423" t="s">
        <v>126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</row>
    <row r="5" spans="1:17" ht="21.75" customHeight="1">
      <c r="A5" s="27"/>
      <c r="B5" s="423" t="s">
        <v>453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23"/>
    </row>
    <row r="6" spans="1:17" ht="16.5" customHeight="1">
      <c r="A6" s="29"/>
      <c r="B6" s="232" t="s">
        <v>0</v>
      </c>
      <c r="C6" s="30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85</v>
      </c>
      <c r="I6" s="29" t="s">
        <v>6</v>
      </c>
      <c r="J6" s="29" t="s">
        <v>7</v>
      </c>
      <c r="K6" s="29" t="s">
        <v>44</v>
      </c>
      <c r="L6" s="29" t="s">
        <v>8</v>
      </c>
      <c r="M6" s="29" t="s">
        <v>104</v>
      </c>
      <c r="N6" s="29" t="s">
        <v>45</v>
      </c>
      <c r="O6" s="29" t="s">
        <v>9</v>
      </c>
      <c r="P6" s="29" t="s">
        <v>105</v>
      </c>
      <c r="Q6" s="27"/>
    </row>
    <row r="7" spans="1:17" ht="16.5" customHeight="1" thickBot="1">
      <c r="A7" s="29" t="s">
        <v>10</v>
      </c>
      <c r="B7" s="424" t="s">
        <v>277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23"/>
    </row>
    <row r="8" spans="1:17" ht="15.75" customHeight="1" thickBot="1">
      <c r="A8" s="233" t="s">
        <v>16</v>
      </c>
      <c r="B8" s="407" t="s">
        <v>106</v>
      </c>
      <c r="C8" s="410" t="s">
        <v>107</v>
      </c>
      <c r="D8" s="413" t="s">
        <v>11</v>
      </c>
      <c r="E8" s="416" t="s">
        <v>315</v>
      </c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7"/>
      <c r="Q8" s="23"/>
    </row>
    <row r="9" spans="1:16" ht="19.5" customHeight="1">
      <c r="A9" s="233" t="s">
        <v>23</v>
      </c>
      <c r="B9" s="408"/>
      <c r="C9" s="411"/>
      <c r="D9" s="414"/>
      <c r="E9" s="418" t="s">
        <v>103</v>
      </c>
      <c r="F9" s="419"/>
      <c r="G9" s="419"/>
      <c r="H9" s="420"/>
      <c r="I9" s="418" t="s">
        <v>108</v>
      </c>
      <c r="J9" s="419"/>
      <c r="K9" s="419"/>
      <c r="L9" s="420"/>
      <c r="M9" s="418" t="s">
        <v>109</v>
      </c>
      <c r="N9" s="419"/>
      <c r="O9" s="419"/>
      <c r="P9" s="420"/>
    </row>
    <row r="10" spans="1:16" ht="93" customHeight="1">
      <c r="A10" s="233" t="s">
        <v>26</v>
      </c>
      <c r="B10" s="409"/>
      <c r="C10" s="412"/>
      <c r="D10" s="415"/>
      <c r="E10" s="234" t="s">
        <v>110</v>
      </c>
      <c r="F10" s="31" t="s">
        <v>111</v>
      </c>
      <c r="G10" s="32" t="s">
        <v>112</v>
      </c>
      <c r="H10" s="235" t="s">
        <v>113</v>
      </c>
      <c r="I10" s="234" t="s">
        <v>110</v>
      </c>
      <c r="J10" s="31" t="s">
        <v>111</v>
      </c>
      <c r="K10" s="32" t="s">
        <v>112</v>
      </c>
      <c r="L10" s="235" t="s">
        <v>113</v>
      </c>
      <c r="M10" s="234" t="s">
        <v>114</v>
      </c>
      <c r="N10" s="31" t="s">
        <v>111</v>
      </c>
      <c r="O10" s="32" t="s">
        <v>112</v>
      </c>
      <c r="P10" s="235" t="s">
        <v>113</v>
      </c>
    </row>
    <row r="11" spans="1:16" ht="30" customHeight="1">
      <c r="A11" s="233" t="s">
        <v>58</v>
      </c>
      <c r="B11" s="236">
        <v>1</v>
      </c>
      <c r="C11" s="33"/>
      <c r="D11" s="237" t="s">
        <v>27</v>
      </c>
      <c r="E11" s="238">
        <v>82</v>
      </c>
      <c r="F11" s="35">
        <v>8</v>
      </c>
      <c r="G11" s="35">
        <f aca="true" t="shared" si="0" ref="G11:G16">SUM(E11:F11)</f>
        <v>90</v>
      </c>
      <c r="H11" s="239">
        <v>86</v>
      </c>
      <c r="I11" s="238">
        <v>82</v>
      </c>
      <c r="J11" s="35">
        <v>8</v>
      </c>
      <c r="K11" s="35">
        <f aca="true" t="shared" si="1" ref="K11:K16">SUM(I11:J11)</f>
        <v>90</v>
      </c>
      <c r="L11" s="239">
        <v>86</v>
      </c>
      <c r="M11" s="240">
        <v>82</v>
      </c>
      <c r="N11" s="36">
        <v>8</v>
      </c>
      <c r="O11" s="36">
        <v>90</v>
      </c>
      <c r="P11" s="241">
        <v>86</v>
      </c>
    </row>
    <row r="12" spans="1:16" ht="21" customHeight="1">
      <c r="A12" s="233" t="s">
        <v>60</v>
      </c>
      <c r="B12" s="242">
        <v>2</v>
      </c>
      <c r="C12" s="38"/>
      <c r="D12" s="237" t="s">
        <v>115</v>
      </c>
      <c r="E12" s="243">
        <v>33</v>
      </c>
      <c r="F12" s="39">
        <v>1</v>
      </c>
      <c r="G12" s="35">
        <f t="shared" si="0"/>
        <v>34</v>
      </c>
      <c r="H12" s="239">
        <v>33</v>
      </c>
      <c r="I12" s="243">
        <v>33</v>
      </c>
      <c r="J12" s="39">
        <v>1</v>
      </c>
      <c r="K12" s="35">
        <f t="shared" si="1"/>
        <v>34</v>
      </c>
      <c r="L12" s="239">
        <v>33</v>
      </c>
      <c r="M12" s="243">
        <v>33</v>
      </c>
      <c r="N12" s="39">
        <v>1</v>
      </c>
      <c r="O12" s="36">
        <v>34</v>
      </c>
      <c r="P12" s="241">
        <v>33</v>
      </c>
    </row>
    <row r="13" spans="1:16" ht="21.75" customHeight="1">
      <c r="A13" s="233" t="s">
        <v>53</v>
      </c>
      <c r="B13" s="242">
        <v>2</v>
      </c>
      <c r="C13" s="38">
        <v>1</v>
      </c>
      <c r="D13" s="237" t="s">
        <v>31</v>
      </c>
      <c r="E13" s="238">
        <v>3</v>
      </c>
      <c r="F13" s="35">
        <v>6</v>
      </c>
      <c r="G13" s="35">
        <f t="shared" si="0"/>
        <v>9</v>
      </c>
      <c r="H13" s="239">
        <v>6</v>
      </c>
      <c r="I13" s="238">
        <v>3</v>
      </c>
      <c r="J13" s="35">
        <v>6</v>
      </c>
      <c r="K13" s="35">
        <f t="shared" si="1"/>
        <v>9</v>
      </c>
      <c r="L13" s="239">
        <v>6</v>
      </c>
      <c r="M13" s="240">
        <v>3</v>
      </c>
      <c r="N13" s="36">
        <v>6</v>
      </c>
      <c r="O13" s="36">
        <v>9</v>
      </c>
      <c r="P13" s="241">
        <v>6</v>
      </c>
    </row>
    <row r="14" spans="1:16" ht="21.75" customHeight="1">
      <c r="A14" s="233" t="s">
        <v>28</v>
      </c>
      <c r="B14" s="242">
        <v>2</v>
      </c>
      <c r="C14" s="38">
        <v>2</v>
      </c>
      <c r="D14" s="237" t="s">
        <v>33</v>
      </c>
      <c r="E14" s="238">
        <v>9</v>
      </c>
      <c r="F14" s="35">
        <v>2</v>
      </c>
      <c r="G14" s="35">
        <f t="shared" si="0"/>
        <v>11</v>
      </c>
      <c r="H14" s="239">
        <v>10</v>
      </c>
      <c r="I14" s="238">
        <v>9</v>
      </c>
      <c r="J14" s="35">
        <v>2</v>
      </c>
      <c r="K14" s="35">
        <f t="shared" si="1"/>
        <v>11</v>
      </c>
      <c r="L14" s="239">
        <v>10</v>
      </c>
      <c r="M14" s="240">
        <v>9</v>
      </c>
      <c r="N14" s="36">
        <v>2</v>
      </c>
      <c r="O14" s="36">
        <v>11</v>
      </c>
      <c r="P14" s="241">
        <v>10</v>
      </c>
    </row>
    <row r="15" spans="1:16" ht="25.5" customHeight="1">
      <c r="A15" s="233" t="s">
        <v>30</v>
      </c>
      <c r="B15" s="242">
        <v>3</v>
      </c>
      <c r="C15" s="244"/>
      <c r="D15" s="237" t="s">
        <v>34</v>
      </c>
      <c r="E15" s="245">
        <v>30</v>
      </c>
      <c r="F15" s="244">
        <v>1</v>
      </c>
      <c r="G15" s="584">
        <f t="shared" si="0"/>
        <v>31</v>
      </c>
      <c r="H15" s="246">
        <v>31</v>
      </c>
      <c r="I15" s="245">
        <v>61</v>
      </c>
      <c r="J15" s="244">
        <v>1</v>
      </c>
      <c r="K15" s="584">
        <f t="shared" si="1"/>
        <v>62</v>
      </c>
      <c r="L15" s="246">
        <v>62</v>
      </c>
      <c r="M15" s="245">
        <v>60</v>
      </c>
      <c r="N15" s="244">
        <v>1</v>
      </c>
      <c r="O15" s="584">
        <v>61</v>
      </c>
      <c r="P15" s="246">
        <v>61</v>
      </c>
    </row>
    <row r="16" spans="1:16" ht="25.5" customHeight="1">
      <c r="A16" s="233"/>
      <c r="B16" s="242">
        <v>4</v>
      </c>
      <c r="C16" s="38"/>
      <c r="D16" s="237" t="s">
        <v>37</v>
      </c>
      <c r="E16" s="238">
        <v>63</v>
      </c>
      <c r="F16" s="35">
        <v>1</v>
      </c>
      <c r="G16" s="35">
        <f t="shared" si="0"/>
        <v>64</v>
      </c>
      <c r="H16" s="239">
        <v>64</v>
      </c>
      <c r="I16" s="238">
        <v>63</v>
      </c>
      <c r="J16" s="35">
        <v>1</v>
      </c>
      <c r="K16" s="35">
        <f t="shared" si="1"/>
        <v>64</v>
      </c>
      <c r="L16" s="239">
        <v>64</v>
      </c>
      <c r="M16" s="240">
        <v>61</v>
      </c>
      <c r="N16" s="36">
        <v>1</v>
      </c>
      <c r="O16" s="36">
        <v>62</v>
      </c>
      <c r="P16" s="241">
        <v>62</v>
      </c>
    </row>
    <row r="17" spans="1:16" ht="20.25" customHeight="1">
      <c r="A17" s="233" t="s">
        <v>32</v>
      </c>
      <c r="B17" s="247"/>
      <c r="C17" s="41"/>
      <c r="D17" s="248" t="s">
        <v>116</v>
      </c>
      <c r="E17" s="249">
        <f aca="true" t="shared" si="2" ref="E17:P17">SUM(E11:E16)</f>
        <v>220</v>
      </c>
      <c r="F17" s="40">
        <f t="shared" si="2"/>
        <v>19</v>
      </c>
      <c r="G17" s="40">
        <f t="shared" si="2"/>
        <v>239</v>
      </c>
      <c r="H17" s="40">
        <f t="shared" si="2"/>
        <v>230</v>
      </c>
      <c r="I17" s="249">
        <f t="shared" si="2"/>
        <v>251</v>
      </c>
      <c r="J17" s="249">
        <f t="shared" si="2"/>
        <v>19</v>
      </c>
      <c r="K17" s="40">
        <f t="shared" si="2"/>
        <v>270</v>
      </c>
      <c r="L17" s="40">
        <f t="shared" si="2"/>
        <v>261</v>
      </c>
      <c r="M17" s="250">
        <f t="shared" si="2"/>
        <v>248</v>
      </c>
      <c r="N17" s="250">
        <f t="shared" si="2"/>
        <v>19</v>
      </c>
      <c r="O17" s="250">
        <f t="shared" si="2"/>
        <v>267</v>
      </c>
      <c r="P17" s="250">
        <f t="shared" si="2"/>
        <v>258</v>
      </c>
    </row>
    <row r="18" spans="1:16" ht="24" customHeight="1">
      <c r="A18" s="233" t="s">
        <v>54</v>
      </c>
      <c r="B18" s="242">
        <v>5</v>
      </c>
      <c r="C18" s="38"/>
      <c r="D18" s="237" t="s">
        <v>117</v>
      </c>
      <c r="E18" s="238">
        <v>36</v>
      </c>
      <c r="F18" s="35">
        <v>0</v>
      </c>
      <c r="G18" s="35">
        <f>SUM(E18:F18)</f>
        <v>36</v>
      </c>
      <c r="H18" s="239">
        <v>36</v>
      </c>
      <c r="I18" s="238">
        <v>6</v>
      </c>
      <c r="J18" s="35">
        <v>0</v>
      </c>
      <c r="K18" s="35">
        <f>SUM(I18:J18)</f>
        <v>6</v>
      </c>
      <c r="L18" s="239">
        <v>6</v>
      </c>
      <c r="M18" s="240">
        <v>6</v>
      </c>
      <c r="N18" s="36">
        <v>0</v>
      </c>
      <c r="O18" s="36">
        <v>6</v>
      </c>
      <c r="P18" s="239">
        <v>6</v>
      </c>
    </row>
    <row r="19" spans="1:16" ht="25.5" customHeight="1" thickBot="1">
      <c r="A19" s="233" t="s">
        <v>38</v>
      </c>
      <c r="B19" s="251"/>
      <c r="C19" s="252"/>
      <c r="D19" s="253" t="s">
        <v>316</v>
      </c>
      <c r="E19" s="254">
        <f>SUM(E17:E18)</f>
        <v>256</v>
      </c>
      <c r="F19" s="255">
        <f>SUM(F17:F18)</f>
        <v>19</v>
      </c>
      <c r="G19" s="255">
        <f>SUM(E19:F19)</f>
        <v>275</v>
      </c>
      <c r="H19" s="256">
        <f>H17+H18</f>
        <v>266</v>
      </c>
      <c r="I19" s="254">
        <f aca="true" t="shared" si="3" ref="I19:P19">SUM(I17:I18)</f>
        <v>257</v>
      </c>
      <c r="J19" s="255">
        <f t="shared" si="3"/>
        <v>19</v>
      </c>
      <c r="K19" s="255">
        <f t="shared" si="3"/>
        <v>276</v>
      </c>
      <c r="L19" s="256">
        <f t="shared" si="3"/>
        <v>267</v>
      </c>
      <c r="M19" s="254">
        <f t="shared" si="3"/>
        <v>254</v>
      </c>
      <c r="N19" s="254">
        <f t="shared" si="3"/>
        <v>19</v>
      </c>
      <c r="O19" s="254">
        <f t="shared" si="3"/>
        <v>273</v>
      </c>
      <c r="P19" s="254">
        <f t="shared" si="3"/>
        <v>264</v>
      </c>
    </row>
    <row r="20" spans="1:16" ht="16.5" customHeight="1">
      <c r="A20" s="27"/>
      <c r="B20" s="43"/>
      <c r="C20" s="43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5"/>
    </row>
    <row r="21" spans="1:16" ht="16.5" customHeight="1">
      <c r="A21" s="27"/>
      <c r="B21" s="257"/>
      <c r="C21" s="258"/>
      <c r="D21" s="47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48"/>
    </row>
    <row r="22" spans="1:16" ht="16.5" customHeight="1">
      <c r="A22" s="29" t="s">
        <v>40</v>
      </c>
      <c r="B22" s="585" t="s">
        <v>118</v>
      </c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</row>
    <row r="23" spans="1:16" ht="24.75" customHeight="1">
      <c r="A23" s="29" t="s">
        <v>67</v>
      </c>
      <c r="B23" s="587" t="s">
        <v>60</v>
      </c>
      <c r="C23" s="244"/>
      <c r="D23" s="588" t="s">
        <v>39</v>
      </c>
      <c r="E23" s="244">
        <v>278</v>
      </c>
      <c r="F23" s="589"/>
      <c r="G23" s="49">
        <f>SUM(E23:F23)</f>
        <v>278</v>
      </c>
      <c r="H23" s="244"/>
      <c r="I23" s="244">
        <v>278</v>
      </c>
      <c r="J23" s="244"/>
      <c r="K23" s="244">
        <f>SUM(I23:J23)</f>
        <v>278</v>
      </c>
      <c r="L23" s="244"/>
      <c r="M23" s="244">
        <v>302</v>
      </c>
      <c r="N23" s="244"/>
      <c r="O23" s="244">
        <v>302</v>
      </c>
      <c r="P23" s="244"/>
    </row>
    <row r="26" ht="16.5" customHeight="1"/>
    <row r="27" ht="15" customHeight="1"/>
  </sheetData>
  <sheetProtection/>
  <mergeCells count="12">
    <mergeCell ref="B1:P1"/>
    <mergeCell ref="B4:P4"/>
    <mergeCell ref="B5:P5"/>
    <mergeCell ref="B7:P7"/>
    <mergeCell ref="B22:P22"/>
    <mergeCell ref="B8:B10"/>
    <mergeCell ref="C8:C10"/>
    <mergeCell ref="D8:D10"/>
    <mergeCell ref="E8:P8"/>
    <mergeCell ref="E9:H9"/>
    <mergeCell ref="I9:L9"/>
    <mergeCell ref="M9:P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3.57421875" style="125" customWidth="1"/>
    <col min="2" max="2" width="23.28125" style="99" customWidth="1"/>
    <col min="3" max="3" width="21.7109375" style="99" customWidth="1"/>
    <col min="4" max="4" width="16.421875" style="99" customWidth="1"/>
    <col min="5" max="5" width="23.28125" style="99" customWidth="1"/>
    <col min="6" max="6" width="16.421875" style="99" customWidth="1"/>
    <col min="7" max="7" width="18.421875" style="99" customWidth="1"/>
    <col min="8" max="8" width="11.57421875" style="99" customWidth="1"/>
    <col min="9" max="9" width="16.8515625" style="99" customWidth="1"/>
    <col min="10" max="10" width="11.140625" style="99" customWidth="1"/>
    <col min="11" max="11" width="11.57421875" style="99" customWidth="1"/>
    <col min="12" max="16384" width="9.140625" style="99" customWidth="1"/>
  </cols>
  <sheetData>
    <row r="2" spans="1:7" s="96" customFormat="1" ht="17.25" customHeight="1">
      <c r="A2" s="95"/>
      <c r="B2" s="421" t="s">
        <v>436</v>
      </c>
      <c r="C2" s="421"/>
      <c r="D2" s="421"/>
      <c r="E2" s="436"/>
      <c r="F2" s="436"/>
      <c r="G2" s="436"/>
    </row>
    <row r="3" spans="1:13" ht="21" customHeight="1">
      <c r="A3" s="97"/>
      <c r="B3" s="437" t="s">
        <v>257</v>
      </c>
      <c r="C3" s="437"/>
      <c r="D3" s="437"/>
      <c r="E3" s="437"/>
      <c r="F3" s="437"/>
      <c r="G3" s="437"/>
      <c r="H3" s="96"/>
      <c r="I3" s="96"/>
      <c r="J3" s="98"/>
      <c r="K3" s="98"/>
      <c r="L3" s="98"/>
      <c r="M3" s="98"/>
    </row>
    <row r="4" spans="1:13" ht="6" customHeight="1">
      <c r="A4" s="97"/>
      <c r="B4" s="100"/>
      <c r="C4" s="100"/>
      <c r="D4" s="100"/>
      <c r="E4" s="100"/>
      <c r="F4" s="100"/>
      <c r="G4" s="100"/>
      <c r="H4" s="100"/>
      <c r="I4" s="100"/>
      <c r="J4" s="98"/>
      <c r="K4" s="98"/>
      <c r="L4" s="98"/>
      <c r="M4" s="98"/>
    </row>
    <row r="5" spans="1:13" ht="16.5" customHeight="1">
      <c r="A5" s="97"/>
      <c r="B5" s="100"/>
      <c r="C5" s="100"/>
      <c r="D5" s="100"/>
      <c r="E5" s="100"/>
      <c r="F5" s="100"/>
      <c r="G5" s="101" t="s">
        <v>87</v>
      </c>
      <c r="H5" s="100"/>
      <c r="I5" s="100"/>
      <c r="J5" s="98"/>
      <c r="K5" s="98"/>
      <c r="L5" s="98"/>
      <c r="M5" s="98"/>
    </row>
    <row r="6" spans="1:7" s="100" customFormat="1" ht="19.5" customHeight="1">
      <c r="A6" s="102"/>
      <c r="B6" s="103" t="s">
        <v>0</v>
      </c>
      <c r="C6" s="102" t="s">
        <v>1</v>
      </c>
      <c r="D6" s="102" t="s">
        <v>2</v>
      </c>
      <c r="E6" s="102" t="s">
        <v>3</v>
      </c>
      <c r="F6" s="102" t="s">
        <v>4</v>
      </c>
      <c r="G6" s="102" t="s">
        <v>5</v>
      </c>
    </row>
    <row r="7" spans="1:7" ht="18.75" customHeight="1">
      <c r="A7" s="102" t="s">
        <v>10</v>
      </c>
      <c r="B7" s="438" t="s">
        <v>168</v>
      </c>
      <c r="C7" s="440" t="s">
        <v>169</v>
      </c>
      <c r="D7" s="440"/>
      <c r="E7" s="440" t="s">
        <v>170</v>
      </c>
      <c r="F7" s="440"/>
      <c r="G7" s="441" t="s">
        <v>112</v>
      </c>
    </row>
    <row r="8" spans="1:7" ht="31.5" customHeight="1">
      <c r="A8" s="102" t="s">
        <v>16</v>
      </c>
      <c r="B8" s="439"/>
      <c r="C8" s="104" t="s">
        <v>171</v>
      </c>
      <c r="D8" s="104" t="s">
        <v>157</v>
      </c>
      <c r="E8" s="104" t="s">
        <v>171</v>
      </c>
      <c r="F8" s="104" t="s">
        <v>157</v>
      </c>
      <c r="G8" s="441"/>
    </row>
    <row r="9" spans="1:7" ht="23.25" customHeight="1">
      <c r="A9" s="102" t="s">
        <v>23</v>
      </c>
      <c r="B9" s="430" t="s">
        <v>172</v>
      </c>
      <c r="C9" s="105"/>
      <c r="D9" s="106"/>
      <c r="E9" s="107" t="s">
        <v>173</v>
      </c>
      <c r="F9" s="108">
        <v>34737</v>
      </c>
      <c r="G9" s="109">
        <f>D9+F9</f>
        <v>34737</v>
      </c>
    </row>
    <row r="10" spans="1:7" ht="22.5" customHeight="1">
      <c r="A10" s="102" t="s">
        <v>26</v>
      </c>
      <c r="B10" s="431"/>
      <c r="C10" s="110"/>
      <c r="D10" s="108"/>
      <c r="E10" s="107" t="s">
        <v>174</v>
      </c>
      <c r="F10" s="108">
        <v>31</v>
      </c>
      <c r="G10" s="109">
        <f>D10+F10</f>
        <v>31</v>
      </c>
    </row>
    <row r="11" spans="1:7" ht="23.25" customHeight="1">
      <c r="A11" s="102" t="s">
        <v>58</v>
      </c>
      <c r="B11" s="111" t="s">
        <v>175</v>
      </c>
      <c r="C11" s="110" t="s">
        <v>263</v>
      </c>
      <c r="D11" s="108">
        <v>1643</v>
      </c>
      <c r="E11" s="107" t="s">
        <v>264</v>
      </c>
      <c r="F11" s="108">
        <v>500</v>
      </c>
      <c r="G11" s="109">
        <f>D11+F11</f>
        <v>2143</v>
      </c>
    </row>
    <row r="12" spans="1:7" ht="23.25" customHeight="1">
      <c r="A12" s="102" t="s">
        <v>60</v>
      </c>
      <c r="B12" s="110"/>
      <c r="C12" s="110"/>
      <c r="D12" s="108">
        <v>0</v>
      </c>
      <c r="E12" s="107"/>
      <c r="F12" s="108">
        <v>0</v>
      </c>
      <c r="G12" s="109">
        <f>D12+F12</f>
        <v>0</v>
      </c>
    </row>
    <row r="13" spans="1:7" ht="23.25" customHeight="1">
      <c r="A13" s="102" t="s">
        <v>53</v>
      </c>
      <c r="B13" s="112" t="s">
        <v>176</v>
      </c>
      <c r="C13" s="110"/>
      <c r="D13" s="108"/>
      <c r="E13" s="107" t="s">
        <v>177</v>
      </c>
      <c r="F13" s="108">
        <v>24</v>
      </c>
      <c r="G13" s="109">
        <f>D13+F13</f>
        <v>24</v>
      </c>
    </row>
    <row r="14" spans="1:7" s="115" customFormat="1" ht="23.25" customHeight="1">
      <c r="A14" s="102" t="s">
        <v>28</v>
      </c>
      <c r="B14" s="113" t="s">
        <v>178</v>
      </c>
      <c r="C14" s="114"/>
      <c r="D14" s="109">
        <f>SUM(D10:D13)</f>
        <v>1643</v>
      </c>
      <c r="E14" s="114"/>
      <c r="F14" s="109">
        <f>SUM(F9:F13)</f>
        <v>35292</v>
      </c>
      <c r="G14" s="109">
        <f>SUM(G9:G13)</f>
        <v>36935</v>
      </c>
    </row>
    <row r="15" s="100" customFormat="1" ht="12.75">
      <c r="A15" s="116"/>
    </row>
    <row r="16" spans="1:7" s="100" customFormat="1" ht="12.75">
      <c r="A16" s="117"/>
      <c r="G16" s="101" t="s">
        <v>87</v>
      </c>
    </row>
    <row r="17" spans="1:7" ht="21.75" customHeight="1">
      <c r="A17" s="102" t="s">
        <v>30</v>
      </c>
      <c r="B17" s="432" t="s">
        <v>179</v>
      </c>
      <c r="C17" s="432"/>
      <c r="D17" s="432"/>
      <c r="E17" s="432"/>
      <c r="F17" s="433"/>
      <c r="G17" s="118" t="s">
        <v>112</v>
      </c>
    </row>
    <row r="18" spans="1:7" s="120" customFormat="1" ht="22.5" customHeight="1">
      <c r="A18" s="102" t="s">
        <v>32</v>
      </c>
      <c r="B18" s="434" t="s">
        <v>180</v>
      </c>
      <c r="C18" s="434"/>
      <c r="D18" s="434"/>
      <c r="E18" s="434"/>
      <c r="F18" s="435"/>
      <c r="G18" s="119">
        <v>0</v>
      </c>
    </row>
    <row r="19" spans="1:7" s="120" customFormat="1" ht="22.5" customHeight="1">
      <c r="A19" s="102" t="s">
        <v>36</v>
      </c>
      <c r="B19" s="426" t="s">
        <v>181</v>
      </c>
      <c r="C19" s="426"/>
      <c r="D19" s="426"/>
      <c r="E19" s="426"/>
      <c r="F19" s="427"/>
      <c r="G19" s="119">
        <v>0</v>
      </c>
    </row>
    <row r="20" spans="1:7" s="120" customFormat="1" ht="23.25" customHeight="1">
      <c r="A20" s="102" t="s">
        <v>54</v>
      </c>
      <c r="B20" s="426" t="s">
        <v>182</v>
      </c>
      <c r="C20" s="426"/>
      <c r="D20" s="426"/>
      <c r="E20" s="426"/>
      <c r="F20" s="427"/>
      <c r="G20" s="119">
        <v>0</v>
      </c>
    </row>
    <row r="21" spans="1:7" s="120" customFormat="1" ht="22.5" customHeight="1">
      <c r="A21" s="102" t="s">
        <v>38</v>
      </c>
      <c r="B21" s="426" t="s">
        <v>183</v>
      </c>
      <c r="C21" s="426"/>
      <c r="D21" s="426"/>
      <c r="E21" s="426"/>
      <c r="F21" s="427"/>
      <c r="G21" s="121">
        <v>0</v>
      </c>
    </row>
    <row r="22" spans="1:7" s="120" customFormat="1" ht="23.25" customHeight="1">
      <c r="A22" s="102" t="s">
        <v>40</v>
      </c>
      <c r="B22" s="426" t="s">
        <v>184</v>
      </c>
      <c r="C22" s="426"/>
      <c r="D22" s="426"/>
      <c r="E22" s="426"/>
      <c r="F22" s="427"/>
      <c r="G22" s="122">
        <v>0</v>
      </c>
    </row>
    <row r="23" spans="1:7" s="124" customFormat="1" ht="22.5" customHeight="1">
      <c r="A23" s="102" t="s">
        <v>67</v>
      </c>
      <c r="B23" s="428" t="s">
        <v>178</v>
      </c>
      <c r="C23" s="428"/>
      <c r="D23" s="428"/>
      <c r="E23" s="428"/>
      <c r="F23" s="429"/>
      <c r="G23" s="123">
        <f>SUM(G18:G22)</f>
        <v>0</v>
      </c>
    </row>
    <row r="38" ht="12" customHeight="1"/>
    <row r="42" ht="12" customHeight="1"/>
  </sheetData>
  <sheetProtection/>
  <mergeCells count="14">
    <mergeCell ref="B2:G2"/>
    <mergeCell ref="B3:G3"/>
    <mergeCell ref="B7:B8"/>
    <mergeCell ref="C7:D7"/>
    <mergeCell ref="E7:F7"/>
    <mergeCell ref="G7:G8"/>
    <mergeCell ref="B22:F22"/>
    <mergeCell ref="B23:F23"/>
    <mergeCell ref="B9:B10"/>
    <mergeCell ref="B17:F17"/>
    <mergeCell ref="B18:F18"/>
    <mergeCell ref="B19:F19"/>
    <mergeCell ref="B20:F20"/>
    <mergeCell ref="B21:F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85" customWidth="1"/>
    <col min="2" max="3" width="9.140625" style="185" customWidth="1"/>
    <col min="4" max="4" width="18.140625" style="185" customWidth="1"/>
    <col min="5" max="5" width="10.421875" style="185" bestFit="1" customWidth="1"/>
    <col min="6" max="10" width="9.140625" style="185" customWidth="1"/>
    <col min="11" max="11" width="11.7109375" style="185" customWidth="1"/>
    <col min="12" max="12" width="11.421875" style="185" customWidth="1"/>
    <col min="13" max="16384" width="9.140625" style="185" customWidth="1"/>
  </cols>
  <sheetData>
    <row r="1" spans="1:12" s="51" customFormat="1" ht="15.75">
      <c r="A1" s="448" t="s">
        <v>437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s="51" customFormat="1" ht="12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131" customFormat="1" ht="47.25" customHeight="1">
      <c r="A3" s="449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131" customFormat="1" ht="23.25">
      <c r="A4" s="19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s="131" customFormat="1" ht="12.75">
      <c r="A5" s="191"/>
      <c r="B5" s="192" t="s">
        <v>0</v>
      </c>
      <c r="C5" s="172" t="s">
        <v>1</v>
      </c>
      <c r="D5" s="172" t="s">
        <v>2</v>
      </c>
      <c r="E5" s="172" t="s">
        <v>3</v>
      </c>
      <c r="F5" s="172" t="s">
        <v>4</v>
      </c>
      <c r="G5" s="172" t="s">
        <v>5</v>
      </c>
      <c r="H5" s="172" t="s">
        <v>85</v>
      </c>
      <c r="I5" s="172" t="s">
        <v>6</v>
      </c>
      <c r="J5" s="172" t="s">
        <v>7</v>
      </c>
      <c r="K5" s="172" t="s">
        <v>44</v>
      </c>
      <c r="L5" s="172" t="s">
        <v>8</v>
      </c>
    </row>
    <row r="6" spans="1:12" s="176" customFormat="1" ht="23.25">
      <c r="A6" s="194"/>
      <c r="B6" s="173"/>
      <c r="C6" s="173"/>
      <c r="D6" s="450" t="s">
        <v>186</v>
      </c>
      <c r="E6" s="451"/>
      <c r="F6" s="451"/>
      <c r="G6" s="451"/>
      <c r="H6" s="451"/>
      <c r="I6" s="451"/>
      <c r="J6" s="173"/>
      <c r="K6" s="174"/>
      <c r="L6" s="175" t="s">
        <v>87</v>
      </c>
    </row>
    <row r="7" spans="1:12" s="131" customFormat="1" ht="12.75">
      <c r="A7" s="452" t="s">
        <v>10</v>
      </c>
      <c r="B7" s="454" t="s">
        <v>187</v>
      </c>
      <c r="C7" s="454"/>
      <c r="D7" s="454"/>
      <c r="E7" s="454"/>
      <c r="F7" s="454"/>
      <c r="G7" s="454"/>
      <c r="H7" s="454"/>
      <c r="I7" s="454"/>
      <c r="J7" s="454"/>
      <c r="K7" s="454"/>
      <c r="L7" s="455" t="s">
        <v>112</v>
      </c>
    </row>
    <row r="8" spans="1:12" s="131" customFormat="1" ht="25.5">
      <c r="A8" s="453"/>
      <c r="B8" s="454"/>
      <c r="C8" s="454"/>
      <c r="D8" s="454"/>
      <c r="E8" s="178" t="s">
        <v>188</v>
      </c>
      <c r="F8" s="178" t="s">
        <v>189</v>
      </c>
      <c r="G8" s="178" t="s">
        <v>190</v>
      </c>
      <c r="H8" s="178" t="s">
        <v>191</v>
      </c>
      <c r="I8" s="178" t="s">
        <v>192</v>
      </c>
      <c r="J8" s="178" t="s">
        <v>193</v>
      </c>
      <c r="K8" s="179" t="s">
        <v>194</v>
      </c>
      <c r="L8" s="455"/>
    </row>
    <row r="9" spans="1:12" s="182" customFormat="1" ht="28.5" customHeight="1">
      <c r="A9" s="177" t="s">
        <v>16</v>
      </c>
      <c r="B9" s="445" t="s">
        <v>195</v>
      </c>
      <c r="C9" s="446"/>
      <c r="D9" s="447"/>
      <c r="E9" s="180">
        <v>69864</v>
      </c>
      <c r="F9" s="178"/>
      <c r="G9" s="178"/>
      <c r="H9" s="178"/>
      <c r="I9" s="178"/>
      <c r="J9" s="178"/>
      <c r="K9" s="179"/>
      <c r="L9" s="181">
        <f>SUM(E9:K9)</f>
        <v>69864</v>
      </c>
    </row>
    <row r="10" spans="1:12" s="182" customFormat="1" ht="44.25" customHeight="1">
      <c r="A10" s="177" t="s">
        <v>23</v>
      </c>
      <c r="B10" s="445" t="s">
        <v>196</v>
      </c>
      <c r="C10" s="446"/>
      <c r="D10" s="447"/>
      <c r="E10" s="180">
        <v>102842</v>
      </c>
      <c r="F10" s="178"/>
      <c r="G10" s="178"/>
      <c r="H10" s="178"/>
      <c r="I10" s="178"/>
      <c r="J10" s="178"/>
      <c r="K10" s="179"/>
      <c r="L10" s="181">
        <f>SUM(E10:K10)</f>
        <v>102842</v>
      </c>
    </row>
    <row r="11" spans="1:12" s="182" customFormat="1" ht="30" customHeight="1">
      <c r="A11" s="177" t="s">
        <v>26</v>
      </c>
      <c r="B11" s="445" t="s">
        <v>197</v>
      </c>
      <c r="C11" s="446"/>
      <c r="D11" s="447"/>
      <c r="E11" s="180">
        <v>246981</v>
      </c>
      <c r="F11" s="178"/>
      <c r="G11" s="178"/>
      <c r="H11" s="178"/>
      <c r="I11" s="178"/>
      <c r="J11" s="178"/>
      <c r="K11" s="179"/>
      <c r="L11" s="181">
        <f>SUM(E11:K11)</f>
        <v>246981</v>
      </c>
    </row>
    <row r="12" spans="1:12" s="182" customFormat="1" ht="30" customHeight="1">
      <c r="A12" s="177" t="s">
        <v>58</v>
      </c>
      <c r="B12" s="445" t="s">
        <v>198</v>
      </c>
      <c r="C12" s="446"/>
      <c r="D12" s="447"/>
      <c r="E12" s="180">
        <v>123661</v>
      </c>
      <c r="F12" s="178"/>
      <c r="G12" s="178"/>
      <c r="H12" s="178"/>
      <c r="I12" s="178"/>
      <c r="J12" s="178"/>
      <c r="K12" s="179"/>
      <c r="L12" s="181">
        <f>SUM(E12:K12)</f>
        <v>123661</v>
      </c>
    </row>
    <row r="13" spans="1:12" ht="25.5" customHeight="1">
      <c r="A13" s="177" t="s">
        <v>60</v>
      </c>
      <c r="B13" s="442" t="s">
        <v>199</v>
      </c>
      <c r="C13" s="443"/>
      <c r="D13" s="444"/>
      <c r="E13" s="183">
        <f>SUM(E9:E12)</f>
        <v>543348</v>
      </c>
      <c r="F13" s="183">
        <f aca="true" t="shared" si="0" ref="F13:L13">SUM(F9:F12)</f>
        <v>0</v>
      </c>
      <c r="G13" s="183">
        <f t="shared" si="0"/>
        <v>0</v>
      </c>
      <c r="H13" s="183">
        <f t="shared" si="0"/>
        <v>0</v>
      </c>
      <c r="I13" s="183">
        <f t="shared" si="0"/>
        <v>0</v>
      </c>
      <c r="J13" s="183">
        <f t="shared" si="0"/>
        <v>0</v>
      </c>
      <c r="K13" s="183">
        <f t="shared" si="0"/>
        <v>0</v>
      </c>
      <c r="L13" s="184">
        <f t="shared" si="0"/>
        <v>543348</v>
      </c>
    </row>
  </sheetData>
  <sheetProtection/>
  <mergeCells count="12">
    <mergeCell ref="A1:L1"/>
    <mergeCell ref="A3:L3"/>
    <mergeCell ref="D6:I6"/>
    <mergeCell ref="A7:A8"/>
    <mergeCell ref="B7:D8"/>
    <mergeCell ref="E7:K7"/>
    <mergeCell ref="L7:L8"/>
    <mergeCell ref="B13:D13"/>
    <mergeCell ref="B9:D9"/>
    <mergeCell ref="B10:D10"/>
    <mergeCell ref="B11:D11"/>
    <mergeCell ref="B12:D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2" sqref="D2:H2"/>
    </sheetView>
  </sheetViews>
  <sheetFormatPr defaultColWidth="9.140625" defaultRowHeight="12.75"/>
  <cols>
    <col min="1" max="1" width="4.8515625" style="9" customWidth="1"/>
    <col min="2" max="2" width="31.421875" style="9" customWidth="1"/>
    <col min="3" max="3" width="8.7109375" style="9" customWidth="1"/>
    <col min="4" max="4" width="13.57421875" style="9" customWidth="1"/>
    <col min="5" max="5" width="13.8515625" style="9" customWidth="1"/>
    <col min="6" max="6" width="12.57421875" style="9" customWidth="1"/>
    <col min="7" max="7" width="11.8515625" style="9" customWidth="1"/>
    <col min="8" max="8" width="12.57421875" style="9" bestFit="1" customWidth="1"/>
    <col min="9" max="16384" width="9.140625" style="9" customWidth="1"/>
  </cols>
  <sheetData>
    <row r="1" spans="1:9" s="8" customFormat="1" ht="12.75">
      <c r="A1" s="55"/>
      <c r="B1" s="55"/>
      <c r="C1" s="55"/>
      <c r="D1" s="55"/>
      <c r="E1" s="55"/>
      <c r="F1" s="55"/>
      <c r="G1" s="55"/>
      <c r="H1" s="57"/>
      <c r="I1" s="55"/>
    </row>
    <row r="2" spans="1:15" ht="15.75">
      <c r="A2" s="195"/>
      <c r="B2" s="126"/>
      <c r="C2" s="126"/>
      <c r="D2" s="456" t="s">
        <v>438</v>
      </c>
      <c r="E2" s="456"/>
      <c r="F2" s="456"/>
      <c r="G2" s="456"/>
      <c r="H2" s="456"/>
      <c r="I2" s="126"/>
      <c r="J2" s="126"/>
      <c r="K2" s="126"/>
      <c r="L2" s="126"/>
      <c r="M2" s="126"/>
      <c r="N2" s="126"/>
      <c r="O2" s="127"/>
    </row>
    <row r="3" spans="1:15" ht="18">
      <c r="A3" s="51"/>
      <c r="B3" s="457" t="s">
        <v>200</v>
      </c>
      <c r="C3" s="457"/>
      <c r="D3" s="457"/>
      <c r="E3" s="457"/>
      <c r="F3" s="457"/>
      <c r="G3" s="457"/>
      <c r="H3" s="457"/>
      <c r="J3" s="127"/>
      <c r="K3" s="127"/>
      <c r="L3" s="127"/>
      <c r="M3" s="127"/>
      <c r="N3" s="127"/>
      <c r="O3" s="127"/>
    </row>
    <row r="4" spans="1:15" s="129" customFormat="1" ht="15.75">
      <c r="A4" s="51"/>
      <c r="B4" s="128"/>
      <c r="C4" s="458" t="s">
        <v>186</v>
      </c>
      <c r="D4" s="459"/>
      <c r="E4" s="459"/>
      <c r="F4" s="459"/>
      <c r="G4" s="128"/>
      <c r="H4" s="128"/>
      <c r="J4" s="130"/>
      <c r="K4" s="130"/>
      <c r="L4" s="130"/>
      <c r="M4" s="130"/>
      <c r="N4" s="130"/>
      <c r="O4" s="130"/>
    </row>
    <row r="5" spans="1:8" ht="12.75">
      <c r="A5" s="131"/>
      <c r="B5" s="460" t="s">
        <v>278</v>
      </c>
      <c r="C5" s="460"/>
      <c r="D5" s="460"/>
      <c r="E5" s="460"/>
      <c r="F5" s="460"/>
      <c r="G5" s="460"/>
      <c r="H5" s="460"/>
    </row>
    <row r="6" spans="1:8" s="129" customFormat="1" ht="15.75">
      <c r="A6" s="51"/>
      <c r="B6" s="128"/>
      <c r="C6" s="128"/>
      <c r="D6" s="128"/>
      <c r="E6" s="128"/>
      <c r="F6" s="128"/>
      <c r="G6" s="128"/>
      <c r="H6" s="128"/>
    </row>
    <row r="7" s="129" customFormat="1" ht="12.75">
      <c r="A7" s="131"/>
    </row>
    <row r="8" spans="1:8" s="129" customFormat="1" ht="12.75">
      <c r="A8" s="54"/>
      <c r="B8" s="56" t="s">
        <v>0</v>
      </c>
      <c r="C8" s="56" t="s">
        <v>1</v>
      </c>
      <c r="D8" s="56" t="s">
        <v>2</v>
      </c>
      <c r="E8" s="56" t="s">
        <v>4</v>
      </c>
      <c r="F8" s="56" t="s">
        <v>5</v>
      </c>
      <c r="G8" s="56" t="s">
        <v>85</v>
      </c>
      <c r="H8" s="56" t="s">
        <v>6</v>
      </c>
    </row>
    <row r="9" spans="1:8" ht="36" customHeight="1">
      <c r="A9" s="132" t="s">
        <v>10</v>
      </c>
      <c r="B9" s="133" t="s">
        <v>201</v>
      </c>
      <c r="C9" s="1" t="s">
        <v>202</v>
      </c>
      <c r="D9" s="134" t="s">
        <v>188</v>
      </c>
      <c r="E9" s="134" t="s">
        <v>189</v>
      </c>
      <c r="F9" s="134" t="s">
        <v>190</v>
      </c>
      <c r="G9" s="134" t="s">
        <v>191</v>
      </c>
      <c r="H9" s="134" t="s">
        <v>192</v>
      </c>
    </row>
    <row r="10" spans="1:8" ht="25.5">
      <c r="A10" s="135" t="s">
        <v>16</v>
      </c>
      <c r="B10" s="136" t="s">
        <v>203</v>
      </c>
      <c r="C10" s="137">
        <v>91</v>
      </c>
      <c r="D10" s="138">
        <f>591711-5014-2000</f>
        <v>584697</v>
      </c>
      <c r="E10" s="138">
        <v>450000</v>
      </c>
      <c r="F10" s="138">
        <v>455000</v>
      </c>
      <c r="G10" s="138">
        <v>460000</v>
      </c>
      <c r="H10" s="138">
        <v>470000</v>
      </c>
    </row>
    <row r="11" spans="1:8" ht="12.75">
      <c r="A11" s="135" t="s">
        <v>23</v>
      </c>
      <c r="B11" s="137" t="s">
        <v>204</v>
      </c>
      <c r="C11" s="137"/>
      <c r="D11" s="138"/>
      <c r="E11" s="138"/>
      <c r="F11" s="138"/>
      <c r="G11" s="138"/>
      <c r="H11" s="138"/>
    </row>
    <row r="12" spans="1:8" ht="12.75">
      <c r="A12" s="135" t="s">
        <v>26</v>
      </c>
      <c r="B12" s="139" t="s">
        <v>205</v>
      </c>
      <c r="C12" s="137">
        <v>92214</v>
      </c>
      <c r="D12" s="138">
        <v>125000</v>
      </c>
      <c r="E12" s="138">
        <v>125000</v>
      </c>
      <c r="F12" s="138">
        <v>125000</v>
      </c>
      <c r="G12" s="138">
        <v>125000</v>
      </c>
      <c r="H12" s="138">
        <v>125000</v>
      </c>
    </row>
    <row r="13" spans="1:8" ht="12.75">
      <c r="A13" s="135" t="s">
        <v>58</v>
      </c>
      <c r="B13" s="139" t="s">
        <v>206</v>
      </c>
      <c r="C13" s="137">
        <v>92215</v>
      </c>
      <c r="D13" s="138">
        <v>500</v>
      </c>
      <c r="E13" s="138">
        <v>600</v>
      </c>
      <c r="F13" s="138">
        <v>600</v>
      </c>
      <c r="G13" s="138">
        <v>600</v>
      </c>
      <c r="H13" s="138">
        <v>600</v>
      </c>
    </row>
    <row r="14" spans="1:8" ht="12.75">
      <c r="A14" s="135" t="s">
        <v>60</v>
      </c>
      <c r="B14" s="139" t="s">
        <v>207</v>
      </c>
      <c r="C14" s="137">
        <v>922171</v>
      </c>
      <c r="D14" s="138">
        <v>330000</v>
      </c>
      <c r="E14" s="138">
        <v>330000</v>
      </c>
      <c r="F14" s="138">
        <v>335000</v>
      </c>
      <c r="G14" s="138">
        <v>330000</v>
      </c>
      <c r="H14" s="138">
        <v>330000</v>
      </c>
    </row>
    <row r="15" spans="1:8" ht="12.75">
      <c r="A15" s="135" t="s">
        <v>53</v>
      </c>
      <c r="B15" s="139" t="s">
        <v>208</v>
      </c>
      <c r="C15" s="137">
        <v>922181</v>
      </c>
      <c r="D15" s="138">
        <v>2000</v>
      </c>
      <c r="E15" s="138">
        <v>3000</v>
      </c>
      <c r="F15" s="138">
        <v>3000</v>
      </c>
      <c r="G15" s="138">
        <v>3000</v>
      </c>
      <c r="H15" s="138">
        <v>3000</v>
      </c>
    </row>
    <row r="16" spans="1:8" ht="12.75">
      <c r="A16" s="135" t="s">
        <v>28</v>
      </c>
      <c r="B16" s="139" t="s">
        <v>209</v>
      </c>
      <c r="C16" s="137">
        <v>922182</v>
      </c>
      <c r="D16" s="138">
        <v>2000</v>
      </c>
      <c r="E16" s="138">
        <v>2000</v>
      </c>
      <c r="F16" s="138">
        <v>2000</v>
      </c>
      <c r="G16" s="138">
        <v>2000</v>
      </c>
      <c r="H16" s="138">
        <v>2000</v>
      </c>
    </row>
    <row r="17" spans="1:8" ht="12.75">
      <c r="A17" s="135" t="s">
        <v>30</v>
      </c>
      <c r="B17" s="137" t="s">
        <v>210</v>
      </c>
      <c r="C17" s="137">
        <v>9251</v>
      </c>
      <c r="D17" s="138">
        <v>2000</v>
      </c>
      <c r="E17" s="138">
        <v>2000</v>
      </c>
      <c r="F17" s="138">
        <v>2000</v>
      </c>
      <c r="G17" s="138">
        <v>2000</v>
      </c>
      <c r="H17" s="138">
        <v>2000</v>
      </c>
    </row>
    <row r="18" spans="1:8" ht="12.75">
      <c r="A18" s="135" t="s">
        <v>32</v>
      </c>
      <c r="B18" s="137" t="s">
        <v>128</v>
      </c>
      <c r="C18" s="137">
        <v>926</v>
      </c>
      <c r="D18" s="138">
        <v>500</v>
      </c>
      <c r="E18" s="138">
        <v>2000</v>
      </c>
      <c r="F18" s="138">
        <v>2000</v>
      </c>
      <c r="G18" s="138">
        <v>2000</v>
      </c>
      <c r="H18" s="138">
        <v>2000</v>
      </c>
    </row>
    <row r="19" spans="1:8" ht="12.75">
      <c r="A19" s="135" t="s">
        <v>36</v>
      </c>
      <c r="B19" s="137" t="s">
        <v>211</v>
      </c>
      <c r="C19" s="137">
        <v>92913</v>
      </c>
      <c r="D19" s="138">
        <v>5014</v>
      </c>
      <c r="E19" s="138">
        <v>4000</v>
      </c>
      <c r="F19" s="138">
        <v>4000</v>
      </c>
      <c r="G19" s="138">
        <v>4000</v>
      </c>
      <c r="H19" s="138">
        <v>4000</v>
      </c>
    </row>
    <row r="20" spans="1:8" ht="12.75">
      <c r="A20" s="135" t="s">
        <v>54</v>
      </c>
      <c r="B20" s="137" t="s">
        <v>127</v>
      </c>
      <c r="C20" s="137">
        <v>92913</v>
      </c>
      <c r="D20" s="138">
        <v>2000</v>
      </c>
      <c r="E20" s="138">
        <v>2000</v>
      </c>
      <c r="F20" s="138">
        <v>2000</v>
      </c>
      <c r="G20" s="138">
        <v>2000</v>
      </c>
      <c r="H20" s="138">
        <v>2000</v>
      </c>
    </row>
    <row r="21" spans="1:8" ht="12.75">
      <c r="A21" s="135" t="s">
        <v>38</v>
      </c>
      <c r="B21" s="140" t="s">
        <v>212</v>
      </c>
      <c r="C21" s="140"/>
      <c r="D21" s="7">
        <f>SUM(D10:D20)</f>
        <v>1053711</v>
      </c>
      <c r="E21" s="7">
        <f>SUM(E10:E20)</f>
        <v>920600</v>
      </c>
      <c r="F21" s="7">
        <f>SUM(F10:F20)</f>
        <v>930600</v>
      </c>
      <c r="G21" s="7">
        <f>SUM(G10:G20)</f>
        <v>930600</v>
      </c>
      <c r="H21" s="7">
        <f>SUM(H10:H20)</f>
        <v>940600</v>
      </c>
    </row>
    <row r="22" spans="1:8" ht="12.75">
      <c r="A22" s="135" t="s">
        <v>40</v>
      </c>
      <c r="B22" s="140" t="s">
        <v>213</v>
      </c>
      <c r="C22" s="140"/>
      <c r="D22" s="7">
        <f>D21/2</f>
        <v>526855.5</v>
      </c>
      <c r="E22" s="7">
        <f>E21/2</f>
        <v>460300</v>
      </c>
      <c r="F22" s="7">
        <f>F21/2</f>
        <v>465300</v>
      </c>
      <c r="G22" s="7">
        <f>G21/2</f>
        <v>465300</v>
      </c>
      <c r="H22" s="7">
        <f>H21/2</f>
        <v>470300</v>
      </c>
    </row>
    <row r="23" spans="1:8" ht="12.75">
      <c r="A23" s="135" t="s">
        <v>67</v>
      </c>
      <c r="B23" s="137"/>
      <c r="C23" s="137"/>
      <c r="D23" s="138"/>
      <c r="E23" s="138"/>
      <c r="F23" s="138"/>
      <c r="G23" s="138"/>
      <c r="H23" s="138"/>
    </row>
    <row r="24" spans="1:8" ht="38.25">
      <c r="A24" s="135" t="s">
        <v>68</v>
      </c>
      <c r="B24" s="141" t="s">
        <v>279</v>
      </c>
      <c r="C24" s="137"/>
      <c r="D24" s="138"/>
      <c r="E24" s="138"/>
      <c r="F24" s="138"/>
      <c r="G24" s="138"/>
      <c r="H24" s="138"/>
    </row>
    <row r="25" spans="1:8" ht="12.75">
      <c r="A25" s="135" t="s">
        <v>69</v>
      </c>
      <c r="B25" s="137" t="s">
        <v>214</v>
      </c>
      <c r="C25" s="137"/>
      <c r="D25" s="138">
        <v>0</v>
      </c>
      <c r="E25" s="138">
        <v>0</v>
      </c>
      <c r="F25" s="138">
        <v>0</v>
      </c>
      <c r="G25" s="138">
        <v>0</v>
      </c>
      <c r="H25" s="138">
        <v>0</v>
      </c>
    </row>
    <row r="26" spans="1:8" ht="12.75">
      <c r="A26" s="135" t="s">
        <v>70</v>
      </c>
      <c r="B26" s="137" t="s">
        <v>215</v>
      </c>
      <c r="C26" s="137"/>
      <c r="D26" s="138">
        <v>0</v>
      </c>
      <c r="E26" s="138">
        <v>0</v>
      </c>
      <c r="F26" s="138">
        <v>0</v>
      </c>
      <c r="G26" s="138">
        <v>0</v>
      </c>
      <c r="H26" s="138">
        <v>0</v>
      </c>
    </row>
    <row r="27" spans="1:8" ht="12.75">
      <c r="A27" s="135" t="s">
        <v>71</v>
      </c>
      <c r="B27" s="137" t="s">
        <v>216</v>
      </c>
      <c r="C27" s="137"/>
      <c r="D27" s="138">
        <v>0</v>
      </c>
      <c r="E27" s="138">
        <v>0</v>
      </c>
      <c r="F27" s="138">
        <v>0</v>
      </c>
      <c r="G27" s="138">
        <v>0</v>
      </c>
      <c r="H27" s="138">
        <v>0</v>
      </c>
    </row>
    <row r="28" spans="1:8" ht="25.5">
      <c r="A28" s="135" t="s">
        <v>72</v>
      </c>
      <c r="B28" s="141" t="s">
        <v>217</v>
      </c>
      <c r="C28" s="140"/>
      <c r="D28" s="7">
        <f>SUM(D25:D27)</f>
        <v>0</v>
      </c>
      <c r="E28" s="7">
        <f>SUM(E25:E27)</f>
        <v>0</v>
      </c>
      <c r="F28" s="7">
        <f>SUM(F25:F27)</f>
        <v>0</v>
      </c>
      <c r="G28" s="7">
        <f>SUM(G25:G27)</f>
        <v>0</v>
      </c>
      <c r="H28" s="7">
        <f>SUM(H25:H27)</f>
        <v>0</v>
      </c>
    </row>
    <row r="29" spans="4:8" ht="12.75">
      <c r="D29" s="142"/>
      <c r="E29" s="142"/>
      <c r="F29" s="142"/>
      <c r="G29" s="142"/>
      <c r="H29" s="142"/>
    </row>
    <row r="30" spans="4:8" ht="12.75">
      <c r="D30" s="142"/>
      <c r="E30" s="142"/>
      <c r="F30" s="142"/>
      <c r="G30" s="142"/>
      <c r="H30" s="142"/>
    </row>
    <row r="31" spans="4:8" ht="12.75">
      <c r="D31" s="142"/>
      <c r="E31" s="142"/>
      <c r="F31" s="142"/>
      <c r="G31" s="142"/>
      <c r="H31" s="142"/>
    </row>
    <row r="32" spans="4:5" ht="12.75">
      <c r="D32" s="142"/>
      <c r="E32" s="142"/>
    </row>
    <row r="33" spans="4:5" ht="12.75">
      <c r="D33" s="142"/>
      <c r="E33" s="142"/>
    </row>
    <row r="34" spans="4:5" ht="12.75">
      <c r="D34" s="142"/>
      <c r="E34" s="142"/>
    </row>
  </sheetData>
  <sheetProtection/>
  <mergeCells count="4">
    <mergeCell ref="D2:H2"/>
    <mergeCell ref="B3:H3"/>
    <mergeCell ref="C4:F4"/>
    <mergeCell ref="B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Váczi Julianna</cp:lastModifiedBy>
  <cp:lastPrinted>2014-09-02T06:28:26Z</cp:lastPrinted>
  <dcterms:created xsi:type="dcterms:W3CDTF">2014-02-02T08:05:39Z</dcterms:created>
  <dcterms:modified xsi:type="dcterms:W3CDTF">2014-12-11T14:14:16Z</dcterms:modified>
  <cp:category/>
  <cp:version/>
  <cp:contentType/>
  <cp:contentStatus/>
</cp:coreProperties>
</file>