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." sheetId="8" r:id="rId8"/>
    <sheet name="9." sheetId="9" r:id="rId9"/>
    <sheet name="10." sheetId="10" r:id="rId10"/>
    <sheet name="11." sheetId="11" r:id="rId11"/>
    <sheet name="12." sheetId="12" r:id="rId12"/>
    <sheet name="13." sheetId="13" r:id="rId13"/>
    <sheet name="14" sheetId="14" r:id="rId14"/>
    <sheet name="15." sheetId="15" r:id="rId15"/>
    <sheet name="16." sheetId="16" r:id="rId16"/>
    <sheet name="17." sheetId="17" r:id="rId17"/>
    <sheet name="18." sheetId="18" r:id="rId18"/>
    <sheet name="19." sheetId="19" r:id="rId19"/>
    <sheet name="Munka1" sheetId="20" r:id="rId20"/>
  </sheets>
  <definedNames>
    <definedName name="_xlnm.Print_Area" localSheetId="10">'11.'!$A$1:$F$27</definedName>
    <definedName name="_xlnm.Print_Area" localSheetId="14">'15.'!$A$1:$K$19</definedName>
    <definedName name="_xlnm.Print_Area" localSheetId="6">'7'!$A$2:$G$25</definedName>
    <definedName name="_xlnm.Print_Area" localSheetId="8">'9.'!$A$2:$O$29</definedName>
  </definedNames>
  <calcPr fullCalcOnLoad="1"/>
</workbook>
</file>

<file path=xl/sharedStrings.xml><?xml version="1.0" encoding="utf-8"?>
<sst xmlns="http://schemas.openxmlformats.org/spreadsheetml/2006/main" count="1547" uniqueCount="706">
  <si>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</si>
  <si>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</si>
  <si>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</si>
  <si>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</si>
  <si>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</si>
  <si>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</si>
  <si>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</si>
  <si>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</si>
  <si>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</si>
  <si>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</si>
  <si>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</si>
  <si>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</si>
  <si>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</si>
  <si>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</si>
  <si>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Belső finanszírozás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</si>
  <si>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</si>
  <si>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</si>
  <si>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</si>
  <si>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</si>
  <si>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</si>
  <si>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</si>
  <si>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</si>
  <si>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</si>
  <si>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</si>
  <si>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Államtól</t>
  </si>
  <si>
    <t>Irányító szervtől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</si>
  <si>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</si>
  <si>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</si>
  <si>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</si>
  <si>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</si>
  <si>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</si>
  <si>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</si>
  <si>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</si>
  <si>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Városgondnokság</t>
  </si>
  <si>
    <t>Költségvetési szervek összesen: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</si>
  <si>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</si>
  <si>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</si>
  <si>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</si>
  <si>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</si>
  <si>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</si>
  <si>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</si>
  <si>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</si>
  <si>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</si>
  <si>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</si>
  <si>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</si>
  <si>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</si>
  <si>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</si>
  <si>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</si>
  <si>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</si>
  <si>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</si>
  <si>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</si>
  <si>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</si>
  <si>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</si>
  <si>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>12.</t>
  </si>
  <si>
    <t xml:space="preserve"> Önkormányzat </t>
  </si>
  <si>
    <t>Kiemelt előirányzat</t>
  </si>
  <si>
    <t>EFt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</si>
  <si>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</si>
  <si>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</si>
  <si>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</si>
  <si>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</si>
  <si>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</si>
  <si>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</si>
  <si>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</si>
  <si>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</si>
  <si>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</si>
  <si>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</si>
  <si>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</si>
  <si>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</si>
  <si>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</si>
  <si>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</si>
  <si>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</si>
  <si>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</si>
  <si>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</si>
  <si>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</si>
  <si>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</si>
  <si>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</si>
  <si>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</si>
  <si>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</si>
  <si>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</si>
  <si>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</si>
  <si>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</si>
  <si>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</si>
  <si>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</si>
  <si>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28.</t>
  </si>
  <si>
    <t>29.</t>
  </si>
  <si>
    <t>G</t>
  </si>
  <si>
    <t>feladatonkénti bontásban</t>
  </si>
  <si>
    <t>ezer Ft-ban</t>
  </si>
  <si>
    <t>I.</t>
  </si>
  <si>
    <t>Európai Uniós támogatással megvalósuló programok, fejlesztések, valamint projektekhez történő hozzájárulások</t>
  </si>
  <si>
    <t>Belvízrendezés az élhetőbb településekért (DAOP)</t>
  </si>
  <si>
    <t>II.</t>
  </si>
  <si>
    <t>Önkormányzat:</t>
  </si>
  <si>
    <t>Polgármesteri Hivatal:</t>
  </si>
  <si>
    <t>Gyepmesteri telepen kenelek építése</t>
  </si>
  <si>
    <t>III.</t>
  </si>
  <si>
    <t>Lakosságnak nyújtott kamatmentes kölcsönök</t>
  </si>
  <si>
    <t>"Krízisalap"-ból nyújtott kölcsönök</t>
  </si>
  <si>
    <t>Vállalkozóknak nyújtott kölcsönök</t>
  </si>
  <si>
    <t>MEGNEVEZÉS</t>
  </si>
  <si>
    <t>I. Működési céltartalékok</t>
  </si>
  <si>
    <t>Az Önkormányzat költségvetésében</t>
  </si>
  <si>
    <t>II. Fejlesztési céltartalékok</t>
  </si>
  <si>
    <t>Tartalékok  mindösszesen:(I + II)</t>
  </si>
  <si>
    <t>Eredeti  terv</t>
  </si>
  <si>
    <t>L</t>
  </si>
  <si>
    <t>O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</si>
  <si>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</si>
  <si>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</si>
  <si>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</si>
  <si>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</si>
  <si>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</si>
  <si>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</si>
  <si>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</si>
  <si>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</si>
  <si>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</si>
  <si>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</si>
  <si>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Mindösszesen közfoglalkoztatottak:</t>
  </si>
  <si>
    <t>Közfoglalkoztatottak létszámkerete</t>
  </si>
  <si>
    <t>Pénzeszközátadások és Egyéb működési célú kiadások</t>
  </si>
  <si>
    <t>Működési költségvetés 2014.</t>
  </si>
  <si>
    <t>Felhalmozási költségvetés 2014.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</si>
  <si>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</si>
  <si>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</si>
  <si>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</si>
  <si>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Közterület használati díj</t>
  </si>
  <si>
    <t>Talajterhelési díj</t>
  </si>
  <si>
    <t>V.</t>
  </si>
  <si>
    <t>Épületenergetikai fejlesztés (KEOP)</t>
  </si>
  <si>
    <t>Ivóvízjavító programhoz önerő átadás 2014. évi ütem</t>
  </si>
  <si>
    <t>Polgármesteri Hivatal összesen:</t>
  </si>
  <si>
    <t xml:space="preserve">IV. </t>
  </si>
  <si>
    <t>Utca névtáblák</t>
  </si>
  <si>
    <t>Téli közfoglalkoztatás (START) eszközbeszerzései</t>
  </si>
  <si>
    <t>Tájékoztató táblák</t>
  </si>
  <si>
    <t>Polgárvédelmi feladatokra</t>
  </si>
  <si>
    <t>Fejlesztési célú pályázatok önerejére</t>
  </si>
  <si>
    <t>Összege</t>
  </si>
  <si>
    <t xml:space="preserve">Felhalmozási kiadásokból </t>
  </si>
  <si>
    <t>Az önkormányzat feladatai</t>
  </si>
  <si>
    <t>Államigazgatási</t>
  </si>
  <si>
    <t>Kötelező</t>
  </si>
  <si>
    <t>Önként vállalt</t>
  </si>
  <si>
    <t>Eredeti költségvetés összesen</t>
  </si>
  <si>
    <t xml:space="preserve">Mindösszesen </t>
  </si>
  <si>
    <t>Támogatás kedvezményezettje (csoportonként)</t>
  </si>
  <si>
    <t>Adóalapkedv. utáni adókedv.</t>
  </si>
  <si>
    <t>Adókedvezmény</t>
  </si>
  <si>
    <t>Jogcíme (jellege)</t>
  </si>
  <si>
    <t>Magánszemélyek kommunális adója</t>
  </si>
  <si>
    <t>Mentesség</t>
  </si>
  <si>
    <t>Önkéntes tűzoltó</t>
  </si>
  <si>
    <t>Helyi iparűzési adó</t>
  </si>
  <si>
    <t>Idegenforgalmi adó</t>
  </si>
  <si>
    <t>70 év felettiek</t>
  </si>
  <si>
    <t>Összesen:</t>
  </si>
  <si>
    <t>Támogatás jogcíme</t>
  </si>
  <si>
    <t>Ellátottak térítési díjának elengedése méltányosságból</t>
  </si>
  <si>
    <t>Kártérítés összegének elengedése méltányosságból</t>
  </si>
  <si>
    <t>Lakosság részére lakásépítéshez, lakásfelújításhoz nyújtott kölcsön elengedése</t>
  </si>
  <si>
    <t>Helyiségek, eszközök hasznosításából származó kedvezmény, mentesség</t>
  </si>
  <si>
    <t>Egyéb nyújtott kedvezmény, kölcsön elengedése</t>
  </si>
  <si>
    <t>TÁJÉKOZTATÓ</t>
  </si>
  <si>
    <t>Feladat</t>
  </si>
  <si>
    <t>2015.</t>
  </si>
  <si>
    <t>2016.</t>
  </si>
  <si>
    <t>2017.</t>
  </si>
  <si>
    <t>2018.</t>
  </si>
  <si>
    <t>2019.</t>
  </si>
  <si>
    <t>DAOP-5.2.1/D-2008-0002 Belvízrendezés az élhetőbb településekért</t>
  </si>
  <si>
    <t>KEOP-1.3.0/09-11-2011-0032 Békés Megyei Ivóvíz-minőség Javító Program-Közép-békési projektelem</t>
  </si>
  <si>
    <t>KEOP 1.2.0/B/10-2010-0040 Békés város szennyvíztisztító telepének korszerűsítése</t>
  </si>
  <si>
    <t>Beruházásokhoz kapcsolódó kötelezettségek összesen (1+2+3)</t>
  </si>
  <si>
    <t>Adósságot keletkeztető ügyletek finanszírozásának középtávú terve</t>
  </si>
  <si>
    <t>Saját bevételek</t>
  </si>
  <si>
    <t>Intézményi működési bevétel kamatbevételekkel</t>
  </si>
  <si>
    <t>Sajátos működési bevételekből</t>
  </si>
  <si>
    <t>-Kommunális adó</t>
  </si>
  <si>
    <t>-idegenforgalmi adó</t>
  </si>
  <si>
    <t>-Iparűzési adó</t>
  </si>
  <si>
    <t>-Pótlék</t>
  </si>
  <si>
    <t>-Bírság</t>
  </si>
  <si>
    <t>Helyszíni és szabálysértési bírság</t>
  </si>
  <si>
    <t>Mezőőri járulék</t>
  </si>
  <si>
    <t>Saját bevételek összesen</t>
  </si>
  <si>
    <t>Saját bevétel 50 %-a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</si>
  <si>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</si>
  <si>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</si>
  <si>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</si>
  <si>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</si>
  <si>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</si>
  <si>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</si>
  <si>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</si>
  <si>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</si>
  <si>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</si>
  <si>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</si>
  <si>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</si>
  <si>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</si>
  <si>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</si>
  <si>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</si>
  <si>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</si>
  <si>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</si>
  <si>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</si>
  <si>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</si>
  <si>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</si>
  <si>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</si>
  <si>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Előző évi pénzmaradvány</t>
  </si>
  <si>
    <t>Bevételek összesen: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</si>
  <si>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</si>
  <si>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</si>
  <si>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</si>
  <si>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</si>
  <si>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</si>
  <si>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</si>
  <si>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</si>
  <si>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Jogcím</t>
  </si>
  <si>
    <t>Állami támogatás</t>
  </si>
  <si>
    <t>Nem foglalkoztatott személyek rendszeres  szociális segélye</t>
  </si>
  <si>
    <t>67 %-ban egészségkárosodott személyek rendszeres szociális segélye</t>
  </si>
  <si>
    <t>Foglalkoztatást helyettesítő támogatás</t>
  </si>
  <si>
    <t>Lakásfenntartási támogatás normatív alapon</t>
  </si>
  <si>
    <t>Eredeti előirányzat</t>
  </si>
  <si>
    <t>Fejlesztési forrás megnevezése</t>
  </si>
  <si>
    <t>Dologi kiadások</t>
  </si>
  <si>
    <t>Katasztrófa védelem</t>
  </si>
  <si>
    <t>Projekt célokra elkülönített alszámla</t>
  </si>
  <si>
    <t>Ingatlanértékesítések bevétele alszámla</t>
  </si>
  <si>
    <t>Alföldvíz bérleti díj bevételi számla</t>
  </si>
  <si>
    <t>Működési célú támogatások és átvett pénzeszközök</t>
  </si>
  <si>
    <t>Felhalmozási célú  támogatások és egyéb átvett pénzeszközök</t>
  </si>
  <si>
    <t>Személyi jjuttaások</t>
  </si>
  <si>
    <t>Ellátoittak pénzbeli juttatásai</t>
  </si>
  <si>
    <t>Dologi  kiadások</t>
  </si>
  <si>
    <t>A Kttv., Kjt., és  az Mt. hatálya alá tartozó munkavállalók</t>
  </si>
  <si>
    <t>Adósságot keletkeztető ügyletek a Stabilitási tv.3. § (1) a) pont szerint</t>
  </si>
  <si>
    <t>Intézményi épületek karbantartására</t>
  </si>
  <si>
    <t>2013. évi normatíva elszámolás</t>
  </si>
  <si>
    <t>Társasházak felújítási alapjára</t>
  </si>
  <si>
    <t>Tarhosi ingatlanok értékesítése II. ütem bevételének tartalékba helyezése</t>
  </si>
  <si>
    <t>Intézményi ingatlanok felújítására</t>
  </si>
  <si>
    <t>Helyi értékek védelmére</t>
  </si>
  <si>
    <t>Napelemes rendszer kiépítése</t>
  </si>
  <si>
    <t>Közvilágítás korszerűsítése 2015. évi ütem (KEOP)</t>
  </si>
  <si>
    <t>Közvilágítás hálózatbővítés (KEOP)</t>
  </si>
  <si>
    <t>Hulladékszállító jármű beszerzése 2. részlet</t>
  </si>
  <si>
    <t>Városháza felújítása</t>
  </si>
  <si>
    <t>Sportlétesítmények felújítása</t>
  </si>
  <si>
    <t>Civilház homlokzatának felújítása</t>
  </si>
  <si>
    <t>Halász u. közvilágítás</t>
  </si>
  <si>
    <t>Közvilágítás bővítés</t>
  </si>
  <si>
    <t>Csabai úti ivóvízvezeték építés</t>
  </si>
  <si>
    <t>Szabadstrand alapterület növelése</t>
  </si>
  <si>
    <t>Hivatali étkezde rozsdamentes asztalok beszerzése</t>
  </si>
  <si>
    <t>Nagyterem felújítása</t>
  </si>
  <si>
    <t>Nagyterem informatikai felújítása</t>
  </si>
  <si>
    <t>Gázfűtés kialakítása a gombavizsgáló pavilonban</t>
  </si>
  <si>
    <t>Térfigyelő kamera rendszer</t>
  </si>
  <si>
    <t>Gyepmesteri telepre benzines fűkasza</t>
  </si>
  <si>
    <t>Nagyterembe asztalok felújítása</t>
  </si>
  <si>
    <t>Kötelező eszközjegyzék fejlesztés (oktatás)</t>
  </si>
  <si>
    <t>Rózsa temetőben temetőház fedett terasz kialakítása</t>
  </si>
  <si>
    <t>Működési bevételek összesen</t>
  </si>
  <si>
    <t xml:space="preserve"> 1000 EFt alatti adóalap</t>
  </si>
  <si>
    <t>Építményadó</t>
  </si>
  <si>
    <t>Garázs</t>
  </si>
  <si>
    <t>Mezei őrszolgálat rend. tart. építm.</t>
  </si>
  <si>
    <t>Békés Város Önkormányzata 2015. évi közvetett támogatásai</t>
  </si>
  <si>
    <t>Hulladékszállító jármű beszerzése</t>
  </si>
  <si>
    <t>-építmény adó</t>
  </si>
  <si>
    <t xml:space="preserve">                                                                                                              </t>
  </si>
  <si>
    <t xml:space="preserve">Békés város Önkormányzata 2015. évi </t>
  </si>
  <si>
    <t>Átmeneti segély kölcsön</t>
  </si>
  <si>
    <t>Temetési segély kölcsön</t>
  </si>
  <si>
    <t>Átmeneti segély</t>
  </si>
  <si>
    <t>Bursa Hungarica támogatás</t>
  </si>
  <si>
    <t>Otthoni szakápolás</t>
  </si>
  <si>
    <t>Iskolabusz bérlet támogatás</t>
  </si>
  <si>
    <t>50 %-os étkezési támogatás</t>
  </si>
  <si>
    <t>Arany János tehetség gond. támogatás</t>
  </si>
  <si>
    <t>Kommunális adó támogatás</t>
  </si>
  <si>
    <t>Életkezdési Támogatás</t>
  </si>
  <si>
    <t>Közművesítési támogatás</t>
  </si>
  <si>
    <t>Építményadó támogatás</t>
  </si>
  <si>
    <t>Lakásfentartási támogatás</t>
  </si>
  <si>
    <t>Köztemetés</t>
  </si>
  <si>
    <t>Helyi megállapítású ápolási díj</t>
  </si>
  <si>
    <t>Ivóvíz minőségjavító program támogatása</t>
  </si>
  <si>
    <t>Napelemes rendszer kiépítésének támogatása</t>
  </si>
  <si>
    <t>A támogatás összege</t>
  </si>
  <si>
    <t>Csabai u. ivóvízvezeték</t>
  </si>
  <si>
    <t>BKSZ Plusz tagi kölcsön</t>
  </si>
  <si>
    <t>Térfigyelő kamerák</t>
  </si>
  <si>
    <t>Tárház- Híd u. aszfaltozás köt. váll.</t>
  </si>
  <si>
    <t>Társasházak felújítási alapjára köt váll.</t>
  </si>
  <si>
    <t>Helyi értékek védelme köt.váll.</t>
  </si>
  <si>
    <t>Közvilágítás köt. Váll.</t>
  </si>
  <si>
    <t>Civil ház homlokzat homlokzat</t>
  </si>
  <si>
    <t>Sport létestmények felújítása</t>
  </si>
  <si>
    <t xml:space="preserve">Intézmények felújítására </t>
  </si>
  <si>
    <t>Gyalogos átkelő Dr. Hepp</t>
  </si>
  <si>
    <t>Uszoda fűtés leválasztás</t>
  </si>
  <si>
    <t>Belvíz tarfó állomás</t>
  </si>
  <si>
    <t>Rendezésiterv+ utcanévtáblák</t>
  </si>
  <si>
    <t>Start pr .tárgyi eszköz beszerzés önrész</t>
  </si>
  <si>
    <t>Oktatási eszközjegyzék (saját)</t>
  </si>
  <si>
    <t>Pályázatok önerejére</t>
  </si>
  <si>
    <t>Szennyvíztisztítóra fejlesztése önerő</t>
  </si>
  <si>
    <t xml:space="preserve">Épületenergetika (áthúzódó) önerő szükséglet </t>
  </si>
  <si>
    <t>Városháza felújítása önerőszükséglet</t>
  </si>
  <si>
    <t>Belvízrendezés (áthúzódó) önerő szükséglet</t>
  </si>
  <si>
    <t>Közvilágítás (áthúzódó) önerő szükséglet</t>
  </si>
  <si>
    <t>Környezetvédelmi alap számla</t>
  </si>
  <si>
    <t>Környezetvédelmi , hulladékgazdálkodási terv</t>
  </si>
  <si>
    <t>Lakásértékesítési számla</t>
  </si>
  <si>
    <t>Gyermekmedence építése</t>
  </si>
  <si>
    <t>Szabadstrand fejlesztés</t>
  </si>
  <si>
    <t>Összesen  sajáterő bevonás fejlesztésekhez</t>
  </si>
  <si>
    <t>Szőlő utcai zug aszfaltozása</t>
  </si>
  <si>
    <t>Gyermekmedence kialakítása</t>
  </si>
  <si>
    <t>Gyógyászat és Uszoda fűtésrendszerének szétválasztása</t>
  </si>
  <si>
    <t>Gyógyászati Központ és Gyógyfürdő</t>
  </si>
  <si>
    <t>Épületenergetikai fejlesztés támogatása</t>
  </si>
  <si>
    <t>Stégrendszer kiépítés támogatása a Kikötőben</t>
  </si>
  <si>
    <t>Szőlő utcai zug  aszfaltozása</t>
  </si>
  <si>
    <t>Az államháztartásról szóló 2011. évi CXCV. törvény 29/A. §  alapján</t>
  </si>
  <si>
    <t xml:space="preserve">                                                               </t>
  </si>
  <si>
    <t xml:space="preserve">        </t>
  </si>
  <si>
    <t>Az államháztartásról szóló 2011. évi CXCV. törvény 24.§ (4) bekezdés d) pontja alapján</t>
  </si>
  <si>
    <t xml:space="preserve">           </t>
  </si>
  <si>
    <t>Saját bevételek Intézményi működési bevétel kamatbevételekkel és sajátos működési bevételekkel</t>
  </si>
  <si>
    <t xml:space="preserve">                   </t>
  </si>
  <si>
    <t>Személyi jellegű kiadások</t>
  </si>
  <si>
    <t xml:space="preserve">                 </t>
  </si>
  <si>
    <t xml:space="preserve"> </t>
  </si>
  <si>
    <t xml:space="preserve">         </t>
  </si>
  <si>
    <t>Békés város Önkormányzata</t>
  </si>
  <si>
    <t>bevételei és kiadásai alakulásának középtávú terve</t>
  </si>
  <si>
    <t>Ellátottak pénzbeli juttatása</t>
  </si>
  <si>
    <t>Szervezetfejlesztés ÁROP 2015. évi támogatása</t>
  </si>
  <si>
    <t>A projekt kiadásai</t>
  </si>
  <si>
    <t>A forrás megoszlása</t>
  </si>
  <si>
    <t>Tervezett Uniós projektek összesen:</t>
  </si>
  <si>
    <t>A 2015. évi költségvetésben uniós projektek kiadásai és forrásmegoszlása</t>
  </si>
  <si>
    <t xml:space="preserve">Békés Város Önkormányzata és intézményei  2015. évi költségvetési mérlege </t>
  </si>
  <si>
    <t>Békés Város Önkormányzata 2015. évi előirányzat-felhasználási ütemterve</t>
  </si>
  <si>
    <t xml:space="preserve">Szennyvíztisztító telep fejlesztés </t>
  </si>
  <si>
    <t>Egyes felhalmozási célú kiadások finanszírozására 2015. évben  bevonható önkormányzati források bemutatása</t>
  </si>
  <si>
    <t>Békés Város Önkormányzata hosszútávú kötelezettségeinek évenkénti alakulása 2015. évben</t>
  </si>
  <si>
    <t>Önkormányzati forrás</t>
  </si>
  <si>
    <t>Támogatott projektek megnevezése</t>
  </si>
  <si>
    <t>Önkormányzati támogatások összesen:</t>
  </si>
  <si>
    <t>Kölcsönök összesen:</t>
  </si>
  <si>
    <t>1. Önkormányzati támogatások</t>
  </si>
  <si>
    <t>2. Szociális helyzethez köthető kölcsönök nyújtása</t>
  </si>
  <si>
    <t>Az önkormányzat szociális pénzeszközei összesen (1+2):</t>
  </si>
  <si>
    <t>Térfigyelő kamara rendszer</t>
  </si>
  <si>
    <t>KEOP Épületenergetikai körszerűsítés</t>
  </si>
  <si>
    <t>ezer forintban</t>
  </si>
  <si>
    <t xml:space="preserve">Békés város Önkormányzata 2015. évi  feladatainak minősítése az Áht. 23.§ (2) bekezdés ab) pontja alapján </t>
  </si>
  <si>
    <t>Irodai gépi, ügyviteli eszközök beszerzése (fénymásoló, digitális térképprogram, univerzális lejátszó)</t>
  </si>
  <si>
    <t>Stégrenszer 27 % önerő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</si>
  <si>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</si>
  <si>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</si>
  <si>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</si>
  <si>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</si>
  <si>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</si>
  <si>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</si>
  <si>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</si>
  <si>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</si>
  <si>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</si>
  <si>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</si>
  <si>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</si>
  <si>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</si>
  <si>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</si>
  <si>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</si>
  <si>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</si>
  <si>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</si>
  <si>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</si>
  <si>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</si>
  <si>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</si>
  <si>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</si>
  <si>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</si>
  <si>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Külső finanszírozás</t>
  </si>
  <si>
    <t>Módosított előirányzat</t>
  </si>
  <si>
    <t>Telejsítés</t>
  </si>
  <si>
    <t>Teljesítés %-a</t>
  </si>
  <si>
    <t>W</t>
  </si>
  <si>
    <t>Munkaadókat terhelő járulékok és szociális hozzájárulási adó</t>
  </si>
  <si>
    <t>Ellátottak pénzbeni juttatásai</t>
  </si>
  <si>
    <t>Hitel, kölcsön törlesztése</t>
  </si>
  <si>
    <t>Eredeti előírányzat</t>
  </si>
  <si>
    <t>Módosított előírányzat</t>
  </si>
  <si>
    <t>Teljes munkaidősre átszámitott létszám</t>
  </si>
  <si>
    <t>Békési Költségvetési iroda</t>
  </si>
  <si>
    <t>3. melléklet a 8/2015. (II.26) önkormányzati rendelethez</t>
  </si>
  <si>
    <t>7. melléklet a 8/2015. (II.26) önkormányzati rendelethez</t>
  </si>
  <si>
    <t>8. melléklet a 8/2015. (II.26) önkormányzati rendelethez</t>
  </si>
  <si>
    <t>9. melléklet a 8/2015. (II.26) önkormányzati rendelethez</t>
  </si>
  <si>
    <t>10. melléklet az 8/2015. (II.26)) önkormányzati rendelethez</t>
  </si>
  <si>
    <t>11. melléklet a8/2015. (II.26) önkormányzati rendelethez</t>
  </si>
  <si>
    <t>12. melléklet a 8/2015. (II.26) önkormányzati rendelethez</t>
  </si>
  <si>
    <t>13. melléklet a 8/2015. (II.26) önkormányzati rendelethez</t>
  </si>
  <si>
    <t>14 melléklet a 8/2015. (II.26) önkormányzati rendelethez</t>
  </si>
  <si>
    <t>15 melléklet a 8/2015. (II.26) önkormányzati rendelethez</t>
  </si>
  <si>
    <t>Óvodáztatási támogatás</t>
  </si>
  <si>
    <t>Települési Önkormányzatok  szociális feladatainak támogatásával adható juttatások képviselő-testületi hatáskörben.</t>
  </si>
  <si>
    <t>Önkormányzati  saját forrás</t>
  </si>
  <si>
    <t>Erdeti előirányzat</t>
  </si>
  <si>
    <t>AL</t>
  </si>
  <si>
    <t>AM</t>
  </si>
  <si>
    <t>Finanszírozási kiadások</t>
  </si>
  <si>
    <t>Békés város Önkormányzata és Intézményei 2015. évi jóváhagyott létszámkerete és teljesítése</t>
  </si>
  <si>
    <t>6.melléklet a 8./2015 (II.26.) önkormányzati rendelethez.</t>
  </si>
  <si>
    <t>Eredeti</t>
  </si>
  <si>
    <t>előirányzat</t>
  </si>
  <si>
    <t>Kecskeméti Gábor Kulturális Központ összesen:</t>
  </si>
  <si>
    <t>Költségvetési Iroda összesen:</t>
  </si>
  <si>
    <t>Számítógép vásárlás</t>
  </si>
  <si>
    <t>Békési Városgondnokság összesen:</t>
  </si>
  <si>
    <t>2 db számítógép</t>
  </si>
  <si>
    <t>Önkormányzat összesen:</t>
  </si>
  <si>
    <t>Informatikai hálózatépítés (Fáy A. u. - Piac)</t>
  </si>
  <si>
    <t>Inkubátorház szárazépítő munkái</t>
  </si>
  <si>
    <t>Ivóvízhálózat felőjítása</t>
  </si>
  <si>
    <t>Költségvetésben nem tervezett beruházások, felújítások összesen:</t>
  </si>
  <si>
    <t>Felhalmozási kiadások mindösszesen (A+B+C):</t>
  </si>
  <si>
    <t>Hulladékszállító jármű vásárlás I. ütem miatti támogatás tartalékba helyezése (visszapótlás célszámlára)</t>
  </si>
  <si>
    <t>2014. évi maradvány elszámolása miatt</t>
  </si>
  <si>
    <t>-</t>
  </si>
  <si>
    <t>2.) Állami támogatás fedezetével előirányzat módosítás összesen:</t>
  </si>
  <si>
    <t>Szociális és gyermekvédelmi ágazati pótlék támogatása</t>
  </si>
  <si>
    <t>Lakossági közműfejlesztés támogatása</t>
  </si>
  <si>
    <t>3.) Működési célú átvett pénzeszközökből előirányzat módosítás összesen:</t>
  </si>
  <si>
    <t>személyi juttatásokból</t>
  </si>
  <si>
    <t>munkaadót terhelő járulékokból</t>
  </si>
  <si>
    <t>dologi kiadásokra</t>
  </si>
  <si>
    <t>egyéb működési célú kiadásokra</t>
  </si>
  <si>
    <t>működési célú tartalékokból</t>
  </si>
  <si>
    <t>beruházások, felújításokra</t>
  </si>
  <si>
    <t>személyi juttatásokra</t>
  </si>
  <si>
    <t>munkaadót terhelő járulékokra</t>
  </si>
  <si>
    <t>1.) Gyógyászati Központ és Gyógyfürdő</t>
  </si>
  <si>
    <t>dologi és egyéb folyó kiadásokra</t>
  </si>
  <si>
    <t>felhalmozási kiadásokra</t>
  </si>
  <si>
    <t>a.) Gyógyászati Központ és Gyógyfürdő</t>
  </si>
  <si>
    <t>dologi kiadásokból</t>
  </si>
  <si>
    <t>b.) Kulturális Központ</t>
  </si>
  <si>
    <t>ebből:</t>
  </si>
  <si>
    <t>Intézmények saját hatáskörben kezdeményezett bevételi előirányzat módosításai összesen:</t>
  </si>
  <si>
    <t>Állami és önkormányzati támogatásból biztosított feladatokra előirányzat módosítás összesen:</t>
  </si>
  <si>
    <t>II. Intézmények összesen:</t>
  </si>
  <si>
    <t>III. negyedévi előirányzat módosítás mindösszesen: I. + II.</t>
  </si>
  <si>
    <t xml:space="preserve">A működési és  fejlesztési célú bevételek és kiadások 2016-2017-2018. évi alakulását bemutató mérleg </t>
  </si>
  <si>
    <t>Tájékoztató adatok az Áht. 24.§ (4) bekezdése szerint</t>
  </si>
  <si>
    <t>2015. évi előirányzat</t>
  </si>
  <si>
    <t>2016. évi terv</t>
  </si>
  <si>
    <t>2017. évi terv</t>
  </si>
  <si>
    <t>2018. évi terv</t>
  </si>
  <si>
    <t>Maradványigényvétele működési célra</t>
  </si>
  <si>
    <t>Felhalmozási és tőkejellgű bevételek</t>
  </si>
  <si>
    <t>Maradvány igénybevétel felhalmozási célra</t>
  </si>
  <si>
    <t>Külső finanszírozás  (hitelfelvétel)</t>
  </si>
  <si>
    <t>Munkadókat terhelő járulékok és szociális hozzájárulási adó</t>
  </si>
  <si>
    <t>Ellátottak  pénzbeli juttatása</t>
  </si>
  <si>
    <t>Finanszírozási kiadáok</t>
  </si>
  <si>
    <t>Hitelek, kölcsönök törlesztése</t>
  </si>
  <si>
    <t>19. melléklet a 19/2015.(II.26.) önkormányzati rendelethez</t>
  </si>
  <si>
    <t>Békés Város 2015. évi költségvetése kiemelt bevételi előirányzatainak I.-III. negyedévi teljesítése</t>
  </si>
  <si>
    <t>AO</t>
  </si>
  <si>
    <t>AP</t>
  </si>
  <si>
    <t>AQ</t>
  </si>
  <si>
    <t>AR</t>
  </si>
  <si>
    <t>Pénzmaradvány igénybevétele működési célra</t>
  </si>
  <si>
    <t>Pénzmaradvány igénybe vétele felhalmozási célra</t>
  </si>
  <si>
    <t>Hitel felvétel és betétek megszüntetése</t>
  </si>
  <si>
    <t>Költségvetési Iroda</t>
  </si>
  <si>
    <t>Békés Város 2015. évi költségvetése kiemelt kiadási előirányzatainak I.-III. negyedévi teljesítése</t>
  </si>
  <si>
    <t>Békés Város Önkormányzata és intézményei 2015. I.-III negyedévi felhalmozási előirányzata és teljesítése feladatonkénti bontásban</t>
  </si>
  <si>
    <t xml:space="preserve">Módosított </t>
  </si>
  <si>
    <t xml:space="preserve">Szennyvíztelep korszerűsítése (KEOP) </t>
  </si>
  <si>
    <t>Új stégrendszer beszerzése és csere</t>
  </si>
  <si>
    <t>EU-s fejlesztések összesen (1+…10) :</t>
  </si>
  <si>
    <t xml:space="preserve">Saját forrásból megvalósuló beruházások, felújítások  </t>
  </si>
  <si>
    <t>Rendezési terv készítés</t>
  </si>
  <si>
    <t>Gyalogátkelőhely kialakítása (Dr. Hepp Ferenc Ált. Iskolánál)</t>
  </si>
  <si>
    <t>Tárház u. Híd u. felújítása</t>
  </si>
  <si>
    <t>Környezetvédelmi programra, hulladékgazdálkodási terv</t>
  </si>
  <si>
    <t>Településrendezési terv 2015. évi</t>
  </si>
  <si>
    <t>Önkormányzat összesen (1+…13)</t>
  </si>
  <si>
    <t>Városháza elektromos hálózat felőjítása</t>
  </si>
  <si>
    <t>Petőfi u. 4. felőjítás tervezési kiadásai</t>
  </si>
  <si>
    <t>Informatikai eszközök beszerzése a Hivatalban</t>
  </si>
  <si>
    <t>Informatikai eszközök felújítása a Hivatalban</t>
  </si>
  <si>
    <t>Mozgáskorlátozott feljáró, kerékpártároló kialakítása a piac területén</t>
  </si>
  <si>
    <t>Polgármesteri Hivatal összesen (1+….10)</t>
  </si>
  <si>
    <t>Saját forrásból megvalósuló beruházások, felújítások összesen:</t>
  </si>
  <si>
    <t xml:space="preserve">                                          </t>
  </si>
  <si>
    <t>BKSZ Plusz Kft-nak nyújtott tagi kölcsön</t>
  </si>
  <si>
    <t>Egyéb felhalmozási kiadások (1+…4):</t>
  </si>
  <si>
    <t>Kisértékű tárgyi eszközök - egyéb beruházások</t>
  </si>
  <si>
    <t>Belvízrendezési feladatokhoz trafó</t>
  </si>
  <si>
    <t>Önkormányzat összesen :</t>
  </si>
  <si>
    <t>Polgármesteri Hivatal összesen :</t>
  </si>
  <si>
    <t>Kisértékű tárgyi eszközök összesen  (1+….8)</t>
  </si>
  <si>
    <t>Városgondnokság forrásátadása Társasházak felújítási alapjához</t>
  </si>
  <si>
    <t>A.</t>
  </si>
  <si>
    <t>Költségvetésben tervezett kiadások összesen:</t>
  </si>
  <si>
    <t>B.</t>
  </si>
  <si>
    <t>Költségvetésben  nem tervezett beruházások, felújítások</t>
  </si>
  <si>
    <t>Egyesített Egészségügyi Intézmény és Rendelőintézet összesen:</t>
  </si>
  <si>
    <t>Windows 7</t>
  </si>
  <si>
    <t>Ct-80 tonométer</t>
  </si>
  <si>
    <t>Poroltó készülék</t>
  </si>
  <si>
    <t>Kapocsrakó-szedő</t>
  </si>
  <si>
    <t>Ligatúra olló</t>
  </si>
  <si>
    <t>Mandzsetta ABPM-hez</t>
  </si>
  <si>
    <t>Oldaltáska</t>
  </si>
  <si>
    <t xml:space="preserve">Vérnyomásmérő </t>
  </si>
  <si>
    <t>Tűzoltókészülék jelző tábla</t>
  </si>
  <si>
    <t>Tűzoltókészülék 12 kg-os</t>
  </si>
  <si>
    <t>Tűzoltókészülék 2 kg-os</t>
  </si>
  <si>
    <t>Jelzőtábla (tűzoltókészülék)</t>
  </si>
  <si>
    <t>Inhalátor ultrahangos (F208)</t>
  </si>
  <si>
    <t>Íróasztal</t>
  </si>
  <si>
    <t>Irodaszék</t>
  </si>
  <si>
    <t>Ruhásszekrény (éger)</t>
  </si>
  <si>
    <t>Concorde vezetékes telefon</t>
  </si>
  <si>
    <t>Váladékszívó</t>
  </si>
  <si>
    <t>Telefon, analóg, vezetékes</t>
  </si>
  <si>
    <t>Sebészeti olló, egyenes</t>
  </si>
  <si>
    <t>Csontcsípő</t>
  </si>
  <si>
    <t>Bővítő betét lábhoz (lyfödéma)</t>
  </si>
  <si>
    <t>Mandzsetta ABPM-hez Obes</t>
  </si>
  <si>
    <t>Doppler sonotrax LCD</t>
  </si>
  <si>
    <t>Doppler fej Sonotrax</t>
  </si>
  <si>
    <t>Látásvizsgáló tábla</t>
  </si>
  <si>
    <t>Látásvizsgáló plexilap</t>
  </si>
  <si>
    <t>Csecsemőmérletg</t>
  </si>
  <si>
    <t>Vérnyomásmérő, OMRON</t>
  </si>
  <si>
    <t>Vérnyomásmérő</t>
  </si>
  <si>
    <t>Magasságmérő, falra szerelhető</t>
  </si>
  <si>
    <t>Csecsemő hosszmérő, SECA</t>
  </si>
  <si>
    <t>Filteres kávéfőző</t>
  </si>
  <si>
    <t>Mini espresso kávéfőző</t>
  </si>
  <si>
    <t>Telefon, analóg, vezetékes PANASONIC</t>
  </si>
  <si>
    <t>MIDEA klíma</t>
  </si>
  <si>
    <t>PHILIPS gőzölős vasaló</t>
  </si>
  <si>
    <t>SAMSUNG Corver 550 Handset mobiltelefon</t>
  </si>
  <si>
    <t>SONY Xperia E4 mobiltelefon</t>
  </si>
  <si>
    <t>Ventilátor</t>
  </si>
  <si>
    <t>Asztali lámpa</t>
  </si>
  <si>
    <t>Irodaszék (II. Bel.)</t>
  </si>
  <si>
    <t>Szabamérleg (F-O-G)</t>
  </si>
  <si>
    <t>OMRON  vérnyomásmérő</t>
  </si>
  <si>
    <t>Olló (műhely)</t>
  </si>
  <si>
    <t>Forgószék (Tüdőgondozó)</t>
  </si>
  <si>
    <t>Vérnyomásmérő (iskolai eü.)</t>
  </si>
  <si>
    <t>Számológép (iskolai eü.)</t>
  </si>
  <si>
    <t>Mandzsetta Bosch (II. Bel.)</t>
  </si>
  <si>
    <t>Hőlégsterilizátor</t>
  </si>
  <si>
    <t>Gree 5,3 kW klímaberendezés</t>
  </si>
  <si>
    <t>Gree 2,6 kW klímaberendezés</t>
  </si>
  <si>
    <t>COMFORT masszázságy</t>
  </si>
  <si>
    <t>Beruházások (K6)</t>
  </si>
  <si>
    <t>Video megfigyelőrendszer (uszoda)</t>
  </si>
  <si>
    <t>Tűzjelzőrendszer (KGKK)</t>
  </si>
  <si>
    <t>Video megfigyelő rendszer (KGKK)</t>
  </si>
  <si>
    <t>Video megfigyelő rendszer (sportcsarnok</t>
  </si>
  <si>
    <t>Tgermékbemutató térelválasztó szerkrény (Dánfok)</t>
  </si>
  <si>
    <t>Védőháló 4 db</t>
  </si>
  <si>
    <t>Irodai szék</t>
  </si>
  <si>
    <t>2 db vasaló</t>
  </si>
  <si>
    <t>2 db jogtiszta szoftver</t>
  </si>
  <si>
    <t>2 db monitor</t>
  </si>
  <si>
    <t>Kerékpár</t>
  </si>
  <si>
    <t>Fényképezőgép állványfej</t>
  </si>
  <si>
    <t>Nyomtató</t>
  </si>
  <si>
    <t>Irodabútor</t>
  </si>
  <si>
    <t>Önkormányzati tulajdonú lakások felújítási alapjába történő pénzeszköz átadás</t>
  </si>
  <si>
    <t>Békési Városi Jantyik Mátyás Múzeum összesen:</t>
  </si>
  <si>
    <t>Vaku - CANON</t>
  </si>
  <si>
    <t>Objektív -CANON</t>
  </si>
  <si>
    <t>DIGITÁLIS FÉNYKÉPEZŐGÉP</t>
  </si>
  <si>
    <t>Objektív - NIKON</t>
  </si>
  <si>
    <t>Állvány + fej</t>
  </si>
  <si>
    <t>Folyamatos beruházás</t>
  </si>
  <si>
    <t>Békés Városi Püski Sándor Könyvtár</t>
  </si>
  <si>
    <t xml:space="preserve">1 db  számítógép </t>
  </si>
  <si>
    <t>Temetők kerítései (Bánhidi - Malomvégesi)</t>
  </si>
  <si>
    <t>Pince-Borozó felújítása</t>
  </si>
  <si>
    <t>Fáy A. u. 11. IV.34. lakás felújítása</t>
  </si>
  <si>
    <t>Szennyvízhálózat felújítása</t>
  </si>
  <si>
    <t>Üzletrész vásárlás 440/2014.(XII.8.) határozat</t>
  </si>
  <si>
    <t>Kisértékű tárgyi eszközök (4 db)</t>
  </si>
  <si>
    <t>Kecskeméti Gábor Kult. Központ tetőszigetlése</t>
  </si>
  <si>
    <t>Békés-Tarhos kerékpárút</t>
  </si>
  <si>
    <t>Fábián u. Bölcsőde villáhárító rendszer kiépítése</t>
  </si>
  <si>
    <t>Teleszkópos rakodó</t>
  </si>
  <si>
    <t>Petőfi u. 4. felújítás tervezési kiadásai</t>
  </si>
  <si>
    <t>Konyhán lévő gőzüst felújítása</t>
  </si>
  <si>
    <t>C.</t>
  </si>
  <si>
    <t>Költségvetésben nem tervezett egyéb felhalmozási kiadások, kölcsönök</t>
  </si>
  <si>
    <t>Költségvetésben nem tervezett egyéb felhalmozási kiadások, részesedések, kölcsönök összesen:</t>
  </si>
  <si>
    <t>5.sz.  melléklet a 8/2015. (II.26.) önkormányzati rendelethez</t>
  </si>
  <si>
    <t xml:space="preserve">Békés Város Önkormányzata és intézményei   </t>
  </si>
  <si>
    <t>2015. I.-III. negyedévi tartalék előirányzata</t>
  </si>
  <si>
    <t>Oktatást kiegészítő tevékenységekre</t>
  </si>
  <si>
    <t>Szociális szövetkezet működésének támogatására</t>
  </si>
  <si>
    <t>Városfejlesztési munkacsoport várható kiadásaira</t>
  </si>
  <si>
    <t>BKSZ  Plussz Kft. működésének támogatására</t>
  </si>
  <si>
    <t>20015. évi bérkompenzáció (előleg)</t>
  </si>
  <si>
    <t>Működési céltartalék összesen:(1+…9)</t>
  </si>
  <si>
    <t>"Turisztikai attrakció" DAOP pályázat támogatásának tartalékba helyezése (visszapótlás célszámlára)</t>
  </si>
  <si>
    <t>Veres Péter tér 7/A lakás értékesítéséből származó bevétel tartalékba helyezése</t>
  </si>
  <si>
    <t>Kistérségi Társulás kölcsönfedezetének tartalékba helyezése (visszapótlása célszámlára)</t>
  </si>
  <si>
    <t>Fejlesztési céltartalékok összesen(1+…11):</t>
  </si>
  <si>
    <t>Polgármesteri Hivatal szociális pénzeszközeinek</t>
  </si>
  <si>
    <t>2015. I.-III. negyedévi felhasználása</t>
  </si>
  <si>
    <t>Önrész %</t>
  </si>
  <si>
    <t>Tervezett állami támogatás</t>
  </si>
  <si>
    <t>Állami támogatás felhasználása</t>
  </si>
  <si>
    <t>Kiadások teljesítése</t>
  </si>
  <si>
    <t>Önerő</t>
  </si>
  <si>
    <t>Erzsébet-utalványok (GYVT-ban részesülők)</t>
  </si>
  <si>
    <t>Szociális pénzeszközök felhasználása összesen:</t>
  </si>
  <si>
    <t>Békés Város Önkormányzata 2015. évi tervezett szociális pénzeszközei és azok 2015. I.-III. negyedévi teljesítése</t>
  </si>
  <si>
    <t>Helyi megállapítású közgyógyellátás</t>
  </si>
  <si>
    <t>Adósságkezelési támogatás  március 1-től</t>
  </si>
  <si>
    <t xml:space="preserve">Temetési segély </t>
  </si>
  <si>
    <t>Iskoláztatási támogatás</t>
  </si>
  <si>
    <t xml:space="preserve">Költségvetési szerveknél foglalkoztatottak bérkompenzációja </t>
  </si>
  <si>
    <t>Nyári diákmunka támogatása</t>
  </si>
  <si>
    <t>fejlesztési tartalékokból</t>
  </si>
  <si>
    <t>3.) Jantyik Mátyás Múzeum</t>
  </si>
  <si>
    <t>4.) Püski Sándor Könyvtár</t>
  </si>
  <si>
    <t>c.) Püski Sándor Könyvtár</t>
  </si>
  <si>
    <t>Intézmények kiemelt kiadási előirányzatok közötti átcsoportosítása összesen:</t>
  </si>
  <si>
    <t>17. melléklet az 8/2015. (II. 26.) önkormányzati rendelethez</t>
  </si>
  <si>
    <t>16. sz. melléklet az 8/2015. (II. 26.)) önkormányzati rendelethez</t>
  </si>
  <si>
    <t>4.sz. melléklet a 8/2015. (II. 26.)) önkormányzati rendelethez</t>
  </si>
  <si>
    <t>2. sz. melléklet a 8/2015. (II. 26.) önkormányzati rendelethez</t>
  </si>
  <si>
    <t>1. sz. melléklet a 8/2015. (II. 26.) önkormányzati rendelethez</t>
  </si>
  <si>
    <t>A 2015. IV. negyedévi előirányzat módosításának</t>
  </si>
  <si>
    <t>indokolása feladatonkénti bontásban</t>
  </si>
  <si>
    <t>2015. III. negyedévi módosított előirányzat mindösszesen:</t>
  </si>
  <si>
    <t>I. Az önkormányzat költségvetésének módosítása összesen:</t>
  </si>
  <si>
    <t>1.) Intézményi működési bevéltelekből előirányzat módosítás összesen:</t>
  </si>
  <si>
    <t>Szolgáltatások többletbevételének elszámolása járdák aszfaltozására (Piactér, Vásárszél, Ady tömbbelsők)</t>
  </si>
  <si>
    <t>Kiszámlázott ÁFA bevételek és ÁFA visszatérülések többlete (többlet ÁFA kiadásokra)</t>
  </si>
  <si>
    <t>Köznevelési intézmények működtetéséhez kapcsolódó támogatás</t>
  </si>
  <si>
    <t>2015. X. havi támogatás lemondás</t>
  </si>
  <si>
    <t>2015. X. havi támogatás pótigénylése</t>
  </si>
  <si>
    <t>Ellátottak pénzbeni juttatásainak többlet igénylése miatt</t>
  </si>
  <si>
    <t>Család és gyermekjóléti központok támogatásai</t>
  </si>
  <si>
    <t>Eu.-s fejlesztési pályázatai saját forrás kiegészítésének támogatásai</t>
  </si>
  <si>
    <t>Gyermekvédelmi támogatásban részesülők támogatására (Erzsébet utalvány)</t>
  </si>
  <si>
    <t>Költségvetési számviteli elszámolás miatt (nyilvántartási számla helyesbítése - "Turisztikai attrakciók páylázat)</t>
  </si>
  <si>
    <t>Szociális foglalkoztatás többlettámogatása</t>
  </si>
  <si>
    <t>Közösségi szolgáltatások többlettámogatása</t>
  </si>
  <si>
    <t>KAB-KEF-15-A. pályázat támogatása</t>
  </si>
  <si>
    <t>Békésen élő hátrányos helyzetű csoportok felzárkoztatása ("Remény-híd") pályázat támogatása</t>
  </si>
  <si>
    <t>4.) Felhalmozási célú átvett pénzeszközökből előirányzat módosítás összesen:</t>
  </si>
  <si>
    <t>"Fotovoltaikus rendszer kialakítása" páylázat saját erő fedezetére (89/2015.(II.23.) hat.)</t>
  </si>
  <si>
    <t>"Belvízrendezés az élhetőbb településekér" pályázat támogatása</t>
  </si>
  <si>
    <t>"Békési uszoda energia korszerűsítése" pályázat támogatása</t>
  </si>
  <si>
    <t>"Fotovoltaikus rendszer kialakítása" pályázat támogatása</t>
  </si>
  <si>
    <t>Költségvetési számviteli elszámolás miaat (lásd: 3 pont alatt)</t>
  </si>
  <si>
    <t>5.) Felhalmozási és tőkejellegű bevételekből előirányzat módosítás összesen:</t>
  </si>
  <si>
    <t>Ingatlencsere értékesítés elszámolása a 395/2015.(X.1.) határozat alapján</t>
  </si>
  <si>
    <t>6.) finanszírozási bevételekből előirányzat módosítás összesen:</t>
  </si>
  <si>
    <t>Osztalék bevételből ( LISZ KFT) a BKSZ KFT részesedésének vásárlására</t>
  </si>
  <si>
    <t>Likvidhitel felvételéből likvidhitel törlesztésére</t>
  </si>
  <si>
    <t>7.) Önkormányzati és állami támogatásból előirányzat módósítás intézményeknek összesen:</t>
  </si>
  <si>
    <t>8.) Kiemelt előirányzatokon belül nettó átcsoportosítás összesen:</t>
  </si>
  <si>
    <t>munkaadót terhelő járulékra</t>
  </si>
  <si>
    <t>ellátottak juttatásaiból</t>
  </si>
  <si>
    <t>egyéb működési kiadásokra</t>
  </si>
  <si>
    <t>beruházás, felújításokra</t>
  </si>
  <si>
    <t>egyéb felhalmozási kiadásokból</t>
  </si>
  <si>
    <t>II. Önkormányzat kiadási előirányzatainak  módosítása:</t>
  </si>
  <si>
    <t>ellátottak pénzbeli juttatásaira</t>
  </si>
  <si>
    <t>tartalékokból</t>
  </si>
  <si>
    <t>egyéb felhalmozási célú kiadásokból</t>
  </si>
  <si>
    <t>likviditási célú hitelek törlesztésére</t>
  </si>
  <si>
    <t>III. Intézmények bevételi előirányzatának módosítása</t>
  </si>
  <si>
    <t>működési célú átvett pénzeszközökből és intézményi működési bevételekből összesen:</t>
  </si>
  <si>
    <t>2.) Kulturális Központ</t>
  </si>
  <si>
    <t>intézményi működési bevételekből összesen:</t>
  </si>
  <si>
    <t>Iintézményi működési bevételből összesen:</t>
  </si>
  <si>
    <t>5.) Békési Városgondnokság</t>
  </si>
  <si>
    <t>6.) Polgármesteri Hivatal</t>
  </si>
  <si>
    <t>pénzmaradványból és intézményi működési bevételekből összesen:</t>
  </si>
  <si>
    <t xml:space="preserve">intézményi támogatás zárolása miatt fedezet biztosítás a költségvetés zárolandó kiadásaiból </t>
  </si>
  <si>
    <t>Intézmények kiemelt kiadási előirányzatok közötti átcsoportosítása</t>
  </si>
  <si>
    <t>d.) Jantyik Mátyás Múzeum</t>
  </si>
  <si>
    <t>e.) Költségvetési Iroda</t>
  </si>
  <si>
    <t>felhalmozási kiadásokból</t>
  </si>
  <si>
    <t>f.) Városgondnokság</t>
  </si>
  <si>
    <t>e.) Polgármesteri Hivatal</t>
  </si>
  <si>
    <t>ellátottak juttatásaira</t>
  </si>
  <si>
    <t>felhalmozási kiadásoból</t>
  </si>
  <si>
    <t>Mindösszesen: I. + III.</t>
  </si>
  <si>
    <t>2015. évi módosított előirányzat mindösszesen:</t>
  </si>
  <si>
    <t>18. melléklet a ……./….... (……..) önkormányzati rendelethez</t>
  </si>
  <si>
    <t>Létszámkeret (fő)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</si>
</sst>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</numFmts>
  <fonts count="93">
    <font>
      <sz val="10"/>
      <name val="Arial"/>
      <family val="0"/>
    </font>
    <font>
      <b/>
      <sz val="16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8"/>
      <name val="Arial CE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8"/>
      <name val="Arial Narrow"/>
      <family val="2"/>
    </font>
    <font>
      <sz val="14"/>
      <name val="Arial CE"/>
      <family val="0"/>
    </font>
    <font>
      <sz val="9"/>
      <name val="Arial CE"/>
      <family val="0"/>
    </font>
    <font>
      <b/>
      <sz val="8"/>
      <name val="Arial Narrow"/>
      <family val="2"/>
    </font>
    <font>
      <b/>
      <sz val="9"/>
      <name val="Arial CE"/>
      <family val="0"/>
    </font>
    <font>
      <b/>
      <sz val="14"/>
      <name val="Times New Roman"/>
      <family val="1"/>
    </font>
    <font>
      <b/>
      <i/>
      <sz val="9"/>
      <name val="Arial CE"/>
      <family val="0"/>
    </font>
    <font>
      <b/>
      <sz val="14"/>
      <name val="Arial Narrow"/>
      <family val="2"/>
    </font>
    <font>
      <b/>
      <sz val="10"/>
      <color indexed="10"/>
      <name val="Arial Narrow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Narrow"/>
      <family val="2"/>
    </font>
    <font>
      <b/>
      <sz val="18"/>
      <name val="Times New Roman"/>
      <family val="1"/>
    </font>
    <font>
      <sz val="16"/>
      <name val="Arial CE"/>
      <family val="0"/>
    </font>
    <font>
      <b/>
      <sz val="9"/>
      <name val="Arial Narrow"/>
      <family val="2"/>
    </font>
    <font>
      <b/>
      <u val="single"/>
      <sz val="10"/>
      <name val="Arial CE"/>
      <family val="0"/>
    </font>
    <font>
      <sz val="12"/>
      <name val="Arial CE"/>
      <family val="2"/>
    </font>
    <font>
      <b/>
      <sz val="10"/>
      <name val="MS Sans Serif"/>
      <family val="0"/>
    </font>
    <font>
      <b/>
      <sz val="14"/>
      <name val="Arial CE"/>
      <family val="0"/>
    </font>
    <font>
      <i/>
      <sz val="12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1" borderId="7" applyNumberFormat="0" applyFont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82" fillId="28" borderId="0" applyNumberFormat="0" applyBorder="0" applyAlignment="0" applyProtection="0"/>
    <xf numFmtId="0" fontId="83" fillId="29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0" borderId="0" applyNumberFormat="0" applyBorder="0" applyAlignment="0" applyProtection="0"/>
    <xf numFmtId="0" fontId="88" fillId="31" borderId="0" applyNumberFormat="0" applyBorder="0" applyAlignment="0" applyProtection="0"/>
    <xf numFmtId="0" fontId="89" fillId="29" borderId="1" applyNumberFormat="0" applyAlignment="0" applyProtection="0"/>
    <xf numFmtId="9" fontId="0" fillId="0" borderId="0" applyFont="0" applyFill="0" applyBorder="0" applyAlignment="0" applyProtection="0"/>
  </cellStyleXfs>
  <cellXfs count="924">
    <xf numFmtId="0" fontId="0" fillId="0" borderId="0" xfId="0" applyAlignment="1">
      <alignment/>
    </xf>
    <xf numFmtId="0" fontId="0" fillId="32" borderId="10" xfId="0" applyFill="1" applyBorder="1" applyAlignment="1">
      <alignment horizontal="center"/>
    </xf>
    <xf numFmtId="164" fontId="0" fillId="0" borderId="10" xfId="4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164" fontId="8" fillId="0" borderId="0" xfId="40" applyNumberFormat="1" applyFont="1" applyBorder="1" applyAlignment="1">
      <alignment vertical="center"/>
    </xf>
    <xf numFmtId="164" fontId="6" fillId="0" borderId="0" xfId="0" applyNumberFormat="1" applyFont="1" applyAlignment="1">
      <alignment/>
    </xf>
    <xf numFmtId="164" fontId="6" fillId="0" borderId="0" xfId="40" applyNumberFormat="1" applyFont="1" applyAlignment="1">
      <alignment/>
    </xf>
    <xf numFmtId="164" fontId="3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40" applyNumberFormat="1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164" fontId="13" fillId="0" borderId="10" xfId="4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40" applyNumberFormat="1" applyFont="1" applyBorder="1" applyAlignment="1">
      <alignment vertical="center"/>
    </xf>
    <xf numFmtId="164" fontId="3" fillId="0" borderId="10" xfId="4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56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14" fillId="32" borderId="10" xfId="60" applyFont="1" applyFill="1" applyBorder="1" applyAlignment="1">
      <alignment horizontal="center" vertical="center"/>
      <protection/>
    </xf>
    <xf numFmtId="0" fontId="4" fillId="0" borderId="10" xfId="56" applyFont="1" applyBorder="1" applyAlignment="1">
      <alignment vertical="center" wrapText="1"/>
      <protection/>
    </xf>
    <xf numFmtId="3" fontId="4" fillId="0" borderId="10" xfId="40" applyNumberFormat="1" applyFont="1" applyBorder="1" applyAlignment="1">
      <alignment horizontal="right" vertical="center"/>
    </xf>
    <xf numFmtId="3" fontId="4" fillId="0" borderId="10" xfId="40" applyNumberFormat="1" applyFont="1" applyBorder="1" applyAlignment="1">
      <alignment horizontal="right" vertical="center" wrapText="1"/>
    </xf>
    <xf numFmtId="3" fontId="5" fillId="0" borderId="10" xfId="40" applyNumberFormat="1" applyFont="1" applyBorder="1" applyAlignment="1">
      <alignment horizontal="right" vertical="center"/>
    </xf>
    <xf numFmtId="0" fontId="5" fillId="0" borderId="10" xfId="56" applyFont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6" fillId="0" borderId="0" xfId="60" applyFont="1" applyFill="1" applyBorder="1">
      <alignment/>
      <protection/>
    </xf>
    <xf numFmtId="0" fontId="6" fillId="0" borderId="0" xfId="60" applyFont="1">
      <alignment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2" fillId="0" borderId="0" xfId="56" applyFont="1" applyBorder="1" applyAlignment="1">
      <alignment vertical="center" wrapText="1"/>
      <protection/>
    </xf>
    <xf numFmtId="3" fontId="22" fillId="0" borderId="0" xfId="40" applyNumberFormat="1" applyFont="1" applyBorder="1" applyAlignment="1">
      <alignment horizontal="right" vertical="center"/>
    </xf>
    <xf numFmtId="0" fontId="23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0" fillId="0" borderId="10" xfId="40" applyNumberFormat="1" applyFont="1" applyBorder="1" applyAlignment="1">
      <alignment/>
    </xf>
    <xf numFmtId="164" fontId="10" fillId="0" borderId="10" xfId="4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60" applyFont="1" applyBorder="1" applyAlignment="1">
      <alignment horizontal="center" vertical="center" wrapText="1"/>
      <protection/>
    </xf>
    <xf numFmtId="0" fontId="0" fillId="0" borderId="0" xfId="61" applyFont="1" applyFill="1">
      <alignment/>
      <protection/>
    </xf>
    <xf numFmtId="0" fontId="0" fillId="0" borderId="0" xfId="61" applyFont="1">
      <alignment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0" fontId="0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32" borderId="10" xfId="61" applyFont="1" applyFill="1" applyBorder="1" applyAlignment="1">
      <alignment horizontal="center" vertical="center"/>
      <protection/>
    </xf>
    <xf numFmtId="0" fontId="14" fillId="32" borderId="11" xfId="61" applyFont="1" applyFill="1" applyBorder="1" applyAlignment="1">
      <alignment horizontal="center" vertical="center"/>
      <protection/>
    </xf>
    <xf numFmtId="0" fontId="17" fillId="0" borderId="10" xfId="61" applyFont="1" applyBorder="1" applyAlignment="1">
      <alignment horizontal="center" vertical="center"/>
      <protection/>
    </xf>
    <xf numFmtId="0" fontId="0" fillId="0" borderId="10" xfId="61" applyFont="1" applyBorder="1">
      <alignment/>
      <protection/>
    </xf>
    <xf numFmtId="0" fontId="0" fillId="0" borderId="10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 wrapText="1"/>
      <protection/>
    </xf>
    <xf numFmtId="3" fontId="0" fillId="0" borderId="10" xfId="61" applyNumberFormat="1" applyFont="1" applyBorder="1" applyAlignment="1">
      <alignment vertical="center"/>
      <protection/>
    </xf>
    <xf numFmtId="3" fontId="17" fillId="0" borderId="10" xfId="61" applyNumberFormat="1" applyFont="1" applyBorder="1" applyAlignment="1">
      <alignment vertical="center"/>
      <protection/>
    </xf>
    <xf numFmtId="0" fontId="0" fillId="0" borderId="11" xfId="61" applyFont="1" applyBorder="1" applyAlignment="1">
      <alignment vertical="center" wrapText="1"/>
      <protection/>
    </xf>
    <xf numFmtId="0" fontId="0" fillId="0" borderId="12" xfId="61" applyFont="1" applyBorder="1" applyAlignment="1">
      <alignment vertical="center" wrapText="1"/>
      <protection/>
    </xf>
    <xf numFmtId="0" fontId="0" fillId="0" borderId="13" xfId="61" applyFont="1" applyBorder="1" applyAlignment="1">
      <alignment vertical="center" wrapText="1"/>
      <protection/>
    </xf>
    <xf numFmtId="0" fontId="17" fillId="0" borderId="13" xfId="61" applyFont="1" applyBorder="1" applyAlignment="1">
      <alignment vertical="center" wrapText="1"/>
      <protection/>
    </xf>
    <xf numFmtId="0" fontId="17" fillId="0" borderId="10" xfId="61" applyFont="1" applyBorder="1" applyAlignment="1">
      <alignment vertical="center" wrapText="1"/>
      <protection/>
    </xf>
    <xf numFmtId="0" fontId="17" fillId="0" borderId="0" xfId="61" applyFont="1">
      <alignment/>
      <protection/>
    </xf>
    <xf numFmtId="0" fontId="17" fillId="0" borderId="11" xfId="61" applyFont="1" applyBorder="1" applyAlignment="1">
      <alignment horizontal="center" vertical="center"/>
      <protection/>
    </xf>
    <xf numFmtId="0" fontId="0" fillId="33" borderId="0" xfId="61" applyFont="1" applyFill="1">
      <alignment/>
      <protection/>
    </xf>
    <xf numFmtId="0" fontId="17" fillId="33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64" fontId="0" fillId="0" borderId="10" xfId="40" applyNumberFormat="1" applyFont="1" applyBorder="1" applyAlignment="1">
      <alignment/>
    </xf>
    <xf numFmtId="0" fontId="0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64" fontId="0" fillId="0" borderId="0" xfId="40" applyNumberFormat="1" applyFont="1" applyAlignment="1">
      <alignment/>
    </xf>
    <xf numFmtId="0" fontId="25" fillId="0" borderId="0" xfId="0" applyFont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3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vertical="center"/>
    </xf>
    <xf numFmtId="0" fontId="0" fillId="32" borderId="10" xfId="61" applyFont="1" applyFill="1" applyBorder="1" applyAlignment="1">
      <alignment horizontal="center" vertical="center"/>
      <protection/>
    </xf>
    <xf numFmtId="0" fontId="18" fillId="0" borderId="0" xfId="61" applyFont="1" applyFill="1" applyAlignment="1">
      <alignment horizontal="center" vertical="center"/>
      <protection/>
    </xf>
    <xf numFmtId="0" fontId="28" fillId="0" borderId="0" xfId="61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29" fillId="32" borderId="10" xfId="61" applyFont="1" applyFill="1" applyBorder="1" applyAlignment="1">
      <alignment horizontal="center" vertical="center"/>
      <protection/>
    </xf>
    <xf numFmtId="0" fontId="17" fillId="0" borderId="10" xfId="61" applyFont="1" applyFill="1" applyBorder="1" applyAlignment="1">
      <alignment horizontal="center" vertical="center"/>
      <protection/>
    </xf>
    <xf numFmtId="3" fontId="30" fillId="0" borderId="10" xfId="61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4" fillId="0" borderId="10" xfId="40" applyNumberFormat="1" applyFont="1" applyFill="1" applyBorder="1" applyAlignment="1">
      <alignment horizontal="right" vertical="center"/>
    </xf>
    <xf numFmtId="0" fontId="0" fillId="32" borderId="14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14" fillId="32" borderId="14" xfId="6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32" borderId="11" xfId="61" applyFont="1" applyFill="1" applyBorder="1" applyAlignment="1">
      <alignment horizontal="center" vertical="center"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21" fillId="32" borderId="16" xfId="60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60" applyNumberFormat="1" applyFont="1" applyBorder="1" applyAlignment="1">
      <alignment horizontal="center" vertical="center"/>
      <protection/>
    </xf>
    <xf numFmtId="0" fontId="0" fillId="0" borderId="11" xfId="61" applyFont="1" applyBorder="1" applyAlignment="1">
      <alignment vertical="center" wrapText="1"/>
      <protection/>
    </xf>
    <xf numFmtId="0" fontId="0" fillId="0" borderId="12" xfId="61" applyFont="1" applyBorder="1" applyAlignment="1">
      <alignment vertical="center" wrapText="1"/>
      <protection/>
    </xf>
    <xf numFmtId="0" fontId="0" fillId="0" borderId="10" xfId="61" applyFont="1" applyBorder="1" applyAlignment="1">
      <alignment vertical="center" wrapText="1"/>
      <protection/>
    </xf>
    <xf numFmtId="164" fontId="17" fillId="0" borderId="10" xfId="40" applyNumberFormat="1" applyFont="1" applyFill="1" applyBorder="1" applyAlignment="1">
      <alignment horizontal="center" vertical="center"/>
    </xf>
    <xf numFmtId="164" fontId="0" fillId="0" borderId="0" xfId="40" applyNumberFormat="1" applyFont="1" applyFill="1" applyAlignment="1">
      <alignment/>
    </xf>
    <xf numFmtId="0" fontId="0" fillId="0" borderId="10" xfId="0" applyFont="1" applyBorder="1" applyAlignment="1" quotePrefix="1">
      <alignment/>
    </xf>
    <xf numFmtId="0" fontId="7" fillId="0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64" fontId="90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4" fontId="10" fillId="0" borderId="19" xfId="4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1" fillId="0" borderId="10" xfId="0" applyFont="1" applyBorder="1" applyAlignment="1">
      <alignment horizontal="left"/>
    </xf>
    <xf numFmtId="0" fontId="91" fillId="0" borderId="10" xfId="0" applyFont="1" applyFill="1" applyBorder="1" applyAlignment="1">
      <alignment horizontal="left"/>
    </xf>
    <xf numFmtId="0" fontId="9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32" borderId="20" xfId="0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164" fontId="10" fillId="0" borderId="19" xfId="40" applyNumberFormat="1" applyFont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92" fillId="0" borderId="22" xfId="0" applyFont="1" applyBorder="1" applyAlignment="1">
      <alignment horizontal="left" vertical="center"/>
    </xf>
    <xf numFmtId="164" fontId="92" fillId="0" borderId="22" xfId="40" applyNumberFormat="1" applyFont="1" applyBorder="1" applyAlignment="1">
      <alignment horizontal="left" vertical="center"/>
    </xf>
    <xf numFmtId="0" fontId="6" fillId="0" borderId="23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164" fontId="10" fillId="0" borderId="10" xfId="40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164" fontId="10" fillId="0" borderId="10" xfId="40" applyNumberFormat="1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 quotePrefix="1">
      <alignment/>
    </xf>
    <xf numFmtId="164" fontId="11" fillId="0" borderId="10" xfId="40" applyNumberFormat="1" applyFont="1" applyBorder="1" applyAlignment="1">
      <alignment/>
    </xf>
    <xf numFmtId="0" fontId="10" fillId="0" borderId="0" xfId="0" applyFont="1" applyBorder="1" applyAlignment="1" quotePrefix="1">
      <alignment/>
    </xf>
    <xf numFmtId="164" fontId="10" fillId="0" borderId="0" xfId="40" applyNumberFormat="1" applyFont="1" applyBorder="1" applyAlignment="1">
      <alignment/>
    </xf>
    <xf numFmtId="0" fontId="11" fillId="0" borderId="10" xfId="0" applyFont="1" applyBorder="1" applyAlignment="1">
      <alignment/>
    </xf>
    <xf numFmtId="3" fontId="4" fillId="0" borderId="11" xfId="40" applyNumberFormat="1" applyFont="1" applyBorder="1" applyAlignment="1">
      <alignment horizontal="right" vertical="center"/>
    </xf>
    <xf numFmtId="0" fontId="4" fillId="0" borderId="10" xfId="56" applyFont="1" applyFill="1" applyBorder="1" applyAlignment="1">
      <alignment vertical="center" wrapText="1"/>
      <protection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64" fontId="11" fillId="0" borderId="22" xfId="40" applyNumberFormat="1" applyFont="1" applyBorder="1" applyAlignment="1">
      <alignment/>
    </xf>
    <xf numFmtId="0" fontId="15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4" fontId="11" fillId="0" borderId="23" xfId="40" applyNumberFormat="1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0" fontId="10" fillId="0" borderId="0" xfId="56" applyFont="1" applyAlignment="1">
      <alignment horizontal="right" vertical="center"/>
      <protection/>
    </xf>
    <xf numFmtId="0" fontId="16" fillId="0" borderId="10" xfId="40" applyNumberFormat="1" applyFont="1" applyFill="1" applyBorder="1" applyAlignment="1">
      <alignment/>
    </xf>
    <xf numFmtId="3" fontId="16" fillId="0" borderId="10" xfId="40" applyNumberFormat="1" applyFont="1" applyFill="1" applyBorder="1" applyAlignment="1">
      <alignment/>
    </xf>
    <xf numFmtId="3" fontId="17" fillId="0" borderId="10" xfId="40" applyNumberFormat="1" applyFont="1" applyFill="1" applyBorder="1" applyAlignment="1">
      <alignment/>
    </xf>
    <xf numFmtId="164" fontId="32" fillId="0" borderId="10" xfId="40" applyNumberFormat="1" applyFont="1" applyFill="1" applyBorder="1" applyAlignment="1">
      <alignment horizontal="center" vertical="center"/>
    </xf>
    <xf numFmtId="3" fontId="32" fillId="0" borderId="10" xfId="61" applyNumberFormat="1" applyFont="1" applyFill="1" applyBorder="1" applyAlignment="1">
      <alignment vertical="center"/>
      <protection/>
    </xf>
    <xf numFmtId="0" fontId="0" fillId="32" borderId="10" xfId="61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/>
    </xf>
    <xf numFmtId="0" fontId="35" fillId="0" borderId="0" xfId="60" applyFont="1">
      <alignment/>
      <protection/>
    </xf>
    <xf numFmtId="0" fontId="39" fillId="0" borderId="0" xfId="60" applyFont="1" applyAlignment="1">
      <alignment vertical="center"/>
      <protection/>
    </xf>
    <xf numFmtId="0" fontId="35" fillId="0" borderId="0" xfId="60" applyFont="1" applyFill="1" applyBorder="1">
      <alignment/>
      <protection/>
    </xf>
    <xf numFmtId="0" fontId="36" fillId="0" borderId="0" xfId="56" applyFont="1" applyAlignment="1">
      <alignment vertical="center"/>
      <protection/>
    </xf>
    <xf numFmtId="0" fontId="35" fillId="0" borderId="0" xfId="60" applyFont="1" applyAlignment="1">
      <alignment horizontal="center" vertical="center"/>
      <protection/>
    </xf>
    <xf numFmtId="0" fontId="35" fillId="0" borderId="0" xfId="60" applyFont="1" applyAlignment="1">
      <alignment horizontal="right" vertical="center"/>
      <protection/>
    </xf>
    <xf numFmtId="0" fontId="35" fillId="0" borderId="0" xfId="60" applyFont="1" applyFill="1" applyBorder="1" applyAlignment="1">
      <alignment horizontal="center" vertical="center"/>
      <protection/>
    </xf>
    <xf numFmtId="0" fontId="35" fillId="32" borderId="10" xfId="60" applyFont="1" applyFill="1" applyBorder="1" applyAlignment="1">
      <alignment horizontal="center" vertical="center"/>
      <protection/>
    </xf>
    <xf numFmtId="0" fontId="36" fillId="0" borderId="10" xfId="60" applyFont="1" applyBorder="1" applyAlignment="1">
      <alignment horizontal="center" vertical="center" textRotation="90" wrapText="1"/>
      <protection/>
    </xf>
    <xf numFmtId="0" fontId="40" fillId="0" borderId="10" xfId="60" applyFont="1" applyBorder="1" applyAlignment="1">
      <alignment horizontal="center" vertical="center" textRotation="90" wrapText="1"/>
      <protection/>
    </xf>
    <xf numFmtId="0" fontId="35" fillId="0" borderId="10" xfId="60" applyFont="1" applyBorder="1">
      <alignment/>
      <protection/>
    </xf>
    <xf numFmtId="164" fontId="40" fillId="0" borderId="10" xfId="40" applyNumberFormat="1" applyFont="1" applyBorder="1" applyAlignment="1">
      <alignment horizontal="center" vertical="center"/>
    </xf>
    <xf numFmtId="0" fontId="35" fillId="0" borderId="0" xfId="60" applyFont="1" applyBorder="1">
      <alignment/>
      <protection/>
    </xf>
    <xf numFmtId="0" fontId="36" fillId="0" borderId="10" xfId="56" applyFont="1" applyFill="1" applyBorder="1" applyAlignment="1">
      <alignment horizontal="left" vertical="center" wrapText="1"/>
      <protection/>
    </xf>
    <xf numFmtId="3" fontId="36" fillId="0" borderId="10" xfId="40" applyNumberFormat="1" applyFont="1" applyBorder="1" applyAlignment="1">
      <alignment horizontal="center" vertical="center"/>
    </xf>
    <xf numFmtId="3" fontId="40" fillId="0" borderId="10" xfId="40" applyNumberFormat="1" applyFont="1" applyBorder="1" applyAlignment="1">
      <alignment horizontal="center" vertical="center"/>
    </xf>
    <xf numFmtId="3" fontId="36" fillId="0" borderId="10" xfId="40" applyNumberFormat="1" applyFont="1" applyBorder="1" applyAlignment="1" quotePrefix="1">
      <alignment horizontal="center" vertical="center"/>
    </xf>
    <xf numFmtId="3" fontId="40" fillId="0" borderId="10" xfId="40" applyNumberFormat="1" applyFont="1" applyBorder="1" applyAlignment="1" quotePrefix="1">
      <alignment horizontal="center" vertical="center"/>
    </xf>
    <xf numFmtId="0" fontId="36" fillId="0" borderId="10" xfId="56" applyFont="1" applyBorder="1" applyAlignment="1">
      <alignment horizontal="left" vertical="center" wrapText="1"/>
      <protection/>
    </xf>
    <xf numFmtId="3" fontId="36" fillId="0" borderId="10" xfId="40" applyNumberFormat="1" applyFont="1" applyBorder="1" applyAlignment="1">
      <alignment horizontal="center" vertical="center" wrapText="1"/>
    </xf>
    <xf numFmtId="0" fontId="36" fillId="0" borderId="10" xfId="60" applyFont="1" applyFill="1" applyBorder="1" applyAlignment="1">
      <alignment horizontal="center" vertical="center"/>
      <protection/>
    </xf>
    <xf numFmtId="0" fontId="40" fillId="0" borderId="10" xfId="60" applyFont="1" applyFill="1" applyBorder="1" applyAlignment="1">
      <alignment horizontal="center" vertical="center"/>
      <protection/>
    </xf>
    <xf numFmtId="0" fontId="35" fillId="0" borderId="0" xfId="60" applyFont="1" applyFill="1" applyAlignment="1">
      <alignment horizontal="center" vertical="center"/>
      <protection/>
    </xf>
    <xf numFmtId="0" fontId="35" fillId="0" borderId="10" xfId="60" applyFont="1" applyBorder="1" applyAlignment="1">
      <alignment horizontal="center" vertical="center"/>
      <protection/>
    </xf>
    <xf numFmtId="0" fontId="39" fillId="0" borderId="10" xfId="60" applyFont="1" applyBorder="1" applyAlignment="1">
      <alignment horizontal="center" vertical="center"/>
      <protection/>
    </xf>
    <xf numFmtId="0" fontId="36" fillId="0" borderId="10" xfId="60" applyFont="1" applyBorder="1" applyAlignment="1">
      <alignment horizontal="center" vertical="center"/>
      <protection/>
    </xf>
    <xf numFmtId="0" fontId="40" fillId="0" borderId="10" xfId="60" applyFont="1" applyBorder="1" applyAlignment="1">
      <alignment horizontal="center" vertical="center"/>
      <protection/>
    </xf>
    <xf numFmtId="0" fontId="40" fillId="0" borderId="10" xfId="56" applyFont="1" applyBorder="1" applyAlignment="1">
      <alignment horizontal="left" vertical="center" wrapText="1"/>
      <protection/>
    </xf>
    <xf numFmtId="0" fontId="40" fillId="0" borderId="0" xfId="56" applyFont="1" applyBorder="1" applyAlignment="1">
      <alignment horizontal="center" vertical="center" wrapText="1"/>
      <protection/>
    </xf>
    <xf numFmtId="3" fontId="40" fillId="0" borderId="0" xfId="40" applyNumberFormat="1" applyFont="1" applyBorder="1" applyAlignment="1">
      <alignment horizontal="center" vertical="center"/>
    </xf>
    <xf numFmtId="3" fontId="40" fillId="0" borderId="0" xfId="4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0" borderId="0" xfId="60" applyFont="1" applyBorder="1" applyAlignment="1">
      <alignment horizontal="center" vertical="center"/>
      <protection/>
    </xf>
    <xf numFmtId="0" fontId="39" fillId="32" borderId="10" xfId="60" applyFont="1" applyFill="1" applyBorder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56" applyFont="1" applyBorder="1" applyAlignment="1">
      <alignment horizontal="center" vertical="center"/>
      <protection/>
    </xf>
    <xf numFmtId="0" fontId="14" fillId="0" borderId="0" xfId="56" applyFont="1" applyBorder="1" applyAlignment="1">
      <alignment horizontal="left" vertical="center"/>
      <protection/>
    </xf>
    <xf numFmtId="3" fontId="14" fillId="0" borderId="0" xfId="63" applyNumberFormat="1" applyFont="1" applyBorder="1">
      <alignment/>
      <protection/>
    </xf>
    <xf numFmtId="0" fontId="14" fillId="32" borderId="10" xfId="58" applyFont="1" applyFill="1" applyBorder="1" applyAlignment="1">
      <alignment horizontal="center" vertical="center"/>
      <protection/>
    </xf>
    <xf numFmtId="0" fontId="16" fillId="32" borderId="10" xfId="58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164" fontId="36" fillId="0" borderId="10" xfId="4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164" fontId="40" fillId="0" borderId="10" xfId="40" applyNumberFormat="1" applyFont="1" applyBorder="1" applyAlignment="1">
      <alignment horizontal="left" vertical="center"/>
    </xf>
    <xf numFmtId="0" fontId="36" fillId="34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164" fontId="36" fillId="0" borderId="0" xfId="4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0" fillId="33" borderId="0" xfId="58" applyFont="1" applyFill="1" applyBorder="1" applyAlignment="1">
      <alignment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Font="1">
      <alignment/>
      <protection/>
    </xf>
    <xf numFmtId="0" fontId="0" fillId="0" borderId="0" xfId="0" applyAlignment="1">
      <alignment/>
    </xf>
    <xf numFmtId="0" fontId="0" fillId="0" borderId="0" xfId="58" applyFont="1" applyBorder="1" applyAlignment="1">
      <alignment horizontal="right"/>
      <protection/>
    </xf>
    <xf numFmtId="0" fontId="16" fillId="32" borderId="10" xfId="63" applyFont="1" applyFill="1" applyBorder="1" applyAlignment="1">
      <alignment horizontal="center" vertical="center"/>
      <protection/>
    </xf>
    <xf numFmtId="0" fontId="0" fillId="32" borderId="10" xfId="58" applyFont="1" applyFill="1" applyBorder="1" applyAlignment="1">
      <alignment horizontal="center"/>
      <protection/>
    </xf>
    <xf numFmtId="0" fontId="0" fillId="32" borderId="10" xfId="58" applyFont="1" applyFill="1" applyBorder="1" applyAlignment="1">
      <alignment horizontal="center" vertical="center"/>
      <protection/>
    </xf>
    <xf numFmtId="0" fontId="0" fillId="0" borderId="0" xfId="58" applyFont="1" applyAlignment="1">
      <alignment horizontal="right"/>
      <protection/>
    </xf>
    <xf numFmtId="0" fontId="0" fillId="0" borderId="26" xfId="58" applyFont="1" applyBorder="1" applyAlignment="1">
      <alignment horizontal="right"/>
      <protection/>
    </xf>
    <xf numFmtId="0" fontId="0" fillId="32" borderId="10" xfId="58" applyFont="1" applyFill="1" applyBorder="1" applyAlignment="1">
      <alignment horizontal="center" vertical="center" wrapText="1"/>
      <protection/>
    </xf>
    <xf numFmtId="0" fontId="41" fillId="0" borderId="10" xfId="58" applyFont="1" applyBorder="1" applyAlignment="1">
      <alignment horizontal="center" vertical="center" textRotation="90" wrapText="1"/>
      <protection/>
    </xf>
    <xf numFmtId="0" fontId="14" fillId="0" borderId="10" xfId="56" applyFont="1" applyBorder="1" applyAlignment="1">
      <alignment vertical="center" wrapText="1"/>
      <protection/>
    </xf>
    <xf numFmtId="3" fontId="14" fillId="0" borderId="10" xfId="63" applyNumberFormat="1" applyFont="1" applyBorder="1" applyAlignment="1">
      <alignment vertical="center"/>
      <protection/>
    </xf>
    <xf numFmtId="164" fontId="14" fillId="0" borderId="11" xfId="40" applyNumberFormat="1" applyFont="1" applyBorder="1" applyAlignment="1">
      <alignment horizontal="left" vertical="center" wrapText="1"/>
    </xf>
    <xf numFmtId="3" fontId="41" fillId="0" borderId="10" xfId="63" applyNumberFormat="1" applyFont="1" applyBorder="1" applyAlignment="1">
      <alignment vertical="center"/>
      <protection/>
    </xf>
    <xf numFmtId="2" fontId="0" fillId="0" borderId="10" xfId="58" applyNumberFormat="1" applyFont="1" applyBorder="1" applyAlignment="1">
      <alignment horizontal="center" vertical="center"/>
      <protection/>
    </xf>
    <xf numFmtId="0" fontId="14" fillId="0" borderId="10" xfId="56" applyFont="1" applyBorder="1" applyAlignment="1">
      <alignment vertical="center"/>
      <protection/>
    </xf>
    <xf numFmtId="164" fontId="14" fillId="0" borderId="11" xfId="40" applyNumberFormat="1" applyFont="1" applyBorder="1" applyAlignment="1">
      <alignment vertical="center" wrapText="1"/>
    </xf>
    <xf numFmtId="0" fontId="41" fillId="0" borderId="10" xfId="56" applyFont="1" applyBorder="1" applyAlignment="1">
      <alignment vertical="center" wrapText="1"/>
      <protection/>
    </xf>
    <xf numFmtId="3" fontId="41" fillId="32" borderId="10" xfId="63" applyNumberFormat="1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vertical="center" wrapText="1"/>
      <protection/>
    </xf>
    <xf numFmtId="0" fontId="0" fillId="33" borderId="0" xfId="58" applyFill="1" applyBorder="1" applyAlignment="1">
      <alignment horizontal="center"/>
      <protection/>
    </xf>
    <xf numFmtId="0" fontId="0" fillId="33" borderId="0" xfId="58" applyFill="1" applyBorder="1" applyAlignment="1">
      <alignment/>
      <protection/>
    </xf>
    <xf numFmtId="0" fontId="0" fillId="33" borderId="0" xfId="58" applyFill="1" applyBorder="1" applyAlignment="1">
      <alignment horizontal="right" vertical="center"/>
      <protection/>
    </xf>
    <xf numFmtId="0" fontId="0" fillId="0" borderId="0" xfId="58" applyAlignment="1">
      <alignment/>
      <protection/>
    </xf>
    <xf numFmtId="0" fontId="0" fillId="0" borderId="0" xfId="58" applyBorder="1" applyAlignment="1">
      <alignment horizontal="right"/>
      <protection/>
    </xf>
    <xf numFmtId="0" fontId="0" fillId="0" borderId="0" xfId="58">
      <alignment/>
      <protection/>
    </xf>
    <xf numFmtId="0" fontId="0" fillId="33" borderId="0" xfId="58" applyFill="1" applyBorder="1">
      <alignment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Alignment="1">
      <alignment/>
      <protection/>
    </xf>
    <xf numFmtId="0" fontId="0" fillId="32" borderId="10" xfId="58" applyFont="1" applyFill="1" applyBorder="1">
      <alignment/>
      <protection/>
    </xf>
    <xf numFmtId="0" fontId="0" fillId="32" borderId="10" xfId="58" applyFont="1" applyFill="1" applyBorder="1" applyAlignment="1">
      <alignment horizontal="center"/>
      <protection/>
    </xf>
    <xf numFmtId="0" fontId="0" fillId="32" borderId="16" xfId="58" applyFont="1" applyFill="1" applyBorder="1" applyAlignment="1">
      <alignment horizontal="center" vertical="center"/>
      <protection/>
    </xf>
    <xf numFmtId="0" fontId="0" fillId="32" borderId="16" xfId="58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0" fontId="0" fillId="32" borderId="10" xfId="58" applyFill="1" applyBorder="1" applyAlignment="1">
      <alignment horizontal="center" vertical="center"/>
      <protection/>
    </xf>
    <xf numFmtId="0" fontId="0" fillId="0" borderId="26" xfId="58" applyBorder="1" applyAlignment="1">
      <alignment/>
      <protection/>
    </xf>
    <xf numFmtId="0" fontId="0" fillId="32" borderId="15" xfId="58" applyFill="1" applyBorder="1" applyAlignment="1">
      <alignment horizontal="center" vertical="center"/>
      <protection/>
    </xf>
    <xf numFmtId="0" fontId="0" fillId="0" borderId="15" xfId="58" applyBorder="1">
      <alignment/>
      <protection/>
    </xf>
    <xf numFmtId="0" fontId="0" fillId="0" borderId="26" xfId="58" applyBorder="1">
      <alignment/>
      <protection/>
    </xf>
    <xf numFmtId="0" fontId="0" fillId="0" borderId="26" xfId="58" applyBorder="1" applyAlignment="1">
      <alignment horizontal="right"/>
      <protection/>
    </xf>
    <xf numFmtId="0" fontId="0" fillId="32" borderId="10" xfId="58" applyFill="1" applyBorder="1" applyAlignment="1">
      <alignment horizontal="center" vertical="center" wrapText="1"/>
      <protection/>
    </xf>
    <xf numFmtId="0" fontId="41" fillId="0" borderId="14" xfId="58" applyFont="1" applyBorder="1" applyAlignment="1">
      <alignment horizontal="center" vertical="center" wrapText="1"/>
      <protection/>
    </xf>
    <xf numFmtId="0" fontId="44" fillId="0" borderId="10" xfId="58" applyFont="1" applyBorder="1" applyAlignment="1">
      <alignment horizontal="center" vertical="center" textRotation="90" wrapText="1"/>
      <protection/>
    </xf>
    <xf numFmtId="0" fontId="14" fillId="32" borderId="10" xfId="58" applyFont="1" applyFill="1" applyBorder="1" applyAlignment="1">
      <alignment horizontal="center" vertical="center" wrapText="1"/>
      <protection/>
    </xf>
    <xf numFmtId="3" fontId="14" fillId="0" borderId="10" xfId="40" applyNumberFormat="1" applyFont="1" applyBorder="1" applyAlignment="1">
      <alignment vertical="center"/>
    </xf>
    <xf numFmtId="3" fontId="41" fillId="0" borderId="10" xfId="40" applyNumberFormat="1" applyFont="1" applyBorder="1" applyAlignment="1">
      <alignment vertical="center"/>
    </xf>
    <xf numFmtId="2" fontId="14" fillId="0" borderId="10" xfId="58" applyNumberFormat="1" applyFont="1" applyBorder="1" applyAlignment="1">
      <alignment horizontal="center" vertical="center"/>
      <protection/>
    </xf>
    <xf numFmtId="0" fontId="14" fillId="0" borderId="0" xfId="58" applyFont="1">
      <alignment/>
      <protection/>
    </xf>
    <xf numFmtId="0" fontId="0" fillId="0" borderId="0" xfId="58" applyFont="1" applyBorder="1" applyAlignment="1">
      <alignment horizontal="center" vertical="center"/>
      <protection/>
    </xf>
    <xf numFmtId="0" fontId="14" fillId="0" borderId="0" xfId="56" applyFont="1" applyBorder="1" applyAlignment="1">
      <alignment horizontal="right" vertical="center"/>
      <protection/>
    </xf>
    <xf numFmtId="0" fontId="0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6" fillId="32" borderId="16" xfId="58" applyFont="1" applyFill="1" applyBorder="1" applyAlignment="1">
      <alignment horizontal="center" vertical="center"/>
      <protection/>
    </xf>
    <xf numFmtId="0" fontId="14" fillId="32" borderId="15" xfId="58" applyFont="1" applyFill="1" applyBorder="1" applyAlignment="1">
      <alignment horizontal="center" vertical="center"/>
      <protection/>
    </xf>
    <xf numFmtId="0" fontId="0" fillId="0" borderId="15" xfId="58" applyFont="1" applyBorder="1">
      <alignment/>
      <protection/>
    </xf>
    <xf numFmtId="0" fontId="0" fillId="0" borderId="26" xfId="58" applyFont="1" applyBorder="1">
      <alignment/>
      <protection/>
    </xf>
    <xf numFmtId="0" fontId="0" fillId="0" borderId="11" xfId="58" applyFont="1" applyBorder="1" applyAlignment="1">
      <alignment horizontal="right"/>
      <protection/>
    </xf>
    <xf numFmtId="0" fontId="41" fillId="0" borderId="10" xfId="58" applyFont="1" applyBorder="1" applyAlignment="1">
      <alignment horizontal="center" vertical="center"/>
      <protection/>
    </xf>
    <xf numFmtId="0" fontId="41" fillId="0" borderId="27" xfId="58" applyFont="1" applyBorder="1" applyAlignment="1">
      <alignment horizontal="center" vertical="center"/>
      <protection/>
    </xf>
    <xf numFmtId="0" fontId="14" fillId="0" borderId="10" xfId="58" applyFont="1" applyBorder="1">
      <alignment/>
      <protection/>
    </xf>
    <xf numFmtId="0" fontId="14" fillId="0" borderId="28" xfId="58" applyFont="1" applyBorder="1" applyAlignment="1">
      <alignment horizontal="center" vertical="center"/>
      <protection/>
    </xf>
    <xf numFmtId="0" fontId="14" fillId="0" borderId="11" xfId="58" applyFont="1" applyBorder="1" applyAlignment="1">
      <alignment horizontal="center" vertical="center"/>
      <protection/>
    </xf>
    <xf numFmtId="3" fontId="14" fillId="0" borderId="10" xfId="58" applyNumberFormat="1" applyFont="1" applyBorder="1">
      <alignment/>
      <protection/>
    </xf>
    <xf numFmtId="0" fontId="41" fillId="0" borderId="29" xfId="58" applyFont="1" applyBorder="1" applyAlignment="1">
      <alignment horizontal="center" vertical="center"/>
      <protection/>
    </xf>
    <xf numFmtId="3" fontId="41" fillId="0" borderId="10" xfId="58" applyNumberFormat="1" applyFont="1" applyBorder="1">
      <alignment/>
      <protection/>
    </xf>
    <xf numFmtId="0" fontId="41" fillId="0" borderId="0" xfId="58" applyFont="1">
      <alignment/>
      <protection/>
    </xf>
    <xf numFmtId="0" fontId="41" fillId="0" borderId="28" xfId="58" applyFont="1" applyBorder="1" applyAlignment="1">
      <alignment horizontal="center" vertical="center"/>
      <protection/>
    </xf>
    <xf numFmtId="3" fontId="14" fillId="0" borderId="10" xfId="58" applyNumberFormat="1" applyFont="1" applyFill="1" applyBorder="1">
      <alignment/>
      <protection/>
    </xf>
    <xf numFmtId="3" fontId="41" fillId="0" borderId="10" xfId="58" applyNumberFormat="1" applyFont="1" applyFill="1" applyBorder="1">
      <alignment/>
      <protection/>
    </xf>
    <xf numFmtId="0" fontId="41" fillId="0" borderId="0" xfId="56" applyFont="1" applyBorder="1" applyAlignment="1">
      <alignment horizontal="center" vertical="center"/>
      <protection/>
    </xf>
    <xf numFmtId="0" fontId="14" fillId="0" borderId="10" xfId="56" applyFont="1" applyBorder="1" applyAlignment="1">
      <alignment horizontal="center" vertical="center"/>
      <protection/>
    </xf>
    <xf numFmtId="0" fontId="14" fillId="0" borderId="10" xfId="56" applyFont="1" applyBorder="1" applyAlignment="1">
      <alignment horizontal="left" vertical="center"/>
      <protection/>
    </xf>
    <xf numFmtId="3" fontId="14" fillId="0" borderId="0" xfId="63" applyNumberFormat="1" applyFont="1" applyBorder="1" applyAlignment="1">
      <alignment horizontal="right"/>
      <protection/>
    </xf>
    <xf numFmtId="0" fontId="14" fillId="0" borderId="0" xfId="58" applyFont="1" applyBorder="1">
      <alignment/>
      <protection/>
    </xf>
    <xf numFmtId="0" fontId="14" fillId="0" borderId="27" xfId="58" applyFont="1" applyBorder="1" applyAlignment="1">
      <alignment horizontal="center" vertical="center"/>
      <protection/>
    </xf>
    <xf numFmtId="0" fontId="14" fillId="0" borderId="10" xfId="58" applyFont="1" applyBorder="1" applyAlignment="1">
      <alignment horizontal="center" vertical="center"/>
      <protection/>
    </xf>
    <xf numFmtId="0" fontId="41" fillId="0" borderId="29" xfId="58" applyFont="1" applyBorder="1" applyAlignment="1">
      <alignment vertical="center"/>
      <protection/>
    </xf>
    <xf numFmtId="0" fontId="41" fillId="0" borderId="14" xfId="63" applyFont="1" applyBorder="1" applyAlignment="1">
      <alignment horizontal="center" vertical="center"/>
      <protection/>
    </xf>
    <xf numFmtId="3" fontId="41" fillId="0" borderId="10" xfId="56" applyNumberFormat="1" applyFont="1" applyBorder="1" applyAlignment="1">
      <alignment/>
      <protection/>
    </xf>
    <xf numFmtId="0" fontId="16" fillId="0" borderId="15" xfId="58" applyFont="1" applyFill="1" applyBorder="1" applyAlignment="1">
      <alignment horizontal="center" vertical="center"/>
      <protection/>
    </xf>
    <xf numFmtId="0" fontId="16" fillId="0" borderId="26" xfId="58" applyFont="1" applyFill="1" applyBorder="1" applyAlignment="1">
      <alignment horizontal="center" vertical="center"/>
      <protection/>
    </xf>
    <xf numFmtId="0" fontId="14" fillId="0" borderId="26" xfId="58" applyFont="1" applyFill="1" applyBorder="1" applyAlignment="1">
      <alignment horizontal="center" vertical="center"/>
      <protection/>
    </xf>
    <xf numFmtId="0" fontId="16" fillId="0" borderId="30" xfId="58" applyFont="1" applyFill="1" applyBorder="1" applyAlignment="1">
      <alignment horizontal="center" vertical="center"/>
      <protection/>
    </xf>
    <xf numFmtId="0" fontId="41" fillId="0" borderId="10" xfId="63" applyFont="1" applyBorder="1" applyAlignment="1">
      <alignment horizontal="center"/>
      <protection/>
    </xf>
    <xf numFmtId="0" fontId="14" fillId="0" borderId="10" xfId="58" applyFont="1" applyBorder="1" applyAlignment="1">
      <alignment/>
      <protection/>
    </xf>
    <xf numFmtId="0" fontId="41" fillId="0" borderId="10" xfId="63" applyFont="1" applyBorder="1" applyAlignment="1">
      <alignment vertical="center"/>
      <protection/>
    </xf>
    <xf numFmtId="3" fontId="41" fillId="0" borderId="10" xfId="63" applyNumberFormat="1" applyFont="1" applyBorder="1" applyAlignment="1">
      <alignment/>
      <protection/>
    </xf>
    <xf numFmtId="0" fontId="14" fillId="0" borderId="10" xfId="63" applyFont="1" applyBorder="1" applyAlignment="1">
      <alignment horizontal="center" vertical="center"/>
      <protection/>
    </xf>
    <xf numFmtId="3" fontId="14" fillId="0" borderId="10" xfId="63" applyNumberFormat="1" applyFont="1" applyBorder="1" applyAlignment="1">
      <alignment/>
      <protection/>
    </xf>
    <xf numFmtId="0" fontId="0" fillId="0" borderId="0" xfId="58" applyFont="1" applyFill="1" applyBorder="1" applyAlignment="1">
      <alignment horizontal="center" vertical="center"/>
      <protection/>
    </xf>
    <xf numFmtId="0" fontId="14" fillId="33" borderId="0" xfId="56" applyFont="1" applyFill="1" applyBorder="1" applyAlignment="1">
      <alignment horizontal="center" vertical="center"/>
      <protection/>
    </xf>
    <xf numFmtId="0" fontId="14" fillId="33" borderId="0" xfId="56" applyFont="1" applyFill="1" applyBorder="1" applyAlignment="1">
      <alignment horizontal="left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3" fontId="14" fillId="33" borderId="0" xfId="63" applyNumberFormat="1" applyFont="1" applyFill="1" applyBorder="1">
      <alignment/>
      <protection/>
    </xf>
    <xf numFmtId="0" fontId="0" fillId="32" borderId="14" xfId="58" applyFont="1" applyFill="1" applyBorder="1" applyAlignment="1">
      <alignment horizontal="center" vertical="center"/>
      <protection/>
    </xf>
    <xf numFmtId="0" fontId="14" fillId="33" borderId="30" xfId="56" applyFont="1" applyFill="1" applyBorder="1" applyAlignment="1">
      <alignment horizontal="center" vertical="center"/>
      <protection/>
    </xf>
    <xf numFmtId="0" fontId="14" fillId="33" borderId="30" xfId="56" applyFont="1" applyFill="1" applyBorder="1" applyAlignment="1">
      <alignment horizontal="left" vertical="center"/>
      <protection/>
    </xf>
    <xf numFmtId="3" fontId="14" fillId="33" borderId="30" xfId="63" applyNumberFormat="1" applyFont="1" applyFill="1" applyBorder="1">
      <alignment/>
      <protection/>
    </xf>
    <xf numFmtId="3" fontId="14" fillId="33" borderId="30" xfId="63" applyNumberFormat="1" applyFont="1" applyFill="1" applyBorder="1" applyAlignment="1">
      <alignment horizontal="right"/>
      <protection/>
    </xf>
    <xf numFmtId="0" fontId="41" fillId="0" borderId="10" xfId="56" applyFont="1" applyBorder="1" applyAlignment="1">
      <alignment horizontal="center" vertical="center"/>
      <protection/>
    </xf>
    <xf numFmtId="3" fontId="41" fillId="0" borderId="10" xfId="63" applyNumberFormat="1" applyFont="1" applyBorder="1">
      <alignment/>
      <protection/>
    </xf>
    <xf numFmtId="0" fontId="41" fillId="0" borderId="14" xfId="56" applyFont="1" applyBorder="1" applyAlignment="1">
      <alignment horizontal="center" vertical="center"/>
      <protection/>
    </xf>
    <xf numFmtId="0" fontId="14" fillId="0" borderId="14" xfId="56" applyFont="1" applyBorder="1" applyAlignment="1">
      <alignment horizontal="center" vertical="center"/>
      <protection/>
    </xf>
    <xf numFmtId="0" fontId="41" fillId="0" borderId="14" xfId="63" applyFont="1" applyBorder="1" applyAlignment="1">
      <alignment vertical="center"/>
      <protection/>
    </xf>
    <xf numFmtId="3" fontId="14" fillId="0" borderId="10" xfId="63" applyNumberFormat="1" applyFont="1" applyBorder="1">
      <alignment/>
      <protection/>
    </xf>
    <xf numFmtId="0" fontId="14" fillId="0" borderId="14" xfId="56" applyFont="1" applyBorder="1" applyAlignment="1">
      <alignment horizontal="left" vertical="center"/>
      <protection/>
    </xf>
    <xf numFmtId="3" fontId="14" fillId="0" borderId="14" xfId="63" applyNumberFormat="1" applyFont="1" applyBorder="1">
      <alignment/>
      <protection/>
    </xf>
    <xf numFmtId="0" fontId="41" fillId="33" borderId="14" xfId="56" applyFont="1" applyFill="1" applyBorder="1" applyAlignment="1">
      <alignment horizontal="center" vertical="center"/>
      <protection/>
    </xf>
    <xf numFmtId="0" fontId="41" fillId="33" borderId="14" xfId="63" applyFont="1" applyFill="1" applyBorder="1" applyAlignment="1">
      <alignment vertical="center"/>
      <protection/>
    </xf>
    <xf numFmtId="3" fontId="41" fillId="33" borderId="14" xfId="63" applyNumberFormat="1" applyFont="1" applyFill="1" applyBorder="1">
      <alignment/>
      <protection/>
    </xf>
    <xf numFmtId="0" fontId="14" fillId="33" borderId="14" xfId="56" applyFont="1" applyFill="1" applyBorder="1" applyAlignment="1">
      <alignment horizontal="center" vertical="center"/>
      <protection/>
    </xf>
    <xf numFmtId="0" fontId="14" fillId="33" borderId="14" xfId="63" applyFont="1" applyFill="1" applyBorder="1" applyAlignment="1">
      <alignment horizontal="center" vertical="center"/>
      <protection/>
    </xf>
    <xf numFmtId="3" fontId="14" fillId="33" borderId="14" xfId="63" applyNumberFormat="1" applyFont="1" applyFill="1" applyBorder="1">
      <alignment/>
      <protection/>
    </xf>
    <xf numFmtId="0" fontId="14" fillId="33" borderId="15" xfId="63" applyFont="1" applyFill="1" applyBorder="1" applyAlignment="1">
      <alignment horizontal="center" vertical="center"/>
      <protection/>
    </xf>
    <xf numFmtId="0" fontId="14" fillId="33" borderId="15" xfId="63" applyFont="1" applyFill="1" applyBorder="1" applyAlignment="1">
      <alignment vertical="center"/>
      <protection/>
    </xf>
    <xf numFmtId="0" fontId="14" fillId="33" borderId="26" xfId="63" applyFont="1" applyFill="1" applyBorder="1" applyAlignment="1">
      <alignment vertical="center"/>
      <protection/>
    </xf>
    <xf numFmtId="0" fontId="14" fillId="33" borderId="11" xfId="63" applyFont="1" applyFill="1" applyBorder="1" applyAlignment="1">
      <alignment vertical="center"/>
      <protection/>
    </xf>
    <xf numFmtId="0" fontId="14" fillId="33" borderId="14" xfId="63" applyFont="1" applyFill="1" applyBorder="1" applyAlignment="1">
      <alignment vertical="center"/>
      <protection/>
    </xf>
    <xf numFmtId="0" fontId="14" fillId="33" borderId="10" xfId="56" applyFont="1" applyFill="1" applyBorder="1" applyAlignment="1">
      <alignment horizontal="center" vertical="center"/>
      <protection/>
    </xf>
    <xf numFmtId="0" fontId="41" fillId="33" borderId="10" xfId="63" applyFont="1" applyFill="1" applyBorder="1" applyAlignment="1">
      <alignment vertical="center"/>
      <protection/>
    </xf>
    <xf numFmtId="3" fontId="41" fillId="33" borderId="10" xfId="63" applyNumberFormat="1" applyFont="1" applyFill="1" applyBorder="1" applyAlignment="1">
      <alignment vertical="center"/>
      <protection/>
    </xf>
    <xf numFmtId="0" fontId="14" fillId="33" borderId="10" xfId="56" applyFont="1" applyFill="1" applyBorder="1" applyAlignment="1">
      <alignment horizontal="left" vertical="center"/>
      <protection/>
    </xf>
    <xf numFmtId="3" fontId="14" fillId="33" borderId="10" xfId="63" applyNumberFormat="1" applyFont="1" applyFill="1" applyBorder="1">
      <alignment/>
      <protection/>
    </xf>
    <xf numFmtId="3" fontId="14" fillId="33" borderId="10" xfId="63" applyNumberFormat="1" applyFont="1" applyFill="1" applyBorder="1" applyAlignment="1">
      <alignment/>
      <protection/>
    </xf>
    <xf numFmtId="3" fontId="41" fillId="33" borderId="10" xfId="63" applyNumberFormat="1" applyFont="1" applyFill="1" applyBorder="1" applyAlignment="1">
      <alignment/>
      <protection/>
    </xf>
    <xf numFmtId="0" fontId="41" fillId="33" borderId="10" xfId="63" applyFont="1" applyFill="1" applyBorder="1" applyAlignment="1">
      <alignment horizontal="center"/>
      <protection/>
    </xf>
    <xf numFmtId="3" fontId="41" fillId="33" borderId="10" xfId="63" applyNumberFormat="1" applyFont="1" applyFill="1" applyBorder="1">
      <alignment/>
      <protection/>
    </xf>
    <xf numFmtId="0" fontId="41" fillId="33" borderId="10" xfId="56" applyFont="1" applyFill="1" applyBorder="1" applyAlignment="1">
      <alignment horizontal="center" vertical="top"/>
      <protection/>
    </xf>
    <xf numFmtId="0" fontId="41" fillId="33" borderId="10" xfId="56" applyFont="1" applyFill="1" applyBorder="1" applyAlignment="1">
      <alignment horizontal="center" vertical="center"/>
      <protection/>
    </xf>
    <xf numFmtId="0" fontId="14" fillId="33" borderId="10" xfId="58" applyFont="1" applyFill="1" applyBorder="1" applyAlignment="1">
      <alignment/>
      <protection/>
    </xf>
    <xf numFmtId="3" fontId="41" fillId="33" borderId="10" xfId="56" applyNumberFormat="1" applyFont="1" applyFill="1" applyBorder="1" applyAlignment="1">
      <alignment/>
      <protection/>
    </xf>
    <xf numFmtId="0" fontId="16" fillId="0" borderId="0" xfId="56" applyFont="1" applyBorder="1" applyAlignment="1">
      <alignment horizontal="center" vertical="center"/>
      <protection/>
    </xf>
    <xf numFmtId="0" fontId="16" fillId="0" borderId="0" xfId="56" applyFont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3" fontId="16" fillId="0" borderId="0" xfId="56" applyNumberFormat="1" applyFont="1" applyBorder="1" applyAlignment="1">
      <alignment vertical="center"/>
      <protection/>
    </xf>
    <xf numFmtId="0" fontId="0" fillId="0" borderId="0" xfId="58" applyFont="1" applyBorder="1" applyAlignment="1">
      <alignment/>
      <protection/>
    </xf>
    <xf numFmtId="0" fontId="17" fillId="0" borderId="0" xfId="58" applyFont="1" applyBorder="1" applyAlignment="1">
      <alignment horizontal="center" vertical="center"/>
      <protection/>
    </xf>
    <xf numFmtId="0" fontId="17" fillId="0" borderId="0" xfId="58" applyFont="1" applyBorder="1" applyAlignment="1">
      <alignment vertical="center"/>
      <protection/>
    </xf>
    <xf numFmtId="3" fontId="17" fillId="0" borderId="0" xfId="58" applyNumberFormat="1" applyFont="1" applyBorder="1" applyAlignment="1">
      <alignment/>
      <protection/>
    </xf>
    <xf numFmtId="0" fontId="17" fillId="0" borderId="0" xfId="58" applyFont="1" applyBorder="1" applyAlignment="1">
      <alignment/>
      <protection/>
    </xf>
    <xf numFmtId="0" fontId="45" fillId="0" borderId="0" xfId="58" applyFont="1" applyBorder="1" applyAlignment="1">
      <alignment horizontal="center" vertical="center"/>
      <protection/>
    </xf>
    <xf numFmtId="0" fontId="17" fillId="0" borderId="0" xfId="56" applyFont="1" applyBorder="1" applyAlignment="1">
      <alignment horizontal="center" vertical="center"/>
      <protection/>
    </xf>
    <xf numFmtId="0" fontId="17" fillId="0" borderId="0" xfId="56" applyFont="1" applyBorder="1" applyAlignment="1">
      <alignment vertical="center"/>
      <protection/>
    </xf>
    <xf numFmtId="0" fontId="17" fillId="0" borderId="0" xfId="58" applyFont="1" applyBorder="1" applyAlignment="1">
      <alignment vertical="center"/>
      <protection/>
    </xf>
    <xf numFmtId="3" fontId="17" fillId="0" borderId="0" xfId="56" applyNumberFormat="1" applyFont="1" applyBorder="1" applyAlignment="1">
      <alignment/>
      <protection/>
    </xf>
    <xf numFmtId="0" fontId="0" fillId="0" borderId="0" xfId="58" applyFont="1" applyBorder="1" applyAlignment="1">
      <alignment horizontal="left" vertical="center"/>
      <protection/>
    </xf>
    <xf numFmtId="0" fontId="16" fillId="0" borderId="0" xfId="56" applyFont="1" applyBorder="1" applyAlignment="1">
      <alignment vertical="center" wrapText="1"/>
      <protection/>
    </xf>
    <xf numFmtId="0" fontId="0" fillId="0" borderId="0" xfId="58" applyFont="1" applyBorder="1" applyAlignment="1">
      <alignment vertical="center" wrapText="1"/>
      <protection/>
    </xf>
    <xf numFmtId="0" fontId="17" fillId="0" borderId="0" xfId="58" applyFont="1" applyBorder="1" applyAlignment="1">
      <alignment horizontal="center" vertical="top"/>
      <protection/>
    </xf>
    <xf numFmtId="0" fontId="17" fillId="0" borderId="0" xfId="58" applyFont="1" applyBorder="1" applyAlignment="1">
      <alignment vertical="center" wrapText="1"/>
      <protection/>
    </xf>
    <xf numFmtId="3" fontId="17" fillId="0" borderId="0" xfId="56" applyNumberFormat="1" applyFont="1" applyBorder="1" applyAlignment="1">
      <alignment vertical="center"/>
      <protection/>
    </xf>
    <xf numFmtId="0" fontId="16" fillId="33" borderId="0" xfId="63" applyFont="1" applyFill="1" applyBorder="1" applyAlignment="1">
      <alignment horizontal="center" vertical="center"/>
      <protection/>
    </xf>
    <xf numFmtId="0" fontId="0" fillId="0" borderId="0" xfId="58" applyFont="1" applyBorder="1">
      <alignment/>
      <protection/>
    </xf>
    <xf numFmtId="0" fontId="0" fillId="0" borderId="10" xfId="58" applyFont="1" applyBorder="1" applyAlignment="1">
      <alignment horizontal="center" vertical="center"/>
      <protection/>
    </xf>
    <xf numFmtId="0" fontId="46" fillId="0" borderId="0" xfId="56" applyFont="1" applyAlignment="1">
      <alignment vertical="center"/>
      <protection/>
    </xf>
    <xf numFmtId="0" fontId="0" fillId="0" borderId="0" xfId="58" applyAlignment="1">
      <alignment horizontal="center" vertical="center"/>
      <protection/>
    </xf>
    <xf numFmtId="0" fontId="46" fillId="0" borderId="0" xfId="56" applyFont="1" applyAlignment="1">
      <alignment horizontal="center" vertical="center"/>
      <protection/>
    </xf>
    <xf numFmtId="0" fontId="46" fillId="0" borderId="0" xfId="56" applyFont="1" applyAlignment="1">
      <alignment vertical="center" wrapText="1"/>
      <protection/>
    </xf>
    <xf numFmtId="165" fontId="46" fillId="0" borderId="0" xfId="40" applyNumberFormat="1" applyFont="1" applyAlignment="1">
      <alignment vertical="center"/>
    </xf>
    <xf numFmtId="0" fontId="18" fillId="0" borderId="0" xfId="56" applyFont="1" applyAlignment="1">
      <alignment horizontal="center" vertical="center" wrapText="1"/>
      <protection/>
    </xf>
    <xf numFmtId="0" fontId="2" fillId="0" borderId="0" xfId="56" applyAlignment="1">
      <alignment horizontal="center" vertical="center" wrapText="1"/>
      <protection/>
    </xf>
    <xf numFmtId="0" fontId="46" fillId="32" borderId="10" xfId="56" applyFont="1" applyFill="1" applyBorder="1" applyAlignment="1">
      <alignment vertical="center"/>
      <protection/>
    </xf>
    <xf numFmtId="0" fontId="14" fillId="32" borderId="10" xfId="56" applyFont="1" applyFill="1" applyBorder="1" applyAlignment="1">
      <alignment horizontal="center" vertical="center"/>
      <protection/>
    </xf>
    <xf numFmtId="165" fontId="14" fillId="32" borderId="10" xfId="40" applyNumberFormat="1" applyFont="1" applyFill="1" applyBorder="1" applyAlignment="1">
      <alignment horizontal="center" vertical="center"/>
    </xf>
    <xf numFmtId="0" fontId="46" fillId="32" borderId="10" xfId="56" applyFont="1" applyFill="1" applyBorder="1" applyAlignment="1">
      <alignment horizontal="center" vertical="center"/>
      <protection/>
    </xf>
    <xf numFmtId="0" fontId="41" fillId="32" borderId="10" xfId="56" applyFont="1" applyFill="1" applyBorder="1" applyAlignment="1">
      <alignment horizontal="center" vertical="center"/>
      <protection/>
    </xf>
    <xf numFmtId="165" fontId="15" fillId="0" borderId="16" xfId="40" applyNumberFormat="1" applyFont="1" applyBorder="1" applyAlignment="1">
      <alignment horizontal="center" vertical="center" wrapText="1"/>
    </xf>
    <xf numFmtId="0" fontId="15" fillId="0" borderId="0" xfId="56" applyFont="1" applyAlignment="1">
      <alignment vertical="center"/>
      <protection/>
    </xf>
    <xf numFmtId="0" fontId="15" fillId="0" borderId="26" xfId="56" applyFont="1" applyBorder="1" applyAlignment="1">
      <alignment horizontal="left" vertical="center" wrapText="1"/>
      <protection/>
    </xf>
    <xf numFmtId="0" fontId="15" fillId="0" borderId="11" xfId="56" applyFont="1" applyBorder="1" applyAlignment="1">
      <alignment horizontal="left" vertical="center" wrapText="1"/>
      <protection/>
    </xf>
    <xf numFmtId="0" fontId="15" fillId="0" borderId="27" xfId="56" applyFont="1" applyBorder="1" applyAlignment="1">
      <alignment horizontal="left" vertical="center"/>
      <protection/>
    </xf>
    <xf numFmtId="0" fontId="46" fillId="0" borderId="10" xfId="56" applyFont="1" applyBorder="1" applyAlignment="1">
      <alignment horizontal="center" vertical="center"/>
      <protection/>
    </xf>
    <xf numFmtId="0" fontId="46" fillId="0" borderId="10" xfId="56" applyFont="1" applyBorder="1" applyAlignment="1">
      <alignment horizontal="left" vertical="center"/>
      <protection/>
    </xf>
    <xf numFmtId="3" fontId="46" fillId="0" borderId="10" xfId="56" applyNumberFormat="1" applyFont="1" applyBorder="1" applyAlignment="1">
      <alignment vertical="center"/>
      <protection/>
    </xf>
    <xf numFmtId="0" fontId="46" fillId="0" borderId="27" xfId="56" applyFont="1" applyBorder="1" applyAlignment="1">
      <alignment vertical="center"/>
      <protection/>
    </xf>
    <xf numFmtId="0" fontId="46" fillId="0" borderId="10" xfId="56" applyFont="1" applyBorder="1" applyAlignment="1">
      <alignment vertical="center"/>
      <protection/>
    </xf>
    <xf numFmtId="0" fontId="46" fillId="0" borderId="10" xfId="56" applyFont="1" applyBorder="1" applyAlignment="1">
      <alignment vertical="center" wrapText="1"/>
      <protection/>
    </xf>
    <xf numFmtId="0" fontId="15" fillId="0" borderId="29" xfId="56" applyFont="1" applyBorder="1" applyAlignment="1">
      <alignment vertical="center"/>
      <protection/>
    </xf>
    <xf numFmtId="3" fontId="15" fillId="0" borderId="10" xfId="56" applyNumberFormat="1" applyFont="1" applyBorder="1" applyAlignment="1">
      <alignment vertical="center"/>
      <protection/>
    </xf>
    <xf numFmtId="0" fontId="15" fillId="0" borderId="26" xfId="56" applyFont="1" applyBorder="1" applyAlignment="1">
      <alignment horizontal="center" vertical="center"/>
      <protection/>
    </xf>
    <xf numFmtId="0" fontId="15" fillId="0" borderId="11" xfId="56" applyFont="1" applyBorder="1" applyAlignment="1">
      <alignment horizontal="center" vertical="center"/>
      <protection/>
    </xf>
    <xf numFmtId="0" fontId="46" fillId="0" borderId="10" xfId="56" applyFont="1" applyBorder="1" applyAlignment="1">
      <alignment horizontal="center" vertical="center"/>
      <protection/>
    </xf>
    <xf numFmtId="3" fontId="46" fillId="0" borderId="10" xfId="40" applyNumberFormat="1" applyFont="1" applyBorder="1" applyAlignment="1">
      <alignment vertical="center"/>
    </xf>
    <xf numFmtId="0" fontId="15" fillId="0" borderId="27" xfId="56" applyFont="1" applyBorder="1" applyAlignment="1">
      <alignment vertical="center"/>
      <protection/>
    </xf>
    <xf numFmtId="0" fontId="15" fillId="0" borderId="10" xfId="56" applyFont="1" applyBorder="1" applyAlignment="1">
      <alignment vertical="center"/>
      <protection/>
    </xf>
    <xf numFmtId="0" fontId="46" fillId="0" borderId="0" xfId="56" applyFont="1" applyAlignment="1" quotePrefix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 applyFont="1" applyBorder="1" applyAlignment="1">
      <alignment horizontal="right"/>
      <protection/>
    </xf>
    <xf numFmtId="0" fontId="0" fillId="0" borderId="0" xfId="59" applyBorder="1" applyAlignment="1">
      <alignment horizontal="right"/>
      <protection/>
    </xf>
    <xf numFmtId="0" fontId="0" fillId="0" borderId="0" xfId="59" applyBorder="1" applyAlignment="1">
      <alignment/>
      <protection/>
    </xf>
    <xf numFmtId="0" fontId="0" fillId="0" borderId="0" xfId="59" applyFill="1">
      <alignment/>
      <protection/>
    </xf>
    <xf numFmtId="0" fontId="0" fillId="0" borderId="0" xfId="59" applyFill="1" applyAlignment="1">
      <alignment horizontal="center"/>
      <protection/>
    </xf>
    <xf numFmtId="0" fontId="0" fillId="32" borderId="10" xfId="59" applyFill="1" applyBorder="1">
      <alignment/>
      <protection/>
    </xf>
    <xf numFmtId="0" fontId="0" fillId="32" borderId="10" xfId="59" applyFill="1" applyBorder="1" applyAlignment="1">
      <alignment horizontal="center"/>
      <protection/>
    </xf>
    <xf numFmtId="0" fontId="0" fillId="32" borderId="10" xfId="59" applyFont="1" applyFill="1" applyBorder="1" applyAlignment="1">
      <alignment horizontal="center"/>
      <protection/>
    </xf>
    <xf numFmtId="0" fontId="0" fillId="32" borderId="10" xfId="59" applyFill="1" applyBorder="1" applyAlignment="1">
      <alignment horizontal="center" vertical="center"/>
      <protection/>
    </xf>
    <xf numFmtId="0" fontId="0" fillId="0" borderId="0" xfId="59" applyFill="1" applyBorder="1" applyAlignment="1">
      <alignment horizontal="center"/>
      <protection/>
    </xf>
    <xf numFmtId="0" fontId="0" fillId="0" borderId="26" xfId="59" applyFill="1" applyBorder="1" applyAlignment="1">
      <alignment horizontal="center"/>
      <protection/>
    </xf>
    <xf numFmtId="0" fontId="0" fillId="32" borderId="15" xfId="59" applyFill="1" applyBorder="1" applyAlignment="1">
      <alignment horizontal="center" vertical="center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0" fontId="46" fillId="0" borderId="0" xfId="59" applyFont="1" applyFill="1">
      <alignment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64" fontId="16" fillId="0" borderId="10" xfId="40" applyNumberFormat="1" applyFont="1" applyFill="1" applyBorder="1" applyAlignment="1">
      <alignment vertical="center" wrapText="1"/>
    </xf>
    <xf numFmtId="3" fontId="16" fillId="0" borderId="10" xfId="40" applyNumberFormat="1" applyFont="1" applyFill="1" applyBorder="1" applyAlignment="1">
      <alignment vertical="center" wrapText="1"/>
    </xf>
    <xf numFmtId="0" fontId="46" fillId="0" borderId="0" xfId="59" applyFont="1" applyFill="1">
      <alignment/>
      <protection/>
    </xf>
    <xf numFmtId="164" fontId="16" fillId="0" borderId="10" xfId="40" applyNumberFormat="1" applyFont="1" applyFill="1" applyBorder="1" applyAlignment="1">
      <alignment/>
    </xf>
    <xf numFmtId="3" fontId="16" fillId="0" borderId="10" xfId="40" applyNumberFormat="1" applyFont="1" applyFill="1" applyBorder="1" applyAlignment="1">
      <alignment/>
    </xf>
    <xf numFmtId="164" fontId="16" fillId="0" borderId="10" xfId="40" applyNumberFormat="1" applyFont="1" applyFill="1" applyBorder="1" applyAlignment="1">
      <alignment vertical="center" wrapText="1"/>
    </xf>
    <xf numFmtId="3" fontId="16" fillId="0" borderId="10" xfId="40" applyNumberFormat="1" applyFont="1" applyFill="1" applyBorder="1" applyAlignment="1">
      <alignment vertical="center" wrapText="1"/>
    </xf>
    <xf numFmtId="0" fontId="0" fillId="0" borderId="10" xfId="59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164" fontId="17" fillId="0" borderId="10" xfId="40" applyNumberFormat="1" applyFont="1" applyFill="1" applyBorder="1" applyAlignment="1">
      <alignment vertical="center" wrapText="1"/>
    </xf>
    <xf numFmtId="0" fontId="0" fillId="0" borderId="0" xfId="59" applyFill="1" applyBorder="1" applyAlignment="1">
      <alignment horizontal="center" vertical="center"/>
      <protection/>
    </xf>
    <xf numFmtId="164" fontId="17" fillId="0" borderId="0" xfId="40" applyNumberFormat="1" applyFont="1" applyFill="1" applyBorder="1" applyAlignment="1">
      <alignment/>
    </xf>
    <xf numFmtId="164" fontId="15" fillId="0" borderId="0" xfId="40" applyNumberFormat="1" applyFont="1" applyFill="1" applyBorder="1" applyAlignment="1">
      <alignment/>
    </xf>
    <xf numFmtId="0" fontId="46" fillId="0" borderId="0" xfId="59" applyFont="1" applyFill="1" applyBorder="1">
      <alignment/>
      <protection/>
    </xf>
    <xf numFmtId="164" fontId="15" fillId="0" borderId="0" xfId="40" applyNumberFormat="1" applyFont="1" applyFill="1" applyBorder="1" applyAlignment="1">
      <alignment horizontal="center" vertical="center" wrapText="1"/>
    </xf>
    <xf numFmtId="0" fontId="0" fillId="32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3" fontId="46" fillId="0" borderId="0" xfId="40" applyNumberFormat="1" applyFont="1" applyFill="1" applyBorder="1" applyAlignment="1">
      <alignment/>
    </xf>
    <xf numFmtId="3" fontId="46" fillId="0" borderId="0" xfId="59" applyNumberFormat="1" applyFont="1" applyFill="1" applyBorder="1">
      <alignment/>
      <protection/>
    </xf>
    <xf numFmtId="164" fontId="46" fillId="0" borderId="0" xfId="40" applyNumberFormat="1" applyFont="1" applyFill="1" applyBorder="1" applyAlignment="1">
      <alignment/>
    </xf>
    <xf numFmtId="164" fontId="46" fillId="0" borderId="0" xfId="40" applyNumberFormat="1" applyFont="1" applyFill="1" applyBorder="1" applyAlignment="1">
      <alignment/>
    </xf>
    <xf numFmtId="164" fontId="46" fillId="0" borderId="0" xfId="40" applyNumberFormat="1" applyFont="1" applyFill="1" applyBorder="1" applyAlignment="1">
      <alignment vertical="center" wrapText="1"/>
    </xf>
    <xf numFmtId="3" fontId="46" fillId="0" borderId="0" xfId="40" applyNumberFormat="1" applyFont="1" applyFill="1" applyBorder="1" applyAlignment="1">
      <alignment vertical="center" wrapText="1"/>
    </xf>
    <xf numFmtId="3" fontId="15" fillId="0" borderId="0" xfId="40" applyNumberFormat="1" applyFont="1" applyFill="1" applyBorder="1" applyAlignment="1">
      <alignment/>
    </xf>
    <xf numFmtId="164" fontId="16" fillId="0" borderId="0" xfId="40" applyNumberFormat="1" applyFont="1" applyFill="1" applyBorder="1" applyAlignment="1">
      <alignment/>
    </xf>
    <xf numFmtId="3" fontId="15" fillId="0" borderId="0" xfId="59" applyNumberFormat="1" applyFont="1" applyFill="1" applyBorder="1">
      <alignment/>
      <protection/>
    </xf>
    <xf numFmtId="164" fontId="15" fillId="0" borderId="0" xfId="40" applyNumberFormat="1" applyFont="1" applyFill="1" applyBorder="1" applyAlignment="1">
      <alignment vertical="center" wrapText="1"/>
    </xf>
    <xf numFmtId="3" fontId="15" fillId="0" borderId="0" xfId="40" applyNumberFormat="1" applyFont="1" applyFill="1" applyBorder="1" applyAlignment="1">
      <alignment vertical="center" wrapText="1"/>
    </xf>
    <xf numFmtId="3" fontId="46" fillId="0" borderId="0" xfId="59" applyNumberFormat="1" applyFont="1" applyFill="1">
      <alignment/>
      <protection/>
    </xf>
    <xf numFmtId="3" fontId="0" fillId="0" borderId="0" xfId="59" applyNumberFormat="1" applyFill="1">
      <alignment/>
      <protection/>
    </xf>
    <xf numFmtId="0" fontId="0" fillId="0" borderId="0" xfId="59" applyFill="1" applyBorder="1" applyAlignment="1">
      <alignment vertical="center"/>
      <protection/>
    </xf>
    <xf numFmtId="0" fontId="0" fillId="32" borderId="10" xfId="59" applyFont="1" applyFill="1" applyBorder="1" applyAlignment="1">
      <alignment horizontal="center" vertical="center"/>
      <protection/>
    </xf>
    <xf numFmtId="164" fontId="15" fillId="0" borderId="10" xfId="40" applyNumberFormat="1" applyFont="1" applyFill="1" applyBorder="1" applyAlignment="1">
      <alignment/>
    </xf>
    <xf numFmtId="3" fontId="46" fillId="0" borderId="10" xfId="40" applyNumberFormat="1" applyFont="1" applyFill="1" applyBorder="1" applyAlignment="1">
      <alignment/>
    </xf>
    <xf numFmtId="3" fontId="46" fillId="0" borderId="10" xfId="59" applyNumberFormat="1" applyFont="1" applyFill="1" applyBorder="1">
      <alignment/>
      <protection/>
    </xf>
    <xf numFmtId="164" fontId="46" fillId="0" borderId="10" xfId="40" applyNumberFormat="1" applyFont="1" applyFill="1" applyBorder="1" applyAlignment="1">
      <alignment/>
    </xf>
    <xf numFmtId="164" fontId="46" fillId="0" borderId="10" xfId="40" applyNumberFormat="1" applyFont="1" applyFill="1" applyBorder="1" applyAlignment="1">
      <alignment/>
    </xf>
    <xf numFmtId="0" fontId="46" fillId="0" borderId="10" xfId="59" applyFont="1" applyFill="1" applyBorder="1">
      <alignment/>
      <protection/>
    </xf>
    <xf numFmtId="164" fontId="46" fillId="0" borderId="10" xfId="40" applyNumberFormat="1" applyFont="1" applyFill="1" applyBorder="1" applyAlignment="1">
      <alignment vertical="center" wrapText="1"/>
    </xf>
    <xf numFmtId="3" fontId="46" fillId="0" borderId="10" xfId="40" applyNumberFormat="1" applyFont="1" applyFill="1" applyBorder="1" applyAlignment="1">
      <alignment vertical="center" wrapText="1"/>
    </xf>
    <xf numFmtId="164" fontId="15" fillId="0" borderId="14" xfId="40" applyNumberFormat="1" applyFont="1" applyFill="1" applyBorder="1" applyAlignment="1">
      <alignment/>
    </xf>
    <xf numFmtId="3" fontId="15" fillId="0" borderId="14" xfId="40" applyNumberFormat="1" applyFont="1" applyFill="1" applyBorder="1" applyAlignment="1">
      <alignment/>
    </xf>
    <xf numFmtId="164" fontId="15" fillId="0" borderId="10" xfId="40" applyNumberFormat="1" applyFont="1" applyFill="1" applyBorder="1" applyAlignment="1">
      <alignment vertical="center"/>
    </xf>
    <xf numFmtId="0" fontId="46" fillId="0" borderId="0" xfId="59" applyFont="1" applyFill="1" applyAlignment="1">
      <alignment vertical="center"/>
      <protection/>
    </xf>
    <xf numFmtId="3" fontId="15" fillId="0" borderId="14" xfId="40" applyNumberFormat="1" applyFont="1" applyFill="1" applyBorder="1" applyAlignment="1">
      <alignment horizontal="center" vertical="center" wrapText="1"/>
    </xf>
    <xf numFmtId="3" fontId="15" fillId="0" borderId="14" xfId="40" applyNumberFormat="1" applyFont="1" applyFill="1" applyBorder="1" applyAlignment="1">
      <alignment horizontal="center" vertical="center"/>
    </xf>
    <xf numFmtId="3" fontId="15" fillId="0" borderId="14" xfId="59" applyNumberFormat="1" applyFont="1" applyFill="1" applyBorder="1">
      <alignment/>
      <protection/>
    </xf>
    <xf numFmtId="164" fontId="15" fillId="0" borderId="10" xfId="40" applyNumberFormat="1" applyFont="1" applyFill="1" applyBorder="1" applyAlignment="1">
      <alignment vertical="center" wrapText="1"/>
    </xf>
    <xf numFmtId="3" fontId="15" fillId="0" borderId="10" xfId="40" applyNumberFormat="1" applyFont="1" applyFill="1" applyBorder="1" applyAlignment="1">
      <alignment vertical="center" wrapText="1"/>
    </xf>
    <xf numFmtId="0" fontId="46" fillId="0" borderId="0" xfId="62" applyFont="1">
      <alignment/>
      <protection/>
    </xf>
    <xf numFmtId="3" fontId="16" fillId="0" borderId="0" xfId="40" applyNumberFormat="1" applyFont="1" applyAlignment="1">
      <alignment horizontal="right"/>
    </xf>
    <xf numFmtId="3" fontId="46" fillId="0" borderId="0" xfId="40" applyNumberFormat="1" applyFont="1" applyAlignment="1">
      <alignment horizontal="right"/>
    </xf>
    <xf numFmtId="0" fontId="16" fillId="0" borderId="30" xfId="62" applyFont="1" applyFill="1" applyBorder="1" applyAlignment="1">
      <alignment horizontal="center" vertical="center"/>
      <protection/>
    </xf>
    <xf numFmtId="0" fontId="46" fillId="35" borderId="14" xfId="62" applyFont="1" applyFill="1" applyBorder="1" applyAlignment="1">
      <alignment horizontal="center" vertical="center"/>
      <protection/>
    </xf>
    <xf numFmtId="0" fontId="0" fillId="35" borderId="10" xfId="57" applyFont="1" applyFill="1" applyBorder="1" applyAlignment="1">
      <alignment horizontal="center" vertical="center"/>
      <protection/>
    </xf>
    <xf numFmtId="3" fontId="16" fillId="35" borderId="10" xfId="40" applyNumberFormat="1" applyFont="1" applyFill="1" applyBorder="1" applyAlignment="1">
      <alignment horizontal="center" vertical="center"/>
    </xf>
    <xf numFmtId="0" fontId="16" fillId="35" borderId="10" xfId="62" applyFont="1" applyFill="1" applyBorder="1" applyAlignment="1">
      <alignment horizontal="center" vertical="center"/>
      <protection/>
    </xf>
    <xf numFmtId="0" fontId="16" fillId="0" borderId="0" xfId="62" applyFont="1">
      <alignment/>
      <protection/>
    </xf>
    <xf numFmtId="3" fontId="17" fillId="0" borderId="11" xfId="40" applyNumberFormat="1" applyFont="1" applyBorder="1" applyAlignment="1">
      <alignment horizontal="right"/>
    </xf>
    <xf numFmtId="3" fontId="17" fillId="0" borderId="10" xfId="40" applyNumberFormat="1" applyFont="1" applyBorder="1" applyAlignment="1">
      <alignment vertical="center"/>
    </xf>
    <xf numFmtId="3" fontId="17" fillId="0" borderId="10" xfId="40" applyNumberFormat="1" applyFont="1" applyBorder="1" applyAlignment="1">
      <alignment horizontal="right" vertical="center"/>
    </xf>
    <xf numFmtId="3" fontId="17" fillId="0" borderId="10" xfId="62" applyNumberFormat="1" applyFont="1" applyBorder="1" applyAlignment="1">
      <alignment horizontal="right" vertical="center"/>
      <protection/>
    </xf>
    <xf numFmtId="0" fontId="17" fillId="0" borderId="16" xfId="62" applyFont="1" applyBorder="1">
      <alignment/>
      <protection/>
    </xf>
    <xf numFmtId="0" fontId="15" fillId="0" borderId="0" xfId="62" applyFont="1">
      <alignment/>
      <protection/>
    </xf>
    <xf numFmtId="0" fontId="17" fillId="0" borderId="28" xfId="62" applyFont="1" applyBorder="1">
      <alignment/>
      <protection/>
    </xf>
    <xf numFmtId="0" fontId="16" fillId="0" borderId="26" xfId="62" applyFont="1" applyBorder="1" applyAlignment="1" quotePrefix="1">
      <alignment horizontal="right" vertical="top"/>
      <protection/>
    </xf>
    <xf numFmtId="0" fontId="16" fillId="0" borderId="26" xfId="62" applyFont="1" applyBorder="1" applyAlignment="1">
      <alignment vertical="center" wrapText="1"/>
      <protection/>
    </xf>
    <xf numFmtId="0" fontId="15" fillId="0" borderId="10" xfId="62" applyFont="1" applyBorder="1">
      <alignment/>
      <protection/>
    </xf>
    <xf numFmtId="0" fontId="16" fillId="0" borderId="28" xfId="62" applyFont="1" applyBorder="1">
      <alignment/>
      <protection/>
    </xf>
    <xf numFmtId="3" fontId="16" fillId="0" borderId="10" xfId="40" applyNumberFormat="1" applyFont="1" applyBorder="1" applyAlignment="1">
      <alignment vertical="center"/>
    </xf>
    <xf numFmtId="3" fontId="16" fillId="0" borderId="10" xfId="40" applyNumberFormat="1" applyFont="1" applyBorder="1" applyAlignment="1">
      <alignment vertical="center"/>
    </xf>
    <xf numFmtId="3" fontId="15" fillId="0" borderId="16" xfId="40" applyNumberFormat="1" applyFont="1" applyBorder="1" applyAlignment="1">
      <alignment horizontal="right" vertical="center"/>
    </xf>
    <xf numFmtId="3" fontId="17" fillId="0" borderId="16" xfId="40" applyNumberFormat="1" applyFont="1" applyBorder="1" applyAlignment="1">
      <alignment horizontal="right" vertical="center"/>
    </xf>
    <xf numFmtId="0" fontId="16" fillId="0" borderId="30" xfId="62" applyFont="1" applyBorder="1" applyAlignment="1">
      <alignment vertical="center"/>
      <protection/>
    </xf>
    <xf numFmtId="3" fontId="15" fillId="0" borderId="14" xfId="40" applyNumberFormat="1" applyFont="1" applyBorder="1" applyAlignment="1">
      <alignment horizontal="right" vertical="center"/>
    </xf>
    <xf numFmtId="3" fontId="17" fillId="0" borderId="14" xfId="40" applyNumberFormat="1" applyFont="1" applyBorder="1" applyAlignment="1">
      <alignment horizontal="right" vertical="center"/>
    </xf>
    <xf numFmtId="0" fontId="16" fillId="0" borderId="27" xfId="62" applyFont="1" applyBorder="1" quotePrefix="1">
      <alignment/>
      <protection/>
    </xf>
    <xf numFmtId="0" fontId="16" fillId="0" borderId="30" xfId="62" applyFont="1" applyBorder="1" applyAlignment="1" quotePrefix="1">
      <alignment horizontal="right" vertical="center"/>
      <protection/>
    </xf>
    <xf numFmtId="0" fontId="16" fillId="0" borderId="30" xfId="62" applyFont="1" applyBorder="1" applyAlignment="1">
      <alignment vertical="center" wrapText="1"/>
      <protection/>
    </xf>
    <xf numFmtId="3" fontId="16" fillId="0" borderId="14" xfId="40" applyNumberFormat="1" applyFont="1" applyBorder="1" applyAlignment="1">
      <alignment horizontal="right" vertical="center"/>
    </xf>
    <xf numFmtId="0" fontId="16" fillId="0" borderId="27" xfId="62" applyFont="1" applyBorder="1">
      <alignment/>
      <protection/>
    </xf>
    <xf numFmtId="0" fontId="16" fillId="0" borderId="15" xfId="62" applyFont="1" applyBorder="1" quotePrefix="1">
      <alignment/>
      <protection/>
    </xf>
    <xf numFmtId="0" fontId="16" fillId="0" borderId="26" xfId="62" applyFont="1" applyBorder="1" applyAlignment="1" quotePrefix="1">
      <alignment horizontal="right" vertical="center"/>
      <protection/>
    </xf>
    <xf numFmtId="3" fontId="16" fillId="0" borderId="10" xfId="40" applyNumberFormat="1" applyFont="1" applyBorder="1" applyAlignment="1">
      <alignment horizontal="right" vertical="center"/>
    </xf>
    <xf numFmtId="0" fontId="17" fillId="0" borderId="10" xfId="62" applyFont="1" applyBorder="1" applyAlignment="1">
      <alignment horizontal="right" vertical="center"/>
      <protection/>
    </xf>
    <xf numFmtId="3" fontId="17" fillId="0" borderId="10" xfId="40" applyNumberFormat="1" applyFont="1" applyBorder="1" applyAlignment="1">
      <alignment horizontal="right"/>
    </xf>
    <xf numFmtId="0" fontId="16" fillId="0" borderId="31" xfId="62" applyFont="1" applyBorder="1" applyAlignment="1" quotePrefix="1">
      <alignment horizontal="right" vertical="top"/>
      <protection/>
    </xf>
    <xf numFmtId="3" fontId="16" fillId="0" borderId="10" xfId="40" applyNumberFormat="1" applyFont="1" applyBorder="1" applyAlignment="1">
      <alignment horizontal="right"/>
    </xf>
    <xf numFmtId="0" fontId="16" fillId="0" borderId="32" xfId="62" applyFont="1" applyBorder="1" quotePrefix="1">
      <alignment/>
      <protection/>
    </xf>
    <xf numFmtId="0" fontId="16" fillId="0" borderId="29" xfId="62" applyFont="1" applyBorder="1">
      <alignment/>
      <protection/>
    </xf>
    <xf numFmtId="0" fontId="46" fillId="35" borderId="10" xfId="62" applyFont="1" applyFill="1" applyBorder="1" applyAlignment="1">
      <alignment horizontal="center" vertical="center"/>
      <protection/>
    </xf>
    <xf numFmtId="0" fontId="16" fillId="35" borderId="10" xfId="62" applyFont="1" applyFill="1" applyBorder="1" applyAlignment="1">
      <alignment horizontal="center" vertical="center"/>
      <protection/>
    </xf>
    <xf numFmtId="0" fontId="16" fillId="0" borderId="0" xfId="62" applyFont="1" applyBorder="1" quotePrefix="1">
      <alignment/>
      <protection/>
    </xf>
    <xf numFmtId="0" fontId="16" fillId="0" borderId="0" xfId="62" applyFont="1" applyBorder="1" applyAlignment="1" quotePrefix="1">
      <alignment horizontal="right" vertical="center"/>
      <protection/>
    </xf>
    <xf numFmtId="0" fontId="16" fillId="0" borderId="0" xfId="62" applyFont="1" applyBorder="1" applyAlignment="1">
      <alignment vertical="center" wrapText="1"/>
      <protection/>
    </xf>
    <xf numFmtId="0" fontId="16" fillId="0" borderId="0" xfId="62" applyFont="1" applyBorder="1" applyAlignment="1">
      <alignment horizontal="right" vertical="center"/>
      <protection/>
    </xf>
    <xf numFmtId="0" fontId="46" fillId="0" borderId="30" xfId="62" applyFont="1" applyBorder="1">
      <alignment/>
      <protection/>
    </xf>
    <xf numFmtId="0" fontId="16" fillId="0" borderId="30" xfId="62" applyFont="1" applyBorder="1" quotePrefix="1">
      <alignment/>
      <protection/>
    </xf>
    <xf numFmtId="0" fontId="16" fillId="0" borderId="30" xfId="62" applyFont="1" applyBorder="1" applyAlignment="1">
      <alignment horizontal="right" vertical="center"/>
      <protection/>
    </xf>
    <xf numFmtId="3" fontId="17" fillId="0" borderId="30" xfId="40" applyNumberFormat="1" applyFont="1" applyBorder="1" applyAlignment="1">
      <alignment horizontal="right" vertical="center"/>
    </xf>
    <xf numFmtId="0" fontId="16" fillId="0" borderId="33" xfId="62" applyFont="1" applyBorder="1">
      <alignment/>
      <protection/>
    </xf>
    <xf numFmtId="3" fontId="17" fillId="0" borderId="14" xfId="40" applyNumberFormat="1" applyFont="1" applyBorder="1" applyAlignment="1">
      <alignment horizontal="right" vertical="center"/>
    </xf>
    <xf numFmtId="0" fontId="16" fillId="0" borderId="0" xfId="62" applyFont="1" applyBorder="1">
      <alignment/>
      <protection/>
    </xf>
    <xf numFmtId="0" fontId="16" fillId="0" borderId="15" xfId="62" applyFont="1" applyBorder="1">
      <alignment/>
      <protection/>
    </xf>
    <xf numFmtId="0" fontId="17" fillId="0" borderId="33" xfId="62" applyFont="1" applyBorder="1">
      <alignment/>
      <protection/>
    </xf>
    <xf numFmtId="0" fontId="16" fillId="0" borderId="15" xfId="62" applyFont="1" applyBorder="1" applyAlignment="1" quotePrefix="1">
      <alignment horizontal="right" vertical="center"/>
      <protection/>
    </xf>
    <xf numFmtId="0" fontId="17" fillId="0" borderId="10" xfId="62" applyFont="1" applyBorder="1" applyAlignment="1">
      <alignment vertical="center"/>
      <protection/>
    </xf>
    <xf numFmtId="3" fontId="16" fillId="0" borderId="16" xfId="40" applyNumberFormat="1" applyFont="1" applyBorder="1" applyAlignment="1">
      <alignment horizontal="right" vertical="center"/>
    </xf>
    <xf numFmtId="0" fontId="46" fillId="0" borderId="33" xfId="62" applyFont="1" applyBorder="1">
      <alignment/>
      <protection/>
    </xf>
    <xf numFmtId="3" fontId="46" fillId="0" borderId="14" xfId="40" applyNumberFormat="1" applyFont="1" applyBorder="1" applyAlignment="1">
      <alignment horizontal="right" vertical="center"/>
    </xf>
    <xf numFmtId="3" fontId="46" fillId="0" borderId="10" xfId="40" applyNumberFormat="1" applyFont="1" applyBorder="1" applyAlignment="1">
      <alignment horizontal="right" vertical="center"/>
    </xf>
    <xf numFmtId="3" fontId="16" fillId="0" borderId="10" xfId="40" applyNumberFormat="1" applyFont="1" applyBorder="1" applyAlignment="1">
      <alignment horizontal="right" vertical="center"/>
    </xf>
    <xf numFmtId="3" fontId="16" fillId="0" borderId="16" xfId="40" applyNumberFormat="1" applyFont="1" applyBorder="1" applyAlignment="1">
      <alignment horizontal="right" vertical="center"/>
    </xf>
    <xf numFmtId="0" fontId="16" fillId="0" borderId="29" xfId="62" applyFont="1" applyBorder="1" applyAlignment="1">
      <alignment vertical="center"/>
      <protection/>
    </xf>
    <xf numFmtId="0" fontId="17" fillId="0" borderId="11" xfId="62" applyFont="1" applyBorder="1" applyAlignment="1">
      <alignment horizontal="center" vertical="center"/>
      <protection/>
    </xf>
    <xf numFmtId="0" fontId="17" fillId="0" borderId="10" xfId="62" applyFont="1" applyBorder="1" applyAlignment="1">
      <alignment/>
      <protection/>
    </xf>
    <xf numFmtId="3" fontId="17" fillId="0" borderId="0" xfId="40" applyNumberFormat="1" applyFont="1" applyBorder="1" applyAlignment="1">
      <alignment horizontal="right" vertical="center"/>
    </xf>
    <xf numFmtId="0" fontId="49" fillId="0" borderId="0" xfId="62" applyFont="1">
      <alignment/>
      <protection/>
    </xf>
    <xf numFmtId="0" fontId="46" fillId="0" borderId="0" xfId="62" applyFont="1" applyBorder="1">
      <alignment/>
      <protection/>
    </xf>
    <xf numFmtId="0" fontId="17" fillId="0" borderId="15" xfId="62" applyFont="1" applyBorder="1" applyAlignment="1">
      <alignment vertical="center"/>
      <protection/>
    </xf>
    <xf numFmtId="0" fontId="16" fillId="0" borderId="30" xfId="62" applyBorder="1" applyAlignment="1">
      <alignment vertical="center"/>
      <protection/>
    </xf>
    <xf numFmtId="0" fontId="16" fillId="0" borderId="16" xfId="62" applyFont="1" applyBorder="1">
      <alignment/>
      <protection/>
    </xf>
    <xf numFmtId="0" fontId="16" fillId="0" borderId="30" xfId="62" applyFont="1" applyBorder="1" applyAlignment="1">
      <alignment horizontal="right" vertical="center" wrapText="1"/>
      <protection/>
    </xf>
    <xf numFmtId="0" fontId="16" fillId="0" borderId="11" xfId="62" applyFont="1" applyBorder="1" applyAlignment="1">
      <alignment vertical="center" wrapText="1"/>
      <protection/>
    </xf>
    <xf numFmtId="0" fontId="16" fillId="0" borderId="13" xfId="62" applyFont="1" applyBorder="1" applyAlignment="1">
      <alignment vertical="center" wrapText="1"/>
      <protection/>
    </xf>
    <xf numFmtId="0" fontId="16" fillId="0" borderId="15" xfId="62" applyFont="1" applyBorder="1" applyAlignment="1" quotePrefix="1">
      <alignment horizontal="right" vertical="top"/>
      <protection/>
    </xf>
    <xf numFmtId="0" fontId="16" fillId="0" borderId="15" xfId="62" applyFont="1" applyBorder="1" applyAlignment="1">
      <alignment horizontal="right" vertical="center"/>
      <protection/>
    </xf>
    <xf numFmtId="3" fontId="17" fillId="0" borderId="10" xfId="40" applyNumberFormat="1" applyFont="1" applyBorder="1" applyAlignment="1">
      <alignment horizontal="right" vertical="center"/>
    </xf>
    <xf numFmtId="3" fontId="15" fillId="0" borderId="10" xfId="40" applyNumberFormat="1" applyFont="1" applyBorder="1" applyAlignment="1">
      <alignment horizontal="right" vertical="center"/>
    </xf>
    <xf numFmtId="3" fontId="15" fillId="0" borderId="33" xfId="40" applyNumberFormat="1" applyFont="1" applyBorder="1" applyAlignment="1">
      <alignment horizontal="right" vertical="center"/>
    </xf>
    <xf numFmtId="3" fontId="15" fillId="0" borderId="13" xfId="40" applyNumberFormat="1" applyFont="1" applyBorder="1" applyAlignment="1">
      <alignment horizontal="right" vertical="center"/>
    </xf>
    <xf numFmtId="3" fontId="16" fillId="0" borderId="14" xfId="4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41" fillId="0" borderId="10" xfId="58" applyFont="1" applyBorder="1" applyAlignment="1">
      <alignment horizontal="center" vertical="center" wrapText="1"/>
      <protection/>
    </xf>
    <xf numFmtId="0" fontId="41" fillId="0" borderId="32" xfId="58" applyFont="1" applyBorder="1" applyAlignment="1">
      <alignment horizontal="center" vertical="center" wrapText="1"/>
      <protection/>
    </xf>
    <xf numFmtId="0" fontId="41" fillId="0" borderId="31" xfId="58" applyFont="1" applyBorder="1" applyAlignment="1">
      <alignment horizontal="center" vertical="center" wrapText="1"/>
      <protection/>
    </xf>
    <xf numFmtId="0" fontId="41" fillId="0" borderId="12" xfId="58" applyFont="1" applyBorder="1" applyAlignment="1">
      <alignment horizontal="center" vertical="center" wrapText="1"/>
      <protection/>
    </xf>
    <xf numFmtId="0" fontId="41" fillId="0" borderId="29" xfId="58" applyFont="1" applyBorder="1" applyAlignment="1">
      <alignment horizontal="center" vertical="center" wrapText="1"/>
      <protection/>
    </xf>
    <xf numFmtId="0" fontId="41" fillId="0" borderId="30" xfId="58" applyFont="1" applyBorder="1" applyAlignment="1">
      <alignment horizontal="center" vertical="center" wrapText="1"/>
      <protection/>
    </xf>
    <xf numFmtId="0" fontId="41" fillId="0" borderId="13" xfId="58" applyFont="1" applyBorder="1" applyAlignment="1">
      <alignment horizontal="center" vertical="center" wrapText="1"/>
      <protection/>
    </xf>
    <xf numFmtId="0" fontId="14" fillId="0" borderId="31" xfId="58" applyFont="1" applyBorder="1" applyAlignment="1">
      <alignment horizontal="center" vertical="center" wrapText="1"/>
      <protection/>
    </xf>
    <xf numFmtId="0" fontId="14" fillId="0" borderId="29" xfId="58" applyFont="1" applyBorder="1" applyAlignment="1">
      <alignment horizontal="center" vertical="center" wrapText="1"/>
      <protection/>
    </xf>
    <xf numFmtId="0" fontId="14" fillId="0" borderId="30" xfId="58" applyFont="1" applyBorder="1" applyAlignment="1">
      <alignment horizontal="center" vertical="center" wrapText="1"/>
      <protection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1" fillId="0" borderId="12" xfId="56" applyFont="1" applyBorder="1" applyAlignment="1">
      <alignment horizontal="center" vertical="center" wrapText="1"/>
      <protection/>
    </xf>
    <xf numFmtId="0" fontId="41" fillId="0" borderId="33" xfId="56" applyFont="1" applyBorder="1" applyAlignment="1">
      <alignment horizontal="center" vertical="center" wrapText="1"/>
      <protection/>
    </xf>
    <xf numFmtId="0" fontId="41" fillId="0" borderId="13" xfId="56" applyFont="1" applyBorder="1" applyAlignment="1">
      <alignment horizontal="center" vertical="center" wrapText="1"/>
      <protection/>
    </xf>
    <xf numFmtId="0" fontId="41" fillId="0" borderId="15" xfId="58" applyFont="1" applyBorder="1" applyAlignment="1">
      <alignment horizontal="center" vertical="center" wrapText="1"/>
      <protection/>
    </xf>
    <xf numFmtId="0" fontId="16" fillId="0" borderId="2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1" fillId="0" borderId="26" xfId="58" applyFont="1" applyBorder="1" applyAlignment="1">
      <alignment horizontal="center" vertical="center" wrapText="1"/>
      <protection/>
    </xf>
    <xf numFmtId="0" fontId="41" fillId="0" borderId="11" xfId="58" applyFont="1" applyBorder="1" applyAlignment="1">
      <alignment horizontal="center" vertical="center" wrapText="1"/>
      <protection/>
    </xf>
    <xf numFmtId="0" fontId="14" fillId="0" borderId="26" xfId="58" applyFont="1" applyBorder="1" applyAlignment="1">
      <alignment horizontal="center" vertical="center" wrapText="1"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58" applyFont="1" applyBorder="1" applyAlignment="1">
      <alignment horizontal="right"/>
      <protection/>
    </xf>
    <xf numFmtId="0" fontId="0" fillId="0" borderId="0" xfId="0" applyAlignment="1">
      <alignment/>
    </xf>
    <xf numFmtId="0" fontId="1" fillId="0" borderId="0" xfId="58" applyFont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0" fillId="0" borderId="26" xfId="58" applyFont="1" applyBorder="1" applyAlignment="1">
      <alignment horizontal="right"/>
      <protection/>
    </xf>
    <xf numFmtId="0" fontId="0" fillId="0" borderId="26" xfId="0" applyBorder="1" applyAlignment="1">
      <alignment horizontal="right"/>
    </xf>
    <xf numFmtId="0" fontId="41" fillId="0" borderId="10" xfId="56" applyFont="1" applyBorder="1" applyAlignment="1">
      <alignment horizontal="center" vertical="center" wrapText="1"/>
      <protection/>
    </xf>
    <xf numFmtId="0" fontId="1" fillId="0" borderId="0" xfId="58" applyFont="1" applyBorder="1" applyAlignment="1">
      <alignment horizontal="center" vertical="center"/>
      <protection/>
    </xf>
    <xf numFmtId="0" fontId="0" fillId="0" borderId="0" xfId="58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6" xfId="58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41" fillId="0" borderId="14" xfId="56" applyFont="1" applyBorder="1" applyAlignment="1">
      <alignment horizontal="center" vertical="center" wrapText="1"/>
      <protection/>
    </xf>
    <xf numFmtId="0" fontId="41" fillId="0" borderId="14" xfId="58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64" fontId="0" fillId="0" borderId="16" xfId="40" applyNumberFormat="1" applyFont="1" applyBorder="1" applyAlignment="1">
      <alignment horizontal="center" vertical="center"/>
    </xf>
    <xf numFmtId="164" fontId="0" fillId="0" borderId="14" xfId="4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58" applyFont="1" applyBorder="1" applyAlignment="1">
      <alignment vertical="center"/>
      <protection/>
    </xf>
    <xf numFmtId="0" fontId="41" fillId="33" borderId="10" xfId="56" applyFont="1" applyFill="1" applyBorder="1" applyAlignment="1">
      <alignment horizontal="left" vertical="center"/>
      <protection/>
    </xf>
    <xf numFmtId="0" fontId="14" fillId="33" borderId="10" xfId="56" applyFont="1" applyFill="1" applyBorder="1" applyAlignment="1">
      <alignment horizontal="left" vertical="center"/>
      <protection/>
    </xf>
    <xf numFmtId="0" fontId="41" fillId="33" borderId="10" xfId="63" applyFont="1" applyFill="1" applyBorder="1" applyAlignment="1">
      <alignment vertical="center"/>
      <protection/>
    </xf>
    <xf numFmtId="0" fontId="14" fillId="33" borderId="10" xfId="58" applyFont="1" applyFill="1" applyBorder="1" applyAlignment="1">
      <alignment vertical="center"/>
      <protection/>
    </xf>
    <xf numFmtId="0" fontId="41" fillId="33" borderId="10" xfId="63" applyFont="1" applyFill="1" applyBorder="1" applyAlignment="1">
      <alignment vertical="center" wrapText="1"/>
      <protection/>
    </xf>
    <xf numFmtId="0" fontId="14" fillId="33" borderId="10" xfId="58" applyFont="1" applyFill="1" applyBorder="1" applyAlignment="1">
      <alignment vertical="center" wrapText="1"/>
      <protection/>
    </xf>
    <xf numFmtId="0" fontId="41" fillId="33" borderId="10" xfId="56" applyFont="1" applyFill="1" applyBorder="1" applyAlignment="1">
      <alignment vertical="center" wrapText="1"/>
      <protection/>
    </xf>
    <xf numFmtId="0" fontId="41" fillId="33" borderId="10" xfId="58" applyFont="1" applyFill="1" applyBorder="1" applyAlignment="1">
      <alignment vertical="center" wrapText="1"/>
      <protection/>
    </xf>
    <xf numFmtId="0" fontId="14" fillId="33" borderId="15" xfId="56" applyFont="1" applyFill="1" applyBorder="1" applyAlignment="1">
      <alignment horizontal="left" vertical="center"/>
      <protection/>
    </xf>
    <xf numFmtId="0" fontId="14" fillId="33" borderId="26" xfId="56" applyFont="1" applyFill="1" applyBorder="1" applyAlignment="1">
      <alignment horizontal="left" vertical="center"/>
      <protection/>
    </xf>
    <xf numFmtId="0" fontId="14" fillId="33" borderId="11" xfId="56" applyFont="1" applyFill="1" applyBorder="1" applyAlignment="1">
      <alignment horizontal="left" vertical="center"/>
      <protection/>
    </xf>
    <xf numFmtId="0" fontId="14" fillId="33" borderId="15" xfId="63" applyFont="1" applyFill="1" applyBorder="1" applyAlignment="1">
      <alignment horizontal="left" vertical="center"/>
      <protection/>
    </xf>
    <xf numFmtId="0" fontId="14" fillId="33" borderId="26" xfId="63" applyFont="1" applyFill="1" applyBorder="1" applyAlignment="1">
      <alignment horizontal="left" vertical="center"/>
      <protection/>
    </xf>
    <xf numFmtId="0" fontId="14" fillId="33" borderId="11" xfId="63" applyFont="1" applyFill="1" applyBorder="1" applyAlignment="1">
      <alignment horizontal="left" vertical="center"/>
      <protection/>
    </xf>
    <xf numFmtId="0" fontId="41" fillId="33" borderId="15" xfId="63" applyFont="1" applyFill="1" applyBorder="1" applyAlignment="1">
      <alignment vertical="center"/>
      <protection/>
    </xf>
    <xf numFmtId="0" fontId="41" fillId="33" borderId="26" xfId="63" applyFont="1" applyFill="1" applyBorder="1" applyAlignment="1">
      <alignment vertical="center"/>
      <protection/>
    </xf>
    <xf numFmtId="0" fontId="41" fillId="33" borderId="11" xfId="63" applyFont="1" applyFill="1" applyBorder="1" applyAlignment="1">
      <alignment vertical="center"/>
      <protection/>
    </xf>
    <xf numFmtId="0" fontId="41" fillId="33" borderId="15" xfId="63" applyFont="1" applyFill="1" applyBorder="1" applyAlignment="1">
      <alignment horizontal="left" vertical="center"/>
      <protection/>
    </xf>
    <xf numFmtId="0" fontId="14" fillId="0" borderId="15" xfId="56" applyFont="1" applyBorder="1" applyAlignment="1">
      <alignment horizontal="left" vertical="center"/>
      <protection/>
    </xf>
    <xf numFmtId="0" fontId="14" fillId="0" borderId="26" xfId="56" applyFont="1" applyBorder="1" applyAlignment="1">
      <alignment horizontal="left" vertical="center"/>
      <protection/>
    </xf>
    <xf numFmtId="0" fontId="14" fillId="0" borderId="11" xfId="56" applyFont="1" applyBorder="1" applyAlignment="1">
      <alignment horizontal="left" vertical="center"/>
      <protection/>
    </xf>
    <xf numFmtId="0" fontId="41" fillId="0" borderId="14" xfId="63" applyFont="1" applyBorder="1" applyAlignment="1">
      <alignment vertical="center"/>
      <protection/>
    </xf>
    <xf numFmtId="0" fontId="14" fillId="0" borderId="14" xfId="58" applyFont="1" applyBorder="1" applyAlignment="1">
      <alignment vertical="center"/>
      <protection/>
    </xf>
    <xf numFmtId="0" fontId="14" fillId="0" borderId="10" xfId="56" applyFont="1" applyBorder="1" applyAlignment="1">
      <alignment horizontal="left" vertical="center"/>
      <protection/>
    </xf>
    <xf numFmtId="0" fontId="41" fillId="33" borderId="14" xfId="63" applyFont="1" applyFill="1" applyBorder="1" applyAlignment="1">
      <alignment vertical="center"/>
      <protection/>
    </xf>
    <xf numFmtId="0" fontId="14" fillId="33" borderId="14" xfId="58" applyFont="1" applyFill="1" applyBorder="1" applyAlignment="1">
      <alignment vertical="center"/>
      <protection/>
    </xf>
    <xf numFmtId="0" fontId="41" fillId="0" borderId="10" xfId="63" applyFont="1" applyBorder="1" applyAlignment="1">
      <alignment vertical="center"/>
      <protection/>
    </xf>
    <xf numFmtId="0" fontId="14" fillId="0" borderId="10" xfId="58" applyFont="1" applyBorder="1" applyAlignment="1">
      <alignment vertical="center"/>
      <protection/>
    </xf>
    <xf numFmtId="0" fontId="14" fillId="0" borderId="15" xfId="63" applyFont="1" applyBorder="1" applyAlignment="1">
      <alignment horizontal="left" vertical="center"/>
      <protection/>
    </xf>
    <xf numFmtId="0" fontId="14" fillId="0" borderId="26" xfId="63" applyFont="1" applyBorder="1" applyAlignment="1">
      <alignment horizontal="left" vertical="center"/>
      <protection/>
    </xf>
    <xf numFmtId="0" fontId="14" fillId="0" borderId="11" xfId="63" applyFont="1" applyBorder="1" applyAlignment="1">
      <alignment horizontal="left" vertical="center"/>
      <protection/>
    </xf>
    <xf numFmtId="0" fontId="14" fillId="0" borderId="12" xfId="63" applyFont="1" applyBorder="1" applyAlignment="1">
      <alignment horizontal="left" vertical="center"/>
      <protection/>
    </xf>
    <xf numFmtId="3" fontId="14" fillId="33" borderId="0" xfId="63" applyNumberFormat="1" applyFont="1" applyFill="1" applyBorder="1" applyAlignment="1">
      <alignment horizontal="right" vertical="center"/>
      <protection/>
    </xf>
    <xf numFmtId="0" fontId="16" fillId="33" borderId="0" xfId="0" applyFont="1" applyFill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41" fillId="0" borderId="11" xfId="58" applyFont="1" applyBorder="1" applyAlignment="1">
      <alignment horizontal="left" vertical="center"/>
      <protection/>
    </xf>
    <xf numFmtId="0" fontId="41" fillId="0" borderId="10" xfId="58" applyFont="1" applyBorder="1" applyAlignment="1">
      <alignment horizontal="left" vertical="center"/>
      <protection/>
    </xf>
    <xf numFmtId="0" fontId="14" fillId="0" borderId="10" xfId="58" applyFont="1" applyFill="1" applyBorder="1" applyAlignment="1">
      <alignment horizontal="left" vertical="center"/>
      <protection/>
    </xf>
    <xf numFmtId="0" fontId="41" fillId="0" borderId="11" xfId="58" applyFont="1" applyBorder="1" applyAlignment="1">
      <alignment vertical="center"/>
      <protection/>
    </xf>
    <xf numFmtId="0" fontId="41" fillId="0" borderId="10" xfId="58" applyFont="1" applyBorder="1" applyAlignment="1">
      <alignment vertical="center"/>
      <protection/>
    </xf>
    <xf numFmtId="0" fontId="14" fillId="0" borderId="0" xfId="56" applyFont="1" applyBorder="1" applyAlignment="1">
      <alignment horizontal="right"/>
      <protection/>
    </xf>
    <xf numFmtId="0" fontId="16" fillId="0" borderId="0" xfId="0" applyFont="1" applyAlignment="1">
      <alignment horizontal="right"/>
    </xf>
    <xf numFmtId="0" fontId="0" fillId="33" borderId="0" xfId="58" applyFont="1" applyFill="1" applyBorder="1" applyAlignment="1">
      <alignment horizontal="center" vertical="center"/>
      <protection/>
    </xf>
    <xf numFmtId="0" fontId="25" fillId="0" borderId="0" xfId="58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5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0" fontId="16" fillId="0" borderId="0" xfId="58" applyFont="1" applyAlignment="1">
      <alignment horizontal="center" vertical="center"/>
      <protection/>
    </xf>
    <xf numFmtId="0" fontId="41" fillId="0" borderId="14" xfId="58" applyFont="1" applyBorder="1" applyAlignment="1">
      <alignment horizontal="center" vertical="center"/>
      <protection/>
    </xf>
    <xf numFmtId="0" fontId="41" fillId="0" borderId="10" xfId="58" applyFont="1" applyBorder="1" applyAlignment="1">
      <alignment horizontal="center" vertical="center"/>
      <protection/>
    </xf>
    <xf numFmtId="0" fontId="41" fillId="0" borderId="15" xfId="63" applyFont="1" applyBorder="1" applyAlignment="1">
      <alignment horizontal="left" vertical="center"/>
      <protection/>
    </xf>
    <xf numFmtId="0" fontId="41" fillId="0" borderId="26" xfId="63" applyFont="1" applyBorder="1" applyAlignment="1">
      <alignment horizontal="left" vertical="center"/>
      <protection/>
    </xf>
    <xf numFmtId="0" fontId="14" fillId="0" borderId="26" xfId="58" applyFont="1" applyBorder="1" applyAlignment="1">
      <alignment horizontal="left" vertical="center"/>
      <protection/>
    </xf>
    <xf numFmtId="0" fontId="14" fillId="0" borderId="11" xfId="58" applyFont="1" applyBorder="1" applyAlignment="1">
      <alignment horizontal="left" vertical="center"/>
      <protection/>
    </xf>
    <xf numFmtId="0" fontId="0" fillId="33" borderId="0" xfId="58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41" fillId="0" borderId="10" xfId="63" applyFont="1" applyBorder="1" applyAlignment="1">
      <alignment horizontal="center" vertical="center"/>
      <protection/>
    </xf>
    <xf numFmtId="0" fontId="14" fillId="0" borderId="10" xfId="58" applyFont="1" applyBorder="1" applyAlignment="1">
      <alignment horizontal="center" vertical="center"/>
      <protection/>
    </xf>
    <xf numFmtId="0" fontId="14" fillId="0" borderId="15" xfId="58" applyFont="1" applyBorder="1" applyAlignment="1">
      <alignment vertical="center" wrapText="1"/>
      <protection/>
    </xf>
    <xf numFmtId="0" fontId="14" fillId="0" borderId="26" xfId="58" applyFont="1" applyBorder="1" applyAlignment="1">
      <alignment vertical="center" wrapText="1"/>
      <protection/>
    </xf>
    <xf numFmtId="0" fontId="14" fillId="0" borderId="11" xfId="58" applyFont="1" applyBorder="1" applyAlignment="1">
      <alignment vertical="center" wrapText="1"/>
      <protection/>
    </xf>
    <xf numFmtId="0" fontId="41" fillId="0" borderId="26" xfId="58" applyFont="1" applyBorder="1" applyAlignment="1">
      <alignment vertical="center"/>
      <protection/>
    </xf>
    <xf numFmtId="0" fontId="16" fillId="0" borderId="26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4" fillId="0" borderId="10" xfId="58" applyFont="1" applyBorder="1" applyAlignment="1">
      <alignment vertical="center" wrapText="1"/>
      <protection/>
    </xf>
    <xf numFmtId="0" fontId="41" fillId="0" borderId="26" xfId="58" applyFont="1" applyBorder="1" applyAlignment="1">
      <alignment vertical="center" wrapText="1"/>
      <protection/>
    </xf>
    <xf numFmtId="0" fontId="41" fillId="0" borderId="11" xfId="58" applyFont="1" applyBorder="1" applyAlignment="1">
      <alignment vertical="center" wrapText="1"/>
      <protection/>
    </xf>
    <xf numFmtId="0" fontId="15" fillId="0" borderId="15" xfId="56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5" fillId="0" borderId="32" xfId="56" applyFont="1" applyBorder="1" applyAlignment="1">
      <alignment horizontal="left" vertical="center" wrapText="1"/>
      <protection/>
    </xf>
    <xf numFmtId="0" fontId="0" fillId="0" borderId="31" xfId="0" applyBorder="1" applyAlignment="1">
      <alignment horizontal="left" vertical="center" wrapText="1"/>
    </xf>
    <xf numFmtId="0" fontId="15" fillId="0" borderId="0" xfId="56" applyFont="1" applyBorder="1" applyAlignment="1">
      <alignment vertical="center"/>
      <protection/>
    </xf>
    <xf numFmtId="0" fontId="15" fillId="0" borderId="10" xfId="56" applyFont="1" applyBorder="1" applyAlignment="1">
      <alignment vertical="center"/>
      <protection/>
    </xf>
    <xf numFmtId="0" fontId="15" fillId="0" borderId="15" xfId="56" applyFont="1" applyBorder="1" applyAlignment="1">
      <alignment vertical="center"/>
      <protection/>
    </xf>
    <xf numFmtId="0" fontId="18" fillId="0" borderId="0" xfId="56" applyFont="1" applyAlignment="1">
      <alignment horizontal="center" vertical="center" wrapText="1"/>
      <protection/>
    </xf>
    <xf numFmtId="0" fontId="0" fillId="0" borderId="0" xfId="58" applyAlignment="1">
      <alignment horizontal="center" vertical="center"/>
      <protection/>
    </xf>
    <xf numFmtId="0" fontId="4" fillId="0" borderId="0" xfId="56" applyFont="1" applyAlignment="1">
      <alignment horizontal="right" vertical="center"/>
      <protection/>
    </xf>
    <xf numFmtId="0" fontId="4" fillId="0" borderId="0" xfId="56" applyFont="1" applyAlignment="1">
      <alignment horizontal="center" vertical="center"/>
      <protection/>
    </xf>
    <xf numFmtId="0" fontId="15" fillId="0" borderId="15" xfId="56" applyFont="1" applyBorder="1" applyAlignment="1">
      <alignment horizontal="center" vertical="center" wrapText="1"/>
      <protection/>
    </xf>
    <xf numFmtId="0" fontId="47" fillId="0" borderId="26" xfId="56" applyFont="1" applyBorder="1" applyAlignment="1">
      <alignment horizontal="center" vertical="center"/>
      <protection/>
    </xf>
    <xf numFmtId="0" fontId="47" fillId="0" borderId="11" xfId="56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 wrapText="1"/>
    </xf>
    <xf numFmtId="0" fontId="15" fillId="0" borderId="26" xfId="56" applyFont="1" applyBorder="1" applyAlignment="1">
      <alignment vertical="center"/>
      <protection/>
    </xf>
    <xf numFmtId="0" fontId="15" fillId="0" borderId="11" xfId="56" applyFont="1" applyBorder="1" applyAlignment="1">
      <alignment vertical="center"/>
      <protection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6" fillId="0" borderId="10" xfId="56" applyFont="1" applyBorder="1" applyAlignment="1">
      <alignment horizontal="center" vertical="center" wrapText="1"/>
      <protection/>
    </xf>
    <xf numFmtId="0" fontId="36" fillId="0" borderId="10" xfId="60" applyFont="1" applyBorder="1" applyAlignment="1">
      <alignment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35" fillId="0" borderId="0" xfId="60" applyFont="1" applyAlignment="1">
      <alignment horizontal="left" vertical="center"/>
      <protection/>
    </xf>
    <xf numFmtId="0" fontId="37" fillId="0" borderId="0" xfId="56" applyFont="1" applyAlignment="1">
      <alignment horizontal="center" vertical="center"/>
      <protection/>
    </xf>
    <xf numFmtId="0" fontId="15" fillId="0" borderId="0" xfId="60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40" fillId="0" borderId="0" xfId="60" applyFont="1" applyBorder="1" applyAlignment="1">
      <alignment horizontal="center" vertical="center"/>
      <protection/>
    </xf>
    <xf numFmtId="0" fontId="0" fillId="33" borderId="26" xfId="61" applyFont="1" applyFill="1" applyBorder="1" applyAlignment="1">
      <alignment vertical="center"/>
      <protection/>
    </xf>
    <xf numFmtId="0" fontId="0" fillId="33" borderId="11" xfId="61" applyFont="1" applyFill="1" applyBorder="1" applyAlignment="1">
      <alignment vertical="center"/>
      <protection/>
    </xf>
    <xf numFmtId="0" fontId="17" fillId="33" borderId="26" xfId="61" applyFont="1" applyFill="1" applyBorder="1" applyAlignment="1">
      <alignment vertical="center"/>
      <protection/>
    </xf>
    <xf numFmtId="0" fontId="17" fillId="33" borderId="11" xfId="61" applyFont="1" applyFill="1" applyBorder="1" applyAlignment="1">
      <alignment vertical="center"/>
      <protection/>
    </xf>
    <xf numFmtId="0" fontId="0" fillId="0" borderId="12" xfId="61" applyFont="1" applyBorder="1" applyAlignment="1">
      <alignment horizontal="left" vertical="center" wrapText="1"/>
      <protection/>
    </xf>
    <xf numFmtId="0" fontId="0" fillId="0" borderId="13" xfId="61" applyFont="1" applyBorder="1" applyAlignment="1">
      <alignment horizontal="left" vertical="center" wrapText="1"/>
      <protection/>
    </xf>
    <xf numFmtId="0" fontId="17" fillId="0" borderId="26" xfId="61" applyFont="1" applyBorder="1" applyAlignment="1">
      <alignment horizontal="center" vertical="center"/>
      <protection/>
    </xf>
    <xf numFmtId="0" fontId="17" fillId="0" borderId="11" xfId="61" applyFont="1" applyBorder="1" applyAlignment="1">
      <alignment horizontal="center" vertical="center"/>
      <protection/>
    </xf>
    <xf numFmtId="0" fontId="0" fillId="33" borderId="30" xfId="61" applyFont="1" applyFill="1" applyBorder="1" applyAlignment="1">
      <alignment vertical="center"/>
      <protection/>
    </xf>
    <xf numFmtId="0" fontId="0" fillId="33" borderId="13" xfId="61" applyFont="1" applyFill="1" applyBorder="1" applyAlignment="1">
      <alignment vertical="center"/>
      <protection/>
    </xf>
    <xf numFmtId="0" fontId="14" fillId="32" borderId="16" xfId="61" applyFont="1" applyFill="1" applyBorder="1" applyAlignment="1">
      <alignment horizontal="center" vertical="center"/>
      <protection/>
    </xf>
    <xf numFmtId="0" fontId="14" fillId="32" borderId="14" xfId="61" applyFont="1" applyFill="1" applyBorder="1" applyAlignment="1">
      <alignment horizontal="center" vertical="center"/>
      <protection/>
    </xf>
    <xf numFmtId="0" fontId="10" fillId="0" borderId="0" xfId="56" applyFont="1" applyAlignment="1">
      <alignment horizontal="right" vertical="center"/>
      <protection/>
    </xf>
    <xf numFmtId="0" fontId="10" fillId="0" borderId="0" xfId="56" applyFont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7" fillId="0" borderId="0" xfId="61" applyFont="1" applyAlignment="1">
      <alignment horizontal="center" vertical="center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3" xfId="61" applyFont="1" applyBorder="1" applyAlignment="1">
      <alignment horizontal="center"/>
      <protection/>
    </xf>
    <xf numFmtId="0" fontId="17" fillId="0" borderId="10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7" fillId="0" borderId="30" xfId="60" applyFont="1" applyBorder="1" applyAlignment="1">
      <alignment horizontal="right" vertical="center"/>
      <protection/>
    </xf>
    <xf numFmtId="0" fontId="6" fillId="0" borderId="26" xfId="0" applyFont="1" applyBorder="1" applyAlignment="1">
      <alignment vertical="center"/>
    </xf>
    <xf numFmtId="0" fontId="5" fillId="0" borderId="10" xfId="56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/>
      <protection/>
    </xf>
    <xf numFmtId="0" fontId="5" fillId="0" borderId="32" xfId="60" applyFont="1" applyBorder="1" applyAlignment="1">
      <alignment horizontal="center" vertical="center" wrapText="1"/>
      <protection/>
    </xf>
    <xf numFmtId="0" fontId="5" fillId="0" borderId="31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29" xfId="60" applyFont="1" applyBorder="1" applyAlignment="1">
      <alignment horizontal="center" vertical="center" wrapText="1"/>
      <protection/>
    </xf>
    <xf numFmtId="0" fontId="5" fillId="0" borderId="30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33" fillId="0" borderId="0" xfId="60" applyFont="1" applyFill="1" applyBorder="1" applyAlignment="1">
      <alignment horizontal="center" vertical="center" wrapText="1"/>
      <protection/>
    </xf>
    <xf numFmtId="0" fontId="34" fillId="0" borderId="0" xfId="60" applyFont="1" applyFill="1" applyBorder="1" applyAlignment="1">
      <alignment horizontal="center" vertical="center" wrapText="1"/>
      <protection/>
    </xf>
    <xf numFmtId="0" fontId="16" fillId="0" borderId="30" xfId="0" applyFont="1" applyBorder="1" applyAlignment="1">
      <alignment horizontal="center" vertical="center"/>
    </xf>
    <xf numFmtId="0" fontId="16" fillId="0" borderId="0" xfId="56" applyFont="1" applyAlignment="1">
      <alignment vertical="center"/>
      <protection/>
    </xf>
    <xf numFmtId="0" fontId="0" fillId="0" borderId="0" xfId="0" applyFont="1" applyAlignment="1">
      <alignment/>
    </xf>
    <xf numFmtId="0" fontId="16" fillId="0" borderId="0" xfId="56" applyFont="1" applyAlignment="1">
      <alignment horizontal="center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0" fillId="0" borderId="15" xfId="61" applyFont="1" applyFill="1" applyBorder="1" applyAlignment="1">
      <alignment horizontal="left" vertical="center" wrapText="1"/>
      <protection/>
    </xf>
    <xf numFmtId="0" fontId="30" fillId="0" borderId="26" xfId="61" applyFont="1" applyFill="1" applyBorder="1" applyAlignment="1">
      <alignment horizontal="left" vertical="center" wrapText="1"/>
      <protection/>
    </xf>
    <xf numFmtId="0" fontId="30" fillId="0" borderId="11" xfId="61" applyFont="1" applyFill="1" applyBorder="1" applyAlignment="1">
      <alignment horizontal="left" vertical="center" wrapText="1"/>
      <protection/>
    </xf>
    <xf numFmtId="0" fontId="16" fillId="0" borderId="15" xfId="61" applyFont="1" applyFill="1" applyBorder="1" applyAlignment="1">
      <alignment horizontal="left" vertical="center" wrapText="1"/>
      <protection/>
    </xf>
    <xf numFmtId="0" fontId="16" fillId="0" borderId="26" xfId="61" applyFont="1" applyFill="1" applyBorder="1" applyAlignment="1">
      <alignment horizontal="left" vertical="center" wrapText="1"/>
      <protection/>
    </xf>
    <xf numFmtId="0" fontId="16" fillId="0" borderId="11" xfId="61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 vertical="center"/>
      <protection/>
    </xf>
    <xf numFmtId="0" fontId="18" fillId="0" borderId="0" xfId="61" applyFont="1" applyFill="1" applyBorder="1" applyAlignment="1">
      <alignment horizontal="center" vertical="center" wrapText="1"/>
      <protection/>
    </xf>
    <xf numFmtId="0" fontId="27" fillId="0" borderId="30" xfId="61" applyFont="1" applyFill="1" applyBorder="1" applyAlignment="1">
      <alignment horizontal="center" vertical="center"/>
      <protection/>
    </xf>
    <xf numFmtId="0" fontId="18" fillId="0" borderId="30" xfId="61" applyFont="1" applyFill="1" applyBorder="1" applyAlignment="1">
      <alignment horizontal="center" vertical="center"/>
      <protection/>
    </xf>
    <xf numFmtId="0" fontId="29" fillId="32" borderId="14" xfId="61" applyFont="1" applyFill="1" applyBorder="1" applyAlignment="1">
      <alignment horizontal="center" vertical="center"/>
      <protection/>
    </xf>
    <xf numFmtId="0" fontId="29" fillId="32" borderId="10" xfId="61" applyFont="1" applyFill="1" applyBorder="1" applyAlignment="1">
      <alignment horizontal="center" vertical="center"/>
      <protection/>
    </xf>
    <xf numFmtId="0" fontId="17" fillId="0" borderId="10" xfId="61" applyFont="1" applyFill="1" applyBorder="1" applyAlignment="1">
      <alignment horizontal="center" vertical="center"/>
      <protection/>
    </xf>
    <xf numFmtId="0" fontId="17" fillId="0" borderId="10" xfId="61" applyFont="1" applyFill="1" applyBorder="1" applyAlignment="1">
      <alignment vertical="center"/>
      <protection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7" fillId="0" borderId="10" xfId="59" applyFont="1" applyFill="1" applyBorder="1" applyAlignment="1">
      <alignment horizontal="center" vertical="center" wrapText="1"/>
      <protection/>
    </xf>
    <xf numFmtId="0" fontId="17" fillId="0" borderId="16" xfId="59" applyFont="1" applyFill="1" applyBorder="1" applyAlignment="1">
      <alignment horizontal="center"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7" fillId="0" borderId="14" xfId="59" applyFont="1" applyFill="1" applyBorder="1" applyAlignment="1">
      <alignment horizontal="center" vertical="center" wrapText="1"/>
      <protection/>
    </xf>
    <xf numFmtId="0" fontId="25" fillId="0" borderId="0" xfId="59" applyFont="1" applyFill="1" applyAlignment="1">
      <alignment horizontal="center" vertical="center" wrapText="1"/>
      <protection/>
    </xf>
    <xf numFmtId="164" fontId="15" fillId="0" borderId="0" xfId="40" applyNumberFormat="1" applyFont="1" applyFill="1" applyBorder="1" applyAlignment="1">
      <alignment horizontal="center" vertical="center" wrapText="1"/>
    </xf>
    <xf numFmtId="0" fontId="0" fillId="32" borderId="0" xfId="59" applyFont="1" applyFill="1" applyBorder="1" applyAlignment="1">
      <alignment horizontal="center" vertical="center"/>
      <protection/>
    </xf>
    <xf numFmtId="0" fontId="0" fillId="32" borderId="0" xfId="59" applyFill="1" applyBorder="1" applyAlignment="1">
      <alignment horizontal="center" vertical="center"/>
      <protection/>
    </xf>
    <xf numFmtId="164" fontId="17" fillId="0" borderId="0" xfId="40" applyNumberFormat="1" applyFont="1" applyFill="1" applyBorder="1" applyAlignment="1">
      <alignment horizontal="center" vertical="center" wrapText="1"/>
    </xf>
    <xf numFmtId="0" fontId="15" fillId="0" borderId="30" xfId="59" applyFont="1" applyFill="1" applyBorder="1" applyAlignment="1">
      <alignment horizontal="center" vertical="center" wrapText="1"/>
      <protection/>
    </xf>
    <xf numFmtId="0" fontId="0" fillId="0" borderId="26" xfId="59" applyFont="1" applyFill="1" applyBorder="1" applyAlignment="1">
      <alignment horizontal="right"/>
      <protection/>
    </xf>
    <xf numFmtId="3" fontId="15" fillId="0" borderId="15" xfId="40" applyNumberFormat="1" applyFont="1" applyFill="1" applyBorder="1" applyAlignment="1">
      <alignment horizontal="center" vertical="center"/>
    </xf>
    <xf numFmtId="3" fontId="15" fillId="0" borderId="26" xfId="40" applyNumberFormat="1" applyFont="1" applyFill="1" applyBorder="1" applyAlignment="1">
      <alignment horizontal="center" vertical="center"/>
    </xf>
    <xf numFmtId="3" fontId="15" fillId="0" borderId="11" xfId="40" applyNumberFormat="1" applyFont="1" applyFill="1" applyBorder="1" applyAlignment="1">
      <alignment horizontal="center" vertical="center"/>
    </xf>
    <xf numFmtId="0" fontId="0" fillId="0" borderId="0" xfId="59" applyFont="1" applyBorder="1" applyAlignment="1">
      <alignment horizontal="right"/>
      <protection/>
    </xf>
    <xf numFmtId="0" fontId="0" fillId="0" borderId="0" xfId="59" applyBorder="1" applyAlignment="1">
      <alignment horizontal="right"/>
      <protection/>
    </xf>
    <xf numFmtId="164" fontId="15" fillId="0" borderId="30" xfId="40" applyNumberFormat="1" applyFont="1" applyFill="1" applyBorder="1" applyAlignment="1">
      <alignment vertical="center" wrapText="1"/>
    </xf>
    <xf numFmtId="0" fontId="0" fillId="0" borderId="0" xfId="59" applyFill="1" applyAlignment="1">
      <alignment horizontal="center"/>
      <protection/>
    </xf>
    <xf numFmtId="0" fontId="0" fillId="32" borderId="10" xfId="59" applyFont="1" applyFill="1" applyBorder="1" applyAlignment="1">
      <alignment horizontal="center" vertical="center"/>
      <protection/>
    </xf>
    <xf numFmtId="0" fontId="0" fillId="32" borderId="10" xfId="59" applyFill="1" applyBorder="1" applyAlignment="1">
      <alignment horizontal="center" vertical="center"/>
      <protection/>
    </xf>
    <xf numFmtId="164" fontId="15" fillId="0" borderId="10" xfId="40" applyNumberFormat="1" applyFont="1" applyFill="1" applyBorder="1" applyAlignment="1">
      <alignment horizontal="center" vertical="center" wrapText="1"/>
    </xf>
    <xf numFmtId="164" fontId="17" fillId="0" borderId="15" xfId="4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59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7" fillId="0" borderId="11" xfId="62" applyFont="1" applyBorder="1" applyAlignment="1">
      <alignment vertical="center"/>
      <protection/>
    </xf>
    <xf numFmtId="0" fontId="17" fillId="0" borderId="10" xfId="62" applyFont="1" applyBorder="1" applyAlignment="1">
      <alignment vertical="center"/>
      <protection/>
    </xf>
    <xf numFmtId="0" fontId="16" fillId="0" borderId="10" xfId="62" applyBorder="1" applyAlignment="1">
      <alignment vertical="center"/>
      <protection/>
    </xf>
    <xf numFmtId="3" fontId="15" fillId="0" borderId="16" xfId="40" applyNumberFormat="1" applyFont="1" applyBorder="1" applyAlignment="1">
      <alignment horizontal="center" vertical="center"/>
    </xf>
    <xf numFmtId="3" fontId="15" fillId="0" borderId="14" xfId="40" applyNumberFormat="1" applyFont="1" applyBorder="1" applyAlignment="1">
      <alignment horizontal="center" vertical="center"/>
    </xf>
    <xf numFmtId="0" fontId="17" fillId="0" borderId="15" xfId="62" applyFont="1" applyBorder="1" applyAlignment="1">
      <alignment vertical="center"/>
      <protection/>
    </xf>
    <xf numFmtId="0" fontId="17" fillId="0" borderId="26" xfId="62" applyFont="1" applyBorder="1" applyAlignment="1">
      <alignment vertical="center"/>
      <protection/>
    </xf>
    <xf numFmtId="0" fontId="17" fillId="0" borderId="32" xfId="62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26" xfId="62" applyFont="1" applyBorder="1" applyAlignment="1">
      <alignment vertical="center" wrapText="1"/>
      <protection/>
    </xf>
    <xf numFmtId="0" fontId="17" fillId="0" borderId="13" xfId="62" applyFont="1" applyBorder="1" applyAlignment="1">
      <alignment vertical="center"/>
      <protection/>
    </xf>
    <xf numFmtId="0" fontId="17" fillId="0" borderId="14" xfId="62" applyFont="1" applyBorder="1" applyAlignment="1">
      <alignment vertical="center"/>
      <protection/>
    </xf>
    <xf numFmtId="0" fontId="46" fillId="0" borderId="0" xfId="62" applyFont="1" applyAlignment="1">
      <alignment horizontal="right" vertical="center"/>
      <protection/>
    </xf>
    <xf numFmtId="0" fontId="46" fillId="0" borderId="0" xfId="63" applyFont="1" applyAlignment="1">
      <alignment horizontal="right" vertical="center"/>
      <protection/>
    </xf>
    <xf numFmtId="0" fontId="17" fillId="0" borderId="11" xfId="62" applyFont="1" applyBorder="1" applyAlignment="1">
      <alignment vertical="center" wrapText="1"/>
      <protection/>
    </xf>
    <xf numFmtId="0" fontId="17" fillId="0" borderId="10" xfId="62" applyFont="1" applyBorder="1" applyAlignment="1">
      <alignment vertical="center" wrapText="1"/>
      <protection/>
    </xf>
    <xf numFmtId="0" fontId="17" fillId="0" borderId="15" xfId="62" applyFont="1" applyBorder="1" applyAlignment="1">
      <alignment vertical="center" wrapText="1"/>
      <protection/>
    </xf>
    <xf numFmtId="0" fontId="17" fillId="0" borderId="31" xfId="62" applyFont="1" applyBorder="1" applyAlignment="1">
      <alignment vertical="center"/>
      <protection/>
    </xf>
    <xf numFmtId="0" fontId="16" fillId="0" borderId="31" xfId="62" applyBorder="1" applyAlignment="1">
      <alignment vertical="center"/>
      <protection/>
    </xf>
    <xf numFmtId="0" fontId="16" fillId="0" borderId="30" xfId="62" applyBorder="1" applyAlignment="1">
      <alignment vertical="center"/>
      <protection/>
    </xf>
    <xf numFmtId="0" fontId="17" fillId="0" borderId="26" xfId="62" applyFont="1" applyBorder="1" applyAlignment="1">
      <alignment vertical="center" wrapText="1"/>
      <protection/>
    </xf>
    <xf numFmtId="0" fontId="10" fillId="0" borderId="0" xfId="57" applyFont="1" applyAlignment="1">
      <alignment horizontal="right" vertical="center"/>
      <protection/>
    </xf>
    <xf numFmtId="0" fontId="46" fillId="0" borderId="0" xfId="63" applyFont="1" applyAlignment="1">
      <alignment horizontal="right" vertical="center"/>
      <protection/>
    </xf>
    <xf numFmtId="0" fontId="48" fillId="0" borderId="0" xfId="63" applyFont="1" applyAlignment="1">
      <alignment horizontal="center" vertical="center"/>
      <protection/>
    </xf>
    <xf numFmtId="0" fontId="16" fillId="0" borderId="0" xfId="63" applyAlignment="1">
      <alignment horizontal="center"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6" fillId="0" borderId="26" xfId="62" applyBorder="1" applyAlignment="1">
      <alignment horizontal="center" vertical="center"/>
      <protection/>
    </xf>
    <xf numFmtId="0" fontId="17" fillId="0" borderId="15" xfId="62" applyFont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5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010.III.n.évi beszámoló" xfId="57"/>
    <cellStyle name="Normál_2013 I. félévi kv táblázatok végleges" xfId="58"/>
    <cellStyle name="Normál_2015. I. félévi beszámoló táblái" xfId="59"/>
    <cellStyle name="Normál_2-A tábla" xfId="60"/>
    <cellStyle name="Normál_mellékletek Magdinak" xfId="61"/>
    <cellStyle name="Normál_Táblázatminták üres" xfId="62"/>
    <cellStyle name="Normál_Testület 3.n.év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view="pageBreakPreview" zoomScale="60" zoomScalePageLayoutView="0" workbookViewId="0" topLeftCell="A1">
      <selection activeCell="AR50" sqref="AJ38:AR50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6.57421875" style="0" customWidth="1"/>
    <col min="4" max="5" width="7.00390625" style="0" customWidth="1"/>
    <col min="6" max="7" width="7.140625" style="0" customWidth="1"/>
    <col min="8" max="8" width="7.00390625" style="0" customWidth="1"/>
    <col min="9" max="10" width="7.57421875" style="0" customWidth="1"/>
    <col min="11" max="13" width="7.00390625" style="0" customWidth="1"/>
    <col min="14" max="14" width="6.8515625" style="0" customWidth="1"/>
    <col min="15" max="15" width="7.421875" style="0" customWidth="1"/>
    <col min="16" max="16" width="7.140625" style="0" customWidth="1"/>
    <col min="17" max="17" width="6.7109375" style="0" customWidth="1"/>
    <col min="18" max="18" width="7.00390625" style="0" customWidth="1"/>
    <col min="19" max="19" width="6.8515625" style="0" customWidth="1"/>
    <col min="20" max="20" width="7.00390625" style="0" customWidth="1"/>
    <col min="21" max="21" width="3.421875" style="0" customWidth="1"/>
    <col min="22" max="22" width="19.8515625" style="0" customWidth="1"/>
    <col min="23" max="23" width="8.28125" style="0" customWidth="1"/>
    <col min="24" max="25" width="7.7109375" style="0" customWidth="1"/>
    <col min="26" max="26" width="8.28125" style="0" customWidth="1"/>
    <col min="27" max="27" width="7.7109375" style="0" customWidth="1"/>
    <col min="28" max="28" width="7.57421875" style="0" customWidth="1"/>
    <col min="29" max="29" width="7.7109375" style="0" customWidth="1"/>
    <col min="30" max="30" width="8.00390625" style="0" customWidth="1"/>
    <col min="31" max="31" width="7.7109375" style="0" customWidth="1"/>
    <col min="32" max="32" width="7.140625" style="0" customWidth="1"/>
    <col min="33" max="33" width="8.28125" style="0" customWidth="1"/>
    <col min="34" max="34" width="8.421875" style="0" customWidth="1"/>
    <col min="35" max="35" width="7.8515625" style="0" customWidth="1"/>
    <col min="36" max="36" width="7.7109375" style="0" customWidth="1"/>
    <col min="37" max="37" width="8.00390625" style="0" customWidth="1"/>
    <col min="38" max="38" width="9.421875" style="0" customWidth="1"/>
  </cols>
  <sheetData>
    <row r="1" spans="1:38" ht="12.75">
      <c r="A1" s="283"/>
      <c r="B1" s="646"/>
      <c r="C1" s="646"/>
      <c r="D1" s="646"/>
      <c r="E1" s="646"/>
      <c r="F1" s="646"/>
      <c r="G1" s="284"/>
      <c r="H1" s="284"/>
      <c r="I1" s="285"/>
      <c r="J1" s="285"/>
      <c r="K1" s="285"/>
      <c r="L1" s="285"/>
      <c r="M1" s="650" t="s">
        <v>642</v>
      </c>
      <c r="N1" s="651"/>
      <c r="O1" s="651"/>
      <c r="P1" s="651"/>
      <c r="Q1" s="651"/>
      <c r="R1" s="651"/>
      <c r="S1" s="651"/>
      <c r="T1" s="651"/>
      <c r="U1" s="287"/>
      <c r="V1" s="285"/>
      <c r="W1" s="285"/>
      <c r="X1" s="287"/>
      <c r="Y1" s="287"/>
      <c r="Z1" s="287"/>
      <c r="AA1" s="287"/>
      <c r="AB1" s="287"/>
      <c r="AC1" s="287"/>
      <c r="AD1" s="287"/>
      <c r="AE1" s="287"/>
      <c r="AF1" s="647" t="str">
        <f>M1</f>
        <v>1. sz. melléklet a 8/2015. (II. 26.) önkormányzati rendelethez</v>
      </c>
      <c r="AG1" s="648"/>
      <c r="AH1" s="648"/>
      <c r="AI1" s="648"/>
      <c r="AJ1" s="648"/>
      <c r="AK1" s="648"/>
      <c r="AL1" s="649"/>
    </row>
    <row r="2" spans="1:38" ht="17.25" customHeight="1">
      <c r="A2" s="283"/>
      <c r="B2" s="284"/>
      <c r="C2" s="284"/>
      <c r="D2" s="284"/>
      <c r="E2" s="284"/>
      <c r="F2" s="284"/>
      <c r="G2" s="284"/>
      <c r="H2" s="284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5"/>
      <c r="AK2" s="285"/>
      <c r="AL2" s="285"/>
    </row>
    <row r="3" spans="1:38" ht="17.25" customHeight="1">
      <c r="A3" s="283"/>
      <c r="B3" s="284"/>
      <c r="C3" s="284"/>
      <c r="D3" s="284"/>
      <c r="E3" s="284"/>
      <c r="F3" s="284"/>
      <c r="G3" s="284"/>
      <c r="H3" s="284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5"/>
      <c r="AK3" s="285"/>
      <c r="AL3" s="285"/>
    </row>
    <row r="4" spans="1:38" ht="20.25">
      <c r="A4" s="652" t="s">
        <v>468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2" t="str">
        <f>A4</f>
        <v>Békés Város 2015. évi költségvetése kiemelt bevételi előirányzatainak I.-III. negyedévi teljesítése</v>
      </c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</row>
    <row r="5" spans="1:38" ht="17.25" customHeight="1">
      <c r="A5" s="283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</row>
    <row r="6" spans="1:38" ht="17.25" customHeight="1">
      <c r="A6" s="283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</row>
    <row r="7" spans="1:38" ht="12.75">
      <c r="A7" s="288"/>
      <c r="B7" s="288" t="s">
        <v>0</v>
      </c>
      <c r="C7" s="288" t="s">
        <v>1</v>
      </c>
      <c r="D7" s="288" t="s">
        <v>2</v>
      </c>
      <c r="E7" s="288" t="s">
        <v>3</v>
      </c>
      <c r="F7" s="288" t="s">
        <v>4</v>
      </c>
      <c r="G7" s="288" t="s">
        <v>5</v>
      </c>
      <c r="H7" s="288" t="s">
        <v>86</v>
      </c>
      <c r="I7" s="288" t="s">
        <v>6</v>
      </c>
      <c r="J7" s="288" t="s">
        <v>7</v>
      </c>
      <c r="K7" s="288" t="s">
        <v>43</v>
      </c>
      <c r="L7" s="288" t="s">
        <v>8</v>
      </c>
      <c r="M7" s="288" t="s">
        <v>106</v>
      </c>
      <c r="N7" s="288" t="s">
        <v>44</v>
      </c>
      <c r="O7" s="288" t="s">
        <v>363</v>
      </c>
      <c r="P7" s="288" t="s">
        <v>364</v>
      </c>
      <c r="Q7" s="288" t="s">
        <v>365</v>
      </c>
      <c r="R7" s="288" t="s">
        <v>366</v>
      </c>
      <c r="S7" s="288" t="s">
        <v>367</v>
      </c>
      <c r="T7" s="288" t="s">
        <v>368</v>
      </c>
      <c r="U7" s="288"/>
      <c r="V7" s="288" t="s">
        <v>369</v>
      </c>
      <c r="W7" s="288" t="s">
        <v>370</v>
      </c>
      <c r="X7" s="288" t="s">
        <v>371</v>
      </c>
      <c r="Y7" s="288" t="s">
        <v>372</v>
      </c>
      <c r="Z7" s="288" t="s">
        <v>376</v>
      </c>
      <c r="AA7" s="288" t="s">
        <v>377</v>
      </c>
      <c r="AB7" s="288" t="s">
        <v>378</v>
      </c>
      <c r="AC7" s="288" t="s">
        <v>379</v>
      </c>
      <c r="AD7" s="288" t="s">
        <v>380</v>
      </c>
      <c r="AE7" s="288" t="s">
        <v>381</v>
      </c>
      <c r="AF7" s="288" t="s">
        <v>382</v>
      </c>
      <c r="AG7" s="288" t="s">
        <v>409</v>
      </c>
      <c r="AH7" s="288" t="s">
        <v>410</v>
      </c>
      <c r="AI7" s="288" t="s">
        <v>469</v>
      </c>
      <c r="AJ7" s="288" t="s">
        <v>470</v>
      </c>
      <c r="AK7" s="288" t="s">
        <v>471</v>
      </c>
      <c r="AL7" s="289" t="s">
        <v>472</v>
      </c>
    </row>
    <row r="8" spans="1:38" ht="12.75">
      <c r="A8" s="290">
        <v>1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91"/>
      <c r="S8" s="291"/>
      <c r="T8" s="291" t="s">
        <v>88</v>
      </c>
      <c r="U8" s="290">
        <f aca="true" t="shared" si="0" ref="U8:V18">A8</f>
        <v>1</v>
      </c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654" t="s">
        <v>88</v>
      </c>
      <c r="AK8" s="655"/>
      <c r="AL8" s="655"/>
    </row>
    <row r="9" spans="1:38" ht="12.75">
      <c r="A9" s="293">
        <f>A8+1</f>
        <v>2</v>
      </c>
      <c r="B9" s="656" t="s">
        <v>11</v>
      </c>
      <c r="C9" s="621" t="s">
        <v>12</v>
      </c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2" t="s">
        <v>473</v>
      </c>
      <c r="S9" s="623"/>
      <c r="T9" s="624"/>
      <c r="U9" s="290">
        <f t="shared" si="0"/>
        <v>2</v>
      </c>
      <c r="V9" s="637" t="s">
        <v>11</v>
      </c>
      <c r="W9" s="640" t="s">
        <v>13</v>
      </c>
      <c r="X9" s="641"/>
      <c r="Y9" s="641"/>
      <c r="Z9" s="641"/>
      <c r="AA9" s="641"/>
      <c r="AB9" s="642"/>
      <c r="AC9" s="640" t="s">
        <v>14</v>
      </c>
      <c r="AD9" s="643"/>
      <c r="AE9" s="644"/>
      <c r="AF9" s="640" t="s">
        <v>383</v>
      </c>
      <c r="AG9" s="645"/>
      <c r="AH9" s="645"/>
      <c r="AI9" s="621" t="s">
        <v>15</v>
      </c>
      <c r="AJ9" s="621"/>
      <c r="AK9" s="621"/>
      <c r="AL9" s="621"/>
    </row>
    <row r="10" spans="1:38" ht="12.75">
      <c r="A10" s="293">
        <f>A9+1</f>
        <v>3</v>
      </c>
      <c r="B10" s="656"/>
      <c r="C10" s="621" t="s">
        <v>17</v>
      </c>
      <c r="D10" s="621"/>
      <c r="E10" s="621"/>
      <c r="F10" s="621" t="s">
        <v>18</v>
      </c>
      <c r="G10" s="621"/>
      <c r="H10" s="621"/>
      <c r="I10" s="621" t="s">
        <v>19</v>
      </c>
      <c r="J10" s="621"/>
      <c r="K10" s="621"/>
      <c r="L10" s="621"/>
      <c r="M10" s="621"/>
      <c r="N10" s="621"/>
      <c r="O10" s="621" t="s">
        <v>20</v>
      </c>
      <c r="P10" s="621"/>
      <c r="Q10" s="621"/>
      <c r="R10" s="631"/>
      <c r="S10" s="632"/>
      <c r="T10" s="633"/>
      <c r="U10" s="290">
        <f t="shared" si="0"/>
        <v>3</v>
      </c>
      <c r="V10" s="638"/>
      <c r="W10" s="622" t="s">
        <v>21</v>
      </c>
      <c r="X10" s="623"/>
      <c r="Y10" s="624"/>
      <c r="Z10" s="622" t="s">
        <v>22</v>
      </c>
      <c r="AA10" s="623"/>
      <c r="AB10" s="624"/>
      <c r="AC10" s="622" t="s">
        <v>474</v>
      </c>
      <c r="AD10" s="623"/>
      <c r="AE10" s="624"/>
      <c r="AF10" s="622" t="s">
        <v>475</v>
      </c>
      <c r="AG10" s="628"/>
      <c r="AH10" s="628"/>
      <c r="AI10" s="621"/>
      <c r="AJ10" s="621"/>
      <c r="AK10" s="621"/>
      <c r="AL10" s="621"/>
    </row>
    <row r="11" spans="1:38" ht="12.75">
      <c r="A11" s="293">
        <f>A10+1</f>
        <v>4</v>
      </c>
      <c r="B11" s="656"/>
      <c r="C11" s="621"/>
      <c r="D11" s="621"/>
      <c r="E11" s="621"/>
      <c r="F11" s="621"/>
      <c r="G11" s="621"/>
      <c r="H11" s="621"/>
      <c r="I11" s="621" t="s">
        <v>24</v>
      </c>
      <c r="J11" s="621"/>
      <c r="K11" s="621"/>
      <c r="L11" s="621" t="s">
        <v>25</v>
      </c>
      <c r="M11" s="621"/>
      <c r="N11" s="621"/>
      <c r="O11" s="621"/>
      <c r="P11" s="621"/>
      <c r="Q11" s="621"/>
      <c r="R11" s="634"/>
      <c r="S11" s="635"/>
      <c r="T11" s="636"/>
      <c r="U11" s="290">
        <f t="shared" si="0"/>
        <v>4</v>
      </c>
      <c r="V11" s="638"/>
      <c r="W11" s="625"/>
      <c r="X11" s="626"/>
      <c r="Y11" s="627"/>
      <c r="Z11" s="625"/>
      <c r="AA11" s="626"/>
      <c r="AB11" s="627"/>
      <c r="AC11" s="625"/>
      <c r="AD11" s="626"/>
      <c r="AE11" s="627"/>
      <c r="AF11" s="629"/>
      <c r="AG11" s="630"/>
      <c r="AH11" s="630"/>
      <c r="AI11" s="621"/>
      <c r="AJ11" s="621"/>
      <c r="AK11" s="621"/>
      <c r="AL11" s="621"/>
    </row>
    <row r="12" spans="1:38" ht="63" customHeight="1">
      <c r="A12" s="293">
        <f>A11+1</f>
        <v>5</v>
      </c>
      <c r="B12" s="656"/>
      <c r="C12" s="294" t="s">
        <v>222</v>
      </c>
      <c r="D12" s="294" t="s">
        <v>384</v>
      </c>
      <c r="E12" s="294" t="s">
        <v>109</v>
      </c>
      <c r="F12" s="294" t="s">
        <v>222</v>
      </c>
      <c r="G12" s="294" t="s">
        <v>384</v>
      </c>
      <c r="H12" s="294" t="s">
        <v>109</v>
      </c>
      <c r="I12" s="294" t="s">
        <v>222</v>
      </c>
      <c r="J12" s="294" t="s">
        <v>384</v>
      </c>
      <c r="K12" s="294" t="s">
        <v>109</v>
      </c>
      <c r="L12" s="294" t="s">
        <v>222</v>
      </c>
      <c r="M12" s="294" t="s">
        <v>384</v>
      </c>
      <c r="N12" s="294" t="s">
        <v>109</v>
      </c>
      <c r="O12" s="294" t="s">
        <v>222</v>
      </c>
      <c r="P12" s="294" t="s">
        <v>384</v>
      </c>
      <c r="Q12" s="294" t="s">
        <v>109</v>
      </c>
      <c r="R12" s="294" t="s">
        <v>222</v>
      </c>
      <c r="S12" s="294" t="s">
        <v>384</v>
      </c>
      <c r="T12" s="294" t="s">
        <v>385</v>
      </c>
      <c r="U12" s="290">
        <f t="shared" si="0"/>
        <v>5</v>
      </c>
      <c r="V12" s="639"/>
      <c r="W12" s="294" t="s">
        <v>222</v>
      </c>
      <c r="X12" s="294" t="s">
        <v>384</v>
      </c>
      <c r="Y12" s="294" t="s">
        <v>109</v>
      </c>
      <c r="Z12" s="294" t="s">
        <v>222</v>
      </c>
      <c r="AA12" s="294" t="s">
        <v>384</v>
      </c>
      <c r="AB12" s="294" t="s">
        <v>109</v>
      </c>
      <c r="AC12" s="294" t="s">
        <v>222</v>
      </c>
      <c r="AD12" s="294" t="s">
        <v>384</v>
      </c>
      <c r="AE12" s="294" t="s">
        <v>109</v>
      </c>
      <c r="AF12" s="294" t="s">
        <v>222</v>
      </c>
      <c r="AG12" s="294" t="s">
        <v>384</v>
      </c>
      <c r="AH12" s="294" t="s">
        <v>109</v>
      </c>
      <c r="AI12" s="294" t="s">
        <v>222</v>
      </c>
      <c r="AJ12" s="294" t="s">
        <v>384</v>
      </c>
      <c r="AK12" s="294" t="s">
        <v>109</v>
      </c>
      <c r="AL12" s="294" t="s">
        <v>386</v>
      </c>
    </row>
    <row r="13" spans="1:38" ht="39" customHeight="1">
      <c r="A13" s="293">
        <f>A12+1</f>
        <v>6</v>
      </c>
      <c r="B13" s="295" t="s">
        <v>321</v>
      </c>
      <c r="C13" s="296">
        <v>37000</v>
      </c>
      <c r="D13" s="296">
        <v>37001</v>
      </c>
      <c r="E13" s="296">
        <v>34155</v>
      </c>
      <c r="F13" s="296"/>
      <c r="G13" s="296"/>
      <c r="H13" s="296"/>
      <c r="I13" s="296"/>
      <c r="J13" s="296"/>
      <c r="K13" s="296"/>
      <c r="L13" s="296">
        <v>24548</v>
      </c>
      <c r="M13" s="296">
        <v>27326</v>
      </c>
      <c r="N13" s="296">
        <v>20700</v>
      </c>
      <c r="O13" s="296">
        <v>315970</v>
      </c>
      <c r="P13" s="296">
        <v>318457</v>
      </c>
      <c r="Q13" s="296">
        <v>267454</v>
      </c>
      <c r="R13" s="296">
        <v>6050</v>
      </c>
      <c r="S13" s="296">
        <v>69789</v>
      </c>
      <c r="T13" s="296">
        <v>69789</v>
      </c>
      <c r="U13" s="290">
        <f t="shared" si="0"/>
        <v>6</v>
      </c>
      <c r="V13" s="297" t="str">
        <f>B13</f>
        <v>Gyógyászati Központ és Gyógyfürdő</v>
      </c>
      <c r="W13" s="296"/>
      <c r="X13" s="296">
        <v>1491</v>
      </c>
      <c r="Y13" s="296">
        <v>1491</v>
      </c>
      <c r="Z13" s="296"/>
      <c r="AA13" s="296"/>
      <c r="AB13" s="296"/>
      <c r="AC13" s="296"/>
      <c r="AD13" s="296"/>
      <c r="AE13" s="296"/>
      <c r="AF13" s="296"/>
      <c r="AG13" s="296"/>
      <c r="AH13" s="296"/>
      <c r="AI13" s="298">
        <f>SUM(C13+F13+I13+L13+O13+R13+W13+Z13+AC13+AF13)</f>
        <v>383568</v>
      </c>
      <c r="AJ13" s="298">
        <f>SUM(D13+G13+J13+M13+P13+S13+X13+AA13+AD13+AG13)</f>
        <v>454064</v>
      </c>
      <c r="AK13" s="298">
        <f>SUM(E13+H13+K13+N13+Q13+T13+Y13+AB13+AE13+AH13)</f>
        <v>393589</v>
      </c>
      <c r="AL13" s="299">
        <v>86.68</v>
      </c>
    </row>
    <row r="14" spans="1:38" ht="29.25" customHeight="1">
      <c r="A14" s="293">
        <v>7</v>
      </c>
      <c r="B14" s="295" t="s">
        <v>28</v>
      </c>
      <c r="C14" s="296">
        <v>70429</v>
      </c>
      <c r="D14" s="296">
        <v>70429</v>
      </c>
      <c r="E14" s="296">
        <v>59158</v>
      </c>
      <c r="F14" s="296"/>
      <c r="G14" s="296"/>
      <c r="H14" s="296"/>
      <c r="I14" s="296"/>
      <c r="J14" s="296"/>
      <c r="K14" s="296"/>
      <c r="L14" s="296">
        <v>100517</v>
      </c>
      <c r="M14" s="296">
        <v>95458</v>
      </c>
      <c r="N14" s="296">
        <v>63672</v>
      </c>
      <c r="O14" s="296"/>
      <c r="P14" s="296">
        <v>7520</v>
      </c>
      <c r="Q14" s="296">
        <v>7520</v>
      </c>
      <c r="R14" s="296"/>
      <c r="S14" s="296">
        <v>20298</v>
      </c>
      <c r="T14" s="296">
        <v>20298</v>
      </c>
      <c r="U14" s="290">
        <v>7</v>
      </c>
      <c r="V14" s="297" t="str">
        <f t="shared" si="0"/>
        <v>Kecskeméti Gábor Kulturális Központ</v>
      </c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8">
        <f>C14+F14+I14+L14+O14+R14+W14+Z14+AC14+AF14</f>
        <v>170946</v>
      </c>
      <c r="AJ14" s="298">
        <f aca="true" t="shared" si="1" ref="AJ14:AK21">SUM(D14+G14+J14+M14+P14+S14+X14+AA14+AD14+AG14)</f>
        <v>193705</v>
      </c>
      <c r="AK14" s="298">
        <f>SUM(E14+H14+K14+N14+Q14+T14+Y14+AB14+AE14+AH14)</f>
        <v>150648</v>
      </c>
      <c r="AL14" s="299">
        <v>77.74</v>
      </c>
    </row>
    <row r="15" spans="1:38" ht="21.75" customHeight="1">
      <c r="A15" s="293">
        <v>8</v>
      </c>
      <c r="B15" s="295" t="s">
        <v>30</v>
      </c>
      <c r="C15" s="296">
        <v>1450</v>
      </c>
      <c r="D15" s="296">
        <v>4222</v>
      </c>
      <c r="E15" s="296">
        <v>3962</v>
      </c>
      <c r="F15" s="296"/>
      <c r="G15" s="296"/>
      <c r="H15" s="296"/>
      <c r="I15" s="296"/>
      <c r="J15" s="296"/>
      <c r="K15" s="296"/>
      <c r="L15" s="296">
        <v>17815</v>
      </c>
      <c r="M15" s="296">
        <v>22416</v>
      </c>
      <c r="N15" s="296">
        <v>14918</v>
      </c>
      <c r="O15" s="296"/>
      <c r="P15" s="296">
        <v>1100</v>
      </c>
      <c r="Q15" s="296">
        <v>1100</v>
      </c>
      <c r="R15" s="296"/>
      <c r="S15" s="296">
        <v>1768</v>
      </c>
      <c r="T15" s="296">
        <v>1768</v>
      </c>
      <c r="U15" s="290">
        <v>8</v>
      </c>
      <c r="V15" s="297" t="str">
        <f t="shared" si="0"/>
        <v>Jantyik Mátyás Múzeum</v>
      </c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8">
        <f aca="true" t="shared" si="2" ref="AI15:AI21">SUM(C15+F15+I15+L15+O15+R15+W15+Z15+AC15+AF15)</f>
        <v>19265</v>
      </c>
      <c r="AJ15" s="298">
        <f t="shared" si="1"/>
        <v>29506</v>
      </c>
      <c r="AK15" s="298">
        <f t="shared" si="1"/>
        <v>21748</v>
      </c>
      <c r="AL15" s="299">
        <v>73.71</v>
      </c>
    </row>
    <row r="16" spans="1:38" ht="24.75" customHeight="1">
      <c r="A16" s="293">
        <v>9</v>
      </c>
      <c r="B16" s="300" t="s">
        <v>32</v>
      </c>
      <c r="C16" s="296">
        <v>1585</v>
      </c>
      <c r="D16" s="296">
        <v>1585</v>
      </c>
      <c r="E16" s="296">
        <v>1457</v>
      </c>
      <c r="F16" s="296"/>
      <c r="G16" s="296"/>
      <c r="H16" s="296"/>
      <c r="I16" s="296"/>
      <c r="J16" s="296"/>
      <c r="K16" s="296"/>
      <c r="L16" s="296">
        <v>31912</v>
      </c>
      <c r="M16" s="296">
        <v>32987</v>
      </c>
      <c r="N16" s="296">
        <v>24130</v>
      </c>
      <c r="O16" s="296"/>
      <c r="P16" s="296">
        <v>2821</v>
      </c>
      <c r="Q16" s="296">
        <v>2821</v>
      </c>
      <c r="R16" s="296"/>
      <c r="S16" s="296">
        <v>3864</v>
      </c>
      <c r="T16" s="296">
        <v>3864</v>
      </c>
      <c r="U16" s="290">
        <v>9</v>
      </c>
      <c r="V16" s="301" t="str">
        <f t="shared" si="0"/>
        <v>Püski Sándor Könyvtár</v>
      </c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8">
        <f t="shared" si="2"/>
        <v>33497</v>
      </c>
      <c r="AJ16" s="298">
        <f t="shared" si="1"/>
        <v>41257</v>
      </c>
      <c r="AK16" s="298">
        <f t="shared" si="1"/>
        <v>32272</v>
      </c>
      <c r="AL16" s="299">
        <v>78.22</v>
      </c>
    </row>
    <row r="17" spans="1:38" ht="21.75" customHeight="1">
      <c r="A17" s="293">
        <v>10</v>
      </c>
      <c r="B17" s="295" t="s">
        <v>33</v>
      </c>
      <c r="C17" s="296">
        <v>184914</v>
      </c>
      <c r="D17" s="296">
        <v>189479</v>
      </c>
      <c r="E17" s="296">
        <v>162338</v>
      </c>
      <c r="F17" s="296"/>
      <c r="G17" s="296"/>
      <c r="H17" s="296"/>
      <c r="I17" s="296"/>
      <c r="J17" s="296"/>
      <c r="K17" s="296"/>
      <c r="L17" s="296">
        <v>179538</v>
      </c>
      <c r="M17" s="296">
        <v>182472</v>
      </c>
      <c r="N17" s="296">
        <v>118570</v>
      </c>
      <c r="O17" s="296"/>
      <c r="P17" s="296"/>
      <c r="Q17" s="296"/>
      <c r="R17" s="296">
        <v>10000</v>
      </c>
      <c r="S17" s="296">
        <v>13557</v>
      </c>
      <c r="T17" s="296">
        <v>13557</v>
      </c>
      <c r="U17" s="290">
        <v>10</v>
      </c>
      <c r="V17" s="301" t="str">
        <f t="shared" si="0"/>
        <v>Városgondnokság</v>
      </c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8">
        <f t="shared" si="2"/>
        <v>374452</v>
      </c>
      <c r="AJ17" s="298">
        <f t="shared" si="1"/>
        <v>385508</v>
      </c>
      <c r="AK17" s="298">
        <f t="shared" si="1"/>
        <v>294465</v>
      </c>
      <c r="AL17" s="299">
        <v>73.38</v>
      </c>
    </row>
    <row r="18" spans="1:38" ht="29.25" customHeight="1">
      <c r="A18" s="293">
        <v>11</v>
      </c>
      <c r="B18" s="295" t="s">
        <v>476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>
        <v>10880</v>
      </c>
      <c r="N18" s="296">
        <v>5337</v>
      </c>
      <c r="O18" s="296"/>
      <c r="P18" s="296"/>
      <c r="Q18" s="296"/>
      <c r="R18" s="296"/>
      <c r="S18" s="296"/>
      <c r="T18" s="296"/>
      <c r="U18" s="290">
        <v>11</v>
      </c>
      <c r="V18" s="301" t="str">
        <f t="shared" si="0"/>
        <v>Költségvetési Iroda</v>
      </c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8">
        <f t="shared" si="2"/>
        <v>0</v>
      </c>
      <c r="AJ18" s="298">
        <f t="shared" si="1"/>
        <v>10880</v>
      </c>
      <c r="AK18" s="298">
        <f t="shared" si="1"/>
        <v>5337</v>
      </c>
      <c r="AL18" s="299">
        <v>49.05</v>
      </c>
    </row>
    <row r="19" spans="1:38" ht="25.5">
      <c r="A19" s="293">
        <v>12</v>
      </c>
      <c r="B19" s="302" t="s">
        <v>34</v>
      </c>
      <c r="C19" s="298">
        <f aca="true" t="shared" si="3" ref="C19:T19">SUM(C13:C18)</f>
        <v>295378</v>
      </c>
      <c r="D19" s="298">
        <f t="shared" si="3"/>
        <v>302716</v>
      </c>
      <c r="E19" s="298">
        <f t="shared" si="3"/>
        <v>261070</v>
      </c>
      <c r="F19" s="298">
        <f t="shared" si="3"/>
        <v>0</v>
      </c>
      <c r="G19" s="298">
        <f t="shared" si="3"/>
        <v>0</v>
      </c>
      <c r="H19" s="298">
        <f t="shared" si="3"/>
        <v>0</v>
      </c>
      <c r="I19" s="298">
        <f t="shared" si="3"/>
        <v>0</v>
      </c>
      <c r="J19" s="298">
        <f t="shared" si="3"/>
        <v>0</v>
      </c>
      <c r="K19" s="298">
        <f t="shared" si="3"/>
        <v>0</v>
      </c>
      <c r="L19" s="298">
        <f t="shared" si="3"/>
        <v>354330</v>
      </c>
      <c r="M19" s="298">
        <f t="shared" si="3"/>
        <v>371539</v>
      </c>
      <c r="N19" s="298">
        <f t="shared" si="3"/>
        <v>247327</v>
      </c>
      <c r="O19" s="298">
        <f t="shared" si="3"/>
        <v>315970</v>
      </c>
      <c r="P19" s="298">
        <f t="shared" si="3"/>
        <v>329898</v>
      </c>
      <c r="Q19" s="298">
        <f t="shared" si="3"/>
        <v>278895</v>
      </c>
      <c r="R19" s="298">
        <f t="shared" si="3"/>
        <v>16050</v>
      </c>
      <c r="S19" s="298">
        <f t="shared" si="3"/>
        <v>109276</v>
      </c>
      <c r="T19" s="298">
        <f t="shared" si="3"/>
        <v>109276</v>
      </c>
      <c r="U19" s="303">
        <v>12</v>
      </c>
      <c r="V19" s="302" t="s">
        <v>34</v>
      </c>
      <c r="W19" s="298">
        <f aca="true" t="shared" si="4" ref="W19:AK19">SUM(W13:W18)</f>
        <v>0</v>
      </c>
      <c r="X19" s="298">
        <f t="shared" si="4"/>
        <v>1491</v>
      </c>
      <c r="Y19" s="298">
        <f t="shared" si="4"/>
        <v>1491</v>
      </c>
      <c r="Z19" s="298">
        <f t="shared" si="4"/>
        <v>0</v>
      </c>
      <c r="AA19" s="298">
        <f t="shared" si="4"/>
        <v>0</v>
      </c>
      <c r="AB19" s="298">
        <f t="shared" si="4"/>
        <v>0</v>
      </c>
      <c r="AC19" s="298">
        <f t="shared" si="4"/>
        <v>0</v>
      </c>
      <c r="AD19" s="298">
        <f t="shared" si="4"/>
        <v>0</v>
      </c>
      <c r="AE19" s="298">
        <f t="shared" si="4"/>
        <v>0</v>
      </c>
      <c r="AF19" s="298">
        <f t="shared" si="4"/>
        <v>0</v>
      </c>
      <c r="AG19" s="298">
        <f t="shared" si="4"/>
        <v>0</v>
      </c>
      <c r="AH19" s="298">
        <f t="shared" si="4"/>
        <v>0</v>
      </c>
      <c r="AI19" s="298">
        <f t="shared" si="4"/>
        <v>981728</v>
      </c>
      <c r="AJ19" s="298">
        <f t="shared" si="4"/>
        <v>1114920</v>
      </c>
      <c r="AK19" s="298">
        <f t="shared" si="4"/>
        <v>898059</v>
      </c>
      <c r="AL19" s="299">
        <v>80.54</v>
      </c>
    </row>
    <row r="20" spans="1:38" ht="23.25" customHeight="1">
      <c r="A20" s="293">
        <v>13</v>
      </c>
      <c r="B20" s="304" t="s">
        <v>36</v>
      </c>
      <c r="C20" s="296">
        <v>91312</v>
      </c>
      <c r="D20" s="296">
        <v>81774</v>
      </c>
      <c r="E20" s="296">
        <v>64530</v>
      </c>
      <c r="F20" s="296">
        <v>500</v>
      </c>
      <c r="G20" s="296">
        <v>500</v>
      </c>
      <c r="H20" s="296">
        <v>5</v>
      </c>
      <c r="I20" s="296"/>
      <c r="J20" s="296"/>
      <c r="K20" s="296"/>
      <c r="L20" s="296">
        <v>398232</v>
      </c>
      <c r="M20" s="296">
        <v>379050</v>
      </c>
      <c r="N20" s="296">
        <v>284384</v>
      </c>
      <c r="O20" s="296"/>
      <c r="P20" s="296"/>
      <c r="Q20" s="296">
        <v>25</v>
      </c>
      <c r="R20" s="296">
        <v>5892</v>
      </c>
      <c r="S20" s="296">
        <v>43893</v>
      </c>
      <c r="T20" s="296">
        <v>43893</v>
      </c>
      <c r="U20" s="290">
        <v>13</v>
      </c>
      <c r="V20" s="301" t="str">
        <f>B20</f>
        <v>Polgármesteri Hivatal</v>
      </c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8">
        <f>SUM(C20+F20+I20+L20+O20+R20+W20+Z20+AC20+AF20)</f>
        <v>495936</v>
      </c>
      <c r="AJ20" s="298">
        <f>SUM(D20+G20+J20+M20+P20+S20+X20+AA20+AD20+AG20)</f>
        <v>505217</v>
      </c>
      <c r="AK20" s="298">
        <f>SUM(E20+H20+K20+N20+Q20+T20+Y20+AB20+AE20+AH20)</f>
        <v>392837</v>
      </c>
      <c r="AL20" s="299">
        <v>77.76</v>
      </c>
    </row>
    <row r="21" spans="1:38" ht="24" customHeight="1">
      <c r="A21" s="293">
        <v>14</v>
      </c>
      <c r="B21" s="304" t="s">
        <v>38</v>
      </c>
      <c r="C21" s="296">
        <v>116013</v>
      </c>
      <c r="D21" s="296">
        <v>125550</v>
      </c>
      <c r="E21" s="296">
        <v>139625</v>
      </c>
      <c r="F21" s="296">
        <v>580468</v>
      </c>
      <c r="G21" s="296">
        <v>580468</v>
      </c>
      <c r="H21" s="296">
        <v>453969</v>
      </c>
      <c r="I21" s="296">
        <v>1102275</v>
      </c>
      <c r="J21" s="296">
        <v>1157616</v>
      </c>
      <c r="K21" s="296">
        <v>915048</v>
      </c>
      <c r="L21" s="296">
        <v>-752562</v>
      </c>
      <c r="M21" s="296">
        <v>-750589</v>
      </c>
      <c r="N21" s="296">
        <v>-531711</v>
      </c>
      <c r="O21" s="296">
        <v>555606</v>
      </c>
      <c r="P21" s="296">
        <v>570539</v>
      </c>
      <c r="Q21" s="296">
        <v>380780</v>
      </c>
      <c r="R21" s="296">
        <v>89181</v>
      </c>
      <c r="S21" s="296">
        <v>186975</v>
      </c>
      <c r="T21" s="296">
        <v>186975</v>
      </c>
      <c r="U21" s="290">
        <v>14</v>
      </c>
      <c r="V21" s="301" t="str">
        <f>B21</f>
        <v>Önkormányzat </v>
      </c>
      <c r="W21" s="296">
        <v>499523</v>
      </c>
      <c r="X21" s="296">
        <v>595092</v>
      </c>
      <c r="Y21" s="296">
        <v>282796</v>
      </c>
      <c r="Z21" s="296">
        <v>123507</v>
      </c>
      <c r="AA21" s="296">
        <v>83507</v>
      </c>
      <c r="AB21" s="296">
        <v>5968</v>
      </c>
      <c r="AC21" s="296">
        <v>152125</v>
      </c>
      <c r="AD21" s="296">
        <v>422079</v>
      </c>
      <c r="AE21" s="296">
        <v>422079</v>
      </c>
      <c r="AF21" s="296">
        <v>0</v>
      </c>
      <c r="AG21" s="296">
        <v>164263</v>
      </c>
      <c r="AH21" s="296">
        <v>164263</v>
      </c>
      <c r="AI21" s="298">
        <f t="shared" si="2"/>
        <v>2466136</v>
      </c>
      <c r="AJ21" s="298">
        <f t="shared" si="1"/>
        <v>3135500</v>
      </c>
      <c r="AK21" s="298">
        <f>SUM(E21+H21+K21+N21+Q21+T21+Y21+AB21+AE21+AH21)</f>
        <v>2419792</v>
      </c>
      <c r="AL21" s="299">
        <v>77.17</v>
      </c>
    </row>
    <row r="22" spans="1:38" ht="35.25" customHeight="1">
      <c r="A22" s="293">
        <v>15</v>
      </c>
      <c r="B22" s="302" t="s">
        <v>40</v>
      </c>
      <c r="C22" s="298">
        <f aca="true" t="shared" si="5" ref="C22:L22">SUM(C19:C21)</f>
        <v>502703</v>
      </c>
      <c r="D22" s="298">
        <f t="shared" si="5"/>
        <v>510040</v>
      </c>
      <c r="E22" s="298">
        <f t="shared" si="5"/>
        <v>465225</v>
      </c>
      <c r="F22" s="298">
        <f t="shared" si="5"/>
        <v>580968</v>
      </c>
      <c r="G22" s="298">
        <f t="shared" si="5"/>
        <v>580968</v>
      </c>
      <c r="H22" s="298">
        <f t="shared" si="5"/>
        <v>453974</v>
      </c>
      <c r="I22" s="298">
        <f t="shared" si="5"/>
        <v>1102275</v>
      </c>
      <c r="J22" s="298">
        <f t="shared" si="5"/>
        <v>1157616</v>
      </c>
      <c r="K22" s="298">
        <f t="shared" si="5"/>
        <v>915048</v>
      </c>
      <c r="L22" s="298">
        <f t="shared" si="5"/>
        <v>0</v>
      </c>
      <c r="M22" s="298"/>
      <c r="N22" s="298"/>
      <c r="O22" s="298">
        <f aca="true" t="shared" si="6" ref="O22:T22">SUM(O19:O21)</f>
        <v>871576</v>
      </c>
      <c r="P22" s="298">
        <f t="shared" si="6"/>
        <v>900437</v>
      </c>
      <c r="Q22" s="298">
        <f t="shared" si="6"/>
        <v>659700</v>
      </c>
      <c r="R22" s="298">
        <f t="shared" si="6"/>
        <v>111123</v>
      </c>
      <c r="S22" s="298">
        <f t="shared" si="6"/>
        <v>340144</v>
      </c>
      <c r="T22" s="298">
        <f t="shared" si="6"/>
        <v>340144</v>
      </c>
      <c r="U22" s="303">
        <v>15</v>
      </c>
      <c r="V22" s="302" t="s">
        <v>40</v>
      </c>
      <c r="W22" s="298">
        <f aca="true" t="shared" si="7" ref="W22:AK22">SUM(W19:W21)</f>
        <v>499523</v>
      </c>
      <c r="X22" s="298">
        <f t="shared" si="7"/>
        <v>596583</v>
      </c>
      <c r="Y22" s="298">
        <f t="shared" si="7"/>
        <v>284287</v>
      </c>
      <c r="Z22" s="298">
        <f t="shared" si="7"/>
        <v>123507</v>
      </c>
      <c r="AA22" s="298">
        <f t="shared" si="7"/>
        <v>83507</v>
      </c>
      <c r="AB22" s="298">
        <f t="shared" si="7"/>
        <v>5968</v>
      </c>
      <c r="AC22" s="298">
        <f t="shared" si="7"/>
        <v>152125</v>
      </c>
      <c r="AD22" s="298">
        <f t="shared" si="7"/>
        <v>422079</v>
      </c>
      <c r="AE22" s="298">
        <f t="shared" si="7"/>
        <v>422079</v>
      </c>
      <c r="AF22" s="298">
        <f t="shared" si="7"/>
        <v>0</v>
      </c>
      <c r="AG22" s="298">
        <f t="shared" si="7"/>
        <v>164263</v>
      </c>
      <c r="AH22" s="298">
        <f t="shared" si="7"/>
        <v>164263</v>
      </c>
      <c r="AI22" s="298">
        <f t="shared" si="7"/>
        <v>3943800</v>
      </c>
      <c r="AJ22" s="298">
        <f t="shared" si="7"/>
        <v>4755637</v>
      </c>
      <c r="AK22" s="298">
        <f t="shared" si="7"/>
        <v>3710688</v>
      </c>
      <c r="AL22" s="299">
        <v>78.03</v>
      </c>
    </row>
  </sheetData>
  <sheetProtection/>
  <mergeCells count="24">
    <mergeCell ref="I10:N10"/>
    <mergeCell ref="AJ8:AL8"/>
    <mergeCell ref="B9:B12"/>
    <mergeCell ref="C9:Q9"/>
    <mergeCell ref="W9:AB9"/>
    <mergeCell ref="AC9:AE9"/>
    <mergeCell ref="AF9:AH9"/>
    <mergeCell ref="AI9:AL11"/>
    <mergeCell ref="B1:F1"/>
    <mergeCell ref="AF1:AL1"/>
    <mergeCell ref="M1:T1"/>
    <mergeCell ref="A4:T4"/>
    <mergeCell ref="U4:AL4"/>
    <mergeCell ref="F10:H11"/>
    <mergeCell ref="C10:E11"/>
    <mergeCell ref="O10:Q11"/>
    <mergeCell ref="W10:Y11"/>
    <mergeCell ref="Z10:AB11"/>
    <mergeCell ref="AC10:AE11"/>
    <mergeCell ref="AF10:AH11"/>
    <mergeCell ref="I11:K11"/>
    <mergeCell ref="L11:N11"/>
    <mergeCell ref="R9:T11"/>
    <mergeCell ref="V9:V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P20"/>
  <sheetViews>
    <sheetView view="pageBreakPreview" zoomScale="60" zoomScalePageLayoutView="0" workbookViewId="0" topLeftCell="A1">
      <selection activeCell="I2" sqref="I2:O2"/>
    </sheetView>
  </sheetViews>
  <sheetFormatPr defaultColWidth="9.140625" defaultRowHeight="12.75"/>
  <cols>
    <col min="1" max="1" width="6.00390625" style="4" customWidth="1"/>
    <col min="2" max="2" width="31.421875" style="4" customWidth="1"/>
    <col min="3" max="3" width="11.140625" style="4" customWidth="1"/>
    <col min="4" max="4" width="8.28125" style="4" customWidth="1"/>
    <col min="5" max="7" width="8.57421875" style="4" customWidth="1"/>
    <col min="8" max="8" width="8.421875" style="4" customWidth="1"/>
    <col min="9" max="9" width="8.28125" style="4" customWidth="1"/>
    <col min="10" max="10" width="9.00390625" style="4" customWidth="1"/>
    <col min="11" max="11" width="8.7109375" style="4" customWidth="1"/>
    <col min="12" max="12" width="8.57421875" style="4" customWidth="1"/>
    <col min="13" max="13" width="8.28125" style="4" customWidth="1"/>
    <col min="14" max="14" width="8.7109375" style="4" customWidth="1"/>
    <col min="15" max="15" width="8.57421875" style="4" customWidth="1"/>
    <col min="16" max="16384" width="9.140625" style="4" customWidth="1"/>
  </cols>
  <sheetData>
    <row r="1" s="204" customFormat="1" ht="12.75"/>
    <row r="2" spans="1:15" ht="12.75">
      <c r="A2" s="205"/>
      <c r="B2" s="812"/>
      <c r="C2" s="812"/>
      <c r="D2" s="813"/>
      <c r="E2" s="813"/>
      <c r="F2" s="813"/>
      <c r="I2" s="814" t="s">
        <v>399</v>
      </c>
      <c r="J2" s="814"/>
      <c r="K2" s="814"/>
      <c r="L2" s="814"/>
      <c r="M2" s="814"/>
      <c r="N2" s="814"/>
      <c r="O2" s="814"/>
    </row>
    <row r="3" ht="12.75">
      <c r="A3" s="173"/>
    </row>
    <row r="4" ht="12.75">
      <c r="A4" s="173"/>
    </row>
    <row r="5" ht="12.75">
      <c r="A5" s="173"/>
    </row>
    <row r="6" spans="1:15" ht="20.25">
      <c r="A6" s="173"/>
      <c r="B6" s="815" t="s">
        <v>345</v>
      </c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</row>
    <row r="7" spans="1:15" ht="20.25">
      <c r="A7" s="173"/>
      <c r="B7" s="815" t="s">
        <v>209</v>
      </c>
      <c r="C7" s="815"/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</row>
    <row r="8" spans="1:15" ht="19.5" customHeight="1">
      <c r="A8" s="173"/>
      <c r="B8" s="815" t="s">
        <v>163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</row>
    <row r="9" spans="1:15" ht="12.75" customHeight="1">
      <c r="A9" s="17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820" t="s">
        <v>358</v>
      </c>
      <c r="N9" s="820"/>
      <c r="O9" s="820"/>
    </row>
    <row r="10" spans="1:15" ht="12.75" customHeight="1">
      <c r="A10" s="17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ht="12.75">
      <c r="A11" s="214"/>
      <c r="B11" s="206" t="s">
        <v>0</v>
      </c>
      <c r="C11" s="206" t="s">
        <v>1</v>
      </c>
      <c r="D11" s="206" t="s">
        <v>2</v>
      </c>
      <c r="E11" s="206" t="s">
        <v>3</v>
      </c>
      <c r="F11" s="206" t="s">
        <v>4</v>
      </c>
      <c r="G11" s="206" t="s">
        <v>5</v>
      </c>
      <c r="H11" s="206" t="s">
        <v>86</v>
      </c>
      <c r="I11" s="206" t="s">
        <v>6</v>
      </c>
      <c r="J11" s="206" t="s">
        <v>7</v>
      </c>
      <c r="K11" s="206" t="s">
        <v>43</v>
      </c>
      <c r="L11" s="206" t="s">
        <v>8</v>
      </c>
      <c r="M11" s="206" t="s">
        <v>106</v>
      </c>
      <c r="N11" s="206" t="s">
        <v>44</v>
      </c>
      <c r="O11" s="206" t="s">
        <v>9</v>
      </c>
    </row>
    <row r="12" spans="1:15" ht="25.5">
      <c r="A12" s="177" t="s">
        <v>10</v>
      </c>
      <c r="B12" s="105" t="s">
        <v>210</v>
      </c>
      <c r="C12" s="105" t="s">
        <v>193</v>
      </c>
      <c r="D12" s="106" t="s">
        <v>194</v>
      </c>
      <c r="E12" s="106" t="s">
        <v>195</v>
      </c>
      <c r="F12" s="106" t="s">
        <v>196</v>
      </c>
      <c r="G12" s="106" t="s">
        <v>197</v>
      </c>
      <c r="H12" s="106" t="s">
        <v>198</v>
      </c>
      <c r="I12" s="106" t="s">
        <v>199</v>
      </c>
      <c r="J12" s="106" t="s">
        <v>200</v>
      </c>
      <c r="K12" s="106" t="s">
        <v>201</v>
      </c>
      <c r="L12" s="106" t="s">
        <v>202</v>
      </c>
      <c r="M12" s="106" t="s">
        <v>203</v>
      </c>
      <c r="N12" s="106" t="s">
        <v>204</v>
      </c>
      <c r="O12" s="106" t="s">
        <v>205</v>
      </c>
    </row>
    <row r="13" spans="1:16" ht="24" customHeight="1">
      <c r="A13" s="177" t="s">
        <v>16</v>
      </c>
      <c r="B13" s="207" t="s">
        <v>231</v>
      </c>
      <c r="C13" s="108">
        <v>997192</v>
      </c>
      <c r="D13" s="208">
        <v>83090</v>
      </c>
      <c r="E13" s="208">
        <v>83090</v>
      </c>
      <c r="F13" s="208">
        <v>83090</v>
      </c>
      <c r="G13" s="208">
        <v>83090</v>
      </c>
      <c r="H13" s="208">
        <v>83090</v>
      </c>
      <c r="I13" s="208">
        <v>83090</v>
      </c>
      <c r="J13" s="208">
        <v>83090</v>
      </c>
      <c r="K13" s="208">
        <v>83090</v>
      </c>
      <c r="L13" s="208">
        <v>83090</v>
      </c>
      <c r="M13" s="208">
        <v>83090</v>
      </c>
      <c r="N13" s="208">
        <v>83090</v>
      </c>
      <c r="O13" s="208">
        <v>83202</v>
      </c>
      <c r="P13" s="209"/>
    </row>
    <row r="14" spans="1:16" ht="24.75" customHeight="1">
      <c r="A14" s="177" t="s">
        <v>23</v>
      </c>
      <c r="B14" s="207" t="s">
        <v>211</v>
      </c>
      <c r="C14" s="108">
        <v>216670</v>
      </c>
      <c r="D14" s="208">
        <v>18045</v>
      </c>
      <c r="E14" s="208">
        <v>18045</v>
      </c>
      <c r="F14" s="208">
        <v>18045</v>
      </c>
      <c r="G14" s="208">
        <v>18045</v>
      </c>
      <c r="H14" s="208">
        <v>18045</v>
      </c>
      <c r="I14" s="208">
        <v>18045</v>
      </c>
      <c r="J14" s="208">
        <v>18045</v>
      </c>
      <c r="K14" s="208">
        <v>18045</v>
      </c>
      <c r="L14" s="208">
        <v>18045</v>
      </c>
      <c r="M14" s="208">
        <v>18045</v>
      </c>
      <c r="N14" s="208">
        <v>18045</v>
      </c>
      <c r="O14" s="208">
        <v>18175</v>
      </c>
      <c r="P14" s="209"/>
    </row>
    <row r="15" spans="1:16" s="173" customFormat="1" ht="24.75" customHeight="1">
      <c r="A15" s="177" t="s">
        <v>26</v>
      </c>
      <c r="B15" s="215" t="s">
        <v>233</v>
      </c>
      <c r="C15" s="115">
        <v>983566</v>
      </c>
      <c r="D15" s="216">
        <v>102800</v>
      </c>
      <c r="E15" s="216">
        <v>90500</v>
      </c>
      <c r="F15" s="216">
        <v>89000</v>
      </c>
      <c r="G15" s="216">
        <v>75000</v>
      </c>
      <c r="H15" s="216">
        <v>75000</v>
      </c>
      <c r="I15" s="216">
        <v>74000</v>
      </c>
      <c r="J15" s="216">
        <v>46366</v>
      </c>
      <c r="K15" s="216">
        <v>73000</v>
      </c>
      <c r="L15" s="216">
        <v>75600</v>
      </c>
      <c r="M15" s="216">
        <v>89000</v>
      </c>
      <c r="N15" s="216">
        <v>90500</v>
      </c>
      <c r="O15" s="216">
        <v>102800</v>
      </c>
      <c r="P15" s="209"/>
    </row>
    <row r="16" spans="1:16" ht="24.75" customHeight="1">
      <c r="A16" s="177" t="s">
        <v>57</v>
      </c>
      <c r="B16" s="207" t="s">
        <v>212</v>
      </c>
      <c r="C16" s="108">
        <v>706863</v>
      </c>
      <c r="D16" s="208">
        <v>50900</v>
      </c>
      <c r="E16" s="208">
        <v>55600</v>
      </c>
      <c r="F16" s="208">
        <v>58000</v>
      </c>
      <c r="G16" s="208">
        <v>60000</v>
      </c>
      <c r="H16" s="208">
        <v>58000</v>
      </c>
      <c r="I16" s="208">
        <v>58000</v>
      </c>
      <c r="J16" s="208">
        <v>63963</v>
      </c>
      <c r="K16" s="208">
        <v>65000</v>
      </c>
      <c r="L16" s="208">
        <v>58000</v>
      </c>
      <c r="M16" s="208">
        <v>57400</v>
      </c>
      <c r="N16" s="208">
        <v>57000</v>
      </c>
      <c r="O16" s="208">
        <v>65000</v>
      </c>
      <c r="P16" s="209"/>
    </row>
    <row r="17" spans="1:16" ht="24.75" customHeight="1">
      <c r="A17" s="177" t="s">
        <v>59</v>
      </c>
      <c r="B17" s="207" t="s">
        <v>232</v>
      </c>
      <c r="C17" s="108">
        <v>205693</v>
      </c>
      <c r="D17" s="208">
        <v>17140</v>
      </c>
      <c r="E17" s="208">
        <v>17140</v>
      </c>
      <c r="F17" s="208">
        <v>17140</v>
      </c>
      <c r="G17" s="208">
        <v>17140</v>
      </c>
      <c r="H17" s="208">
        <v>17140</v>
      </c>
      <c r="I17" s="208">
        <v>17140</v>
      </c>
      <c r="J17" s="208">
        <v>17140</v>
      </c>
      <c r="K17" s="208">
        <v>17140</v>
      </c>
      <c r="L17" s="208">
        <v>17153</v>
      </c>
      <c r="M17" s="208">
        <v>17140</v>
      </c>
      <c r="N17" s="208">
        <v>17140</v>
      </c>
      <c r="O17" s="208">
        <v>17140</v>
      </c>
      <c r="P17" s="209"/>
    </row>
    <row r="18" spans="1:16" ht="24.75" customHeight="1">
      <c r="A18" s="177" t="s">
        <v>52</v>
      </c>
      <c r="B18" s="207" t="s">
        <v>213</v>
      </c>
      <c r="C18" s="108">
        <f>275098+319126</f>
        <v>594224</v>
      </c>
      <c r="D18" s="208"/>
      <c r="E18" s="208">
        <v>99000</v>
      </c>
      <c r="F18" s="208"/>
      <c r="G18" s="208">
        <v>103000</v>
      </c>
      <c r="H18" s="208"/>
      <c r="I18" s="208">
        <v>95497</v>
      </c>
      <c r="J18" s="208"/>
      <c r="K18" s="208">
        <v>118000</v>
      </c>
      <c r="L18" s="208"/>
      <c r="M18" s="208">
        <v>111000</v>
      </c>
      <c r="N18" s="208"/>
      <c r="O18" s="208">
        <v>67727</v>
      </c>
      <c r="P18" s="209"/>
    </row>
    <row r="19" spans="1:16" ht="24.75" customHeight="1">
      <c r="A19" s="177" t="s">
        <v>27</v>
      </c>
      <c r="B19" s="207" t="s">
        <v>214</v>
      </c>
      <c r="C19" s="108">
        <f>45791+193801</f>
        <v>239592</v>
      </c>
      <c r="D19" s="208"/>
      <c r="E19" s="208"/>
      <c r="F19" s="208"/>
      <c r="G19" s="208"/>
      <c r="H19" s="208"/>
      <c r="I19" s="208">
        <v>79864</v>
      </c>
      <c r="J19" s="208"/>
      <c r="K19" s="208"/>
      <c r="L19" s="208">
        <v>79864</v>
      </c>
      <c r="M19" s="208"/>
      <c r="N19" s="208"/>
      <c r="O19" s="208">
        <v>79864</v>
      </c>
      <c r="P19" s="209"/>
    </row>
    <row r="20" spans="1:16" ht="24.75" customHeight="1">
      <c r="A20" s="177" t="s">
        <v>29</v>
      </c>
      <c r="B20" s="109" t="s">
        <v>215</v>
      </c>
      <c r="C20" s="108">
        <f>SUM(C13:C19)</f>
        <v>3943800</v>
      </c>
      <c r="D20" s="108">
        <f aca="true" t="shared" si="0" ref="D20:O20">SUM(D13:D19)</f>
        <v>271975</v>
      </c>
      <c r="E20" s="108">
        <f t="shared" si="0"/>
        <v>363375</v>
      </c>
      <c r="F20" s="108">
        <f t="shared" si="0"/>
        <v>265275</v>
      </c>
      <c r="G20" s="108">
        <f t="shared" si="0"/>
        <v>356275</v>
      </c>
      <c r="H20" s="108">
        <f t="shared" si="0"/>
        <v>251275</v>
      </c>
      <c r="I20" s="108">
        <f t="shared" si="0"/>
        <v>425636</v>
      </c>
      <c r="J20" s="108">
        <f t="shared" si="0"/>
        <v>228604</v>
      </c>
      <c r="K20" s="108">
        <f t="shared" si="0"/>
        <v>374275</v>
      </c>
      <c r="L20" s="108">
        <f t="shared" si="0"/>
        <v>331752</v>
      </c>
      <c r="M20" s="108">
        <f t="shared" si="0"/>
        <v>375675</v>
      </c>
      <c r="N20" s="108">
        <f t="shared" si="0"/>
        <v>265775</v>
      </c>
      <c r="O20" s="108">
        <f t="shared" si="0"/>
        <v>433908</v>
      </c>
      <c r="P20" s="209"/>
    </row>
  </sheetData>
  <sheetProtection/>
  <mergeCells count="6">
    <mergeCell ref="B8:O8"/>
    <mergeCell ref="B2:F2"/>
    <mergeCell ref="I2:O2"/>
    <mergeCell ref="B6:O6"/>
    <mergeCell ref="B7:O7"/>
    <mergeCell ref="M9:O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60" zoomScalePageLayoutView="0" workbookViewId="0" topLeftCell="A1">
      <selection activeCell="I16" sqref="I16"/>
    </sheetView>
  </sheetViews>
  <sheetFormatPr defaultColWidth="9.140625" defaultRowHeight="12.75"/>
  <cols>
    <col min="1" max="1" width="4.8515625" style="4" customWidth="1"/>
    <col min="2" max="2" width="51.00390625" style="4" customWidth="1"/>
    <col min="3" max="3" width="17.421875" style="4" customWidth="1"/>
    <col min="4" max="4" width="17.140625" style="4" customWidth="1"/>
    <col min="5" max="5" width="18.28125" style="4" customWidth="1"/>
    <col min="6" max="6" width="19.28125" style="4" customWidth="1"/>
    <col min="7" max="16384" width="9.140625" style="4" customWidth="1"/>
  </cols>
  <sheetData>
    <row r="1" ht="12.75">
      <c r="C1" s="4" t="s">
        <v>400</v>
      </c>
    </row>
    <row r="2" spans="1:6" ht="12.75">
      <c r="A2" s="171"/>
      <c r="B2" s="171"/>
      <c r="C2" s="171"/>
      <c r="D2" s="171"/>
      <c r="E2" s="171"/>
      <c r="F2" s="172"/>
    </row>
    <row r="3" spans="1:6" ht="20.25">
      <c r="A3" s="821" t="s">
        <v>336</v>
      </c>
      <c r="B3" s="821"/>
      <c r="C3" s="821"/>
      <c r="D3" s="821"/>
      <c r="E3" s="821"/>
      <c r="F3" s="821"/>
    </row>
    <row r="4" spans="1:6" ht="20.25">
      <c r="A4" s="171"/>
      <c r="B4" s="821" t="s">
        <v>337</v>
      </c>
      <c r="C4" s="821"/>
      <c r="D4" s="821"/>
      <c r="E4" s="821"/>
      <c r="F4" s="821"/>
    </row>
    <row r="5" spans="1:9" ht="15.75">
      <c r="A5" s="173"/>
      <c r="B5" s="174" t="s">
        <v>326</v>
      </c>
      <c r="C5" s="822"/>
      <c r="D5" s="822"/>
      <c r="E5" s="174"/>
      <c r="F5" s="174"/>
      <c r="G5" s="60"/>
      <c r="H5" s="60"/>
      <c r="I5" s="60"/>
    </row>
    <row r="6" spans="1:6" ht="12.75">
      <c r="A6" s="173"/>
      <c r="B6" s="823" t="s">
        <v>328</v>
      </c>
      <c r="C6" s="823"/>
      <c r="D6" s="823"/>
      <c r="E6" s="823"/>
      <c r="F6" s="823"/>
    </row>
    <row r="7" spans="1:6" ht="15.75">
      <c r="A7" s="173"/>
      <c r="B7" s="174"/>
      <c r="C7" s="174"/>
      <c r="D7" s="174" t="s">
        <v>329</v>
      </c>
      <c r="E7" s="174"/>
      <c r="F7" s="174"/>
    </row>
    <row r="8" ht="12.75">
      <c r="A8" s="173"/>
    </row>
    <row r="9" spans="1:6" ht="12.75">
      <c r="A9" s="175"/>
      <c r="B9" s="176" t="s">
        <v>0</v>
      </c>
      <c r="C9" s="176" t="s">
        <v>1</v>
      </c>
      <c r="D9" s="176" t="s">
        <v>2</v>
      </c>
      <c r="E9" s="176" t="s">
        <v>3</v>
      </c>
      <c r="F9" s="176" t="s">
        <v>4</v>
      </c>
    </row>
    <row r="10" spans="1:6" ht="26.25" customHeight="1">
      <c r="A10" s="177" t="s">
        <v>10</v>
      </c>
      <c r="B10" s="93"/>
      <c r="C10" s="170" t="s">
        <v>165</v>
      </c>
      <c r="D10" s="170" t="s">
        <v>166</v>
      </c>
      <c r="E10" s="170" t="s">
        <v>167</v>
      </c>
      <c r="F10" s="170" t="s">
        <v>168</v>
      </c>
    </row>
    <row r="11" spans="1:6" ht="19.5" customHeight="1">
      <c r="A11" s="177" t="s">
        <v>16</v>
      </c>
      <c r="B11" s="178" t="s">
        <v>192</v>
      </c>
      <c r="C11" s="170"/>
      <c r="D11" s="170"/>
      <c r="E11" s="170"/>
      <c r="F11" s="170"/>
    </row>
    <row r="12" spans="1:6" ht="47.25" customHeight="1">
      <c r="A12" s="177" t="s">
        <v>23</v>
      </c>
      <c r="B12" s="179" t="s">
        <v>330</v>
      </c>
      <c r="C12" s="180">
        <v>1083671</v>
      </c>
      <c r="D12" s="180">
        <v>1085000</v>
      </c>
      <c r="E12" s="180">
        <v>1085000</v>
      </c>
      <c r="F12" s="180">
        <v>1090000</v>
      </c>
    </row>
    <row r="13" spans="1:6" ht="20.25" customHeight="1">
      <c r="A13" s="177" t="s">
        <v>26</v>
      </c>
      <c r="B13" s="181" t="s">
        <v>19</v>
      </c>
      <c r="C13" s="182">
        <v>1102275</v>
      </c>
      <c r="D13" s="182">
        <v>1100000</v>
      </c>
      <c r="E13" s="182">
        <v>1100000</v>
      </c>
      <c r="F13" s="182">
        <v>1105000</v>
      </c>
    </row>
    <row r="14" spans="1:6" ht="22.5" customHeight="1">
      <c r="A14" s="177" t="s">
        <v>57</v>
      </c>
      <c r="B14" s="183" t="s">
        <v>20</v>
      </c>
      <c r="C14" s="182">
        <v>871576</v>
      </c>
      <c r="D14" s="182">
        <v>870000</v>
      </c>
      <c r="E14" s="182">
        <v>880000</v>
      </c>
      <c r="F14" s="182">
        <v>880000</v>
      </c>
    </row>
    <row r="15" spans="1:6" ht="22.5" customHeight="1">
      <c r="A15" s="177" t="s">
        <v>59</v>
      </c>
      <c r="B15" s="183" t="s">
        <v>13</v>
      </c>
      <c r="C15" s="182">
        <f>499523+123507</f>
        <v>623030</v>
      </c>
      <c r="D15" s="182">
        <v>600000</v>
      </c>
      <c r="E15" s="182">
        <v>620000</v>
      </c>
      <c r="F15" s="182">
        <v>620000</v>
      </c>
    </row>
    <row r="16" spans="1:6" ht="22.5" customHeight="1">
      <c r="A16" s="177" t="s">
        <v>52</v>
      </c>
      <c r="B16" s="183" t="s">
        <v>207</v>
      </c>
      <c r="C16" s="182">
        <f>111123+152125</f>
        <v>263248</v>
      </c>
      <c r="D16" s="182">
        <v>250000</v>
      </c>
      <c r="E16" s="182">
        <v>250000</v>
      </c>
      <c r="F16" s="182">
        <v>250000</v>
      </c>
    </row>
    <row r="17" spans="1:6" ht="25.5" customHeight="1">
      <c r="A17" s="177" t="s">
        <v>27</v>
      </c>
      <c r="B17" s="184" t="s">
        <v>15</v>
      </c>
      <c r="C17" s="185">
        <f>SUM(C12:C16)</f>
        <v>3943800</v>
      </c>
      <c r="D17" s="185">
        <f>SUM(D12:D16)</f>
        <v>3905000</v>
      </c>
      <c r="E17" s="185">
        <f>SUM(E12:E16)</f>
        <v>3935000</v>
      </c>
      <c r="F17" s="185">
        <f>SUM(F12:F16)</f>
        <v>3945000</v>
      </c>
    </row>
    <row r="18" spans="2:6" s="60" customFormat="1" ht="15">
      <c r="B18" s="186"/>
      <c r="C18" s="187"/>
      <c r="D18" s="187"/>
      <c r="E18" s="187"/>
      <c r="F18" s="187"/>
    </row>
    <row r="19" spans="1:7" ht="24" customHeight="1">
      <c r="A19" s="177" t="s">
        <v>29</v>
      </c>
      <c r="B19" s="184" t="s">
        <v>210</v>
      </c>
      <c r="C19" s="170" t="s">
        <v>165</v>
      </c>
      <c r="D19" s="170" t="s">
        <v>166</v>
      </c>
      <c r="E19" s="170" t="s">
        <v>167</v>
      </c>
      <c r="F19" s="170" t="s">
        <v>168</v>
      </c>
      <c r="G19" s="4" t="s">
        <v>331</v>
      </c>
    </row>
    <row r="20" spans="1:6" ht="18.75" customHeight="1">
      <c r="A20" s="177" t="s">
        <v>31</v>
      </c>
      <c r="B20" s="183" t="s">
        <v>332</v>
      </c>
      <c r="C20" s="182">
        <v>997192</v>
      </c>
      <c r="D20" s="182">
        <v>1000000</v>
      </c>
      <c r="E20" s="182">
        <v>1000000</v>
      </c>
      <c r="F20" s="182">
        <v>1000000</v>
      </c>
    </row>
    <row r="21" spans="1:7" ht="27" customHeight="1">
      <c r="A21" s="177" t="s">
        <v>35</v>
      </c>
      <c r="B21" s="183" t="s">
        <v>211</v>
      </c>
      <c r="C21" s="182">
        <v>215670</v>
      </c>
      <c r="D21" s="182">
        <v>270000</v>
      </c>
      <c r="E21" s="182">
        <v>270000</v>
      </c>
      <c r="F21" s="182">
        <v>270000</v>
      </c>
      <c r="G21" s="4" t="s">
        <v>327</v>
      </c>
    </row>
    <row r="22" spans="1:9" ht="27" customHeight="1">
      <c r="A22" s="177" t="s">
        <v>53</v>
      </c>
      <c r="B22" s="183" t="s">
        <v>47</v>
      </c>
      <c r="C22" s="182">
        <v>983566</v>
      </c>
      <c r="D22" s="182">
        <v>895000</v>
      </c>
      <c r="E22" s="182">
        <v>935000</v>
      </c>
      <c r="F22" s="182">
        <v>935000</v>
      </c>
      <c r="I22" s="4" t="s">
        <v>333</v>
      </c>
    </row>
    <row r="23" spans="1:9" ht="21" customHeight="1">
      <c r="A23" s="177" t="s">
        <v>37</v>
      </c>
      <c r="B23" s="183" t="s">
        <v>338</v>
      </c>
      <c r="C23" s="182">
        <v>205693</v>
      </c>
      <c r="D23" s="182">
        <v>140000</v>
      </c>
      <c r="E23" s="182">
        <v>140000</v>
      </c>
      <c r="F23" s="182">
        <v>140000</v>
      </c>
      <c r="I23" s="4" t="s">
        <v>334</v>
      </c>
    </row>
    <row r="24" spans="1:6" ht="21" customHeight="1">
      <c r="A24" s="177" t="s">
        <v>39</v>
      </c>
      <c r="B24" s="183" t="s">
        <v>212</v>
      </c>
      <c r="C24" s="182">
        <v>706863</v>
      </c>
      <c r="D24" s="182">
        <v>750000</v>
      </c>
      <c r="E24" s="182">
        <v>750000</v>
      </c>
      <c r="F24" s="182">
        <v>750000</v>
      </c>
    </row>
    <row r="25" spans="1:6" ht="21" customHeight="1">
      <c r="A25" s="177" t="s">
        <v>65</v>
      </c>
      <c r="B25" s="183" t="s">
        <v>42</v>
      </c>
      <c r="C25" s="182">
        <f>275098+319126</f>
        <v>594224</v>
      </c>
      <c r="D25" s="182">
        <v>600000</v>
      </c>
      <c r="E25" s="182">
        <v>600000</v>
      </c>
      <c r="F25" s="182">
        <v>600000</v>
      </c>
    </row>
    <row r="26" spans="1:6" ht="21" customHeight="1">
      <c r="A26" s="177" t="s">
        <v>66</v>
      </c>
      <c r="B26" s="183" t="s">
        <v>214</v>
      </c>
      <c r="C26" s="182">
        <f>45791+193801</f>
        <v>239592</v>
      </c>
      <c r="D26" s="182">
        <v>250000</v>
      </c>
      <c r="E26" s="182">
        <v>250000</v>
      </c>
      <c r="F26" s="182">
        <v>250000</v>
      </c>
    </row>
    <row r="27" spans="1:7" ht="21.75" customHeight="1">
      <c r="A27" s="177" t="s">
        <v>67</v>
      </c>
      <c r="B27" s="188" t="s">
        <v>45</v>
      </c>
      <c r="C27" s="185">
        <f>SUM(C20:C26)</f>
        <v>3942800</v>
      </c>
      <c r="D27" s="185">
        <f>SUM(D20:D26)</f>
        <v>3905000</v>
      </c>
      <c r="E27" s="185">
        <f>SUM(E20:E26)</f>
        <v>3945000</v>
      </c>
      <c r="F27" s="185">
        <f>SUM(F20:F26)</f>
        <v>3945000</v>
      </c>
      <c r="G27" s="4" t="s">
        <v>335</v>
      </c>
    </row>
  </sheetData>
  <sheetProtection/>
  <mergeCells count="4">
    <mergeCell ref="A3:F3"/>
    <mergeCell ref="B4:F4"/>
    <mergeCell ref="C5:D5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60" zoomScalePageLayoutView="0" workbookViewId="0" topLeftCell="A1">
      <selection activeCell="AF20" sqref="AF20:AF21"/>
    </sheetView>
  </sheetViews>
  <sheetFormatPr defaultColWidth="9.140625" defaultRowHeight="12.75"/>
  <cols>
    <col min="1" max="1" width="4.8515625" style="12" customWidth="1"/>
    <col min="2" max="2" width="48.8515625" style="12" customWidth="1"/>
    <col min="3" max="3" width="17.421875" style="12" customWidth="1"/>
    <col min="4" max="4" width="16.28125" style="12" customWidth="1"/>
    <col min="5" max="5" width="16.140625" style="12" customWidth="1"/>
    <col min="6" max="6" width="14.7109375" style="12" customWidth="1"/>
    <col min="7" max="16384" width="9.140625" style="12" customWidth="1"/>
  </cols>
  <sheetData>
    <row r="1" spans="4:6" ht="12.75">
      <c r="D1" s="826" t="s">
        <v>401</v>
      </c>
      <c r="E1" s="826"/>
      <c r="F1" s="826"/>
    </row>
    <row r="4" spans="1:7" s="11" customFormat="1" ht="12.75">
      <c r="A4" s="39"/>
      <c r="B4" s="39"/>
      <c r="C4" s="39"/>
      <c r="D4" s="39"/>
      <c r="E4" s="39"/>
      <c r="F4" s="41"/>
      <c r="G4" s="39"/>
    </row>
    <row r="5" spans="1:7" s="11" customFormat="1" ht="20.25">
      <c r="A5" s="821" t="s">
        <v>271</v>
      </c>
      <c r="B5" s="821"/>
      <c r="C5" s="821"/>
      <c r="D5" s="821"/>
      <c r="E5" s="821"/>
      <c r="F5" s="821"/>
      <c r="G5" s="39"/>
    </row>
    <row r="6" spans="1:7" s="11" customFormat="1" ht="12.75">
      <c r="A6" s="39"/>
      <c r="B6" s="39"/>
      <c r="C6" s="39"/>
      <c r="D6" s="39"/>
      <c r="E6" s="39"/>
      <c r="F6" s="41"/>
      <c r="G6" s="39"/>
    </row>
    <row r="7" spans="1:13" ht="18">
      <c r="A7" s="35"/>
      <c r="B7" s="824" t="s">
        <v>174</v>
      </c>
      <c r="C7" s="824"/>
      <c r="D7" s="824"/>
      <c r="E7" s="824"/>
      <c r="F7" s="824"/>
      <c r="H7" s="87"/>
      <c r="I7" s="87"/>
      <c r="J7" s="87"/>
      <c r="K7" s="87"/>
      <c r="L7" s="87"/>
      <c r="M7" s="87"/>
    </row>
    <row r="8" spans="1:13" s="89" customFormat="1" ht="15.75">
      <c r="A8" s="35"/>
      <c r="B8" s="88"/>
      <c r="C8" s="825"/>
      <c r="D8" s="825"/>
      <c r="E8" s="88"/>
      <c r="F8" s="88"/>
      <c r="H8" s="90"/>
      <c r="I8" s="90"/>
      <c r="J8" s="90"/>
      <c r="K8" s="90"/>
      <c r="L8" s="90"/>
      <c r="M8" s="90"/>
    </row>
    <row r="9" spans="1:6" ht="12.75">
      <c r="A9" s="91"/>
      <c r="B9" s="823" t="s">
        <v>325</v>
      </c>
      <c r="C9" s="823"/>
      <c r="D9" s="823"/>
      <c r="E9" s="823"/>
      <c r="F9" s="823"/>
    </row>
    <row r="10" s="89" customFormat="1" ht="12.75">
      <c r="A10" s="91"/>
    </row>
    <row r="11" spans="1:6" s="89" customFormat="1" ht="12.75">
      <c r="A11" s="38"/>
      <c r="B11" s="40" t="s">
        <v>0</v>
      </c>
      <c r="C11" s="1" t="s">
        <v>1</v>
      </c>
      <c r="D11" s="1" t="s">
        <v>2</v>
      </c>
      <c r="E11" s="1" t="s">
        <v>3</v>
      </c>
      <c r="F11" s="1" t="s">
        <v>4</v>
      </c>
    </row>
    <row r="12" spans="1:6" ht="36" customHeight="1">
      <c r="A12" s="92" t="s">
        <v>10</v>
      </c>
      <c r="B12" s="93" t="s">
        <v>175</v>
      </c>
      <c r="C12" s="94" t="s">
        <v>165</v>
      </c>
      <c r="D12" s="94" t="s">
        <v>166</v>
      </c>
      <c r="E12" s="94" t="s">
        <v>167</v>
      </c>
      <c r="F12" s="94" t="s">
        <v>168</v>
      </c>
    </row>
    <row r="13" spans="1:6" ht="12.75">
      <c r="A13" s="95" t="s">
        <v>16</v>
      </c>
      <c r="B13" s="96" t="s">
        <v>176</v>
      </c>
      <c r="C13" s="98">
        <v>502703</v>
      </c>
      <c r="D13" s="147">
        <v>505000</v>
      </c>
      <c r="E13" s="147">
        <v>510000</v>
      </c>
      <c r="F13" s="147">
        <v>510000</v>
      </c>
    </row>
    <row r="14" spans="1:6" ht="12.75">
      <c r="A14" s="95" t="s">
        <v>23</v>
      </c>
      <c r="B14" s="97" t="s">
        <v>177</v>
      </c>
      <c r="C14" s="98"/>
      <c r="D14" s="147"/>
      <c r="E14" s="147"/>
      <c r="F14" s="147"/>
    </row>
    <row r="15" spans="1:6" ht="12.75">
      <c r="A15" s="177" t="s">
        <v>26</v>
      </c>
      <c r="B15" s="99" t="s">
        <v>178</v>
      </c>
      <c r="C15" s="98">
        <v>74615</v>
      </c>
      <c r="D15" s="147">
        <v>0</v>
      </c>
      <c r="E15" s="147">
        <v>0</v>
      </c>
      <c r="F15" s="147">
        <v>0</v>
      </c>
    </row>
    <row r="16" spans="1:6" ht="12.75">
      <c r="A16" s="95"/>
      <c r="B16" s="143" t="s">
        <v>269</v>
      </c>
      <c r="C16" s="98">
        <v>48000</v>
      </c>
      <c r="D16" s="147">
        <v>80000</v>
      </c>
      <c r="E16" s="147">
        <v>80000</v>
      </c>
      <c r="F16" s="147">
        <v>80000</v>
      </c>
    </row>
    <row r="17" spans="1:6" ht="12.75">
      <c r="A17" s="95" t="s">
        <v>57</v>
      </c>
      <c r="B17" s="99" t="s">
        <v>179</v>
      </c>
      <c r="C17" s="98">
        <v>521</v>
      </c>
      <c r="D17" s="147">
        <v>600</v>
      </c>
      <c r="E17" s="147">
        <v>600</v>
      </c>
      <c r="F17" s="147">
        <v>600</v>
      </c>
    </row>
    <row r="18" spans="1:6" ht="12.75">
      <c r="A18" s="95" t="s">
        <v>59</v>
      </c>
      <c r="B18" s="99" t="s">
        <v>180</v>
      </c>
      <c r="C18" s="98">
        <v>399706</v>
      </c>
      <c r="D18" s="147">
        <v>400000</v>
      </c>
      <c r="E18" s="147">
        <v>400000</v>
      </c>
      <c r="F18" s="147">
        <v>400000</v>
      </c>
    </row>
    <row r="19" spans="1:6" ht="12.75">
      <c r="A19" s="95" t="s">
        <v>52</v>
      </c>
      <c r="B19" s="99" t="s">
        <v>181</v>
      </c>
      <c r="C19" s="2" t="s">
        <v>270</v>
      </c>
      <c r="D19" s="147">
        <v>3000</v>
      </c>
      <c r="E19" s="147">
        <v>3000</v>
      </c>
      <c r="F19" s="147">
        <v>3000</v>
      </c>
    </row>
    <row r="20" spans="1:6" ht="12.75">
      <c r="A20" s="95" t="s">
        <v>27</v>
      </c>
      <c r="B20" s="99" t="s">
        <v>182</v>
      </c>
      <c r="C20" s="98">
        <v>2000</v>
      </c>
      <c r="D20" s="147">
        <v>3000</v>
      </c>
      <c r="E20" s="147">
        <v>2000</v>
      </c>
      <c r="F20" s="147">
        <v>2000</v>
      </c>
    </row>
    <row r="21" spans="1:6" ht="12.75">
      <c r="A21" s="95" t="s">
        <v>29</v>
      </c>
      <c r="B21" s="97" t="s">
        <v>183</v>
      </c>
      <c r="C21" s="98">
        <v>2000</v>
      </c>
      <c r="D21" s="147">
        <v>2000</v>
      </c>
      <c r="E21" s="147">
        <v>2000</v>
      </c>
      <c r="F21" s="147">
        <v>2000</v>
      </c>
    </row>
    <row r="22" spans="1:6" ht="12.75">
      <c r="A22" s="95" t="s">
        <v>31</v>
      </c>
      <c r="B22" s="97" t="s">
        <v>127</v>
      </c>
      <c r="C22" s="98">
        <v>2000</v>
      </c>
      <c r="D22" s="147">
        <v>2000</v>
      </c>
      <c r="E22" s="147">
        <v>2000</v>
      </c>
      <c r="F22" s="147">
        <v>2000</v>
      </c>
    </row>
    <row r="23" spans="1:6" ht="12.75">
      <c r="A23" s="95" t="s">
        <v>35</v>
      </c>
      <c r="B23" s="97" t="s">
        <v>184</v>
      </c>
      <c r="C23" s="98">
        <v>4000</v>
      </c>
      <c r="D23" s="147">
        <v>4000</v>
      </c>
      <c r="E23" s="147">
        <v>4000</v>
      </c>
      <c r="F23" s="147">
        <v>4000</v>
      </c>
    </row>
    <row r="24" spans="1:6" ht="12.75">
      <c r="A24" s="95" t="s">
        <v>53</v>
      </c>
      <c r="B24" s="97" t="s">
        <v>126</v>
      </c>
      <c r="C24" s="98">
        <v>0</v>
      </c>
      <c r="D24" s="147">
        <v>2000</v>
      </c>
      <c r="E24" s="147">
        <v>2000</v>
      </c>
      <c r="F24" s="147">
        <v>2000</v>
      </c>
    </row>
    <row r="25" spans="1:6" ht="12.75">
      <c r="A25" s="95" t="s">
        <v>37</v>
      </c>
      <c r="B25" s="100" t="s">
        <v>185</v>
      </c>
      <c r="C25" s="10">
        <f>SUM(C13:C24)</f>
        <v>1035545</v>
      </c>
      <c r="D25" s="10">
        <f>SUM(D13:D24)</f>
        <v>1001600</v>
      </c>
      <c r="E25" s="10">
        <f>SUM(E13:E24)</f>
        <v>1005600</v>
      </c>
      <c r="F25" s="10">
        <f>SUM(F13:F24)</f>
        <v>1005600</v>
      </c>
    </row>
    <row r="26" spans="1:6" ht="12.75">
      <c r="A26" s="95" t="s">
        <v>39</v>
      </c>
      <c r="B26" s="100" t="s">
        <v>186</v>
      </c>
      <c r="C26" s="10">
        <f>C25/2</f>
        <v>517772.5</v>
      </c>
      <c r="D26" s="10">
        <f>D25/2</f>
        <v>500800</v>
      </c>
      <c r="E26" s="10">
        <f>E25/2</f>
        <v>502800</v>
      </c>
      <c r="F26" s="10">
        <f>F25/2</f>
        <v>502800</v>
      </c>
    </row>
    <row r="27" spans="1:6" ht="12.75">
      <c r="A27" s="95" t="s">
        <v>65</v>
      </c>
      <c r="B27" s="97"/>
      <c r="C27" s="98"/>
      <c r="D27" s="146"/>
      <c r="E27" s="146"/>
      <c r="F27" s="146"/>
    </row>
    <row r="28" spans="1:6" ht="25.5">
      <c r="A28" s="95" t="s">
        <v>66</v>
      </c>
      <c r="B28" s="101" t="s">
        <v>235</v>
      </c>
      <c r="C28" s="98"/>
      <c r="D28" s="146"/>
      <c r="E28" s="146"/>
      <c r="F28" s="146"/>
    </row>
    <row r="29" spans="1:6" ht="12.75">
      <c r="A29" s="95" t="s">
        <v>67</v>
      </c>
      <c r="B29" s="97" t="s">
        <v>187</v>
      </c>
      <c r="C29" s="98">
        <v>0</v>
      </c>
      <c r="D29" s="146">
        <v>0</v>
      </c>
      <c r="E29" s="146">
        <v>0</v>
      </c>
      <c r="F29" s="146">
        <v>0</v>
      </c>
    </row>
    <row r="30" spans="1:6" ht="12.75">
      <c r="A30" s="95" t="s">
        <v>68</v>
      </c>
      <c r="B30" s="97" t="s">
        <v>188</v>
      </c>
      <c r="C30" s="98">
        <v>0</v>
      </c>
      <c r="D30" s="98">
        <v>0</v>
      </c>
      <c r="E30" s="98">
        <v>0</v>
      </c>
      <c r="F30" s="98">
        <v>0</v>
      </c>
    </row>
    <row r="31" spans="1:6" ht="12.75">
      <c r="A31" s="95" t="s">
        <v>69</v>
      </c>
      <c r="B31" s="97" t="s">
        <v>189</v>
      </c>
      <c r="C31" s="98">
        <v>0</v>
      </c>
      <c r="D31" s="98">
        <v>0</v>
      </c>
      <c r="E31" s="98">
        <v>0</v>
      </c>
      <c r="F31" s="98">
        <v>0</v>
      </c>
    </row>
    <row r="32" spans="1:6" ht="12.75">
      <c r="A32" s="95" t="s">
        <v>70</v>
      </c>
      <c r="B32" s="101" t="s">
        <v>190</v>
      </c>
      <c r="C32" s="10">
        <f>SUM(C29:C31)</f>
        <v>0</v>
      </c>
      <c r="D32" s="10">
        <f>SUM(D29:D31)</f>
        <v>0</v>
      </c>
      <c r="E32" s="10">
        <f>SUM(E29:E31)</f>
        <v>0</v>
      </c>
      <c r="F32" s="10">
        <f>SUM(F29:F31)</f>
        <v>0</v>
      </c>
    </row>
    <row r="33" spans="3:6" ht="12.75">
      <c r="C33" s="102"/>
      <c r="D33" s="102"/>
      <c r="E33" s="102"/>
      <c r="F33" s="102"/>
    </row>
    <row r="34" spans="3:6" ht="12.75">
      <c r="C34" s="102"/>
      <c r="D34" s="102"/>
      <c r="E34" s="102"/>
      <c r="F34" s="102"/>
    </row>
    <row r="35" spans="3:6" ht="12.75">
      <c r="C35" s="102"/>
      <c r="D35" s="102"/>
      <c r="E35" s="102"/>
      <c r="F35" s="102"/>
    </row>
    <row r="36" ht="12.75">
      <c r="C36" s="102"/>
    </row>
    <row r="37" ht="12.75">
      <c r="C37" s="102"/>
    </row>
    <row r="38" ht="12.75">
      <c r="C38" s="102"/>
    </row>
  </sheetData>
  <sheetProtection/>
  <mergeCells count="5">
    <mergeCell ref="B7:F7"/>
    <mergeCell ref="C8:D8"/>
    <mergeCell ref="B9:F9"/>
    <mergeCell ref="A5:F5"/>
    <mergeCell ref="D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M29" sqref="M29"/>
    </sheetView>
  </sheetViews>
  <sheetFormatPr defaultColWidth="9.140625" defaultRowHeight="12.75"/>
  <cols>
    <col min="1" max="1" width="4.00390625" style="124" customWidth="1"/>
    <col min="2" max="3" width="9.140625" style="124" customWidth="1"/>
    <col min="4" max="4" width="18.140625" style="124" customWidth="1"/>
    <col min="5" max="5" width="15.8515625" style="124" customWidth="1"/>
    <col min="6" max="6" width="13.00390625" style="124" customWidth="1"/>
    <col min="7" max="7" width="14.140625" style="124" customWidth="1"/>
    <col min="8" max="8" width="12.8515625" style="124" customWidth="1"/>
    <col min="9" max="9" width="13.140625" style="124" customWidth="1"/>
    <col min="10" max="10" width="15.140625" style="124" customWidth="1"/>
    <col min="11" max="16384" width="9.140625" style="124" customWidth="1"/>
  </cols>
  <sheetData>
    <row r="1" spans="1:10" s="35" customFormat="1" ht="15.75">
      <c r="A1" s="833" t="s">
        <v>402</v>
      </c>
      <c r="B1" s="833"/>
      <c r="C1" s="833"/>
      <c r="D1" s="833"/>
      <c r="E1" s="833"/>
      <c r="F1" s="833"/>
      <c r="G1" s="833"/>
      <c r="H1" s="833"/>
      <c r="I1" s="833"/>
      <c r="J1" s="833"/>
    </row>
    <row r="2" spans="1:10" s="35" customFormat="1" ht="12.7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s="91" customFormat="1" ht="47.25" customHeight="1">
      <c r="A3" s="834" t="s">
        <v>348</v>
      </c>
      <c r="B3" s="834"/>
      <c r="C3" s="834"/>
      <c r="D3" s="834"/>
      <c r="E3" s="834"/>
      <c r="F3" s="834"/>
      <c r="G3" s="834"/>
      <c r="H3" s="834"/>
      <c r="I3" s="834"/>
      <c r="J3" s="834"/>
    </row>
    <row r="4" spans="1:10" s="91" customFormat="1" ht="23.25">
      <c r="A4" s="132"/>
      <c r="B4" s="117"/>
      <c r="C4" s="117"/>
      <c r="D4" s="117"/>
      <c r="E4" s="117"/>
      <c r="F4" s="117"/>
      <c r="G4" s="117"/>
      <c r="H4" s="117"/>
      <c r="I4" s="117"/>
      <c r="J4" s="117"/>
    </row>
    <row r="5" spans="1:10" s="91" customFormat="1" ht="12.75">
      <c r="A5" s="130"/>
      <c r="B5" s="131" t="s">
        <v>0</v>
      </c>
      <c r="C5" s="116" t="s">
        <v>1</v>
      </c>
      <c r="D5" s="116" t="s">
        <v>2</v>
      </c>
      <c r="E5" s="223" t="s">
        <v>3</v>
      </c>
      <c r="F5" s="223" t="s">
        <v>4</v>
      </c>
      <c r="G5" s="223" t="s">
        <v>5</v>
      </c>
      <c r="H5" s="223" t="s">
        <v>86</v>
      </c>
      <c r="I5" s="223" t="s">
        <v>6</v>
      </c>
      <c r="J5" s="223" t="s">
        <v>7</v>
      </c>
    </row>
    <row r="6" spans="1:10" s="119" customFormat="1" ht="23.25">
      <c r="A6" s="133"/>
      <c r="B6" s="117"/>
      <c r="C6" s="117"/>
      <c r="D6" s="835"/>
      <c r="E6" s="836"/>
      <c r="F6" s="836"/>
      <c r="G6" s="836"/>
      <c r="H6" s="836"/>
      <c r="I6" s="117"/>
      <c r="J6" s="118" t="s">
        <v>88</v>
      </c>
    </row>
    <row r="7" spans="1:10" s="91" customFormat="1" ht="12.75">
      <c r="A7" s="837" t="s">
        <v>10</v>
      </c>
      <c r="B7" s="839" t="s">
        <v>164</v>
      </c>
      <c r="C7" s="839"/>
      <c r="D7" s="839"/>
      <c r="E7" s="839"/>
      <c r="F7" s="839"/>
      <c r="G7" s="839"/>
      <c r="H7" s="839"/>
      <c r="I7" s="839"/>
      <c r="J7" s="840" t="s">
        <v>112</v>
      </c>
    </row>
    <row r="8" spans="1:10" s="91" customFormat="1" ht="12.75">
      <c r="A8" s="838"/>
      <c r="B8" s="839"/>
      <c r="C8" s="839"/>
      <c r="D8" s="839"/>
      <c r="E8" s="121" t="s">
        <v>165</v>
      </c>
      <c r="F8" s="121" t="s">
        <v>166</v>
      </c>
      <c r="G8" s="121" t="s">
        <v>167</v>
      </c>
      <c r="H8" s="121" t="s">
        <v>168</v>
      </c>
      <c r="I8" s="121" t="s">
        <v>169</v>
      </c>
      <c r="J8" s="840"/>
    </row>
    <row r="9" spans="1:10" s="123" customFormat="1" ht="28.5" customHeight="1">
      <c r="A9" s="120" t="s">
        <v>16</v>
      </c>
      <c r="B9" s="830" t="s">
        <v>170</v>
      </c>
      <c r="C9" s="831"/>
      <c r="D9" s="832"/>
      <c r="E9" s="141">
        <v>1225</v>
      </c>
      <c r="F9" s="141"/>
      <c r="G9" s="141"/>
      <c r="H9" s="141"/>
      <c r="I9" s="141"/>
      <c r="J9" s="122">
        <f aca="true" t="shared" si="0" ref="J9:J15">SUM(E9:I9)</f>
        <v>1225</v>
      </c>
    </row>
    <row r="10" spans="1:10" s="123" customFormat="1" ht="44.25" customHeight="1">
      <c r="A10" s="120" t="s">
        <v>23</v>
      </c>
      <c r="B10" s="830" t="s">
        <v>171</v>
      </c>
      <c r="C10" s="831"/>
      <c r="D10" s="832"/>
      <c r="E10" s="141">
        <v>280062</v>
      </c>
      <c r="F10" s="141"/>
      <c r="G10" s="141"/>
      <c r="H10" s="141"/>
      <c r="I10" s="141"/>
      <c r="J10" s="122">
        <f t="shared" si="0"/>
        <v>280062</v>
      </c>
    </row>
    <row r="11" spans="1:10" s="123" customFormat="1" ht="30" customHeight="1">
      <c r="A11" s="120" t="s">
        <v>26</v>
      </c>
      <c r="B11" s="830" t="s">
        <v>172</v>
      </c>
      <c r="C11" s="831"/>
      <c r="D11" s="832"/>
      <c r="E11" s="141">
        <v>21311</v>
      </c>
      <c r="F11" s="141"/>
      <c r="G11" s="141"/>
      <c r="H11" s="141"/>
      <c r="I11" s="141"/>
      <c r="J11" s="122">
        <f t="shared" si="0"/>
        <v>21311</v>
      </c>
    </row>
    <row r="12" spans="1:10" s="123" customFormat="1" ht="30" customHeight="1">
      <c r="A12" s="120" t="s">
        <v>57</v>
      </c>
      <c r="B12" s="830" t="s">
        <v>242</v>
      </c>
      <c r="C12" s="831"/>
      <c r="D12" s="832"/>
      <c r="E12" s="141">
        <v>34495</v>
      </c>
      <c r="F12" s="141"/>
      <c r="G12" s="141"/>
      <c r="H12" s="141"/>
      <c r="I12" s="141"/>
      <c r="J12" s="122">
        <f t="shared" si="0"/>
        <v>34495</v>
      </c>
    </row>
    <row r="13" spans="1:10" s="123" customFormat="1" ht="30" customHeight="1">
      <c r="A13" s="120" t="s">
        <v>59</v>
      </c>
      <c r="B13" s="830" t="s">
        <v>357</v>
      </c>
      <c r="C13" s="831"/>
      <c r="D13" s="832"/>
      <c r="E13" s="141">
        <v>23052</v>
      </c>
      <c r="F13" s="141"/>
      <c r="G13" s="141"/>
      <c r="H13" s="141"/>
      <c r="I13" s="141"/>
      <c r="J13" s="122">
        <f t="shared" si="0"/>
        <v>23052</v>
      </c>
    </row>
    <row r="14" spans="1:10" s="123" customFormat="1" ht="30" customHeight="1">
      <c r="A14" s="120" t="s">
        <v>52</v>
      </c>
      <c r="B14" s="830" t="s">
        <v>356</v>
      </c>
      <c r="C14" s="831"/>
      <c r="D14" s="832"/>
      <c r="E14" s="141">
        <v>4672</v>
      </c>
      <c r="F14" s="141"/>
      <c r="G14" s="141"/>
      <c r="H14" s="141"/>
      <c r="I14" s="141"/>
      <c r="J14" s="122">
        <f t="shared" si="0"/>
        <v>4672</v>
      </c>
    </row>
    <row r="15" spans="1:10" s="123" customFormat="1" ht="30" customHeight="1">
      <c r="A15" s="120" t="s">
        <v>27</v>
      </c>
      <c r="B15" s="830" t="s">
        <v>268</v>
      </c>
      <c r="C15" s="831"/>
      <c r="D15" s="832"/>
      <c r="E15" s="141">
        <v>24848</v>
      </c>
      <c r="F15" s="141"/>
      <c r="G15" s="141"/>
      <c r="H15" s="141"/>
      <c r="I15" s="141"/>
      <c r="J15" s="122">
        <f t="shared" si="0"/>
        <v>24848</v>
      </c>
    </row>
    <row r="16" spans="1:10" ht="25.5" customHeight="1">
      <c r="A16" s="120" t="s">
        <v>29</v>
      </c>
      <c r="B16" s="827" t="s">
        <v>173</v>
      </c>
      <c r="C16" s="828"/>
      <c r="D16" s="829"/>
      <c r="E16" s="221">
        <f aca="true" t="shared" si="1" ref="E16:J16">SUM(E9:E15)</f>
        <v>389665</v>
      </c>
      <c r="F16" s="221">
        <f t="shared" si="1"/>
        <v>0</v>
      </c>
      <c r="G16" s="221">
        <f t="shared" si="1"/>
        <v>0</v>
      </c>
      <c r="H16" s="221">
        <f t="shared" si="1"/>
        <v>0</v>
      </c>
      <c r="I16" s="221">
        <f t="shared" si="1"/>
        <v>0</v>
      </c>
      <c r="J16" s="222">
        <f t="shared" si="1"/>
        <v>389665</v>
      </c>
    </row>
    <row r="17" spans="5:9" ht="12.75">
      <c r="E17" s="142"/>
      <c r="F17" s="142"/>
      <c r="G17" s="142"/>
      <c r="H17" s="142"/>
      <c r="I17" s="142"/>
    </row>
  </sheetData>
  <sheetProtection/>
  <mergeCells count="15">
    <mergeCell ref="A1:J1"/>
    <mergeCell ref="A3:J3"/>
    <mergeCell ref="D6:H6"/>
    <mergeCell ref="A7:A8"/>
    <mergeCell ref="B7:D8"/>
    <mergeCell ref="E7:I7"/>
    <mergeCell ref="J7:J8"/>
    <mergeCell ref="B16:D16"/>
    <mergeCell ref="B9:D9"/>
    <mergeCell ref="B10:D10"/>
    <mergeCell ref="B11:D11"/>
    <mergeCell ref="B15:D15"/>
    <mergeCell ref="B12:D12"/>
    <mergeCell ref="B14:D14"/>
    <mergeCell ref="B13:D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zoomScalePageLayoutView="0" workbookViewId="0" topLeftCell="A1">
      <selection activeCell="E2" sqref="E2:F2"/>
    </sheetView>
  </sheetViews>
  <sheetFormatPr defaultColWidth="9.140625" defaultRowHeight="12.75"/>
  <cols>
    <col min="1" max="1" width="4.00390625" style="5" customWidth="1"/>
    <col min="2" max="2" width="3.421875" style="5" customWidth="1"/>
    <col min="3" max="3" width="53.00390625" style="5" customWidth="1"/>
    <col min="4" max="4" width="3.57421875" style="5" hidden="1" customWidth="1"/>
    <col min="5" max="5" width="18.57421875" style="5" customWidth="1"/>
    <col min="6" max="6" width="48.7109375" style="5" customWidth="1"/>
    <col min="7" max="16384" width="9.140625" style="5" customWidth="1"/>
  </cols>
  <sheetData>
    <row r="1" spans="5:6" ht="12.75">
      <c r="E1" s="135"/>
      <c r="F1" s="135"/>
    </row>
    <row r="2" spans="1:6" ht="12.75">
      <c r="A2" s="41"/>
      <c r="B2" s="58"/>
      <c r="C2" s="58"/>
      <c r="D2" s="58"/>
      <c r="E2" s="842" t="s">
        <v>403</v>
      </c>
      <c r="F2" s="843"/>
    </row>
    <row r="3" spans="1:6" ht="12.75">
      <c r="A3" s="41"/>
      <c r="B3" s="58"/>
      <c r="C3" s="58"/>
      <c r="D3" s="58"/>
      <c r="E3" s="59"/>
      <c r="F3" s="59"/>
    </row>
    <row r="4" spans="1:7" ht="33.75" customHeight="1">
      <c r="A4" s="136"/>
      <c r="B4" s="841" t="s">
        <v>347</v>
      </c>
      <c r="C4" s="841"/>
      <c r="D4" s="841"/>
      <c r="E4" s="841"/>
      <c r="F4" s="841"/>
      <c r="G4" s="136"/>
    </row>
    <row r="5" spans="1:7" ht="12.75">
      <c r="A5" s="136"/>
      <c r="B5" s="35"/>
      <c r="C5" s="35"/>
      <c r="D5" s="35"/>
      <c r="G5" s="136"/>
    </row>
    <row r="6" spans="1:7" ht="12.75">
      <c r="A6" s="136"/>
      <c r="B6" s="40" t="s">
        <v>0</v>
      </c>
      <c r="C6" s="57" t="s">
        <v>1</v>
      </c>
      <c r="D6" s="40" t="s">
        <v>86</v>
      </c>
      <c r="E6" s="1" t="s">
        <v>2</v>
      </c>
      <c r="F6" s="127" t="s">
        <v>3</v>
      </c>
      <c r="G6" s="41"/>
    </row>
    <row r="7" spans="1:7" ht="13.5" thickBot="1">
      <c r="A7" s="136"/>
      <c r="B7" s="36"/>
      <c r="C7" s="36"/>
      <c r="D7" s="36"/>
      <c r="F7" s="37" t="s">
        <v>56</v>
      </c>
      <c r="G7" s="136"/>
    </row>
    <row r="8" spans="1:7" ht="47.25" customHeight="1" thickBot="1">
      <c r="A8" s="160" t="s">
        <v>10</v>
      </c>
      <c r="B8" s="161"/>
      <c r="C8" s="150" t="s">
        <v>139</v>
      </c>
      <c r="D8" s="161"/>
      <c r="E8" s="162"/>
      <c r="F8" s="151" t="s">
        <v>223</v>
      </c>
      <c r="G8" s="136"/>
    </row>
    <row r="9" spans="1:6" ht="18" customHeight="1" thickBot="1">
      <c r="A9" s="160" t="s">
        <v>16</v>
      </c>
      <c r="B9" s="153" t="s">
        <v>10</v>
      </c>
      <c r="C9" s="155" t="s">
        <v>307</v>
      </c>
      <c r="D9" s="145"/>
      <c r="E9" s="53">
        <v>2959</v>
      </c>
      <c r="F9" s="152" t="s">
        <v>228</v>
      </c>
    </row>
    <row r="10" spans="1:6" ht="18" customHeight="1" thickBot="1">
      <c r="A10" s="160" t="s">
        <v>23</v>
      </c>
      <c r="B10" s="153" t="s">
        <v>16</v>
      </c>
      <c r="C10" s="156" t="s">
        <v>290</v>
      </c>
      <c r="D10" s="145"/>
      <c r="E10" s="53">
        <v>11000</v>
      </c>
      <c r="F10" s="152" t="s">
        <v>228</v>
      </c>
    </row>
    <row r="11" spans="1:6" ht="18" customHeight="1" thickBot="1">
      <c r="A11" s="160" t="s">
        <v>26</v>
      </c>
      <c r="B11" s="153" t="s">
        <v>23</v>
      </c>
      <c r="C11" s="155" t="s">
        <v>308</v>
      </c>
      <c r="D11" s="145"/>
      <c r="E11" s="53">
        <v>8046</v>
      </c>
      <c r="F11" s="152" t="s">
        <v>226</v>
      </c>
    </row>
    <row r="12" spans="1:6" ht="18" customHeight="1" thickBot="1">
      <c r="A12" s="160" t="s">
        <v>57</v>
      </c>
      <c r="B12" s="153" t="s">
        <v>26</v>
      </c>
      <c r="C12" s="155" t="s">
        <v>309</v>
      </c>
      <c r="D12" s="145"/>
      <c r="E12" s="53">
        <v>4565</v>
      </c>
      <c r="F12" s="152" t="s">
        <v>226</v>
      </c>
    </row>
    <row r="13" spans="1:6" ht="18" customHeight="1" thickBot="1">
      <c r="A13" s="160" t="s">
        <v>59</v>
      </c>
      <c r="B13" s="153" t="s">
        <v>57</v>
      </c>
      <c r="C13" s="155" t="s">
        <v>310</v>
      </c>
      <c r="D13" s="145"/>
      <c r="E13" s="53">
        <v>1225</v>
      </c>
      <c r="F13" s="152" t="s">
        <v>226</v>
      </c>
    </row>
    <row r="14" spans="1:6" ht="18" customHeight="1" thickBot="1">
      <c r="A14" s="160" t="s">
        <v>52</v>
      </c>
      <c r="B14" s="153" t="s">
        <v>59</v>
      </c>
      <c r="C14" s="155" t="s">
        <v>311</v>
      </c>
      <c r="D14" s="158"/>
      <c r="E14" s="53">
        <v>7108</v>
      </c>
      <c r="F14" s="152" t="s">
        <v>226</v>
      </c>
    </row>
    <row r="15" spans="1:6" ht="18" customHeight="1" thickBot="1">
      <c r="A15" s="160" t="s">
        <v>27</v>
      </c>
      <c r="B15" s="153" t="s">
        <v>52</v>
      </c>
      <c r="C15" s="155" t="s">
        <v>291</v>
      </c>
      <c r="D15" s="145"/>
      <c r="E15" s="53">
        <v>20000</v>
      </c>
      <c r="F15" s="152" t="s">
        <v>226</v>
      </c>
    </row>
    <row r="16" spans="1:6" ht="18" customHeight="1" thickBot="1">
      <c r="A16" s="160" t="s">
        <v>29</v>
      </c>
      <c r="B16" s="153" t="s">
        <v>27</v>
      </c>
      <c r="C16" s="155" t="s">
        <v>292</v>
      </c>
      <c r="D16" s="145"/>
      <c r="E16" s="53">
        <v>1026</v>
      </c>
      <c r="F16" s="152" t="s">
        <v>226</v>
      </c>
    </row>
    <row r="17" spans="1:6" ht="18" customHeight="1" thickBot="1">
      <c r="A17" s="160" t="s">
        <v>31</v>
      </c>
      <c r="B17" s="153" t="s">
        <v>29</v>
      </c>
      <c r="C17" s="155" t="s">
        <v>361</v>
      </c>
      <c r="D17" s="145"/>
      <c r="E17" s="53">
        <v>3627</v>
      </c>
      <c r="F17" s="152" t="s">
        <v>227</v>
      </c>
    </row>
    <row r="18" spans="1:6" ht="18" customHeight="1" thickBot="1">
      <c r="A18" s="160" t="s">
        <v>35</v>
      </c>
      <c r="B18" s="153" t="s">
        <v>31</v>
      </c>
      <c r="C18" s="155" t="s">
        <v>293</v>
      </c>
      <c r="D18" s="145"/>
      <c r="E18" s="53">
        <v>11557</v>
      </c>
      <c r="F18" s="152" t="s">
        <v>312</v>
      </c>
    </row>
    <row r="19" spans="1:6" ht="18" customHeight="1" thickBot="1">
      <c r="A19" s="160" t="s">
        <v>53</v>
      </c>
      <c r="B19" s="153" t="s">
        <v>35</v>
      </c>
      <c r="C19" s="156" t="s">
        <v>313</v>
      </c>
      <c r="D19" s="145"/>
      <c r="E19" s="53">
        <v>1300</v>
      </c>
      <c r="F19" s="152" t="s">
        <v>312</v>
      </c>
    </row>
    <row r="20" spans="1:6" ht="18" customHeight="1" thickBot="1">
      <c r="A20" s="160" t="s">
        <v>37</v>
      </c>
      <c r="B20" s="153" t="s">
        <v>53</v>
      </c>
      <c r="C20" s="155" t="s">
        <v>294</v>
      </c>
      <c r="D20" s="145"/>
      <c r="E20" s="53">
        <v>5000</v>
      </c>
      <c r="F20" s="152" t="s">
        <v>314</v>
      </c>
    </row>
    <row r="21" spans="1:6" ht="22.5" customHeight="1" thickBot="1">
      <c r="A21" s="160" t="s">
        <v>39</v>
      </c>
      <c r="B21" s="153" t="s">
        <v>37</v>
      </c>
      <c r="C21" s="157" t="s">
        <v>295</v>
      </c>
      <c r="D21" s="55"/>
      <c r="E21" s="54">
        <v>1000</v>
      </c>
      <c r="F21" s="163" t="s">
        <v>227</v>
      </c>
    </row>
    <row r="22" spans="1:6" ht="18" customHeight="1" thickBot="1">
      <c r="A22" s="160" t="s">
        <v>65</v>
      </c>
      <c r="B22" s="153" t="s">
        <v>39</v>
      </c>
      <c r="C22" s="155" t="s">
        <v>296</v>
      </c>
      <c r="D22" s="55"/>
      <c r="E22" s="53">
        <v>591</v>
      </c>
      <c r="F22" s="152" t="s">
        <v>227</v>
      </c>
    </row>
    <row r="23" spans="1:6" ht="18" customHeight="1" thickBot="1">
      <c r="A23" s="160" t="s">
        <v>66</v>
      </c>
      <c r="B23" s="153" t="s">
        <v>65</v>
      </c>
      <c r="C23" s="155" t="s">
        <v>297</v>
      </c>
      <c r="D23" s="55"/>
      <c r="E23" s="53">
        <v>5000</v>
      </c>
      <c r="F23" s="152" t="s">
        <v>227</v>
      </c>
    </row>
    <row r="24" spans="1:6" ht="16.5" customHeight="1" thickBot="1">
      <c r="A24" s="160" t="s">
        <v>67</v>
      </c>
      <c r="B24" s="153" t="s">
        <v>66</v>
      </c>
      <c r="C24" s="155" t="s">
        <v>298</v>
      </c>
      <c r="D24" s="56"/>
      <c r="E24" s="53">
        <v>8000</v>
      </c>
      <c r="F24" s="152" t="s">
        <v>227</v>
      </c>
    </row>
    <row r="25" spans="1:6" ht="18.75" customHeight="1" thickBot="1">
      <c r="A25" s="160" t="s">
        <v>68</v>
      </c>
      <c r="B25" s="153" t="s">
        <v>67</v>
      </c>
      <c r="C25" s="155" t="s">
        <v>299</v>
      </c>
      <c r="D25" s="56"/>
      <c r="E25" s="53">
        <v>11000</v>
      </c>
      <c r="F25" s="165" t="s">
        <v>227</v>
      </c>
    </row>
    <row r="26" spans="1:6" ht="15.75" thickBot="1">
      <c r="A26" s="160" t="s">
        <v>69</v>
      </c>
      <c r="B26" s="153" t="s">
        <v>68</v>
      </c>
      <c r="C26" s="155" t="s">
        <v>300</v>
      </c>
      <c r="D26" s="154"/>
      <c r="E26" s="53">
        <v>2540</v>
      </c>
      <c r="F26" s="165" t="s">
        <v>227</v>
      </c>
    </row>
    <row r="27" spans="1:6" ht="15.75" thickBot="1">
      <c r="A27" s="160" t="s">
        <v>70</v>
      </c>
      <c r="B27" s="153" t="s">
        <v>69</v>
      </c>
      <c r="C27" s="155" t="s">
        <v>301</v>
      </c>
      <c r="D27" s="154"/>
      <c r="E27" s="53">
        <v>1225</v>
      </c>
      <c r="F27" s="165" t="s">
        <v>227</v>
      </c>
    </row>
    <row r="28" spans="1:6" ht="15.75" thickBot="1">
      <c r="A28" s="160" t="s">
        <v>71</v>
      </c>
      <c r="B28" s="153" t="s">
        <v>70</v>
      </c>
      <c r="C28" s="155" t="s">
        <v>315</v>
      </c>
      <c r="D28" s="159"/>
      <c r="E28" s="53">
        <v>10000</v>
      </c>
      <c r="F28" s="165" t="s">
        <v>227</v>
      </c>
    </row>
    <row r="29" spans="1:6" ht="15.75" thickBot="1">
      <c r="A29" s="160" t="s">
        <v>72</v>
      </c>
      <c r="B29" s="153" t="s">
        <v>71</v>
      </c>
      <c r="C29" s="155" t="s">
        <v>302</v>
      </c>
      <c r="D29" s="154"/>
      <c r="E29" s="53">
        <v>1225</v>
      </c>
      <c r="F29" s="165" t="s">
        <v>227</v>
      </c>
    </row>
    <row r="30" spans="1:6" ht="15.75" thickBot="1">
      <c r="A30" s="160" t="s">
        <v>74</v>
      </c>
      <c r="B30" s="153" t="s">
        <v>72</v>
      </c>
      <c r="C30" s="155" t="s">
        <v>303</v>
      </c>
      <c r="D30" s="154"/>
      <c r="E30" s="53">
        <v>5499</v>
      </c>
      <c r="F30" s="165" t="s">
        <v>227</v>
      </c>
    </row>
    <row r="31" spans="1:6" ht="15.75" thickBot="1">
      <c r="A31" s="160" t="s">
        <v>77</v>
      </c>
      <c r="B31" s="153" t="s">
        <v>74</v>
      </c>
      <c r="C31" s="155" t="s">
        <v>304</v>
      </c>
      <c r="D31" s="154"/>
      <c r="E31" s="53">
        <v>2142</v>
      </c>
      <c r="F31" s="165" t="s">
        <v>227</v>
      </c>
    </row>
    <row r="32" spans="1:6" ht="15.75" thickBot="1">
      <c r="A32" s="160" t="s">
        <v>79</v>
      </c>
      <c r="B32" s="153" t="s">
        <v>77</v>
      </c>
      <c r="C32" s="155" t="s">
        <v>316</v>
      </c>
      <c r="D32" s="154"/>
      <c r="E32" s="53">
        <v>1000</v>
      </c>
      <c r="F32" s="165" t="s">
        <v>227</v>
      </c>
    </row>
    <row r="33" spans="1:6" ht="15.75" thickBot="1">
      <c r="A33" s="160" t="s">
        <v>81</v>
      </c>
      <c r="B33" s="153" t="s">
        <v>79</v>
      </c>
      <c r="C33" s="157" t="s">
        <v>305</v>
      </c>
      <c r="D33" s="154"/>
      <c r="E33" s="53">
        <v>3000</v>
      </c>
      <c r="F33" s="165" t="s">
        <v>227</v>
      </c>
    </row>
    <row r="34" spans="1:6" ht="15.75" thickBot="1">
      <c r="A34" s="160" t="s">
        <v>83</v>
      </c>
      <c r="B34" s="153" t="s">
        <v>81</v>
      </c>
      <c r="C34" s="157" t="s">
        <v>324</v>
      </c>
      <c r="D34" s="154"/>
      <c r="E34" s="53">
        <v>1842</v>
      </c>
      <c r="F34" s="165" t="s">
        <v>227</v>
      </c>
    </row>
    <row r="35" spans="1:6" ht="15">
      <c r="A35" s="160" t="s">
        <v>84</v>
      </c>
      <c r="B35" s="153" t="s">
        <v>83</v>
      </c>
      <c r="C35" s="157" t="s">
        <v>306</v>
      </c>
      <c r="D35" s="154"/>
      <c r="E35" s="53">
        <v>20000</v>
      </c>
      <c r="F35" s="165" t="s">
        <v>227</v>
      </c>
    </row>
    <row r="36" spans="1:6" ht="30.75" customHeight="1" thickBot="1">
      <c r="A36" s="164" t="s">
        <v>85</v>
      </c>
      <c r="B36" s="166"/>
      <c r="C36" s="167" t="s">
        <v>317</v>
      </c>
      <c r="D36" s="166"/>
      <c r="E36" s="168">
        <f>SUM(E9:E35)</f>
        <v>151477</v>
      </c>
      <c r="F36" s="169"/>
    </row>
    <row r="37" ht="12.75">
      <c r="C37" s="3"/>
    </row>
  </sheetData>
  <sheetProtection/>
  <mergeCells count="2">
    <mergeCell ref="B4:F4"/>
    <mergeCell ref="E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zoomScalePageLayoutView="0" workbookViewId="0" topLeftCell="A1">
      <selection activeCell="U27" sqref="U27"/>
    </sheetView>
  </sheetViews>
  <sheetFormatPr defaultColWidth="9.140625" defaultRowHeight="12.75"/>
  <cols>
    <col min="1" max="1" width="4.00390625" style="5" customWidth="1"/>
    <col min="2" max="2" width="3.421875" style="5" customWidth="1"/>
    <col min="3" max="6" width="9.140625" style="5" customWidth="1"/>
    <col min="7" max="7" width="20.8515625" style="5" customWidth="1"/>
    <col min="8" max="8" width="3.57421875" style="5" hidden="1" customWidth="1"/>
    <col min="9" max="9" width="21.140625" style="5" customWidth="1"/>
    <col min="10" max="10" width="19.00390625" style="5" customWidth="1"/>
    <col min="11" max="11" width="17.7109375" style="5" customWidth="1"/>
    <col min="12" max="16384" width="9.140625" style="5" customWidth="1"/>
  </cols>
  <sheetData>
    <row r="1" ht="12.75">
      <c r="I1" s="135"/>
    </row>
    <row r="2" spans="1:9" ht="12.75">
      <c r="A2" s="41"/>
      <c r="B2" s="58"/>
      <c r="C2" s="58"/>
      <c r="D2" s="58"/>
      <c r="E2" s="58"/>
      <c r="F2" s="58"/>
      <c r="G2" s="58"/>
      <c r="H2" s="58"/>
      <c r="I2" s="148" t="s">
        <v>404</v>
      </c>
    </row>
    <row r="3" spans="1:9" ht="12.75">
      <c r="A3" s="41"/>
      <c r="B3" s="58"/>
      <c r="C3" s="58"/>
      <c r="D3" s="58"/>
      <c r="E3" s="58"/>
      <c r="F3" s="58"/>
      <c r="G3" s="58"/>
      <c r="H3" s="58"/>
      <c r="I3" s="59"/>
    </row>
    <row r="4" spans="1:11" ht="33.75" customHeight="1">
      <c r="A4" s="841" t="s">
        <v>343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</row>
    <row r="5" spans="1:10" ht="33.75" customHeight="1">
      <c r="A5" s="136"/>
      <c r="B5" s="144"/>
      <c r="C5" s="144"/>
      <c r="D5" s="144"/>
      <c r="E5" s="144"/>
      <c r="F5" s="144"/>
      <c r="G5" s="144"/>
      <c r="H5" s="144"/>
      <c r="I5" s="144"/>
      <c r="J5" s="136"/>
    </row>
    <row r="6" spans="1:10" ht="33.75" customHeight="1">
      <c r="A6" s="136"/>
      <c r="B6" s="144"/>
      <c r="C6" s="144"/>
      <c r="D6" s="144"/>
      <c r="E6" s="144"/>
      <c r="F6" s="144"/>
      <c r="G6" s="144"/>
      <c r="H6" s="144"/>
      <c r="I6" s="144"/>
      <c r="J6" s="136"/>
    </row>
    <row r="7" spans="1:10" ht="33.75" customHeight="1">
      <c r="A7" s="136"/>
      <c r="B7" s="144"/>
      <c r="C7" s="144"/>
      <c r="D7" s="144"/>
      <c r="E7" s="144"/>
      <c r="F7" s="144"/>
      <c r="G7" s="144"/>
      <c r="H7" s="144"/>
      <c r="I7" s="144"/>
      <c r="J7" s="136"/>
    </row>
    <row r="8" spans="1:10" ht="12.75">
      <c r="A8" s="136"/>
      <c r="B8" s="35"/>
      <c r="C8" s="35"/>
      <c r="D8" s="35"/>
      <c r="E8" s="35"/>
      <c r="F8" s="35"/>
      <c r="G8" s="35"/>
      <c r="H8" s="35"/>
      <c r="J8" s="136"/>
    </row>
    <row r="9" spans="1:11" ht="12.75">
      <c r="A9" s="136"/>
      <c r="B9" s="197" t="s">
        <v>0</v>
      </c>
      <c r="C9" s="197" t="s">
        <v>1</v>
      </c>
      <c r="D9" s="197" t="s">
        <v>2</v>
      </c>
      <c r="E9" s="197" t="s">
        <v>3</v>
      </c>
      <c r="F9" s="197" t="s">
        <v>4</v>
      </c>
      <c r="G9" s="197" t="s">
        <v>5</v>
      </c>
      <c r="H9" s="197" t="s">
        <v>86</v>
      </c>
      <c r="I9" s="197" t="s">
        <v>86</v>
      </c>
      <c r="J9" s="198" t="s">
        <v>6</v>
      </c>
      <c r="K9" s="198" t="s">
        <v>7</v>
      </c>
    </row>
    <row r="10" spans="1:11" ht="13.5" thickBot="1">
      <c r="A10" s="136"/>
      <c r="B10" s="41"/>
      <c r="C10" s="41"/>
      <c r="D10" s="41"/>
      <c r="E10" s="41"/>
      <c r="F10" s="41"/>
      <c r="G10" s="41"/>
      <c r="H10" s="41"/>
      <c r="I10" s="41"/>
      <c r="J10" s="41"/>
      <c r="K10" s="196"/>
    </row>
    <row r="11" spans="1:11" ht="28.5" customHeight="1">
      <c r="A11" s="850" t="s">
        <v>10</v>
      </c>
      <c r="B11" s="852" t="s">
        <v>350</v>
      </c>
      <c r="C11" s="853"/>
      <c r="D11" s="853"/>
      <c r="E11" s="853"/>
      <c r="F11" s="853"/>
      <c r="G11" s="854"/>
      <c r="H11" s="199"/>
      <c r="I11" s="846" t="s">
        <v>341</v>
      </c>
      <c r="J11" s="847"/>
      <c r="K11" s="848" t="s">
        <v>340</v>
      </c>
    </row>
    <row r="12" spans="1:11" ht="33.75" customHeight="1">
      <c r="A12" s="851"/>
      <c r="B12" s="855"/>
      <c r="C12" s="856"/>
      <c r="D12" s="856"/>
      <c r="E12" s="856"/>
      <c r="F12" s="856"/>
      <c r="G12" s="857"/>
      <c r="H12" s="194"/>
      <c r="I12" s="195" t="s">
        <v>289</v>
      </c>
      <c r="J12" s="201" t="s">
        <v>349</v>
      </c>
      <c r="K12" s="849"/>
    </row>
    <row r="13" spans="1:11" ht="18" customHeight="1">
      <c r="A13" s="149" t="s">
        <v>16</v>
      </c>
      <c r="B13" s="191" t="s">
        <v>10</v>
      </c>
      <c r="C13" s="845" t="s">
        <v>346</v>
      </c>
      <c r="D13" s="844"/>
      <c r="E13" s="844"/>
      <c r="F13" s="844"/>
      <c r="G13" s="844"/>
      <c r="H13" s="844"/>
      <c r="I13" s="53">
        <v>13821</v>
      </c>
      <c r="J13" s="53">
        <v>8490</v>
      </c>
      <c r="K13" s="152">
        <f>SUM(I13:J13)</f>
        <v>22311</v>
      </c>
    </row>
    <row r="14" spans="1:11" ht="18" customHeight="1">
      <c r="A14" s="149" t="s">
        <v>23</v>
      </c>
      <c r="B14" s="191" t="s">
        <v>23</v>
      </c>
      <c r="C14" s="844" t="s">
        <v>322</v>
      </c>
      <c r="D14" s="844"/>
      <c r="E14" s="844"/>
      <c r="F14" s="844"/>
      <c r="G14" s="844"/>
      <c r="H14" s="844"/>
      <c r="I14" s="53">
        <v>19595</v>
      </c>
      <c r="J14" s="53">
        <v>3536</v>
      </c>
      <c r="K14" s="152">
        <f aca="true" t="shared" si="0" ref="K14:K19">SUM(I14:J14)</f>
        <v>23131</v>
      </c>
    </row>
    <row r="15" spans="1:11" ht="18" customHeight="1">
      <c r="A15" s="149" t="s">
        <v>26</v>
      </c>
      <c r="B15" s="191" t="s">
        <v>26</v>
      </c>
      <c r="C15" s="860" t="s">
        <v>287</v>
      </c>
      <c r="D15" s="860"/>
      <c r="E15" s="860"/>
      <c r="F15" s="860"/>
      <c r="G15" s="860"/>
      <c r="H15" s="860"/>
      <c r="I15" s="53">
        <v>280062</v>
      </c>
      <c r="J15" s="53">
        <v>0</v>
      </c>
      <c r="K15" s="152">
        <f t="shared" si="0"/>
        <v>280062</v>
      </c>
    </row>
    <row r="16" spans="1:11" ht="18" customHeight="1">
      <c r="A16" s="149" t="s">
        <v>57</v>
      </c>
      <c r="B16" s="191" t="s">
        <v>57</v>
      </c>
      <c r="C16" s="844" t="s">
        <v>288</v>
      </c>
      <c r="D16" s="844"/>
      <c r="E16" s="844"/>
      <c r="F16" s="844"/>
      <c r="G16" s="844"/>
      <c r="H16" s="844"/>
      <c r="I16" s="53">
        <v>34496</v>
      </c>
      <c r="J16" s="53">
        <v>0</v>
      </c>
      <c r="K16" s="152">
        <f t="shared" si="0"/>
        <v>34496</v>
      </c>
    </row>
    <row r="17" spans="1:11" ht="18" customHeight="1">
      <c r="A17" s="149" t="s">
        <v>59</v>
      </c>
      <c r="B17" s="191" t="s">
        <v>52</v>
      </c>
      <c r="C17" s="845" t="s">
        <v>339</v>
      </c>
      <c r="D17" s="844"/>
      <c r="E17" s="844"/>
      <c r="F17" s="844"/>
      <c r="G17" s="844"/>
      <c r="H17" s="844"/>
      <c r="I17" s="53">
        <v>10951</v>
      </c>
      <c r="J17" s="53">
        <v>0</v>
      </c>
      <c r="K17" s="152">
        <f t="shared" si="0"/>
        <v>10951</v>
      </c>
    </row>
    <row r="18" spans="1:11" ht="18" customHeight="1">
      <c r="A18" s="149" t="s">
        <v>52</v>
      </c>
      <c r="B18" s="191" t="s">
        <v>27</v>
      </c>
      <c r="C18" s="860" t="s">
        <v>323</v>
      </c>
      <c r="D18" s="860"/>
      <c r="E18" s="860"/>
      <c r="F18" s="860"/>
      <c r="G18" s="860"/>
      <c r="H18" s="145"/>
      <c r="I18" s="53">
        <v>17060</v>
      </c>
      <c r="J18" s="53">
        <v>0</v>
      </c>
      <c r="K18" s="152">
        <f t="shared" si="0"/>
        <v>17060</v>
      </c>
    </row>
    <row r="19" spans="1:11" ht="18" customHeight="1" thickBot="1">
      <c r="A19" s="149" t="s">
        <v>27</v>
      </c>
      <c r="B19" s="192"/>
      <c r="C19" s="858" t="s">
        <v>342</v>
      </c>
      <c r="D19" s="859"/>
      <c r="E19" s="859"/>
      <c r="F19" s="859"/>
      <c r="G19" s="859"/>
      <c r="H19" s="859"/>
      <c r="I19" s="193">
        <f>SUM(I13:I18)</f>
        <v>375985</v>
      </c>
      <c r="J19" s="193">
        <f>SUM(J13:J18)</f>
        <v>12026</v>
      </c>
      <c r="K19" s="200">
        <f t="shared" si="0"/>
        <v>388011</v>
      </c>
    </row>
    <row r="20" ht="12.75">
      <c r="I20" s="42"/>
    </row>
    <row r="21" spans="3:9" ht="12.75">
      <c r="C21" s="11"/>
      <c r="D21" s="11"/>
      <c r="E21" s="11"/>
      <c r="F21" s="11"/>
      <c r="G21" s="11"/>
      <c r="H21" s="11"/>
      <c r="I21" s="43"/>
    </row>
    <row r="22" ht="12.75">
      <c r="I22" s="8"/>
    </row>
  </sheetData>
  <sheetProtection/>
  <mergeCells count="12">
    <mergeCell ref="A4:K4"/>
    <mergeCell ref="C19:H19"/>
    <mergeCell ref="C13:H13"/>
    <mergeCell ref="C14:H14"/>
    <mergeCell ref="C18:G18"/>
    <mergeCell ref="C15:H15"/>
    <mergeCell ref="C16:H16"/>
    <mergeCell ref="C17:H17"/>
    <mergeCell ref="I11:J11"/>
    <mergeCell ref="K11:K12"/>
    <mergeCell ref="A11:A12"/>
    <mergeCell ref="B11:G1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5.00390625" style="475" customWidth="1"/>
    <col min="2" max="2" width="61.140625" style="475" customWidth="1"/>
    <col min="3" max="4" width="17.57421875" style="475" customWidth="1"/>
    <col min="5" max="5" width="15.7109375" style="475" customWidth="1"/>
    <col min="6" max="6" width="14.57421875" style="475" customWidth="1"/>
    <col min="7" max="7" width="14.28125" style="475" customWidth="1"/>
    <col min="8" max="8" width="10.57421875" style="475" customWidth="1"/>
    <col min="9" max="9" width="9.57421875" style="475" bestFit="1" customWidth="1"/>
    <col min="10" max="16384" width="9.140625" style="475" customWidth="1"/>
  </cols>
  <sheetData>
    <row r="1" spans="3:8" s="471" customFormat="1" ht="12.75">
      <c r="C1" s="472"/>
      <c r="D1" s="472"/>
      <c r="E1" s="473"/>
      <c r="F1" s="473"/>
      <c r="G1" s="473"/>
      <c r="H1" s="472" t="s">
        <v>639</v>
      </c>
    </row>
    <row r="2" spans="2:7" s="471" customFormat="1" ht="34.5" customHeight="1">
      <c r="B2" s="473"/>
      <c r="C2" s="473"/>
      <c r="D2" s="473"/>
      <c r="E2" s="473"/>
      <c r="F2" s="473"/>
      <c r="G2" s="473"/>
    </row>
    <row r="3" spans="1:8" s="471" customFormat="1" ht="27" customHeight="1">
      <c r="A3" s="865" t="s">
        <v>617</v>
      </c>
      <c r="B3" s="727"/>
      <c r="C3" s="727"/>
      <c r="D3" s="727"/>
      <c r="E3" s="727"/>
      <c r="F3" s="727"/>
      <c r="G3" s="727"/>
      <c r="H3" s="659"/>
    </row>
    <row r="4" spans="1:13" ht="27" customHeight="1">
      <c r="A4" s="865" t="s">
        <v>618</v>
      </c>
      <c r="B4" s="727" t="s">
        <v>163</v>
      </c>
      <c r="C4" s="727"/>
      <c r="D4" s="727"/>
      <c r="E4" s="727"/>
      <c r="F4" s="727"/>
      <c r="G4" s="727"/>
      <c r="H4" s="659"/>
      <c r="I4" s="474"/>
      <c r="J4" s="474"/>
      <c r="K4" s="474"/>
      <c r="L4" s="474"/>
      <c r="M4" s="474"/>
    </row>
    <row r="5" spans="2:13" ht="34.5" customHeight="1">
      <c r="B5" s="476"/>
      <c r="C5" s="476"/>
      <c r="D5" s="476"/>
      <c r="E5" s="476"/>
      <c r="F5" s="476"/>
      <c r="G5" s="476"/>
      <c r="H5" s="474"/>
      <c r="I5" s="474"/>
      <c r="J5" s="474"/>
      <c r="K5" s="474"/>
      <c r="L5" s="474"/>
      <c r="M5" s="474"/>
    </row>
    <row r="6" spans="1:7" ht="38.25" customHeight="1">
      <c r="A6" s="870"/>
      <c r="B6" s="870"/>
      <c r="C6" s="870"/>
      <c r="D6" s="870"/>
      <c r="E6" s="870"/>
      <c r="F6" s="870"/>
      <c r="G6" s="870"/>
    </row>
    <row r="7" spans="1:8" ht="12.75">
      <c r="A7" s="477"/>
      <c r="B7" s="478" t="s">
        <v>0</v>
      </c>
      <c r="C7" s="479" t="s">
        <v>1</v>
      </c>
      <c r="D7" s="479" t="s">
        <v>2</v>
      </c>
      <c r="E7" s="479" t="s">
        <v>3</v>
      </c>
      <c r="F7" s="479" t="s">
        <v>4</v>
      </c>
      <c r="G7" s="479" t="s">
        <v>5</v>
      </c>
      <c r="H7" s="479" t="s">
        <v>86</v>
      </c>
    </row>
    <row r="8" spans="1:8" s="471" customFormat="1" ht="12.75">
      <c r="A8" s="480">
        <v>1</v>
      </c>
      <c r="B8" s="481"/>
      <c r="C8" s="482"/>
      <c r="D8" s="482"/>
      <c r="E8" s="482"/>
      <c r="F8" s="482"/>
      <c r="G8" s="871" t="s">
        <v>88</v>
      </c>
      <c r="H8" s="655"/>
    </row>
    <row r="9" spans="1:9" ht="18.75" customHeight="1">
      <c r="A9" s="483">
        <f>A8+1</f>
        <v>2</v>
      </c>
      <c r="B9" s="861" t="s">
        <v>216</v>
      </c>
      <c r="C9" s="862" t="s">
        <v>619</v>
      </c>
      <c r="D9" s="862" t="s">
        <v>620</v>
      </c>
      <c r="E9" s="864" t="s">
        <v>621</v>
      </c>
      <c r="F9" s="864"/>
      <c r="G9" s="864"/>
      <c r="H9" s="862" t="s">
        <v>622</v>
      </c>
      <c r="I9" s="485"/>
    </row>
    <row r="10" spans="1:9" ht="28.5" customHeight="1">
      <c r="A10" s="483">
        <f aca="true" t="shared" si="0" ref="A10:A17">A9+1</f>
        <v>3</v>
      </c>
      <c r="B10" s="861"/>
      <c r="C10" s="863"/>
      <c r="D10" s="863"/>
      <c r="E10" s="484" t="s">
        <v>217</v>
      </c>
      <c r="F10" s="484" t="s">
        <v>623</v>
      </c>
      <c r="G10" s="486" t="s">
        <v>112</v>
      </c>
      <c r="H10" s="863"/>
      <c r="I10" s="485"/>
    </row>
    <row r="11" spans="1:9" ht="22.5" customHeight="1">
      <c r="A11" s="483">
        <f t="shared" si="0"/>
        <v>4</v>
      </c>
      <c r="B11" s="487" t="s">
        <v>218</v>
      </c>
      <c r="C11" s="488">
        <v>10</v>
      </c>
      <c r="D11" s="488">
        <v>8100</v>
      </c>
      <c r="E11" s="488">
        <v>8436</v>
      </c>
      <c r="F11" s="488">
        <v>937</v>
      </c>
      <c r="G11" s="488">
        <f aca="true" t="shared" si="1" ref="G11:G16">SUM(E11:F11)</f>
        <v>9373</v>
      </c>
      <c r="H11" s="488">
        <v>9373</v>
      </c>
      <c r="I11" s="485"/>
    </row>
    <row r="12" spans="1:8" s="489" customFormat="1" ht="22.5" customHeight="1">
      <c r="A12" s="483">
        <f t="shared" si="0"/>
        <v>5</v>
      </c>
      <c r="B12" s="487" t="s">
        <v>219</v>
      </c>
      <c r="C12" s="488">
        <v>10</v>
      </c>
      <c r="D12" s="488">
        <v>2700</v>
      </c>
      <c r="E12" s="488">
        <v>672</v>
      </c>
      <c r="F12" s="488">
        <v>75</v>
      </c>
      <c r="G12" s="488">
        <f t="shared" si="1"/>
        <v>747</v>
      </c>
      <c r="H12" s="488">
        <v>747</v>
      </c>
    </row>
    <row r="13" spans="1:8" s="489" customFormat="1" ht="22.5" customHeight="1">
      <c r="A13" s="483">
        <f t="shared" si="0"/>
        <v>6</v>
      </c>
      <c r="B13" s="487" t="s">
        <v>220</v>
      </c>
      <c r="C13" s="488">
        <v>20</v>
      </c>
      <c r="D13" s="488">
        <v>35568</v>
      </c>
      <c r="E13" s="488">
        <v>30962</v>
      </c>
      <c r="F13" s="488">
        <v>7741</v>
      </c>
      <c r="G13" s="488">
        <f t="shared" si="1"/>
        <v>38703</v>
      </c>
      <c r="H13" s="488">
        <v>38703</v>
      </c>
    </row>
    <row r="14" spans="1:8" s="489" customFormat="1" ht="22.5" customHeight="1">
      <c r="A14" s="483">
        <f t="shared" si="0"/>
        <v>7</v>
      </c>
      <c r="B14" s="490" t="s">
        <v>221</v>
      </c>
      <c r="C14" s="491">
        <v>10</v>
      </c>
      <c r="D14" s="488">
        <v>16200</v>
      </c>
      <c r="E14" s="488">
        <v>26524</v>
      </c>
      <c r="F14" s="488">
        <v>2947</v>
      </c>
      <c r="G14" s="488">
        <f t="shared" si="1"/>
        <v>29471</v>
      </c>
      <c r="H14" s="488">
        <v>29471</v>
      </c>
    </row>
    <row r="15" spans="1:8" s="489" customFormat="1" ht="22.5" customHeight="1">
      <c r="A15" s="483">
        <f t="shared" si="0"/>
        <v>8</v>
      </c>
      <c r="B15" s="492" t="s">
        <v>405</v>
      </c>
      <c r="C15" s="493">
        <v>100</v>
      </c>
      <c r="D15" s="488"/>
      <c r="E15" s="488">
        <v>1010</v>
      </c>
      <c r="F15" s="488"/>
      <c r="G15" s="488">
        <f t="shared" si="1"/>
        <v>1010</v>
      </c>
      <c r="H15" s="488">
        <v>1010</v>
      </c>
    </row>
    <row r="16" spans="1:8" s="489" customFormat="1" ht="22.5" customHeight="1">
      <c r="A16" s="483">
        <f t="shared" si="0"/>
        <v>9</v>
      </c>
      <c r="B16" s="494" t="s">
        <v>624</v>
      </c>
      <c r="C16" s="495"/>
      <c r="D16" s="488"/>
      <c r="E16" s="488"/>
      <c r="F16" s="488"/>
      <c r="G16" s="488">
        <f t="shared" si="1"/>
        <v>0</v>
      </c>
      <c r="H16" s="488">
        <v>8735</v>
      </c>
    </row>
    <row r="17" spans="1:8" s="489" customFormat="1" ht="22.5" customHeight="1">
      <c r="A17" s="480">
        <f t="shared" si="0"/>
        <v>10</v>
      </c>
      <c r="B17" s="496" t="s">
        <v>625</v>
      </c>
      <c r="C17" s="496"/>
      <c r="D17" s="488">
        <f>SUM(D11:D16)</f>
        <v>62568</v>
      </c>
      <c r="E17" s="488">
        <f>SUM(E11:E16)</f>
        <v>67604</v>
      </c>
      <c r="F17" s="488">
        <f>SUM(F11:F16)</f>
        <v>11700</v>
      </c>
      <c r="G17" s="488">
        <f>SUM(G11:G16)</f>
        <v>79304</v>
      </c>
      <c r="H17" s="488">
        <f>SUM(H11:H16)</f>
        <v>88039</v>
      </c>
    </row>
    <row r="18" spans="1:7" s="489" customFormat="1" ht="19.5" customHeight="1">
      <c r="A18" s="497"/>
      <c r="B18" s="498"/>
      <c r="C18" s="498"/>
      <c r="D18" s="498"/>
      <c r="E18" s="498"/>
      <c r="F18" s="499"/>
      <c r="G18" s="500"/>
    </row>
    <row r="19" spans="1:7" s="489" customFormat="1" ht="39.75" customHeight="1">
      <c r="A19" s="866"/>
      <c r="B19" s="866"/>
      <c r="C19" s="866"/>
      <c r="D19" s="866"/>
      <c r="E19" s="866"/>
      <c r="F19" s="866"/>
      <c r="G19" s="866"/>
    </row>
    <row r="20" spans="1:7" s="489" customFormat="1" ht="15" customHeight="1">
      <c r="A20" s="867"/>
      <c r="B20" s="866"/>
      <c r="C20" s="501"/>
      <c r="D20" s="501"/>
      <c r="E20" s="869"/>
      <c r="F20" s="869"/>
      <c r="G20" s="869"/>
    </row>
    <row r="21" spans="1:7" s="489" customFormat="1" ht="24" customHeight="1">
      <c r="A21" s="868"/>
      <c r="B21" s="866"/>
      <c r="C21" s="501"/>
      <c r="D21" s="501"/>
      <c r="E21" s="503"/>
      <c r="F21" s="503"/>
      <c r="G21" s="504"/>
    </row>
    <row r="22" spans="1:7" s="489" customFormat="1" ht="19.5" customHeight="1">
      <c r="A22" s="502"/>
      <c r="B22" s="499"/>
      <c r="C22" s="499"/>
      <c r="D22" s="499"/>
      <c r="E22" s="505"/>
      <c r="F22" s="505"/>
      <c r="G22" s="506"/>
    </row>
    <row r="23" spans="1:7" s="489" customFormat="1" ht="19.5" customHeight="1">
      <c r="A23" s="502"/>
      <c r="B23" s="507"/>
      <c r="C23" s="507"/>
      <c r="D23" s="507"/>
      <c r="E23" s="505"/>
      <c r="F23" s="505"/>
      <c r="G23" s="506"/>
    </row>
    <row r="24" spans="1:7" s="489" customFormat="1" ht="19.5" customHeight="1">
      <c r="A24" s="502"/>
      <c r="B24" s="507"/>
      <c r="C24" s="507"/>
      <c r="D24" s="507"/>
      <c r="E24" s="505"/>
      <c r="F24" s="505"/>
      <c r="G24" s="506"/>
    </row>
    <row r="25" spans="1:7" s="489" customFormat="1" ht="19.5" customHeight="1">
      <c r="A25" s="502"/>
      <c r="B25" s="508"/>
      <c r="C25" s="508"/>
      <c r="D25" s="508"/>
      <c r="E25" s="505"/>
      <c r="F25" s="505"/>
      <c r="G25" s="506"/>
    </row>
    <row r="26" spans="1:7" s="500" customFormat="1" ht="19.5" customHeight="1">
      <c r="A26" s="502"/>
      <c r="B26" s="508"/>
      <c r="C26" s="508"/>
      <c r="D26" s="508"/>
      <c r="E26" s="505"/>
      <c r="F26" s="505"/>
      <c r="G26" s="506"/>
    </row>
    <row r="27" spans="1:7" s="489" customFormat="1" ht="19.5" customHeight="1">
      <c r="A27" s="502"/>
      <c r="B27" s="508"/>
      <c r="C27" s="508"/>
      <c r="D27" s="508"/>
      <c r="E27" s="505"/>
      <c r="F27" s="505"/>
      <c r="G27" s="506"/>
    </row>
    <row r="28" spans="1:7" s="489" customFormat="1" ht="19.5" customHeight="1">
      <c r="A28" s="502"/>
      <c r="B28" s="500"/>
      <c r="C28" s="500"/>
      <c r="D28" s="500"/>
      <c r="E28" s="505"/>
      <c r="F28" s="505"/>
      <c r="G28" s="506"/>
    </row>
    <row r="29" spans="1:7" s="489" customFormat="1" ht="19.5" customHeight="1">
      <c r="A29" s="502"/>
      <c r="B29" s="500"/>
      <c r="C29" s="500"/>
      <c r="D29" s="500"/>
      <c r="E29" s="505"/>
      <c r="F29" s="505"/>
      <c r="G29" s="506"/>
    </row>
    <row r="30" spans="1:7" s="489" customFormat="1" ht="19.5" customHeight="1">
      <c r="A30" s="502"/>
      <c r="B30" s="508"/>
      <c r="C30" s="508"/>
      <c r="D30" s="508"/>
      <c r="E30" s="505"/>
      <c r="F30" s="505"/>
      <c r="G30" s="506"/>
    </row>
    <row r="31" spans="1:7" s="489" customFormat="1" ht="19.5" customHeight="1">
      <c r="A31" s="502"/>
      <c r="B31" s="509"/>
      <c r="C31" s="509"/>
      <c r="D31" s="509"/>
      <c r="E31" s="510"/>
      <c r="F31" s="505"/>
      <c r="G31" s="506"/>
    </row>
    <row r="32" spans="1:7" s="489" customFormat="1" ht="19.5" customHeight="1">
      <c r="A32" s="502"/>
      <c r="B32" s="508"/>
      <c r="C32" s="508"/>
      <c r="D32" s="508"/>
      <c r="E32" s="505"/>
      <c r="F32" s="505"/>
      <c r="G32" s="506"/>
    </row>
    <row r="33" spans="1:7" s="489" customFormat="1" ht="19.5" customHeight="1">
      <c r="A33" s="502"/>
      <c r="B33" s="508"/>
      <c r="C33" s="508"/>
      <c r="D33" s="508"/>
      <c r="E33" s="505"/>
      <c r="F33" s="505"/>
      <c r="G33" s="506"/>
    </row>
    <row r="34" spans="1:7" s="489" customFormat="1" ht="19.5" customHeight="1">
      <c r="A34" s="502"/>
      <c r="B34" s="508"/>
      <c r="C34" s="508"/>
      <c r="D34" s="508"/>
      <c r="E34" s="505"/>
      <c r="F34" s="505"/>
      <c r="G34" s="506"/>
    </row>
    <row r="35" spans="1:7" s="489" customFormat="1" ht="19.5" customHeight="1">
      <c r="A35" s="502"/>
      <c r="B35" s="508"/>
      <c r="C35" s="508"/>
      <c r="D35" s="508"/>
      <c r="E35" s="505"/>
      <c r="F35" s="505"/>
      <c r="G35" s="506"/>
    </row>
    <row r="36" spans="1:7" s="489" customFormat="1" ht="19.5" customHeight="1">
      <c r="A36" s="502"/>
      <c r="B36" s="508"/>
      <c r="C36" s="508"/>
      <c r="D36" s="508"/>
      <c r="E36" s="505"/>
      <c r="F36" s="505"/>
      <c r="G36" s="506"/>
    </row>
    <row r="37" spans="1:7" s="489" customFormat="1" ht="19.5" customHeight="1">
      <c r="A37" s="502"/>
      <c r="B37" s="508"/>
      <c r="C37" s="508"/>
      <c r="D37" s="508"/>
      <c r="E37" s="505"/>
      <c r="F37" s="505"/>
      <c r="G37" s="506"/>
    </row>
    <row r="38" spans="1:7" s="489" customFormat="1" ht="19.5" customHeight="1">
      <c r="A38" s="502"/>
      <c r="B38" s="499"/>
      <c r="C38" s="499"/>
      <c r="D38" s="499"/>
      <c r="E38" s="511"/>
      <c r="F38" s="511"/>
      <c r="G38" s="511"/>
    </row>
    <row r="39" spans="1:7" s="489" customFormat="1" ht="19.5" customHeight="1">
      <c r="A39" s="502"/>
      <c r="B39" s="499"/>
      <c r="C39" s="499"/>
      <c r="D39" s="499"/>
      <c r="E39" s="511"/>
      <c r="F39" s="511"/>
      <c r="G39" s="511"/>
    </row>
    <row r="40" spans="1:7" s="489" customFormat="1" ht="19.5" customHeight="1">
      <c r="A40" s="502"/>
      <c r="B40" s="499"/>
      <c r="C40" s="499"/>
      <c r="D40" s="499"/>
      <c r="E40" s="505"/>
      <c r="F40" s="505"/>
      <c r="G40" s="506"/>
    </row>
    <row r="41" spans="1:7" s="489" customFormat="1" ht="19.5" customHeight="1">
      <c r="A41" s="502"/>
      <c r="B41" s="512"/>
      <c r="C41" s="512"/>
      <c r="D41" s="512"/>
      <c r="E41" s="505"/>
      <c r="F41" s="505"/>
      <c r="G41" s="506"/>
    </row>
    <row r="42" spans="1:7" s="489" customFormat="1" ht="19.5" customHeight="1">
      <c r="A42" s="502"/>
      <c r="B42" s="512"/>
      <c r="C42" s="512"/>
      <c r="D42" s="512"/>
      <c r="E42" s="505"/>
      <c r="F42" s="505"/>
      <c r="G42" s="506"/>
    </row>
    <row r="43" spans="1:7" s="489" customFormat="1" ht="19.5" customHeight="1">
      <c r="A43" s="502"/>
      <c r="B43" s="511"/>
      <c r="C43" s="511"/>
      <c r="D43" s="511"/>
      <c r="E43" s="511"/>
      <c r="F43" s="511"/>
      <c r="G43" s="513"/>
    </row>
    <row r="44" spans="1:7" s="489" customFormat="1" ht="19.5" customHeight="1">
      <c r="A44" s="502"/>
      <c r="B44" s="511"/>
      <c r="C44" s="511"/>
      <c r="D44" s="511"/>
      <c r="E44" s="511"/>
      <c r="F44" s="511"/>
      <c r="G44" s="513"/>
    </row>
    <row r="45" spans="1:9" s="489" customFormat="1" ht="33.75" customHeight="1">
      <c r="A45" s="502"/>
      <c r="B45" s="514"/>
      <c r="C45" s="514"/>
      <c r="D45" s="514"/>
      <c r="E45" s="515"/>
      <c r="F45" s="515"/>
      <c r="G45" s="515"/>
      <c r="I45" s="516"/>
    </row>
    <row r="49" ht="12.75">
      <c r="F49" s="517"/>
    </row>
  </sheetData>
  <sheetProtection/>
  <mergeCells count="13">
    <mergeCell ref="A19:G19"/>
    <mergeCell ref="A20:A21"/>
    <mergeCell ref="B20:B21"/>
    <mergeCell ref="E20:G20"/>
    <mergeCell ref="A4:H4"/>
    <mergeCell ref="A6:G6"/>
    <mergeCell ref="G8:H8"/>
    <mergeCell ref="B9:B10"/>
    <mergeCell ref="C9:C10"/>
    <mergeCell ref="D9:D10"/>
    <mergeCell ref="E9:G9"/>
    <mergeCell ref="H9:H10"/>
    <mergeCell ref="A3:H3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5.00390625" style="475" customWidth="1"/>
    <col min="2" max="2" width="57.28125" style="475" customWidth="1"/>
    <col min="3" max="3" width="15.7109375" style="475" customWidth="1"/>
    <col min="4" max="4" width="14.57421875" style="475" customWidth="1"/>
    <col min="5" max="5" width="14.28125" style="475" customWidth="1"/>
    <col min="6" max="6" width="9.140625" style="475" customWidth="1"/>
    <col min="7" max="7" width="9.57421875" style="475" bestFit="1" customWidth="1"/>
    <col min="8" max="16384" width="9.140625" style="475" customWidth="1"/>
  </cols>
  <sheetData>
    <row r="1" spans="2:5" s="471" customFormat="1" ht="12.75">
      <c r="B1" s="875" t="s">
        <v>638</v>
      </c>
      <c r="C1" s="876"/>
      <c r="D1" s="876"/>
      <c r="E1" s="876"/>
    </row>
    <row r="2" spans="2:5" s="471" customFormat="1" ht="12.75">
      <c r="B2" s="473"/>
      <c r="C2" s="473"/>
      <c r="D2" s="473"/>
      <c r="E2" s="473"/>
    </row>
    <row r="3" spans="1:5" s="471" customFormat="1" ht="45.75" customHeight="1">
      <c r="A3" s="865" t="s">
        <v>626</v>
      </c>
      <c r="B3" s="727"/>
      <c r="C3" s="727"/>
      <c r="D3" s="727"/>
      <c r="E3" s="727"/>
    </row>
    <row r="4" spans="2:11" ht="12.75">
      <c r="B4" s="878" t="s">
        <v>163</v>
      </c>
      <c r="C4" s="878"/>
      <c r="D4" s="878"/>
      <c r="E4" s="878"/>
      <c r="F4" s="474"/>
      <c r="G4" s="474"/>
      <c r="H4" s="474"/>
      <c r="I4" s="474"/>
      <c r="J4" s="474"/>
      <c r="K4" s="474"/>
    </row>
    <row r="5" spans="2:11" ht="12.75">
      <c r="B5" s="476"/>
      <c r="C5" s="476"/>
      <c r="D5" s="476"/>
      <c r="E5" s="476"/>
      <c r="F5" s="474"/>
      <c r="G5" s="474"/>
      <c r="H5" s="474"/>
      <c r="I5" s="474"/>
      <c r="J5" s="474"/>
      <c r="K5" s="474"/>
    </row>
    <row r="6" spans="1:5" s="489" customFormat="1" ht="19.5" customHeight="1">
      <c r="A6" s="518"/>
      <c r="B6" s="498"/>
      <c r="C6" s="498"/>
      <c r="D6" s="499"/>
      <c r="E6" s="500"/>
    </row>
    <row r="7" spans="1:5" s="489" customFormat="1" ht="39.75" customHeight="1">
      <c r="A7" s="877" t="s">
        <v>406</v>
      </c>
      <c r="B7" s="877"/>
      <c r="C7" s="877"/>
      <c r="D7" s="877"/>
      <c r="E7" s="877"/>
    </row>
    <row r="8" spans="1:5" s="489" customFormat="1" ht="15" customHeight="1">
      <c r="A8" s="879"/>
      <c r="B8" s="881" t="s">
        <v>216</v>
      </c>
      <c r="C8" s="882" t="s">
        <v>217</v>
      </c>
      <c r="D8" s="883"/>
      <c r="E8" s="884" t="s">
        <v>622</v>
      </c>
    </row>
    <row r="9" spans="1:5" s="489" customFormat="1" ht="29.25" customHeight="1">
      <c r="A9" s="880"/>
      <c r="B9" s="881"/>
      <c r="C9" s="484" t="s">
        <v>222</v>
      </c>
      <c r="D9" s="484" t="s">
        <v>109</v>
      </c>
      <c r="E9" s="885"/>
    </row>
    <row r="10" spans="1:5" s="489" customFormat="1" ht="19.5" customHeight="1">
      <c r="A10" s="519">
        <v>1</v>
      </c>
      <c r="B10" s="520" t="s">
        <v>353</v>
      </c>
      <c r="C10" s="521"/>
      <c r="D10" s="521"/>
      <c r="E10" s="522"/>
    </row>
    <row r="11" spans="1:5" s="489" customFormat="1" ht="19.5" customHeight="1">
      <c r="A11" s="519">
        <f>A10+1</f>
        <v>2</v>
      </c>
      <c r="B11" s="523" t="s">
        <v>286</v>
      </c>
      <c r="C11" s="521">
        <v>3220</v>
      </c>
      <c r="D11" s="521">
        <v>2118</v>
      </c>
      <c r="E11" s="522">
        <v>2118</v>
      </c>
    </row>
    <row r="12" spans="1:5" s="489" customFormat="1" ht="19.5" customHeight="1">
      <c r="A12" s="519">
        <f aca="true" t="shared" si="0" ref="A12:A37">A11+1</f>
        <v>3</v>
      </c>
      <c r="B12" s="523" t="s">
        <v>627</v>
      </c>
      <c r="C12" s="521">
        <v>15000</v>
      </c>
      <c r="D12" s="521">
        <v>2371</v>
      </c>
      <c r="E12" s="522">
        <v>2371</v>
      </c>
    </row>
    <row r="13" spans="1:5" s="489" customFormat="1" ht="19.5" customHeight="1">
      <c r="A13" s="519">
        <f t="shared" si="0"/>
        <v>4</v>
      </c>
      <c r="B13" s="524" t="s">
        <v>274</v>
      </c>
      <c r="C13" s="521">
        <v>9300</v>
      </c>
      <c r="D13" s="521">
        <v>2976</v>
      </c>
      <c r="E13" s="522">
        <v>2976</v>
      </c>
    </row>
    <row r="14" spans="1:5" s="500" customFormat="1" ht="19.5" customHeight="1">
      <c r="A14" s="519">
        <f t="shared" si="0"/>
        <v>5</v>
      </c>
      <c r="B14" s="524" t="s">
        <v>275</v>
      </c>
      <c r="C14" s="521">
        <v>4913</v>
      </c>
      <c r="D14" s="521">
        <v>3352</v>
      </c>
      <c r="E14" s="522">
        <v>3352</v>
      </c>
    </row>
    <row r="15" spans="1:5" s="489" customFormat="1" ht="19.5" customHeight="1">
      <c r="A15" s="519">
        <f t="shared" si="0"/>
        <v>6</v>
      </c>
      <c r="B15" s="524" t="s">
        <v>276</v>
      </c>
      <c r="C15" s="521">
        <v>1050</v>
      </c>
      <c r="D15" s="521">
        <v>505</v>
      </c>
      <c r="E15" s="522">
        <v>505</v>
      </c>
    </row>
    <row r="16" spans="1:5" s="489" customFormat="1" ht="19.5" customHeight="1">
      <c r="A16" s="519">
        <f t="shared" si="0"/>
        <v>7</v>
      </c>
      <c r="B16" s="525" t="s">
        <v>277</v>
      </c>
      <c r="C16" s="521">
        <v>4370</v>
      </c>
      <c r="D16" s="521">
        <v>2489</v>
      </c>
      <c r="E16" s="522">
        <v>2489</v>
      </c>
    </row>
    <row r="17" spans="1:5" s="489" customFormat="1" ht="19.5" customHeight="1">
      <c r="A17" s="519">
        <f t="shared" si="0"/>
        <v>8</v>
      </c>
      <c r="B17" s="525" t="s">
        <v>278</v>
      </c>
      <c r="C17" s="521">
        <v>1000</v>
      </c>
      <c r="D17" s="521">
        <v>603</v>
      </c>
      <c r="E17" s="522">
        <v>603</v>
      </c>
    </row>
    <row r="18" spans="1:5" s="489" customFormat="1" ht="19.5" customHeight="1">
      <c r="A18" s="519">
        <f t="shared" si="0"/>
        <v>9</v>
      </c>
      <c r="B18" s="524" t="s">
        <v>279</v>
      </c>
      <c r="C18" s="521">
        <v>30</v>
      </c>
      <c r="D18" s="521">
        <v>36</v>
      </c>
      <c r="E18" s="522">
        <v>36</v>
      </c>
    </row>
    <row r="19" spans="1:5" s="489" customFormat="1" ht="19.5" customHeight="1">
      <c r="A19" s="519">
        <f t="shared" si="0"/>
        <v>10</v>
      </c>
      <c r="B19" s="526" t="s">
        <v>280</v>
      </c>
      <c r="C19" s="527">
        <v>50</v>
      </c>
      <c r="D19" s="521"/>
      <c r="E19" s="522"/>
    </row>
    <row r="20" spans="1:5" s="489" customFormat="1" ht="19.5" customHeight="1">
      <c r="A20" s="519">
        <f t="shared" si="0"/>
        <v>11</v>
      </c>
      <c r="B20" s="524" t="s">
        <v>281</v>
      </c>
      <c r="C20" s="521">
        <v>300</v>
      </c>
      <c r="D20" s="521">
        <v>30</v>
      </c>
      <c r="E20" s="522">
        <v>30</v>
      </c>
    </row>
    <row r="21" spans="1:5" s="489" customFormat="1" ht="19.5" customHeight="1">
      <c r="A21" s="519">
        <f t="shared" si="0"/>
        <v>12</v>
      </c>
      <c r="B21" s="524" t="s">
        <v>282</v>
      </c>
      <c r="C21" s="521">
        <v>500</v>
      </c>
      <c r="D21" s="521"/>
      <c r="E21" s="522"/>
    </row>
    <row r="22" spans="1:5" s="489" customFormat="1" ht="19.5" customHeight="1">
      <c r="A22" s="519">
        <f t="shared" si="0"/>
        <v>13</v>
      </c>
      <c r="B22" s="524" t="s">
        <v>283</v>
      </c>
      <c r="C22" s="521">
        <v>5000</v>
      </c>
      <c r="D22" s="521"/>
      <c r="E22" s="522"/>
    </row>
    <row r="23" spans="1:5" s="489" customFormat="1" ht="19.5" customHeight="1">
      <c r="A23" s="519">
        <f t="shared" si="0"/>
        <v>14</v>
      </c>
      <c r="B23" s="524" t="s">
        <v>284</v>
      </c>
      <c r="C23" s="521">
        <v>65000</v>
      </c>
      <c r="D23" s="521">
        <v>10435</v>
      </c>
      <c r="E23" s="522">
        <v>10435</v>
      </c>
    </row>
    <row r="24" spans="1:5" s="489" customFormat="1" ht="19.5" customHeight="1">
      <c r="A24" s="519">
        <f t="shared" si="0"/>
        <v>15</v>
      </c>
      <c r="B24" s="524" t="s">
        <v>628</v>
      </c>
      <c r="C24" s="521">
        <v>18500</v>
      </c>
      <c r="D24" s="521">
        <v>2813</v>
      </c>
      <c r="E24" s="522">
        <v>2813</v>
      </c>
    </row>
    <row r="25" spans="1:5" s="489" customFormat="1" ht="19.5" customHeight="1">
      <c r="A25" s="519">
        <f t="shared" si="0"/>
        <v>16</v>
      </c>
      <c r="B25" s="524" t="s">
        <v>285</v>
      </c>
      <c r="C25" s="521">
        <v>3000</v>
      </c>
      <c r="D25" s="521">
        <v>1375</v>
      </c>
      <c r="E25" s="522">
        <v>1375</v>
      </c>
    </row>
    <row r="26" spans="1:5" s="489" customFormat="1" ht="19.5" customHeight="1">
      <c r="A26" s="519">
        <f t="shared" si="0"/>
        <v>17</v>
      </c>
      <c r="B26" s="524" t="s">
        <v>629</v>
      </c>
      <c r="C26" s="521"/>
      <c r="D26" s="521">
        <v>1060</v>
      </c>
      <c r="E26" s="522">
        <v>1060</v>
      </c>
    </row>
    <row r="27" spans="1:5" s="489" customFormat="1" ht="19.5" customHeight="1">
      <c r="A27" s="519">
        <f t="shared" si="0"/>
        <v>18</v>
      </c>
      <c r="B27" s="524" t="s">
        <v>630</v>
      </c>
      <c r="C27" s="521"/>
      <c r="D27" s="521">
        <v>18205</v>
      </c>
      <c r="E27" s="522">
        <v>18205</v>
      </c>
    </row>
    <row r="28" spans="1:5" s="489" customFormat="1" ht="19.5" customHeight="1">
      <c r="A28" s="519">
        <f t="shared" si="0"/>
        <v>19</v>
      </c>
      <c r="B28" s="528" t="s">
        <v>351</v>
      </c>
      <c r="C28" s="529">
        <f>SUM(C11:C27)</f>
        <v>131233</v>
      </c>
      <c r="D28" s="529">
        <f>SUM(D11:D27)</f>
        <v>48368</v>
      </c>
      <c r="E28" s="529">
        <f>SUM(E11:E27)</f>
        <v>48368</v>
      </c>
    </row>
    <row r="29" spans="1:5" s="489" customFormat="1" ht="19.5" customHeight="1">
      <c r="A29" s="519">
        <f t="shared" si="0"/>
        <v>20</v>
      </c>
      <c r="B29" s="528"/>
      <c r="C29" s="529"/>
      <c r="D29" s="529"/>
      <c r="E29" s="529"/>
    </row>
    <row r="30" spans="1:5" s="489" customFormat="1" ht="19.5" customHeight="1">
      <c r="A30" s="519">
        <f t="shared" si="0"/>
        <v>21</v>
      </c>
      <c r="B30" s="528"/>
      <c r="C30" s="529"/>
      <c r="D30" s="529"/>
      <c r="E30" s="529"/>
    </row>
    <row r="31" spans="1:5" s="531" customFormat="1" ht="27" customHeight="1">
      <c r="A31" s="519">
        <f t="shared" si="0"/>
        <v>22</v>
      </c>
      <c r="B31" s="530" t="s">
        <v>354</v>
      </c>
      <c r="C31" s="872" t="s">
        <v>407</v>
      </c>
      <c r="D31" s="873"/>
      <c r="E31" s="874"/>
    </row>
    <row r="32" spans="1:5" s="489" customFormat="1" ht="45" customHeight="1">
      <c r="A32" s="519">
        <f t="shared" si="0"/>
        <v>23</v>
      </c>
      <c r="B32" s="528"/>
      <c r="C32" s="532" t="s">
        <v>408</v>
      </c>
      <c r="D32" s="532" t="s">
        <v>384</v>
      </c>
      <c r="E32" s="533" t="s">
        <v>109</v>
      </c>
    </row>
    <row r="33" spans="1:5" s="489" customFormat="1" ht="19.5" customHeight="1">
      <c r="A33" s="519">
        <f t="shared" si="0"/>
        <v>24</v>
      </c>
      <c r="B33" s="490" t="s">
        <v>272</v>
      </c>
      <c r="C33" s="521">
        <v>4850</v>
      </c>
      <c r="D33" s="525">
        <v>4850</v>
      </c>
      <c r="E33" s="522">
        <v>2100</v>
      </c>
    </row>
    <row r="34" spans="1:5" s="489" customFormat="1" ht="19.5" customHeight="1">
      <c r="A34" s="519">
        <f t="shared" si="0"/>
        <v>25</v>
      </c>
      <c r="B34" s="490" t="s">
        <v>273</v>
      </c>
      <c r="C34" s="521">
        <v>1100</v>
      </c>
      <c r="D34" s="525">
        <v>1100</v>
      </c>
      <c r="E34" s="522">
        <v>180</v>
      </c>
    </row>
    <row r="35" spans="1:5" s="489" customFormat="1" ht="19.5" customHeight="1">
      <c r="A35" s="519">
        <f t="shared" si="0"/>
        <v>26</v>
      </c>
      <c r="B35" s="529" t="s">
        <v>352</v>
      </c>
      <c r="C35" s="529">
        <f>SUM(C33:C34)</f>
        <v>5950</v>
      </c>
      <c r="D35" s="529">
        <f>SUM(D33:D34)</f>
        <v>5950</v>
      </c>
      <c r="E35" s="529">
        <f>SUM(E33:E34)</f>
        <v>2280</v>
      </c>
    </row>
    <row r="36" spans="1:5" s="489" customFormat="1" ht="19.5" customHeight="1">
      <c r="A36" s="519">
        <f t="shared" si="0"/>
        <v>27</v>
      </c>
      <c r="B36" s="529"/>
      <c r="C36" s="529"/>
      <c r="D36" s="529"/>
      <c r="E36" s="534"/>
    </row>
    <row r="37" spans="1:7" s="489" customFormat="1" ht="33.75" customHeight="1">
      <c r="A37" s="519">
        <f t="shared" si="0"/>
        <v>28</v>
      </c>
      <c r="B37" s="535" t="s">
        <v>355</v>
      </c>
      <c r="C37" s="536">
        <f>C28+C35</f>
        <v>137183</v>
      </c>
      <c r="D37" s="536">
        <f>D28+D35</f>
        <v>54318</v>
      </c>
      <c r="E37" s="536">
        <f>E28+E35</f>
        <v>50648</v>
      </c>
      <c r="G37" s="516"/>
    </row>
    <row r="41" ht="12.75">
      <c r="D41" s="517"/>
    </row>
  </sheetData>
  <sheetProtection/>
  <mergeCells count="9">
    <mergeCell ref="C31:E31"/>
    <mergeCell ref="B1:E1"/>
    <mergeCell ref="A7:E7"/>
    <mergeCell ref="A3:E3"/>
    <mergeCell ref="B4:E4"/>
    <mergeCell ref="A8:A9"/>
    <mergeCell ref="B8:B9"/>
    <mergeCell ref="C8:D8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16"/>
  <sheetViews>
    <sheetView zoomScalePageLayoutView="0" workbookViewId="0" topLeftCell="A85">
      <selection activeCell="N106" sqref="N106"/>
    </sheetView>
  </sheetViews>
  <sheetFormatPr defaultColWidth="9.140625" defaultRowHeight="12.75"/>
  <cols>
    <col min="1" max="1" width="5.00390625" style="537" customWidth="1"/>
    <col min="2" max="2" width="3.140625" style="537" customWidth="1"/>
    <col min="3" max="3" width="3.421875" style="537" customWidth="1"/>
    <col min="4" max="4" width="3.28125" style="537" customWidth="1"/>
    <col min="5" max="5" width="87.7109375" style="537" customWidth="1"/>
    <col min="6" max="6" width="10.00390625" style="538" customWidth="1"/>
    <col min="7" max="7" width="11.00390625" style="539" customWidth="1"/>
    <col min="8" max="16384" width="9.140625" style="537" customWidth="1"/>
  </cols>
  <sheetData>
    <row r="1" spans="1:7" ht="17.25" customHeight="1">
      <c r="A1" s="911" t="s">
        <v>704</v>
      </c>
      <c r="B1" s="912"/>
      <c r="C1" s="912"/>
      <c r="D1" s="912"/>
      <c r="E1" s="912"/>
      <c r="F1" s="912"/>
      <c r="G1" s="912"/>
    </row>
    <row r="2" ht="17.25" customHeight="1"/>
    <row r="3" spans="1:7" ht="17.25" customHeight="1">
      <c r="A3" s="913" t="s">
        <v>643</v>
      </c>
      <c r="B3" s="914"/>
      <c r="C3" s="914"/>
      <c r="D3" s="914"/>
      <c r="E3" s="914"/>
      <c r="F3" s="914"/>
      <c r="G3" s="914"/>
    </row>
    <row r="4" spans="1:7" ht="17.25" customHeight="1">
      <c r="A4" s="913" t="s">
        <v>644</v>
      </c>
      <c r="B4" s="914"/>
      <c r="C4" s="914"/>
      <c r="D4" s="914"/>
      <c r="E4" s="914"/>
      <c r="F4" s="914"/>
      <c r="G4" s="914"/>
    </row>
    <row r="5" ht="17.25" customHeight="1">
      <c r="A5" s="540"/>
    </row>
    <row r="6" spans="1:7" ht="17.25" customHeight="1">
      <c r="A6" s="541"/>
      <c r="B6" s="542" t="s">
        <v>0</v>
      </c>
      <c r="C6" s="542" t="s">
        <v>1</v>
      </c>
      <c r="D6" s="542" t="s">
        <v>2</v>
      </c>
      <c r="E6" s="542" t="s">
        <v>3</v>
      </c>
      <c r="F6" s="543" t="s">
        <v>4</v>
      </c>
      <c r="G6" s="543" t="s">
        <v>5</v>
      </c>
    </row>
    <row r="7" spans="1:7" ht="17.25" customHeight="1">
      <c r="A7" s="544">
        <v>1</v>
      </c>
      <c r="B7" s="545"/>
      <c r="C7" s="545"/>
      <c r="G7" s="538" t="s">
        <v>88</v>
      </c>
    </row>
    <row r="8" spans="1:7" ht="17.25" customHeight="1">
      <c r="A8" s="544">
        <f aca="true" t="shared" si="0" ref="A8:A68">A7+1</f>
        <v>2</v>
      </c>
      <c r="B8" s="915" t="s">
        <v>645</v>
      </c>
      <c r="C8" s="916"/>
      <c r="D8" s="916"/>
      <c r="E8" s="916"/>
      <c r="F8" s="546"/>
      <c r="G8" s="547">
        <v>4755637</v>
      </c>
    </row>
    <row r="9" spans="1:7" ht="17.25" customHeight="1">
      <c r="A9" s="544">
        <f t="shared" si="0"/>
        <v>3</v>
      </c>
      <c r="B9" s="917" t="s">
        <v>646</v>
      </c>
      <c r="C9" s="918"/>
      <c r="D9" s="918"/>
      <c r="E9" s="919"/>
      <c r="F9" s="546"/>
      <c r="G9" s="547"/>
    </row>
    <row r="10" spans="1:7" s="551" customFormat="1" ht="22.5" customHeight="1">
      <c r="A10" s="544">
        <f t="shared" si="0"/>
        <v>4</v>
      </c>
      <c r="B10" s="550"/>
      <c r="C10" s="906" t="s">
        <v>647</v>
      </c>
      <c r="D10" s="910"/>
      <c r="E10" s="910"/>
      <c r="F10" s="547"/>
      <c r="G10" s="547">
        <f>SUM(F11:F12)</f>
        <v>23711</v>
      </c>
    </row>
    <row r="11" spans="1:7" s="551" customFormat="1" ht="16.5" customHeight="1">
      <c r="A11" s="544">
        <f t="shared" si="0"/>
        <v>5</v>
      </c>
      <c r="B11" s="552"/>
      <c r="C11" s="553" t="s">
        <v>429</v>
      </c>
      <c r="D11" s="899" t="s">
        <v>648</v>
      </c>
      <c r="E11" s="899"/>
      <c r="F11" s="558">
        <v>10000</v>
      </c>
      <c r="G11" s="547"/>
    </row>
    <row r="12" spans="1:7" s="551" customFormat="1" ht="16.5" customHeight="1">
      <c r="A12" s="544">
        <f t="shared" si="0"/>
        <v>6</v>
      </c>
      <c r="B12" s="552"/>
      <c r="C12" s="553" t="s">
        <v>429</v>
      </c>
      <c r="D12" s="899" t="s">
        <v>649</v>
      </c>
      <c r="E12" s="899"/>
      <c r="F12" s="558">
        <v>13711</v>
      </c>
      <c r="G12" s="547"/>
    </row>
    <row r="13" spans="1:7" s="551" customFormat="1" ht="17.25" customHeight="1">
      <c r="A13" s="544">
        <f t="shared" si="0"/>
        <v>7</v>
      </c>
      <c r="B13" s="552"/>
      <c r="C13" s="906" t="s">
        <v>430</v>
      </c>
      <c r="D13" s="910"/>
      <c r="E13" s="910"/>
      <c r="F13" s="555"/>
      <c r="G13" s="547">
        <f>SUM(F14:F21)</f>
        <v>43938</v>
      </c>
    </row>
    <row r="14" spans="1:7" ht="17.25" customHeight="1">
      <c r="A14" s="544">
        <f t="shared" si="0"/>
        <v>8</v>
      </c>
      <c r="B14" s="556"/>
      <c r="C14" s="553" t="s">
        <v>429</v>
      </c>
      <c r="D14" s="899" t="s">
        <v>631</v>
      </c>
      <c r="E14" s="899"/>
      <c r="F14" s="557">
        <v>4957</v>
      </c>
      <c r="G14" s="557"/>
    </row>
    <row r="15" spans="1:7" ht="17.25" customHeight="1">
      <c r="A15" s="544">
        <f t="shared" si="0"/>
        <v>9</v>
      </c>
      <c r="B15" s="556"/>
      <c r="C15" s="553" t="s">
        <v>429</v>
      </c>
      <c r="D15" s="899" t="s">
        <v>431</v>
      </c>
      <c r="E15" s="899"/>
      <c r="F15" s="557">
        <v>9978</v>
      </c>
      <c r="G15" s="557"/>
    </row>
    <row r="16" spans="1:7" ht="17.25" customHeight="1">
      <c r="A16" s="544">
        <f t="shared" si="0"/>
        <v>10</v>
      </c>
      <c r="B16" s="556"/>
      <c r="C16" s="553" t="s">
        <v>429</v>
      </c>
      <c r="D16" s="899" t="s">
        <v>650</v>
      </c>
      <c r="E16" s="899"/>
      <c r="F16" s="557">
        <v>6623</v>
      </c>
      <c r="G16" s="557"/>
    </row>
    <row r="17" spans="1:7" ht="17.25" customHeight="1">
      <c r="A17" s="544">
        <f t="shared" si="0"/>
        <v>11</v>
      </c>
      <c r="B17" s="556"/>
      <c r="C17" s="553" t="s">
        <v>429</v>
      </c>
      <c r="D17" s="899" t="s">
        <v>651</v>
      </c>
      <c r="E17" s="899"/>
      <c r="F17" s="557">
        <v>-11413</v>
      </c>
      <c r="G17" s="557"/>
    </row>
    <row r="18" spans="1:7" ht="17.25" customHeight="1">
      <c r="A18" s="544">
        <f t="shared" si="0"/>
        <v>12</v>
      </c>
      <c r="B18" s="556"/>
      <c r="C18" s="553" t="s">
        <v>429</v>
      </c>
      <c r="D18" s="899" t="s">
        <v>652</v>
      </c>
      <c r="E18" s="899"/>
      <c r="F18" s="557">
        <v>3787</v>
      </c>
      <c r="G18" s="557"/>
    </row>
    <row r="19" spans="1:7" ht="17.25" customHeight="1">
      <c r="A19" s="544">
        <f t="shared" si="0"/>
        <v>13</v>
      </c>
      <c r="B19" s="556"/>
      <c r="C19" s="553" t="s">
        <v>429</v>
      </c>
      <c r="D19" s="899" t="s">
        <v>653</v>
      </c>
      <c r="E19" s="899"/>
      <c r="F19" s="557">
        <v>6209</v>
      </c>
      <c r="G19" s="557"/>
    </row>
    <row r="20" spans="1:7" ht="17.25" customHeight="1">
      <c r="A20" s="544">
        <f t="shared" si="0"/>
        <v>14</v>
      </c>
      <c r="B20" s="556"/>
      <c r="C20" s="553" t="s">
        <v>429</v>
      </c>
      <c r="D20" s="899" t="s">
        <v>654</v>
      </c>
      <c r="E20" s="899"/>
      <c r="F20" s="557">
        <v>2000</v>
      </c>
      <c r="G20" s="557"/>
    </row>
    <row r="21" spans="1:7" ht="17.25" customHeight="1">
      <c r="A21" s="544">
        <f t="shared" si="0"/>
        <v>15</v>
      </c>
      <c r="B21" s="556"/>
      <c r="C21" s="553" t="s">
        <v>429</v>
      </c>
      <c r="D21" s="899" t="s">
        <v>655</v>
      </c>
      <c r="E21" s="899"/>
      <c r="F21" s="557">
        <v>21797</v>
      </c>
      <c r="G21" s="557"/>
    </row>
    <row r="22" spans="1:7" s="551" customFormat="1" ht="17.25" customHeight="1">
      <c r="A22" s="544">
        <f t="shared" si="0"/>
        <v>16</v>
      </c>
      <c r="B22" s="552"/>
      <c r="C22" s="904" t="s">
        <v>433</v>
      </c>
      <c r="D22" s="905"/>
      <c r="E22" s="906"/>
      <c r="F22" s="547"/>
      <c r="G22" s="548">
        <f>SUM(F23:F29)</f>
        <v>14592</v>
      </c>
    </row>
    <row r="23" spans="1:7" s="551" customFormat="1" ht="17.25" customHeight="1">
      <c r="A23" s="544">
        <f t="shared" si="0"/>
        <v>17</v>
      </c>
      <c r="B23" s="552"/>
      <c r="C23" s="553" t="s">
        <v>429</v>
      </c>
      <c r="D23" s="899" t="s">
        <v>632</v>
      </c>
      <c r="E23" s="899"/>
      <c r="F23" s="558">
        <v>902</v>
      </c>
      <c r="G23" s="548" t="s">
        <v>334</v>
      </c>
    </row>
    <row r="24" spans="1:7" s="551" customFormat="1" ht="17.25" customHeight="1">
      <c r="A24" s="544">
        <f t="shared" si="0"/>
        <v>18</v>
      </c>
      <c r="B24" s="552"/>
      <c r="C24" s="553" t="s">
        <v>429</v>
      </c>
      <c r="D24" s="899" t="s">
        <v>656</v>
      </c>
      <c r="E24" s="899"/>
      <c r="F24" s="558">
        <v>8810</v>
      </c>
      <c r="G24" s="548"/>
    </row>
    <row r="25" spans="1:7" s="551" customFormat="1" ht="24" customHeight="1">
      <c r="A25" s="544">
        <f t="shared" si="0"/>
        <v>19</v>
      </c>
      <c r="B25" s="552"/>
      <c r="C25" s="553" t="s">
        <v>429</v>
      </c>
      <c r="D25" s="899" t="s">
        <v>657</v>
      </c>
      <c r="E25" s="899"/>
      <c r="F25" s="558">
        <v>1187</v>
      </c>
      <c r="G25" s="548"/>
    </row>
    <row r="26" spans="1:7" s="551" customFormat="1" ht="17.25" customHeight="1">
      <c r="A26" s="544">
        <f t="shared" si="0"/>
        <v>20</v>
      </c>
      <c r="B26" s="552"/>
      <c r="C26" s="553" t="s">
        <v>429</v>
      </c>
      <c r="D26" s="899" t="s">
        <v>658</v>
      </c>
      <c r="E26" s="899"/>
      <c r="F26" s="558">
        <v>558</v>
      </c>
      <c r="G26" s="548"/>
    </row>
    <row r="27" spans="1:7" s="551" customFormat="1" ht="17.25" customHeight="1">
      <c r="A27" s="544">
        <f t="shared" si="0"/>
        <v>21</v>
      </c>
      <c r="B27" s="552"/>
      <c r="C27" s="553" t="s">
        <v>429</v>
      </c>
      <c r="D27" s="899" t="s">
        <v>659</v>
      </c>
      <c r="E27" s="899"/>
      <c r="F27" s="558">
        <v>300</v>
      </c>
      <c r="G27" s="548"/>
    </row>
    <row r="28" spans="1:7" s="551" customFormat="1" ht="17.25" customHeight="1">
      <c r="A28" s="544">
        <f t="shared" si="0"/>
        <v>22</v>
      </c>
      <c r="B28" s="552"/>
      <c r="C28" s="553" t="s">
        <v>429</v>
      </c>
      <c r="D28" s="899" t="s">
        <v>660</v>
      </c>
      <c r="E28" s="899"/>
      <c r="F28" s="558">
        <v>400</v>
      </c>
      <c r="G28" s="548"/>
    </row>
    <row r="29" spans="1:7" s="551" customFormat="1" ht="17.25" customHeight="1">
      <c r="A29" s="544">
        <f t="shared" si="0"/>
        <v>23</v>
      </c>
      <c r="B29" s="552"/>
      <c r="C29" s="553" t="s">
        <v>429</v>
      </c>
      <c r="D29" s="899" t="s">
        <v>661</v>
      </c>
      <c r="E29" s="899"/>
      <c r="F29" s="558">
        <v>2435</v>
      </c>
      <c r="G29" s="548"/>
    </row>
    <row r="30" spans="1:7" s="551" customFormat="1" ht="17.25" customHeight="1">
      <c r="A30" s="544">
        <f t="shared" si="0"/>
        <v>24</v>
      </c>
      <c r="B30" s="552"/>
      <c r="C30" s="904" t="s">
        <v>662</v>
      </c>
      <c r="D30" s="905"/>
      <c r="E30" s="906"/>
      <c r="F30" s="547"/>
      <c r="G30" s="548">
        <f>SUM(F31:F35)</f>
        <v>171139</v>
      </c>
    </row>
    <row r="31" spans="1:7" s="551" customFormat="1" ht="17.25" customHeight="1">
      <c r="A31" s="544">
        <f t="shared" si="0"/>
        <v>25</v>
      </c>
      <c r="B31" s="552"/>
      <c r="C31" s="553" t="s">
        <v>429</v>
      </c>
      <c r="D31" s="899" t="s">
        <v>663</v>
      </c>
      <c r="E31" s="899"/>
      <c r="F31" s="558">
        <v>2684</v>
      </c>
      <c r="G31" s="548"/>
    </row>
    <row r="32" spans="1:7" s="551" customFormat="1" ht="16.5" customHeight="1">
      <c r="A32" s="544">
        <f t="shared" si="0"/>
        <v>26</v>
      </c>
      <c r="B32" s="552"/>
      <c r="C32" s="553" t="s">
        <v>429</v>
      </c>
      <c r="D32" s="899" t="s">
        <v>664</v>
      </c>
      <c r="E32" s="899"/>
      <c r="F32" s="558">
        <v>25414</v>
      </c>
      <c r="G32" s="548"/>
    </row>
    <row r="33" spans="1:7" s="551" customFormat="1" ht="16.5" customHeight="1">
      <c r="A33" s="544">
        <f t="shared" si="0"/>
        <v>27</v>
      </c>
      <c r="B33" s="552"/>
      <c r="C33" s="553" t="s">
        <v>429</v>
      </c>
      <c r="D33" s="899" t="s">
        <v>665</v>
      </c>
      <c r="E33" s="899"/>
      <c r="F33" s="558">
        <v>111937</v>
      </c>
      <c r="G33" s="548"/>
    </row>
    <row r="34" spans="1:7" s="551" customFormat="1" ht="16.5" customHeight="1">
      <c r="A34" s="544">
        <f t="shared" si="0"/>
        <v>28</v>
      </c>
      <c r="B34" s="552"/>
      <c r="C34" s="553" t="s">
        <v>429</v>
      </c>
      <c r="D34" s="899" t="s">
        <v>666</v>
      </c>
      <c r="E34" s="899"/>
      <c r="F34" s="558">
        <v>32291</v>
      </c>
      <c r="G34" s="548"/>
    </row>
    <row r="35" spans="1:7" s="551" customFormat="1" ht="16.5" customHeight="1">
      <c r="A35" s="544">
        <f t="shared" si="0"/>
        <v>29</v>
      </c>
      <c r="B35" s="552"/>
      <c r="C35" s="553" t="s">
        <v>429</v>
      </c>
      <c r="D35" s="899" t="s">
        <v>667</v>
      </c>
      <c r="E35" s="899"/>
      <c r="F35" s="558">
        <v>-1187</v>
      </c>
      <c r="G35" s="548"/>
    </row>
    <row r="36" spans="1:7" s="551" customFormat="1" ht="16.5" customHeight="1">
      <c r="A36" s="544">
        <f t="shared" si="0"/>
        <v>30</v>
      </c>
      <c r="B36" s="552"/>
      <c r="C36" s="904" t="s">
        <v>668</v>
      </c>
      <c r="D36" s="905"/>
      <c r="E36" s="906"/>
      <c r="F36" s="547"/>
      <c r="G36" s="548">
        <f>F37</f>
        <v>8600</v>
      </c>
    </row>
    <row r="37" spans="1:7" s="551" customFormat="1" ht="16.5" customHeight="1">
      <c r="A37" s="544">
        <f t="shared" si="0"/>
        <v>31</v>
      </c>
      <c r="B37" s="552"/>
      <c r="C37" s="553" t="s">
        <v>429</v>
      </c>
      <c r="D37" s="899" t="s">
        <v>669</v>
      </c>
      <c r="E37" s="899"/>
      <c r="F37" s="558">
        <v>8600</v>
      </c>
      <c r="G37" s="548"/>
    </row>
    <row r="38" spans="1:7" s="551" customFormat="1" ht="16.5" customHeight="1">
      <c r="A38" s="544">
        <f t="shared" si="0"/>
        <v>32</v>
      </c>
      <c r="B38" s="552"/>
      <c r="C38" s="904" t="s">
        <v>670</v>
      </c>
      <c r="D38" s="905" t="s">
        <v>671</v>
      </c>
      <c r="E38" s="906"/>
      <c r="F38" s="558"/>
      <c r="G38" s="548">
        <f>F39</f>
        <v>67655</v>
      </c>
    </row>
    <row r="39" spans="1:7" s="551" customFormat="1" ht="17.25" customHeight="1">
      <c r="A39" s="544">
        <f t="shared" si="0"/>
        <v>33</v>
      </c>
      <c r="B39" s="552"/>
      <c r="C39" s="553" t="s">
        <v>429</v>
      </c>
      <c r="D39" s="899" t="s">
        <v>672</v>
      </c>
      <c r="E39" s="899"/>
      <c r="F39" s="558">
        <v>67655</v>
      </c>
      <c r="G39" s="548"/>
    </row>
    <row r="40" spans="1:7" s="551" customFormat="1" ht="17.25" customHeight="1">
      <c r="A40" s="544">
        <f t="shared" si="0"/>
        <v>34</v>
      </c>
      <c r="B40" s="552"/>
      <c r="C40" s="904" t="s">
        <v>673</v>
      </c>
      <c r="D40" s="905"/>
      <c r="E40" s="906"/>
      <c r="F40" s="547"/>
      <c r="G40" s="548">
        <v>17335</v>
      </c>
    </row>
    <row r="41" spans="1:7" ht="14.25" customHeight="1">
      <c r="A41" s="544">
        <f t="shared" si="0"/>
        <v>35</v>
      </c>
      <c r="B41" s="556"/>
      <c r="C41" s="907" t="s">
        <v>674</v>
      </c>
      <c r="D41" s="908"/>
      <c r="E41" s="908"/>
      <c r="F41" s="559"/>
      <c r="G41" s="560">
        <v>85311</v>
      </c>
    </row>
    <row r="42" spans="1:7" ht="14.25" customHeight="1">
      <c r="A42" s="544">
        <f t="shared" si="0"/>
        <v>36</v>
      </c>
      <c r="B42" s="556"/>
      <c r="C42" s="909"/>
      <c r="D42" s="909"/>
      <c r="E42" s="909"/>
      <c r="F42" s="562"/>
      <c r="G42" s="563">
        <v>-85311</v>
      </c>
    </row>
    <row r="43" spans="1:7" ht="17.25" customHeight="1">
      <c r="A43" s="544">
        <f t="shared" si="0"/>
        <v>37</v>
      </c>
      <c r="B43" s="556"/>
      <c r="C43" s="564"/>
      <c r="D43" s="565" t="s">
        <v>429</v>
      </c>
      <c r="E43" s="566" t="s">
        <v>440</v>
      </c>
      <c r="F43" s="567">
        <v>1223</v>
      </c>
      <c r="G43" s="567"/>
    </row>
    <row r="44" spans="1:7" ht="17.25" customHeight="1">
      <c r="A44" s="544">
        <f t="shared" si="0"/>
        <v>38</v>
      </c>
      <c r="B44" s="568"/>
      <c r="C44" s="569"/>
      <c r="D44" s="570" t="s">
        <v>429</v>
      </c>
      <c r="E44" s="554" t="s">
        <v>675</v>
      </c>
      <c r="F44" s="571">
        <v>141</v>
      </c>
      <c r="G44" s="571"/>
    </row>
    <row r="45" spans="1:7" ht="17.25" customHeight="1">
      <c r="A45" s="544">
        <f t="shared" si="0"/>
        <v>39</v>
      </c>
      <c r="B45" s="568"/>
      <c r="C45" s="569"/>
      <c r="D45" s="570" t="s">
        <v>429</v>
      </c>
      <c r="E45" s="554" t="s">
        <v>436</v>
      </c>
      <c r="F45" s="571">
        <v>33943</v>
      </c>
      <c r="G45" s="571"/>
    </row>
    <row r="46" spans="1:7" ht="17.25" customHeight="1">
      <c r="A46" s="544">
        <f t="shared" si="0"/>
        <v>40</v>
      </c>
      <c r="B46" s="568"/>
      <c r="C46" s="569"/>
      <c r="D46" s="570" t="s">
        <v>429</v>
      </c>
      <c r="E46" s="554" t="s">
        <v>676</v>
      </c>
      <c r="F46" s="571">
        <v>-19751</v>
      </c>
      <c r="G46" s="571"/>
    </row>
    <row r="47" spans="1:7" ht="17.25" customHeight="1">
      <c r="A47" s="544">
        <f t="shared" si="0"/>
        <v>41</v>
      </c>
      <c r="B47" s="568"/>
      <c r="C47" s="569"/>
      <c r="D47" s="570" t="s">
        <v>429</v>
      </c>
      <c r="E47" s="554" t="s">
        <v>677</v>
      </c>
      <c r="F47" s="571">
        <v>11168</v>
      </c>
      <c r="G47" s="571"/>
    </row>
    <row r="48" spans="1:7" ht="17.25" customHeight="1">
      <c r="A48" s="544">
        <f t="shared" si="0"/>
        <v>42</v>
      </c>
      <c r="B48" s="568"/>
      <c r="C48" s="569"/>
      <c r="D48" s="570" t="s">
        <v>429</v>
      </c>
      <c r="E48" s="554" t="s">
        <v>438</v>
      </c>
      <c r="F48" s="571">
        <v>-18411</v>
      </c>
      <c r="G48" s="571"/>
    </row>
    <row r="49" spans="1:7" ht="17.25" customHeight="1">
      <c r="A49" s="544">
        <f t="shared" si="0"/>
        <v>43</v>
      </c>
      <c r="B49" s="568"/>
      <c r="C49" s="569"/>
      <c r="D49" s="570" t="s">
        <v>429</v>
      </c>
      <c r="E49" s="554" t="s">
        <v>678</v>
      </c>
      <c r="F49" s="571">
        <v>37036</v>
      </c>
      <c r="G49" s="571"/>
    </row>
    <row r="50" spans="1:7" ht="17.25" customHeight="1">
      <c r="A50" s="544">
        <f t="shared" si="0"/>
        <v>44</v>
      </c>
      <c r="B50" s="568"/>
      <c r="C50" s="569"/>
      <c r="D50" s="570" t="s">
        <v>429</v>
      </c>
      <c r="E50" s="554" t="s">
        <v>679</v>
      </c>
      <c r="F50" s="571">
        <v>-6500</v>
      </c>
      <c r="G50" s="571"/>
    </row>
    <row r="51" spans="1:7" ht="17.25" customHeight="1">
      <c r="A51" s="544">
        <f t="shared" si="0"/>
        <v>45</v>
      </c>
      <c r="B51" s="568"/>
      <c r="C51" s="569"/>
      <c r="D51" s="570" t="s">
        <v>429</v>
      </c>
      <c r="E51" s="554" t="s">
        <v>633</v>
      </c>
      <c r="F51" s="571">
        <v>-38849</v>
      </c>
      <c r="G51" s="571"/>
    </row>
    <row r="52" spans="1:7" ht="17.25" customHeight="1">
      <c r="A52" s="544">
        <f t="shared" si="0"/>
        <v>46</v>
      </c>
      <c r="B52" s="891" t="s">
        <v>680</v>
      </c>
      <c r="C52" s="907"/>
      <c r="D52" s="892"/>
      <c r="E52" s="892"/>
      <c r="F52" s="548"/>
      <c r="G52" s="549">
        <f>SUM(F53:F61)</f>
        <v>346970</v>
      </c>
    </row>
    <row r="53" spans="1:7" ht="17.25" customHeight="1">
      <c r="A53" s="544">
        <f t="shared" si="0"/>
        <v>47</v>
      </c>
      <c r="B53" s="556"/>
      <c r="C53" s="570" t="s">
        <v>429</v>
      </c>
      <c r="D53" s="899" t="s">
        <v>440</v>
      </c>
      <c r="E53" s="899"/>
      <c r="F53" s="571">
        <v>5951</v>
      </c>
      <c r="G53" s="571"/>
    </row>
    <row r="54" spans="1:7" ht="17.25" customHeight="1">
      <c r="A54" s="544">
        <f t="shared" si="0"/>
        <v>48</v>
      </c>
      <c r="B54" s="556"/>
      <c r="C54" s="570" t="s">
        <v>429</v>
      </c>
      <c r="D54" s="899" t="s">
        <v>441</v>
      </c>
      <c r="E54" s="899"/>
      <c r="F54" s="571">
        <v>781</v>
      </c>
      <c r="G54" s="571"/>
    </row>
    <row r="55" spans="1:7" ht="17.25" customHeight="1">
      <c r="A55" s="544">
        <f t="shared" si="0"/>
        <v>49</v>
      </c>
      <c r="B55" s="556"/>
      <c r="C55" s="570" t="s">
        <v>429</v>
      </c>
      <c r="D55" s="899" t="s">
        <v>436</v>
      </c>
      <c r="E55" s="899"/>
      <c r="F55" s="571">
        <v>57849</v>
      </c>
      <c r="G55" s="571"/>
    </row>
    <row r="56" spans="1:7" ht="17.25" customHeight="1">
      <c r="A56" s="544">
        <f t="shared" si="0"/>
        <v>50</v>
      </c>
      <c r="B56" s="556"/>
      <c r="C56" s="570" t="s">
        <v>429</v>
      </c>
      <c r="D56" s="899" t="s">
        <v>681</v>
      </c>
      <c r="E56" s="899"/>
      <c r="F56" s="571">
        <v>9559</v>
      </c>
      <c r="G56" s="571"/>
    </row>
    <row r="57" spans="1:7" ht="17.25" customHeight="1">
      <c r="A57" s="544">
        <f t="shared" si="0"/>
        <v>51</v>
      </c>
      <c r="B57" s="556"/>
      <c r="C57" s="570" t="s">
        <v>429</v>
      </c>
      <c r="D57" s="899" t="s">
        <v>437</v>
      </c>
      <c r="E57" s="899"/>
      <c r="F57" s="571">
        <v>48142</v>
      </c>
      <c r="G57" s="571"/>
    </row>
    <row r="58" spans="1:7" ht="17.25" customHeight="1">
      <c r="A58" s="544">
        <f t="shared" si="0"/>
        <v>52</v>
      </c>
      <c r="B58" s="556"/>
      <c r="C58" s="570" t="s">
        <v>429</v>
      </c>
      <c r="D58" s="899" t="s">
        <v>682</v>
      </c>
      <c r="E58" s="899"/>
      <c r="F58" s="571">
        <v>-63312</v>
      </c>
      <c r="G58" s="571"/>
    </row>
    <row r="59" spans="1:7" ht="17.25" customHeight="1">
      <c r="A59" s="544">
        <f t="shared" si="0"/>
        <v>53</v>
      </c>
      <c r="B59" s="556"/>
      <c r="C59" s="570" t="s">
        <v>429</v>
      </c>
      <c r="D59" s="899" t="s">
        <v>439</v>
      </c>
      <c r="E59" s="899"/>
      <c r="F59" s="571">
        <v>224845</v>
      </c>
      <c r="G59" s="571"/>
    </row>
    <row r="60" spans="1:7" ht="17.25" customHeight="1">
      <c r="A60" s="544">
        <f t="shared" si="0"/>
        <v>54</v>
      </c>
      <c r="B60" s="556"/>
      <c r="C60" s="570" t="s">
        <v>429</v>
      </c>
      <c r="D60" s="899" t="s">
        <v>683</v>
      </c>
      <c r="E60" s="899"/>
      <c r="F60" s="571">
        <v>-4500</v>
      </c>
      <c r="G60" s="571"/>
    </row>
    <row r="61" spans="1:7" ht="17.25" customHeight="1">
      <c r="A61" s="544">
        <f t="shared" si="0"/>
        <v>55</v>
      </c>
      <c r="B61" s="556"/>
      <c r="C61" s="570" t="s">
        <v>429</v>
      </c>
      <c r="D61" s="899" t="s">
        <v>684</v>
      </c>
      <c r="E61" s="899"/>
      <c r="F61" s="571">
        <v>67655</v>
      </c>
      <c r="G61" s="571"/>
    </row>
    <row r="62" spans="1:7" ht="17.25" customHeight="1">
      <c r="A62" s="544">
        <f t="shared" si="0"/>
        <v>56</v>
      </c>
      <c r="B62" s="891" t="s">
        <v>685</v>
      </c>
      <c r="C62" s="892" t="s">
        <v>429</v>
      </c>
      <c r="D62" s="892"/>
      <c r="E62" s="886"/>
      <c r="F62" s="548"/>
      <c r="G62" s="549"/>
    </row>
    <row r="63" spans="1:7" ht="17.25" customHeight="1">
      <c r="A63" s="544">
        <f t="shared" si="0"/>
        <v>57</v>
      </c>
      <c r="B63" s="609"/>
      <c r="C63" s="900" t="s">
        <v>442</v>
      </c>
      <c r="D63" s="901"/>
      <c r="E63" s="901"/>
      <c r="F63" s="572"/>
      <c r="G63" s="573"/>
    </row>
    <row r="64" spans="1:7" ht="17.25" customHeight="1">
      <c r="A64" s="544">
        <f t="shared" si="0"/>
        <v>58</v>
      </c>
      <c r="B64" s="556"/>
      <c r="C64" s="574" t="s">
        <v>429</v>
      </c>
      <c r="D64" s="899" t="s">
        <v>686</v>
      </c>
      <c r="E64" s="899"/>
      <c r="F64" s="575"/>
      <c r="G64" s="548">
        <f>SUM(F65:F68)</f>
        <v>59721</v>
      </c>
    </row>
    <row r="65" spans="1:7" ht="17.25" customHeight="1">
      <c r="A65" s="544">
        <f t="shared" si="0"/>
        <v>59</v>
      </c>
      <c r="B65" s="568"/>
      <c r="C65" s="576"/>
      <c r="D65" s="565" t="s">
        <v>429</v>
      </c>
      <c r="E65" s="566" t="s">
        <v>440</v>
      </c>
      <c r="F65" s="571">
        <v>8814</v>
      </c>
      <c r="G65" s="571"/>
    </row>
    <row r="66" spans="1:7" ht="17.25" customHeight="1">
      <c r="A66" s="544">
        <f t="shared" si="0"/>
        <v>60</v>
      </c>
      <c r="B66" s="568"/>
      <c r="C66" s="576"/>
      <c r="D66" s="565" t="s">
        <v>429</v>
      </c>
      <c r="E66" s="566" t="s">
        <v>441</v>
      </c>
      <c r="F66" s="571">
        <v>6992</v>
      </c>
      <c r="G66" s="571"/>
    </row>
    <row r="67" spans="1:7" ht="17.25" customHeight="1">
      <c r="A67" s="544">
        <f t="shared" si="0"/>
        <v>61</v>
      </c>
      <c r="B67" s="568"/>
      <c r="C67" s="576"/>
      <c r="D67" s="565" t="s">
        <v>429</v>
      </c>
      <c r="E67" s="566" t="s">
        <v>443</v>
      </c>
      <c r="F67" s="571">
        <v>40595</v>
      </c>
      <c r="G67" s="571"/>
    </row>
    <row r="68" spans="1:7" ht="17.25" customHeight="1">
      <c r="A68" s="544">
        <f t="shared" si="0"/>
        <v>62</v>
      </c>
      <c r="B68" s="577"/>
      <c r="C68" s="569"/>
      <c r="D68" s="565" t="s">
        <v>429</v>
      </c>
      <c r="E68" s="566" t="s">
        <v>444</v>
      </c>
      <c r="F68" s="571">
        <v>3320</v>
      </c>
      <c r="G68" s="571"/>
    </row>
    <row r="69" spans="1:7" ht="17.25" customHeight="1">
      <c r="A69" s="902" t="str">
        <f>A1</f>
        <v>18. melléklet a ……./….... (……..) önkormányzati rendelethez</v>
      </c>
      <c r="B69" s="903"/>
      <c r="C69" s="903"/>
      <c r="D69" s="903"/>
      <c r="E69" s="903"/>
      <c r="F69" s="903"/>
      <c r="G69" s="903"/>
    </row>
    <row r="70" spans="1:7" ht="17.25" customHeight="1">
      <c r="A70" s="578"/>
      <c r="B70" s="542" t="s">
        <v>0</v>
      </c>
      <c r="C70" s="542" t="s">
        <v>1</v>
      </c>
      <c r="D70" s="542" t="s">
        <v>2</v>
      </c>
      <c r="E70" s="542" t="s">
        <v>3</v>
      </c>
      <c r="F70" s="543" t="s">
        <v>4</v>
      </c>
      <c r="G70" s="543" t="s">
        <v>5</v>
      </c>
    </row>
    <row r="71" spans="1:7" ht="17.25" customHeight="1">
      <c r="A71" s="579">
        <f>A68+1</f>
        <v>63</v>
      </c>
      <c r="C71" s="580"/>
      <c r="D71" s="581"/>
      <c r="E71" s="582"/>
      <c r="F71" s="583"/>
      <c r="G71" s="583"/>
    </row>
    <row r="72" spans="1:7" ht="17.25" customHeight="1">
      <c r="A72" s="579">
        <f aca="true" t="shared" si="1" ref="A72:A135">A71+1</f>
        <v>64</v>
      </c>
      <c r="B72" s="584"/>
      <c r="C72" s="585"/>
      <c r="D72" s="565"/>
      <c r="E72" s="566"/>
      <c r="F72" s="586"/>
      <c r="G72" s="587" t="s">
        <v>88</v>
      </c>
    </row>
    <row r="73" spans="1:7" ht="17.25" customHeight="1">
      <c r="A73" s="579">
        <f t="shared" si="1"/>
        <v>65</v>
      </c>
      <c r="B73" s="588"/>
      <c r="C73" s="900" t="s">
        <v>687</v>
      </c>
      <c r="D73" s="887"/>
      <c r="E73" s="887"/>
      <c r="F73" s="572"/>
      <c r="G73" s="573"/>
    </row>
    <row r="74" spans="1:7" ht="17.25" customHeight="1">
      <c r="A74" s="579">
        <f t="shared" si="1"/>
        <v>66</v>
      </c>
      <c r="B74" s="588"/>
      <c r="C74" s="574" t="s">
        <v>429</v>
      </c>
      <c r="D74" s="899" t="s">
        <v>688</v>
      </c>
      <c r="E74" s="899"/>
      <c r="F74" s="575"/>
      <c r="G74" s="548">
        <f>SUM(F75:F77)</f>
        <v>18326</v>
      </c>
    </row>
    <row r="75" spans="1:7" ht="17.25" customHeight="1">
      <c r="A75" s="579">
        <f t="shared" si="1"/>
        <v>67</v>
      </c>
      <c r="B75" s="590"/>
      <c r="C75" s="576"/>
      <c r="D75" s="610" t="s">
        <v>429</v>
      </c>
      <c r="E75" s="566" t="s">
        <v>440</v>
      </c>
      <c r="F75" s="571">
        <v>2960</v>
      </c>
      <c r="G75" s="548"/>
    </row>
    <row r="76" spans="1:7" ht="17.25" customHeight="1">
      <c r="A76" s="579">
        <f t="shared" si="1"/>
        <v>68</v>
      </c>
      <c r="B76" s="590"/>
      <c r="C76" s="576"/>
      <c r="D76" s="610" t="s">
        <v>429</v>
      </c>
      <c r="E76" s="566" t="s">
        <v>441</v>
      </c>
      <c r="F76" s="571">
        <v>1006</v>
      </c>
      <c r="G76" s="548"/>
    </row>
    <row r="77" spans="1:7" ht="17.25" customHeight="1">
      <c r="A77" s="579">
        <f t="shared" si="1"/>
        <v>69</v>
      </c>
      <c r="B77" s="590"/>
      <c r="C77" s="569"/>
      <c r="D77" s="565" t="s">
        <v>429</v>
      </c>
      <c r="E77" s="566" t="s">
        <v>443</v>
      </c>
      <c r="F77" s="571">
        <v>14360</v>
      </c>
      <c r="G77" s="571"/>
    </row>
    <row r="78" spans="1:7" ht="17.25" customHeight="1">
      <c r="A78" s="579">
        <f t="shared" si="1"/>
        <v>70</v>
      </c>
      <c r="B78" s="588"/>
      <c r="C78" s="900" t="s">
        <v>634</v>
      </c>
      <c r="D78" s="887"/>
      <c r="E78" s="887"/>
      <c r="F78" s="572"/>
      <c r="G78" s="573"/>
    </row>
    <row r="79" spans="1:7" ht="17.25" customHeight="1">
      <c r="A79" s="579">
        <f t="shared" si="1"/>
        <v>71</v>
      </c>
      <c r="B79" s="588"/>
      <c r="C79" s="574" t="s">
        <v>429</v>
      </c>
      <c r="D79" s="899" t="s">
        <v>688</v>
      </c>
      <c r="E79" s="899"/>
      <c r="F79" s="575"/>
      <c r="G79" s="548">
        <f>SUM(F80:F83)</f>
        <v>1497</v>
      </c>
    </row>
    <row r="80" spans="1:7" ht="17.25" customHeight="1">
      <c r="A80" s="579">
        <f t="shared" si="1"/>
        <v>72</v>
      </c>
      <c r="B80" s="590"/>
      <c r="C80" s="569"/>
      <c r="D80" s="574" t="s">
        <v>429</v>
      </c>
      <c r="E80" s="566" t="s">
        <v>440</v>
      </c>
      <c r="F80" s="575">
        <v>788</v>
      </c>
      <c r="G80" s="548"/>
    </row>
    <row r="81" spans="1:7" ht="17.25" customHeight="1">
      <c r="A81" s="579">
        <f t="shared" si="1"/>
        <v>73</v>
      </c>
      <c r="B81" s="590"/>
      <c r="C81" s="569"/>
      <c r="D81" s="574" t="s">
        <v>429</v>
      </c>
      <c r="E81" s="566" t="s">
        <v>441</v>
      </c>
      <c r="F81" s="575">
        <v>212</v>
      </c>
      <c r="G81" s="548"/>
    </row>
    <row r="82" spans="1:7" ht="17.25" customHeight="1">
      <c r="A82" s="579">
        <f t="shared" si="1"/>
        <v>74</v>
      </c>
      <c r="B82" s="590"/>
      <c r="C82" s="569"/>
      <c r="D82" s="553" t="s">
        <v>429</v>
      </c>
      <c r="E82" s="566" t="s">
        <v>443</v>
      </c>
      <c r="F82" s="575">
        <v>444</v>
      </c>
      <c r="G82" s="548"/>
    </row>
    <row r="83" spans="1:7" ht="17.25" customHeight="1">
      <c r="A83" s="579">
        <f t="shared" si="1"/>
        <v>75</v>
      </c>
      <c r="B83" s="590"/>
      <c r="C83" s="576"/>
      <c r="D83" s="565" t="s">
        <v>429</v>
      </c>
      <c r="E83" s="566" t="s">
        <v>444</v>
      </c>
      <c r="F83" s="571">
        <v>53</v>
      </c>
      <c r="G83" s="571"/>
    </row>
    <row r="84" spans="1:7" s="551" customFormat="1" ht="17.25" customHeight="1">
      <c r="A84" s="579">
        <f t="shared" si="1"/>
        <v>76</v>
      </c>
      <c r="B84" s="588"/>
      <c r="C84" s="891" t="s">
        <v>635</v>
      </c>
      <c r="D84" s="892"/>
      <c r="E84" s="892"/>
      <c r="F84" s="548"/>
      <c r="G84" s="589"/>
    </row>
    <row r="85" spans="1:7" ht="17.25" customHeight="1">
      <c r="A85" s="579">
        <f t="shared" si="1"/>
        <v>77</v>
      </c>
      <c r="B85" s="588"/>
      <c r="C85" s="593" t="s">
        <v>429</v>
      </c>
      <c r="D85" s="899" t="s">
        <v>689</v>
      </c>
      <c r="E85" s="899"/>
      <c r="F85" s="571"/>
      <c r="G85" s="548">
        <f>SUM(F86:F88)</f>
        <v>568</v>
      </c>
    </row>
    <row r="86" spans="1:7" ht="17.25" customHeight="1">
      <c r="A86" s="579">
        <f t="shared" si="1"/>
        <v>78</v>
      </c>
      <c r="B86" s="588"/>
      <c r="C86" s="591"/>
      <c r="D86" s="565" t="s">
        <v>429</v>
      </c>
      <c r="E86" s="611" t="s">
        <v>440</v>
      </c>
      <c r="F86" s="566">
        <v>257</v>
      </c>
      <c r="G86" s="571"/>
    </row>
    <row r="87" spans="1:7" ht="17.25" customHeight="1">
      <c r="A87" s="579">
        <f t="shared" si="1"/>
        <v>79</v>
      </c>
      <c r="B87" s="588"/>
      <c r="C87" s="591"/>
      <c r="D87" s="565" t="s">
        <v>429</v>
      </c>
      <c r="E87" s="612" t="s">
        <v>441</v>
      </c>
      <c r="F87" s="566">
        <v>69</v>
      </c>
      <c r="G87" s="571"/>
    </row>
    <row r="88" spans="1:7" ht="17.25" customHeight="1">
      <c r="A88" s="579">
        <f t="shared" si="1"/>
        <v>80</v>
      </c>
      <c r="B88" s="590"/>
      <c r="C88" s="577"/>
      <c r="D88" s="570" t="s">
        <v>429</v>
      </c>
      <c r="E88" s="566" t="s">
        <v>443</v>
      </c>
      <c r="F88" s="571">
        <v>242</v>
      </c>
      <c r="G88" s="571"/>
    </row>
    <row r="89" spans="1:7" ht="17.25" customHeight="1">
      <c r="A89" s="579">
        <f t="shared" si="1"/>
        <v>81</v>
      </c>
      <c r="B89" s="590"/>
      <c r="C89" s="594" t="s">
        <v>690</v>
      </c>
      <c r="D89" s="594"/>
      <c r="E89" s="594"/>
      <c r="F89" s="571"/>
      <c r="G89" s="571"/>
    </row>
    <row r="90" spans="1:7" ht="17.25" customHeight="1">
      <c r="A90" s="579">
        <f t="shared" si="1"/>
        <v>82</v>
      </c>
      <c r="B90" s="590"/>
      <c r="C90" s="613" t="s">
        <v>429</v>
      </c>
      <c r="D90" s="899" t="s">
        <v>688</v>
      </c>
      <c r="E90" s="899"/>
      <c r="F90" s="571"/>
      <c r="G90" s="571">
        <f>SUM(F90:F93)</f>
        <v>48574</v>
      </c>
    </row>
    <row r="91" spans="1:7" ht="17.25" customHeight="1">
      <c r="A91" s="579">
        <f t="shared" si="1"/>
        <v>83</v>
      </c>
      <c r="B91" s="590"/>
      <c r="C91" s="577"/>
      <c r="D91" s="565" t="s">
        <v>429</v>
      </c>
      <c r="E91" s="566" t="s">
        <v>440</v>
      </c>
      <c r="F91" s="571">
        <v>9385</v>
      </c>
      <c r="G91" s="571"/>
    </row>
    <row r="92" spans="1:7" ht="17.25" customHeight="1">
      <c r="A92" s="579">
        <f t="shared" si="1"/>
        <v>84</v>
      </c>
      <c r="B92" s="590"/>
      <c r="C92" s="569"/>
      <c r="D92" s="565" t="s">
        <v>429</v>
      </c>
      <c r="E92" s="566" t="s">
        <v>441</v>
      </c>
      <c r="F92" s="571">
        <v>2371</v>
      </c>
      <c r="G92" s="571"/>
    </row>
    <row r="93" spans="1:7" ht="17.25" customHeight="1">
      <c r="A93" s="579">
        <f t="shared" si="1"/>
        <v>85</v>
      </c>
      <c r="B93" s="590"/>
      <c r="C93" s="577"/>
      <c r="D93" s="570"/>
      <c r="E93" s="566" t="s">
        <v>443</v>
      </c>
      <c r="F93" s="571">
        <v>36818</v>
      </c>
      <c r="G93" s="571"/>
    </row>
    <row r="94" spans="1:7" ht="17.25" customHeight="1">
      <c r="A94" s="579">
        <f t="shared" si="1"/>
        <v>86</v>
      </c>
      <c r="B94" s="590"/>
      <c r="C94" s="887" t="s">
        <v>691</v>
      </c>
      <c r="D94" s="887"/>
      <c r="E94" s="887"/>
      <c r="F94" s="571"/>
      <c r="G94" s="571"/>
    </row>
    <row r="95" spans="1:7" ht="17.25" customHeight="1">
      <c r="A95" s="579">
        <f t="shared" si="1"/>
        <v>87</v>
      </c>
      <c r="B95" s="590"/>
      <c r="C95" s="614" t="s">
        <v>429</v>
      </c>
      <c r="D95" s="899" t="s">
        <v>688</v>
      </c>
      <c r="E95" s="899" t="s">
        <v>692</v>
      </c>
      <c r="F95" s="571"/>
      <c r="G95" s="615">
        <f>SUM(F96:F96)</f>
        <v>4798</v>
      </c>
    </row>
    <row r="96" spans="1:7" ht="17.25" customHeight="1">
      <c r="A96" s="579">
        <f t="shared" si="1"/>
        <v>88</v>
      </c>
      <c r="B96" s="590"/>
      <c r="C96" s="577"/>
      <c r="D96" s="586" t="s">
        <v>429</v>
      </c>
      <c r="E96" s="566" t="s">
        <v>693</v>
      </c>
      <c r="F96" s="571">
        <v>4798</v>
      </c>
      <c r="G96" s="571"/>
    </row>
    <row r="97" spans="1:7" ht="21" customHeight="1">
      <c r="A97" s="579">
        <f t="shared" si="1"/>
        <v>89</v>
      </c>
      <c r="B97" s="596"/>
      <c r="C97" s="887" t="s">
        <v>694</v>
      </c>
      <c r="D97" s="888"/>
      <c r="E97" s="888"/>
      <c r="F97" s="616"/>
      <c r="G97" s="598"/>
    </row>
    <row r="98" spans="1:7" ht="13.5" customHeight="1">
      <c r="A98" s="579">
        <f t="shared" si="1"/>
        <v>90</v>
      </c>
      <c r="B98" s="596"/>
      <c r="C98" s="893" t="s">
        <v>445</v>
      </c>
      <c r="D98" s="894"/>
      <c r="E98" s="895"/>
      <c r="F98" s="617"/>
      <c r="G98" s="595">
        <f>F100</f>
        <v>-4080</v>
      </c>
    </row>
    <row r="99" spans="1:7" ht="15.75" customHeight="1">
      <c r="A99" s="579">
        <f t="shared" si="1"/>
        <v>91</v>
      </c>
      <c r="B99" s="596"/>
      <c r="C99" s="896"/>
      <c r="D99" s="897"/>
      <c r="E99" s="898"/>
      <c r="F99" s="618"/>
      <c r="G99" s="567">
        <f>F101</f>
        <v>4080</v>
      </c>
    </row>
    <row r="100" spans="1:7" ht="17.25" customHeight="1">
      <c r="A100" s="579">
        <f t="shared" si="1"/>
        <v>92</v>
      </c>
      <c r="B100" s="596"/>
      <c r="C100" s="607"/>
      <c r="D100" s="570" t="s">
        <v>429</v>
      </c>
      <c r="E100" s="561" t="s">
        <v>446</v>
      </c>
      <c r="F100" s="619">
        <v>-4080</v>
      </c>
      <c r="G100" s="597"/>
    </row>
    <row r="101" spans="1:7" ht="17.25" customHeight="1">
      <c r="A101" s="579">
        <f t="shared" si="1"/>
        <v>93</v>
      </c>
      <c r="B101" s="596"/>
      <c r="C101" s="607"/>
      <c r="D101" s="570" t="s">
        <v>429</v>
      </c>
      <c r="E101" s="561" t="s">
        <v>444</v>
      </c>
      <c r="F101" s="599">
        <v>4080</v>
      </c>
      <c r="G101" s="598"/>
    </row>
    <row r="102" spans="1:7" ht="14.25" customHeight="1">
      <c r="A102" s="579">
        <f t="shared" si="1"/>
        <v>94</v>
      </c>
      <c r="B102" s="592"/>
      <c r="C102" s="893" t="s">
        <v>447</v>
      </c>
      <c r="D102" s="894"/>
      <c r="E102" s="895"/>
      <c r="F102" s="617"/>
      <c r="G102" s="595">
        <v>5309</v>
      </c>
    </row>
    <row r="103" spans="1:7" ht="13.5" customHeight="1">
      <c r="A103" s="579">
        <f t="shared" si="1"/>
        <v>95</v>
      </c>
      <c r="B103" s="592"/>
      <c r="C103" s="896"/>
      <c r="D103" s="897"/>
      <c r="E103" s="898"/>
      <c r="F103" s="618"/>
      <c r="G103" s="567">
        <v>-5309</v>
      </c>
    </row>
    <row r="104" spans="1:7" ht="17.25" customHeight="1">
      <c r="A104" s="579">
        <f t="shared" si="1"/>
        <v>96</v>
      </c>
      <c r="B104" s="592"/>
      <c r="C104" s="607"/>
      <c r="D104" s="570" t="s">
        <v>429</v>
      </c>
      <c r="E104" s="561" t="s">
        <v>434</v>
      </c>
      <c r="F104" s="599">
        <v>-4309</v>
      </c>
      <c r="G104" s="573"/>
    </row>
    <row r="105" spans="1:7" ht="17.25" customHeight="1">
      <c r="A105" s="579">
        <f t="shared" si="1"/>
        <v>97</v>
      </c>
      <c r="B105" s="592"/>
      <c r="C105" s="607"/>
      <c r="D105" s="570" t="s">
        <v>429</v>
      </c>
      <c r="E105" s="561" t="s">
        <v>435</v>
      </c>
      <c r="F105" s="599">
        <v>-1000</v>
      </c>
      <c r="G105" s="573"/>
    </row>
    <row r="106" spans="1:7" ht="17.25" customHeight="1">
      <c r="A106" s="579">
        <f t="shared" si="1"/>
        <v>98</v>
      </c>
      <c r="B106" s="592"/>
      <c r="C106" s="607"/>
      <c r="D106" s="570" t="s">
        <v>429</v>
      </c>
      <c r="E106" s="561" t="s">
        <v>444</v>
      </c>
      <c r="F106" s="600">
        <v>1050</v>
      </c>
      <c r="G106" s="573"/>
    </row>
    <row r="107" spans="1:7" ht="17.25" customHeight="1">
      <c r="A107" s="579">
        <f t="shared" si="1"/>
        <v>99</v>
      </c>
      <c r="B107" s="592"/>
      <c r="C107" s="607"/>
      <c r="D107" s="570" t="s">
        <v>429</v>
      </c>
      <c r="E107" s="561" t="s">
        <v>436</v>
      </c>
      <c r="F107" s="599">
        <v>4259</v>
      </c>
      <c r="G107" s="573"/>
    </row>
    <row r="108" spans="1:7" ht="17.25" customHeight="1">
      <c r="A108" s="579">
        <f t="shared" si="1"/>
        <v>100</v>
      </c>
      <c r="B108" s="592"/>
      <c r="C108" s="893" t="s">
        <v>636</v>
      </c>
      <c r="D108" s="894"/>
      <c r="E108" s="895"/>
      <c r="F108" s="617"/>
      <c r="G108" s="595">
        <v>1378</v>
      </c>
    </row>
    <row r="109" spans="1:7" ht="17.25" customHeight="1">
      <c r="A109" s="579">
        <f t="shared" si="1"/>
        <v>101</v>
      </c>
      <c r="B109" s="592"/>
      <c r="C109" s="896"/>
      <c r="D109" s="897"/>
      <c r="E109" s="898"/>
      <c r="F109" s="618"/>
      <c r="G109" s="567">
        <v>-1378</v>
      </c>
    </row>
    <row r="110" spans="1:7" ht="17.25" customHeight="1">
      <c r="A110" s="579">
        <f t="shared" si="1"/>
        <v>102</v>
      </c>
      <c r="B110" s="592"/>
      <c r="C110" s="607"/>
      <c r="D110" s="570" t="s">
        <v>429</v>
      </c>
      <c r="E110" s="561" t="s">
        <v>434</v>
      </c>
      <c r="F110" s="600">
        <v>-1378</v>
      </c>
      <c r="G110" s="573"/>
    </row>
    <row r="111" spans="1:7" ht="17.25" customHeight="1">
      <c r="A111" s="579">
        <f t="shared" si="1"/>
        <v>103</v>
      </c>
      <c r="B111" s="592"/>
      <c r="C111" s="607"/>
      <c r="D111" s="570" t="s">
        <v>429</v>
      </c>
      <c r="E111" s="561" t="s">
        <v>436</v>
      </c>
      <c r="F111" s="600">
        <v>1266</v>
      </c>
      <c r="G111" s="573"/>
    </row>
    <row r="112" spans="1:7" ht="17.25" customHeight="1">
      <c r="A112" s="579">
        <f t="shared" si="1"/>
        <v>104</v>
      </c>
      <c r="B112" s="592"/>
      <c r="C112" s="607"/>
      <c r="D112" s="570"/>
      <c r="E112" s="561" t="s">
        <v>444</v>
      </c>
      <c r="F112" s="599">
        <v>112</v>
      </c>
      <c r="G112" s="573"/>
    </row>
    <row r="113" spans="1:7" ht="17.25" customHeight="1">
      <c r="A113" s="579">
        <f t="shared" si="1"/>
        <v>105</v>
      </c>
      <c r="B113" s="592"/>
      <c r="C113" s="893" t="s">
        <v>695</v>
      </c>
      <c r="D113" s="894"/>
      <c r="E113" s="895"/>
      <c r="F113" s="617"/>
      <c r="G113" s="595">
        <f>F115</f>
        <v>397</v>
      </c>
    </row>
    <row r="114" spans="1:7" ht="17.25" customHeight="1">
      <c r="A114" s="579">
        <f t="shared" si="1"/>
        <v>106</v>
      </c>
      <c r="B114" s="592"/>
      <c r="C114" s="896"/>
      <c r="D114" s="897"/>
      <c r="E114" s="898"/>
      <c r="F114" s="618"/>
      <c r="G114" s="567">
        <f>F116</f>
        <v>-397</v>
      </c>
    </row>
    <row r="115" spans="1:7" ht="17.25" customHeight="1">
      <c r="A115" s="579">
        <f t="shared" si="1"/>
        <v>107</v>
      </c>
      <c r="B115" s="592"/>
      <c r="C115" s="607"/>
      <c r="D115" s="570" t="s">
        <v>429</v>
      </c>
      <c r="E115" s="561" t="s">
        <v>444</v>
      </c>
      <c r="F115" s="600">
        <v>397</v>
      </c>
      <c r="G115" s="573"/>
    </row>
    <row r="116" spans="1:7" ht="17.25" customHeight="1">
      <c r="A116" s="579">
        <f t="shared" si="1"/>
        <v>108</v>
      </c>
      <c r="B116" s="592"/>
      <c r="C116" s="607"/>
      <c r="D116" s="570" t="s">
        <v>429</v>
      </c>
      <c r="E116" s="561" t="s">
        <v>446</v>
      </c>
      <c r="F116" s="599">
        <v>-397</v>
      </c>
      <c r="G116" s="573"/>
    </row>
    <row r="117" spans="1:7" ht="17.25" customHeight="1">
      <c r="A117" s="579">
        <f t="shared" si="1"/>
        <v>109</v>
      </c>
      <c r="B117" s="592"/>
      <c r="C117" s="893" t="s">
        <v>696</v>
      </c>
      <c r="D117" s="894"/>
      <c r="E117" s="895"/>
      <c r="F117" s="617"/>
      <c r="G117" s="595">
        <f>F120</f>
        <v>221</v>
      </c>
    </row>
    <row r="118" spans="1:7" ht="17.25" customHeight="1">
      <c r="A118" s="579">
        <f t="shared" si="1"/>
        <v>110</v>
      </c>
      <c r="B118" s="592"/>
      <c r="C118" s="896"/>
      <c r="D118" s="897"/>
      <c r="E118" s="898"/>
      <c r="F118" s="618"/>
      <c r="G118" s="567">
        <f>F119+F121</f>
        <v>-221</v>
      </c>
    </row>
    <row r="119" spans="1:7" ht="17.25" customHeight="1">
      <c r="A119" s="579">
        <f t="shared" si="1"/>
        <v>111</v>
      </c>
      <c r="B119" s="592"/>
      <c r="C119" s="607"/>
      <c r="D119" s="570" t="s">
        <v>429</v>
      </c>
      <c r="E119" s="561" t="s">
        <v>434</v>
      </c>
      <c r="F119" s="600">
        <v>-39</v>
      </c>
      <c r="G119" s="573"/>
    </row>
    <row r="120" spans="1:7" ht="17.25" customHeight="1">
      <c r="A120" s="579">
        <f t="shared" si="1"/>
        <v>112</v>
      </c>
      <c r="B120" s="592"/>
      <c r="C120" s="607"/>
      <c r="D120" s="570" t="s">
        <v>429</v>
      </c>
      <c r="E120" s="561" t="s">
        <v>436</v>
      </c>
      <c r="F120" s="600">
        <v>221</v>
      </c>
      <c r="G120" s="573"/>
    </row>
    <row r="121" spans="1:7" ht="17.25" customHeight="1">
      <c r="A121" s="579">
        <f t="shared" si="1"/>
        <v>113</v>
      </c>
      <c r="B121" s="592"/>
      <c r="C121" s="607"/>
      <c r="D121" s="570" t="s">
        <v>429</v>
      </c>
      <c r="E121" s="561" t="s">
        <v>697</v>
      </c>
      <c r="F121" s="599">
        <v>-182</v>
      </c>
      <c r="G121" s="573">
        <f>SUM(F122:F125)</f>
        <v>0</v>
      </c>
    </row>
    <row r="122" spans="1:7" ht="17.25" customHeight="1">
      <c r="A122" s="579">
        <f t="shared" si="1"/>
        <v>114</v>
      </c>
      <c r="B122" s="592"/>
      <c r="C122" s="893" t="s">
        <v>698</v>
      </c>
      <c r="D122" s="894" t="s">
        <v>429</v>
      </c>
      <c r="E122" s="895"/>
      <c r="F122" s="617"/>
      <c r="G122" s="595">
        <f>F125</f>
        <v>28</v>
      </c>
    </row>
    <row r="123" spans="1:7" ht="17.25" customHeight="1">
      <c r="A123" s="579">
        <f t="shared" si="1"/>
        <v>115</v>
      </c>
      <c r="B123" s="592"/>
      <c r="C123" s="896"/>
      <c r="D123" s="897"/>
      <c r="E123" s="898"/>
      <c r="F123" s="618"/>
      <c r="G123" s="567">
        <f>F124</f>
        <v>-28</v>
      </c>
    </row>
    <row r="124" spans="1:7" ht="17.25" customHeight="1">
      <c r="A124" s="579">
        <f t="shared" si="1"/>
        <v>116</v>
      </c>
      <c r="B124" s="592"/>
      <c r="C124" s="607"/>
      <c r="D124" s="570" t="s">
        <v>429</v>
      </c>
      <c r="E124" s="561" t="s">
        <v>446</v>
      </c>
      <c r="F124" s="600">
        <v>-28</v>
      </c>
      <c r="G124" s="573"/>
    </row>
    <row r="125" spans="1:7" ht="17.25" customHeight="1">
      <c r="A125" s="579">
        <f t="shared" si="1"/>
        <v>117</v>
      </c>
      <c r="B125" s="592"/>
      <c r="C125" s="607"/>
      <c r="D125" s="570" t="s">
        <v>429</v>
      </c>
      <c r="E125" s="561" t="s">
        <v>677</v>
      </c>
      <c r="F125" s="599">
        <v>28</v>
      </c>
      <c r="G125" s="573"/>
    </row>
    <row r="126" spans="1:7" ht="17.25" customHeight="1">
      <c r="A126" s="579">
        <f t="shared" si="1"/>
        <v>118</v>
      </c>
      <c r="B126" s="592"/>
      <c r="C126" s="893" t="s">
        <v>699</v>
      </c>
      <c r="D126" s="894"/>
      <c r="E126" s="895"/>
      <c r="F126" s="617"/>
      <c r="G126" s="595">
        <f>F128+F129+F131</f>
        <v>393</v>
      </c>
    </row>
    <row r="127" spans="1:7" ht="17.25" customHeight="1">
      <c r="A127" s="579">
        <f t="shared" si="1"/>
        <v>119</v>
      </c>
      <c r="B127" s="592"/>
      <c r="C127" s="896"/>
      <c r="D127" s="897"/>
      <c r="E127" s="898"/>
      <c r="F127" s="618"/>
      <c r="G127" s="567">
        <f>F130</f>
        <v>-393</v>
      </c>
    </row>
    <row r="128" spans="1:7" ht="17.25" customHeight="1">
      <c r="A128" s="579">
        <f t="shared" si="1"/>
        <v>120</v>
      </c>
      <c r="B128" s="592"/>
      <c r="C128" s="607"/>
      <c r="D128" s="570" t="s">
        <v>429</v>
      </c>
      <c r="E128" s="561" t="s">
        <v>700</v>
      </c>
      <c r="F128" s="600">
        <v>23</v>
      </c>
      <c r="G128" s="573"/>
    </row>
    <row r="129" spans="1:7" ht="17.25" customHeight="1">
      <c r="A129" s="579">
        <f t="shared" si="1"/>
        <v>121</v>
      </c>
      <c r="B129" s="592"/>
      <c r="C129" s="607"/>
      <c r="D129" s="570" t="s">
        <v>429</v>
      </c>
      <c r="E129" s="561" t="s">
        <v>436</v>
      </c>
      <c r="F129" s="600">
        <v>129</v>
      </c>
      <c r="G129" s="573"/>
    </row>
    <row r="130" spans="1:7" ht="17.25" customHeight="1">
      <c r="A130" s="579">
        <f t="shared" si="1"/>
        <v>122</v>
      </c>
      <c r="B130" s="592"/>
      <c r="C130" s="607"/>
      <c r="D130" s="570" t="s">
        <v>429</v>
      </c>
      <c r="E130" s="561" t="s">
        <v>701</v>
      </c>
      <c r="F130" s="600">
        <v>-393</v>
      </c>
      <c r="G130" s="573"/>
    </row>
    <row r="131" spans="1:7" ht="17.25" customHeight="1">
      <c r="A131" s="579">
        <f t="shared" si="1"/>
        <v>123</v>
      </c>
      <c r="B131" s="592"/>
      <c r="C131" s="607"/>
      <c r="D131" s="570" t="s">
        <v>429</v>
      </c>
      <c r="E131" s="561" t="s">
        <v>441</v>
      </c>
      <c r="F131" s="600">
        <v>241</v>
      </c>
      <c r="G131" s="573"/>
    </row>
    <row r="132" spans="1:7" ht="14.25" customHeight="1">
      <c r="A132" s="579">
        <f t="shared" si="1"/>
        <v>124</v>
      </c>
      <c r="B132" s="596"/>
      <c r="C132" s="887" t="s">
        <v>637</v>
      </c>
      <c r="D132" s="888"/>
      <c r="E132" s="888"/>
      <c r="F132" s="889"/>
      <c r="G132" s="560">
        <f>SUM(F137:F140)</f>
        <v>6485</v>
      </c>
    </row>
    <row r="133" spans="1:7" ht="14.25" customHeight="1">
      <c r="A133" s="579">
        <f t="shared" si="1"/>
        <v>125</v>
      </c>
      <c r="B133" s="596"/>
      <c r="C133" s="888"/>
      <c r="D133" s="888"/>
      <c r="E133" s="888"/>
      <c r="F133" s="890"/>
      <c r="G133" s="620">
        <f>F135+F136</f>
        <v>-6485</v>
      </c>
    </row>
    <row r="134" spans="1:7" ht="17.25" customHeight="1">
      <c r="A134" s="579">
        <f t="shared" si="1"/>
        <v>126</v>
      </c>
      <c r="B134" s="588"/>
      <c r="C134" s="601" t="s">
        <v>448</v>
      </c>
      <c r="D134" s="608"/>
      <c r="E134" s="566"/>
      <c r="F134" s="571"/>
      <c r="G134" s="575"/>
    </row>
    <row r="135" spans="1:7" ht="17.25" customHeight="1">
      <c r="A135" s="579">
        <f t="shared" si="1"/>
        <v>127</v>
      </c>
      <c r="B135" s="588"/>
      <c r="C135" s="591"/>
      <c r="D135" s="565" t="s">
        <v>429</v>
      </c>
      <c r="E135" s="566" t="s">
        <v>434</v>
      </c>
      <c r="F135" s="571">
        <v>-5726</v>
      </c>
      <c r="G135" s="575"/>
    </row>
    <row r="136" spans="1:7" ht="17.25" customHeight="1">
      <c r="A136" s="579">
        <f aca="true" t="shared" si="2" ref="A136:A145">A135+1</f>
        <v>128</v>
      </c>
      <c r="B136" s="588"/>
      <c r="C136" s="591"/>
      <c r="D136" s="570" t="s">
        <v>429</v>
      </c>
      <c r="E136" s="566" t="s">
        <v>435</v>
      </c>
      <c r="F136" s="571">
        <v>-759</v>
      </c>
      <c r="G136" s="575"/>
    </row>
    <row r="137" spans="1:7" ht="17.25" customHeight="1">
      <c r="A137" s="579">
        <f t="shared" si="2"/>
        <v>129</v>
      </c>
      <c r="B137" s="588"/>
      <c r="C137" s="591"/>
      <c r="D137" s="570" t="s">
        <v>429</v>
      </c>
      <c r="E137" s="566" t="s">
        <v>677</v>
      </c>
      <c r="F137" s="571">
        <v>28</v>
      </c>
      <c r="G137" s="575"/>
    </row>
    <row r="138" spans="1:7" ht="17.25" customHeight="1">
      <c r="A138" s="579">
        <f t="shared" si="2"/>
        <v>130</v>
      </c>
      <c r="B138" s="588"/>
      <c r="C138" s="591"/>
      <c r="D138" s="570" t="s">
        <v>429</v>
      </c>
      <c r="E138" s="566" t="s">
        <v>436</v>
      </c>
      <c r="F138" s="571">
        <v>1370</v>
      </c>
      <c r="G138" s="575"/>
    </row>
    <row r="139" spans="1:7" ht="17.25" customHeight="1">
      <c r="A139" s="579">
        <f t="shared" si="2"/>
        <v>131</v>
      </c>
      <c r="B139" s="588"/>
      <c r="C139" s="591"/>
      <c r="D139" s="570" t="s">
        <v>429</v>
      </c>
      <c r="E139" s="566" t="s">
        <v>444</v>
      </c>
      <c r="F139" s="571">
        <v>5064</v>
      </c>
      <c r="G139" s="575"/>
    </row>
    <row r="140" spans="1:7" ht="17.25" customHeight="1">
      <c r="A140" s="579">
        <f t="shared" si="2"/>
        <v>132</v>
      </c>
      <c r="B140" s="588"/>
      <c r="C140" s="591"/>
      <c r="D140" s="570" t="s">
        <v>429</v>
      </c>
      <c r="E140" s="566" t="s">
        <v>700</v>
      </c>
      <c r="F140" s="571">
        <v>23</v>
      </c>
      <c r="G140" s="575"/>
    </row>
    <row r="141" spans="1:7" ht="17.25" customHeight="1">
      <c r="A141" s="579">
        <f t="shared" si="2"/>
        <v>133</v>
      </c>
      <c r="B141" s="602"/>
      <c r="C141" s="891" t="s">
        <v>449</v>
      </c>
      <c r="D141" s="892"/>
      <c r="E141" s="886"/>
      <c r="F141" s="548"/>
      <c r="G141" s="548">
        <f>SUM(G64:G135)</f>
        <v>133484</v>
      </c>
    </row>
    <row r="142" spans="1:7" ht="17.25" customHeight="1">
      <c r="A142" s="579">
        <f t="shared" si="2"/>
        <v>134</v>
      </c>
      <c r="B142" s="602"/>
      <c r="C142" s="887" t="s">
        <v>450</v>
      </c>
      <c r="D142" s="887"/>
      <c r="E142" s="887"/>
      <c r="F142" s="603"/>
      <c r="G142" s="548">
        <v>-17335</v>
      </c>
    </row>
    <row r="143" spans="1:7" ht="17.25" customHeight="1">
      <c r="A143" s="579">
        <f t="shared" si="2"/>
        <v>135</v>
      </c>
      <c r="B143" s="886" t="s">
        <v>451</v>
      </c>
      <c r="C143" s="887"/>
      <c r="D143" s="887"/>
      <c r="E143" s="887"/>
      <c r="F143" s="594"/>
      <c r="G143" s="548">
        <v>116149</v>
      </c>
    </row>
    <row r="144" spans="1:7" ht="17.25" customHeight="1">
      <c r="A144" s="579">
        <f t="shared" si="2"/>
        <v>136</v>
      </c>
      <c r="B144" s="886" t="s">
        <v>702</v>
      </c>
      <c r="C144" s="887" t="s">
        <v>452</v>
      </c>
      <c r="D144" s="887"/>
      <c r="E144" s="887"/>
      <c r="F144" s="594"/>
      <c r="G144" s="548">
        <f>G52+G143</f>
        <v>463119</v>
      </c>
    </row>
    <row r="145" spans="1:7" ht="17.25" customHeight="1">
      <c r="A145" s="579">
        <f t="shared" si="2"/>
        <v>137</v>
      </c>
      <c r="B145" s="886" t="s">
        <v>703</v>
      </c>
      <c r="C145" s="887"/>
      <c r="D145" s="887"/>
      <c r="E145" s="887"/>
      <c r="F145" s="594"/>
      <c r="G145" s="548">
        <v>5218756</v>
      </c>
    </row>
    <row r="146" spans="6:7" ht="17.25" customHeight="1">
      <c r="F146" s="537"/>
      <c r="G146" s="537"/>
    </row>
    <row r="147" spans="6:7" ht="17.25" customHeight="1">
      <c r="F147" s="537"/>
      <c r="G147" s="537"/>
    </row>
    <row r="148" spans="6:7" ht="17.25" customHeight="1">
      <c r="F148" s="537"/>
      <c r="G148" s="537"/>
    </row>
    <row r="149" spans="6:7" ht="17.25" customHeight="1">
      <c r="F149" s="537"/>
      <c r="G149" s="537"/>
    </row>
    <row r="150" spans="6:7" ht="17.25" customHeight="1">
      <c r="F150" s="537"/>
      <c r="G150" s="537"/>
    </row>
    <row r="151" spans="6:7" ht="17.25" customHeight="1">
      <c r="F151" s="537"/>
      <c r="G151" s="537"/>
    </row>
    <row r="152" spans="6:7" ht="17.25" customHeight="1">
      <c r="F152" s="537"/>
      <c r="G152" s="537"/>
    </row>
    <row r="153" spans="6:7" ht="17.25" customHeight="1">
      <c r="F153" s="537"/>
      <c r="G153" s="537"/>
    </row>
    <row r="154" spans="6:7" ht="17.25" customHeight="1">
      <c r="F154" s="537"/>
      <c r="G154" s="537"/>
    </row>
    <row r="155" spans="6:7" ht="17.25" customHeight="1">
      <c r="F155" s="537"/>
      <c r="G155" s="537"/>
    </row>
    <row r="156" spans="6:7" ht="17.25" customHeight="1">
      <c r="F156" s="537"/>
      <c r="G156" s="537"/>
    </row>
    <row r="157" spans="6:7" ht="17.25" customHeight="1">
      <c r="F157" s="537"/>
      <c r="G157" s="537"/>
    </row>
    <row r="158" spans="6:7" ht="17.25" customHeight="1">
      <c r="F158" s="537"/>
      <c r="G158" s="537"/>
    </row>
    <row r="159" spans="6:7" ht="17.25" customHeight="1">
      <c r="F159" s="537"/>
      <c r="G159" s="537"/>
    </row>
    <row r="160" spans="6:7" ht="14.25" customHeight="1">
      <c r="F160" s="537"/>
      <c r="G160" s="537"/>
    </row>
    <row r="161" spans="6:7" ht="14.25" customHeight="1">
      <c r="F161" s="537"/>
      <c r="G161" s="537"/>
    </row>
    <row r="162" spans="6:7" ht="17.25" customHeight="1">
      <c r="F162" s="537"/>
      <c r="G162" s="537"/>
    </row>
    <row r="163" spans="6:7" ht="17.25" customHeight="1">
      <c r="F163" s="537"/>
      <c r="G163" s="537"/>
    </row>
    <row r="164" spans="6:7" ht="17.25" customHeight="1">
      <c r="F164" s="537"/>
      <c r="G164" s="537"/>
    </row>
    <row r="165" spans="6:7" ht="17.25" customHeight="1">
      <c r="F165" s="537"/>
      <c r="G165" s="537"/>
    </row>
    <row r="166" s="551" customFormat="1" ht="17.25" customHeight="1"/>
    <row r="167" spans="6:7" ht="17.25" customHeight="1">
      <c r="F167" s="537"/>
      <c r="G167" s="537"/>
    </row>
    <row r="168" spans="6:7" ht="17.25" customHeight="1">
      <c r="F168" s="537"/>
      <c r="G168" s="537"/>
    </row>
    <row r="169" s="551" customFormat="1" ht="17.25" customHeight="1"/>
    <row r="170" spans="6:7" ht="17.25" customHeight="1">
      <c r="F170" s="537"/>
      <c r="G170" s="537"/>
    </row>
    <row r="171" ht="17.25" customHeight="1"/>
    <row r="172" ht="17.25" customHeight="1"/>
    <row r="173" ht="17.25" customHeight="1"/>
    <row r="174" spans="6:7" ht="17.25" customHeight="1">
      <c r="F174" s="537"/>
      <c r="G174" s="537"/>
    </row>
    <row r="175" spans="6:7" ht="17.25" customHeight="1">
      <c r="F175" s="537"/>
      <c r="G175" s="537"/>
    </row>
    <row r="176" spans="6:7" ht="17.25" customHeight="1">
      <c r="F176" s="537"/>
      <c r="G176" s="537"/>
    </row>
    <row r="177" spans="6:7" ht="17.25" customHeight="1">
      <c r="F177" s="537"/>
      <c r="G177" s="537"/>
    </row>
    <row r="178" spans="6:7" ht="17.25" customHeight="1">
      <c r="F178" s="537"/>
      <c r="G178" s="537"/>
    </row>
    <row r="179" spans="6:8" ht="17.25" customHeight="1">
      <c r="F179" s="537"/>
      <c r="G179" s="537"/>
      <c r="H179" s="604"/>
    </row>
    <row r="180" spans="6:7" ht="17.25" customHeight="1">
      <c r="F180" s="537"/>
      <c r="G180" s="537"/>
    </row>
    <row r="181" spans="6:7" ht="17.25" customHeight="1">
      <c r="F181" s="537"/>
      <c r="G181" s="537"/>
    </row>
    <row r="182" s="551" customFormat="1" ht="17.25" customHeight="1"/>
    <row r="183" s="551" customFormat="1" ht="17.25" customHeight="1"/>
    <row r="184" s="551" customFormat="1" ht="17.25" customHeight="1"/>
    <row r="185" s="551" customFormat="1" ht="17.25" customHeight="1"/>
    <row r="186" s="551" customFormat="1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spans="2:7" s="605" customFormat="1" ht="17.25" customHeight="1">
      <c r="B203" s="537"/>
      <c r="C203" s="537"/>
      <c r="D203" s="537"/>
      <c r="E203" s="537"/>
      <c r="F203" s="538"/>
      <c r="G203" s="539"/>
    </row>
    <row r="204" spans="2:7" s="605" customFormat="1" ht="17.25" customHeight="1">
      <c r="B204" s="537"/>
      <c r="C204" s="537"/>
      <c r="D204" s="537"/>
      <c r="E204" s="537"/>
      <c r="F204" s="538"/>
      <c r="G204" s="539"/>
    </row>
    <row r="205" spans="2:7" s="605" customFormat="1" ht="17.25" customHeight="1">
      <c r="B205" s="537"/>
      <c r="C205" s="537"/>
      <c r="D205" s="537"/>
      <c r="E205" s="537"/>
      <c r="F205" s="538"/>
      <c r="G205" s="539"/>
    </row>
    <row r="206" ht="17.25" customHeight="1"/>
    <row r="207" ht="17.25" customHeight="1"/>
    <row r="208" ht="17.25" customHeight="1"/>
    <row r="209" spans="2:7" s="606" customFormat="1" ht="17.25" customHeight="1">
      <c r="B209" s="537"/>
      <c r="C209" s="537"/>
      <c r="D209" s="537"/>
      <c r="E209" s="537"/>
      <c r="F209" s="538"/>
      <c r="G209" s="539"/>
    </row>
    <row r="210" ht="17.25" customHeight="1"/>
    <row r="211" ht="17.25" customHeight="1"/>
    <row r="212" ht="17.25" customHeight="1"/>
    <row r="213" ht="17.25" customHeight="1"/>
    <row r="214" ht="17.25" customHeight="1"/>
    <row r="215" spans="2:7" s="605" customFormat="1" ht="17.25" customHeight="1">
      <c r="B215" s="537"/>
      <c r="C215" s="537"/>
      <c r="D215" s="537"/>
      <c r="E215" s="537"/>
      <c r="F215" s="538"/>
      <c r="G215" s="539"/>
    </row>
    <row r="216" spans="2:7" s="605" customFormat="1" ht="17.25" customHeight="1">
      <c r="B216" s="537"/>
      <c r="C216" s="537"/>
      <c r="D216" s="537"/>
      <c r="E216" s="537"/>
      <c r="F216" s="538"/>
      <c r="G216" s="539"/>
    </row>
  </sheetData>
  <sheetProtection/>
  <mergeCells count="75">
    <mergeCell ref="A1:G1"/>
    <mergeCell ref="A3:G3"/>
    <mergeCell ref="A4:G4"/>
    <mergeCell ref="B8:E8"/>
    <mergeCell ref="C10:E10"/>
    <mergeCell ref="B9:E9"/>
    <mergeCell ref="D11:E11"/>
    <mergeCell ref="D14:E14"/>
    <mergeCell ref="D15:E15"/>
    <mergeCell ref="D16:E16"/>
    <mergeCell ref="D12:E12"/>
    <mergeCell ref="C13:E13"/>
    <mergeCell ref="D23:E23"/>
    <mergeCell ref="D18:E18"/>
    <mergeCell ref="D21:E21"/>
    <mergeCell ref="D17:E17"/>
    <mergeCell ref="D20:E20"/>
    <mergeCell ref="C22:E22"/>
    <mergeCell ref="D19:E19"/>
    <mergeCell ref="C84:E84"/>
    <mergeCell ref="D60:E60"/>
    <mergeCell ref="D24:E24"/>
    <mergeCell ref="D26:E26"/>
    <mergeCell ref="C38:E38"/>
    <mergeCell ref="D39:E39"/>
    <mergeCell ref="D25:E25"/>
    <mergeCell ref="C78:E78"/>
    <mergeCell ref="D79:E79"/>
    <mergeCell ref="C41:E42"/>
    <mergeCell ref="B52:E52"/>
    <mergeCell ref="D53:E53"/>
    <mergeCell ref="D54:E54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C40:E40"/>
    <mergeCell ref="D55:E55"/>
    <mergeCell ref="D56:E56"/>
    <mergeCell ref="D57:E57"/>
    <mergeCell ref="D58:E58"/>
    <mergeCell ref="D59:E59"/>
    <mergeCell ref="D61:E61"/>
    <mergeCell ref="B62:E62"/>
    <mergeCell ref="C63:E63"/>
    <mergeCell ref="D64:E64"/>
    <mergeCell ref="A69:G69"/>
    <mergeCell ref="C73:E73"/>
    <mergeCell ref="D74:E74"/>
    <mergeCell ref="D85:E85"/>
    <mergeCell ref="D90:E90"/>
    <mergeCell ref="C94:E94"/>
    <mergeCell ref="D95:E95"/>
    <mergeCell ref="C97:E97"/>
    <mergeCell ref="C98:E99"/>
    <mergeCell ref="C102:E103"/>
    <mergeCell ref="C108:E109"/>
    <mergeCell ref="C113:E114"/>
    <mergeCell ref="C117:E118"/>
    <mergeCell ref="C122:E123"/>
    <mergeCell ref="C126:E127"/>
    <mergeCell ref="B145:E145"/>
    <mergeCell ref="C132:E133"/>
    <mergeCell ref="F132:F133"/>
    <mergeCell ref="C141:E141"/>
    <mergeCell ref="C142:E142"/>
    <mergeCell ref="B143:E143"/>
    <mergeCell ref="B144:E14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I15" sqref="I15"/>
    </sheetView>
  </sheetViews>
  <sheetFormatPr defaultColWidth="9.140625" defaultRowHeight="12.75"/>
  <cols>
    <col min="1" max="1" width="5.8515625" style="0" customWidth="1"/>
    <col min="2" max="2" width="45.57421875" style="0" customWidth="1"/>
    <col min="3" max="3" width="14.57421875" style="0" customWidth="1"/>
    <col min="4" max="4" width="14.140625" style="0" customWidth="1"/>
    <col min="5" max="5" width="14.7109375" style="0" customWidth="1"/>
    <col min="6" max="6" width="16.57421875" style="0" customWidth="1"/>
  </cols>
  <sheetData>
    <row r="1" spans="3:6" ht="12.75">
      <c r="C1" s="920" t="s">
        <v>467</v>
      </c>
      <c r="D1" s="920"/>
      <c r="E1" s="920"/>
      <c r="F1" s="920"/>
    </row>
    <row r="4" spans="1:6" s="267" customFormat="1" ht="44.25" customHeight="1">
      <c r="A4" s="921" t="s">
        <v>453</v>
      </c>
      <c r="B4" s="921"/>
      <c r="C4" s="921"/>
      <c r="D4" s="921"/>
      <c r="E4" s="921"/>
      <c r="F4" s="921"/>
    </row>
    <row r="5" spans="1:6" s="267" customFormat="1" ht="25.5" customHeight="1">
      <c r="A5" s="266"/>
      <c r="B5" s="266"/>
      <c r="C5" s="266"/>
      <c r="D5" s="266"/>
      <c r="E5" s="266"/>
      <c r="F5" s="266"/>
    </row>
    <row r="6" spans="1:6" s="267" customFormat="1" ht="27.75" customHeight="1">
      <c r="A6" s="922" t="s">
        <v>454</v>
      </c>
      <c r="B6" s="922"/>
      <c r="C6" s="922"/>
      <c r="D6" s="922"/>
      <c r="E6" s="922"/>
      <c r="F6" s="922"/>
    </row>
    <row r="7" spans="1:6" ht="12.75">
      <c r="A7" s="923"/>
      <c r="B7" s="923"/>
      <c r="C7" s="923"/>
      <c r="D7" s="923"/>
      <c r="E7" s="923"/>
      <c r="F7" s="923"/>
    </row>
    <row r="9" spans="1:6" ht="17.25" customHeight="1">
      <c r="A9" s="268"/>
      <c r="B9" s="269" t="s">
        <v>0</v>
      </c>
      <c r="C9" s="269" t="s">
        <v>1</v>
      </c>
      <c r="D9" s="269" t="s">
        <v>2</v>
      </c>
      <c r="E9" s="269" t="s">
        <v>3</v>
      </c>
      <c r="F9" s="269" t="s">
        <v>4</v>
      </c>
    </row>
    <row r="10" spans="1:6" s="260" customFormat="1" ht="39.75" customHeight="1">
      <c r="A10" s="270" t="s">
        <v>10</v>
      </c>
      <c r="B10" s="271" t="s">
        <v>11</v>
      </c>
      <c r="C10" s="272" t="s">
        <v>455</v>
      </c>
      <c r="D10" s="271" t="s">
        <v>456</v>
      </c>
      <c r="E10" s="271" t="s">
        <v>457</v>
      </c>
      <c r="F10" s="271" t="s">
        <v>458</v>
      </c>
    </row>
    <row r="11" spans="1:6" s="275" customFormat="1" ht="28.5" customHeight="1">
      <c r="A11" s="270" t="s">
        <v>16</v>
      </c>
      <c r="B11" s="273" t="s">
        <v>17</v>
      </c>
      <c r="C11" s="274">
        <v>502703</v>
      </c>
      <c r="D11" s="274">
        <f>C11*1.005</f>
        <v>505216.51499999996</v>
      </c>
      <c r="E11" s="274">
        <f>D11*1.005</f>
        <v>507742.5975749999</v>
      </c>
      <c r="F11" s="274">
        <f>E11*1.005</f>
        <v>510281.31056287483</v>
      </c>
    </row>
    <row r="12" spans="1:6" s="275" customFormat="1" ht="24.75" customHeight="1">
      <c r="A12" s="270" t="s">
        <v>23</v>
      </c>
      <c r="B12" s="273" t="s">
        <v>18</v>
      </c>
      <c r="C12" s="274">
        <v>580968</v>
      </c>
      <c r="D12" s="274">
        <f aca="true" t="shared" si="0" ref="D12:F19">C12*1.005</f>
        <v>583872.84</v>
      </c>
      <c r="E12" s="274">
        <f t="shared" si="0"/>
        <v>586792.2041999999</v>
      </c>
      <c r="F12" s="274">
        <f t="shared" si="0"/>
        <v>589726.1652209999</v>
      </c>
    </row>
    <row r="13" spans="1:6" s="275" customFormat="1" ht="24.75" customHeight="1">
      <c r="A13" s="270" t="s">
        <v>26</v>
      </c>
      <c r="B13" s="273" t="s">
        <v>19</v>
      </c>
      <c r="C13" s="274">
        <v>1102275</v>
      </c>
      <c r="D13" s="274">
        <f t="shared" si="0"/>
        <v>1107786.3749999998</v>
      </c>
      <c r="E13" s="274">
        <f t="shared" si="0"/>
        <v>1113325.3068749995</v>
      </c>
      <c r="F13" s="274">
        <f t="shared" si="0"/>
        <v>1118891.9334093744</v>
      </c>
    </row>
    <row r="14" spans="1:6" s="275" customFormat="1" ht="24.75" customHeight="1">
      <c r="A14" s="270" t="s">
        <v>57</v>
      </c>
      <c r="B14" s="273" t="s">
        <v>20</v>
      </c>
      <c r="C14" s="274">
        <v>871576</v>
      </c>
      <c r="D14" s="274">
        <f t="shared" si="0"/>
        <v>875933.8799999999</v>
      </c>
      <c r="E14" s="274">
        <f t="shared" si="0"/>
        <v>880313.5493999998</v>
      </c>
      <c r="F14" s="274">
        <f t="shared" si="0"/>
        <v>884715.1171469997</v>
      </c>
    </row>
    <row r="15" spans="1:6" s="275" customFormat="1" ht="24.75" customHeight="1">
      <c r="A15" s="270" t="s">
        <v>59</v>
      </c>
      <c r="B15" s="273" t="s">
        <v>459</v>
      </c>
      <c r="C15" s="274">
        <v>111123</v>
      </c>
      <c r="D15" s="274">
        <f t="shared" si="0"/>
        <v>111678.61499999999</v>
      </c>
      <c r="E15" s="274">
        <f t="shared" si="0"/>
        <v>112237.00807499998</v>
      </c>
      <c r="F15" s="274">
        <f t="shared" si="0"/>
        <v>112798.19311537496</v>
      </c>
    </row>
    <row r="16" spans="1:6" s="275" customFormat="1" ht="24.75" customHeight="1">
      <c r="A16" s="270" t="s">
        <v>52</v>
      </c>
      <c r="B16" s="273" t="s">
        <v>21</v>
      </c>
      <c r="C16" s="274">
        <v>499523</v>
      </c>
      <c r="D16" s="274">
        <f t="shared" si="0"/>
        <v>502020.61499999993</v>
      </c>
      <c r="E16" s="274">
        <f t="shared" si="0"/>
        <v>504530.71807499987</v>
      </c>
      <c r="F16" s="274">
        <f t="shared" si="0"/>
        <v>507053.3716653748</v>
      </c>
    </row>
    <row r="17" spans="1:6" s="275" customFormat="1" ht="24.75" customHeight="1">
      <c r="A17" s="270" t="s">
        <v>27</v>
      </c>
      <c r="B17" s="273" t="s">
        <v>460</v>
      </c>
      <c r="C17" s="274">
        <v>123507</v>
      </c>
      <c r="D17" s="274">
        <f t="shared" si="0"/>
        <v>124124.53499999999</v>
      </c>
      <c r="E17" s="274">
        <f t="shared" si="0"/>
        <v>124745.15767499998</v>
      </c>
      <c r="F17" s="274">
        <f t="shared" si="0"/>
        <v>125368.88346337496</v>
      </c>
    </row>
    <row r="18" spans="1:6" s="275" customFormat="1" ht="24.75" customHeight="1">
      <c r="A18" s="270" t="s">
        <v>29</v>
      </c>
      <c r="B18" s="273" t="s">
        <v>461</v>
      </c>
      <c r="C18" s="274">
        <v>152125</v>
      </c>
      <c r="D18" s="274">
        <f t="shared" si="0"/>
        <v>152885.62499999997</v>
      </c>
      <c r="E18" s="274">
        <f t="shared" si="0"/>
        <v>153650.05312499995</v>
      </c>
      <c r="F18" s="274">
        <f t="shared" si="0"/>
        <v>154418.30339062493</v>
      </c>
    </row>
    <row r="19" spans="1:6" s="275" customFormat="1" ht="24.75" customHeight="1">
      <c r="A19" s="270" t="s">
        <v>31</v>
      </c>
      <c r="B19" s="273" t="s">
        <v>462</v>
      </c>
      <c r="C19" s="274">
        <v>0</v>
      </c>
      <c r="D19" s="274">
        <f t="shared" si="0"/>
        <v>0</v>
      </c>
      <c r="E19" s="274">
        <f t="shared" si="0"/>
        <v>0</v>
      </c>
      <c r="F19" s="274">
        <f t="shared" si="0"/>
        <v>0</v>
      </c>
    </row>
    <row r="20" spans="1:6" s="275" customFormat="1" ht="24.75" customHeight="1">
      <c r="A20" s="270" t="s">
        <v>35</v>
      </c>
      <c r="B20" s="276" t="s">
        <v>15</v>
      </c>
      <c r="C20" s="277">
        <f>SUM(C11:C19)</f>
        <v>3943800</v>
      </c>
      <c r="D20" s="277">
        <f>SUM(D11:D19)</f>
        <v>3963518.9999999995</v>
      </c>
      <c r="E20" s="277">
        <f>SUM(E11:E19)</f>
        <v>3983336.594999999</v>
      </c>
      <c r="F20" s="277">
        <f>SUM(F11:F19)</f>
        <v>4003253.2779749986</v>
      </c>
    </row>
    <row r="21" spans="1:6" s="281" customFormat="1" ht="24.75" customHeight="1">
      <c r="A21" s="278"/>
      <c r="B21" s="279"/>
      <c r="C21" s="280"/>
      <c r="D21" s="280"/>
      <c r="E21" s="280"/>
      <c r="F21" s="280"/>
    </row>
    <row r="22" spans="1:6" s="275" customFormat="1" ht="24.75" customHeight="1">
      <c r="A22" s="270" t="s">
        <v>53</v>
      </c>
      <c r="B22" s="273" t="s">
        <v>46</v>
      </c>
      <c r="C22" s="274">
        <v>997192</v>
      </c>
      <c r="D22" s="274">
        <f>C22*1.005</f>
        <v>1002177.9599999998</v>
      </c>
      <c r="E22" s="274">
        <f>D22*1.005</f>
        <v>1007188.8497999997</v>
      </c>
      <c r="F22" s="274">
        <f>E22*1.005</f>
        <v>1012224.7940489997</v>
      </c>
    </row>
    <row r="23" spans="1:6" s="275" customFormat="1" ht="36" customHeight="1">
      <c r="A23" s="270" t="s">
        <v>37</v>
      </c>
      <c r="B23" s="282" t="s">
        <v>463</v>
      </c>
      <c r="C23" s="274">
        <v>216670</v>
      </c>
      <c r="D23" s="274">
        <f aca="true" t="shared" si="1" ref="D23:F32">C23*1.005</f>
        <v>217753.34999999998</v>
      </c>
      <c r="E23" s="274">
        <f t="shared" si="1"/>
        <v>218842.11674999996</v>
      </c>
      <c r="F23" s="274">
        <f t="shared" si="1"/>
        <v>219936.32733374994</v>
      </c>
    </row>
    <row r="24" spans="1:6" s="275" customFormat="1" ht="24.75" customHeight="1">
      <c r="A24" s="270" t="s">
        <v>39</v>
      </c>
      <c r="B24" s="273" t="s">
        <v>224</v>
      </c>
      <c r="C24" s="274">
        <v>983566</v>
      </c>
      <c r="D24" s="274">
        <f t="shared" si="1"/>
        <v>988483.8299999998</v>
      </c>
      <c r="E24" s="274">
        <f t="shared" si="1"/>
        <v>993426.2491499997</v>
      </c>
      <c r="F24" s="274">
        <f t="shared" si="1"/>
        <v>998393.3803957496</v>
      </c>
    </row>
    <row r="25" spans="1:6" s="275" customFormat="1" ht="24.75" customHeight="1">
      <c r="A25" s="270" t="s">
        <v>65</v>
      </c>
      <c r="B25" s="273" t="s">
        <v>464</v>
      </c>
      <c r="C25" s="274">
        <v>205693</v>
      </c>
      <c r="D25" s="274">
        <f t="shared" si="1"/>
        <v>206721.46499999997</v>
      </c>
      <c r="E25" s="274">
        <f t="shared" si="1"/>
        <v>207755.07232499996</v>
      </c>
      <c r="F25" s="274">
        <f t="shared" si="1"/>
        <v>208793.84768662494</v>
      </c>
    </row>
    <row r="26" spans="1:6" s="275" customFormat="1" ht="24.75" customHeight="1">
      <c r="A26" s="270" t="s">
        <v>66</v>
      </c>
      <c r="B26" s="273" t="s">
        <v>212</v>
      </c>
      <c r="C26" s="274">
        <v>706863</v>
      </c>
      <c r="D26" s="274">
        <f t="shared" si="1"/>
        <v>710397.315</v>
      </c>
      <c r="E26" s="274">
        <f t="shared" si="1"/>
        <v>713949.3015749998</v>
      </c>
      <c r="F26" s="274">
        <f t="shared" si="1"/>
        <v>717519.0480828747</v>
      </c>
    </row>
    <row r="27" spans="1:6" s="275" customFormat="1" ht="24.75" customHeight="1">
      <c r="A27" s="270" t="s">
        <v>67</v>
      </c>
      <c r="B27" s="273" t="s">
        <v>49</v>
      </c>
      <c r="C27" s="274">
        <v>45791</v>
      </c>
      <c r="D27" s="274">
        <f t="shared" si="1"/>
        <v>46019.954999999994</v>
      </c>
      <c r="E27" s="274">
        <f t="shared" si="1"/>
        <v>46250.05477499999</v>
      </c>
      <c r="F27" s="274">
        <f t="shared" si="1"/>
        <v>46481.30504887499</v>
      </c>
    </row>
    <row r="28" spans="1:6" s="275" customFormat="1" ht="26.25" customHeight="1">
      <c r="A28" s="270" t="s">
        <v>68</v>
      </c>
      <c r="B28" s="273" t="s">
        <v>465</v>
      </c>
      <c r="C28" s="274">
        <v>0</v>
      </c>
      <c r="D28" s="274">
        <f t="shared" si="1"/>
        <v>0</v>
      </c>
      <c r="E28" s="274">
        <f t="shared" si="1"/>
        <v>0</v>
      </c>
      <c r="F28" s="274">
        <f t="shared" si="1"/>
        <v>0</v>
      </c>
    </row>
    <row r="29" spans="1:6" s="275" customFormat="1" ht="26.25" customHeight="1">
      <c r="A29" s="270" t="s">
        <v>69</v>
      </c>
      <c r="B29" s="273" t="s">
        <v>50</v>
      </c>
      <c r="C29" s="274">
        <v>275098</v>
      </c>
      <c r="D29" s="274">
        <f t="shared" si="1"/>
        <v>276473.49</v>
      </c>
      <c r="E29" s="274">
        <f t="shared" si="1"/>
        <v>277855.85744999995</v>
      </c>
      <c r="F29" s="274">
        <f t="shared" si="1"/>
        <v>279245.1367372499</v>
      </c>
    </row>
    <row r="30" spans="1:6" s="275" customFormat="1" ht="27" customHeight="1">
      <c r="A30" s="270" t="s">
        <v>70</v>
      </c>
      <c r="B30" s="273" t="s">
        <v>123</v>
      </c>
      <c r="C30" s="274">
        <v>319126</v>
      </c>
      <c r="D30" s="274">
        <f t="shared" si="1"/>
        <v>320721.62999999995</v>
      </c>
      <c r="E30" s="274">
        <f t="shared" si="1"/>
        <v>322325.23814999993</v>
      </c>
      <c r="F30" s="274">
        <f t="shared" si="1"/>
        <v>323936.8643407499</v>
      </c>
    </row>
    <row r="31" spans="1:6" s="275" customFormat="1" ht="27" customHeight="1">
      <c r="A31" s="270" t="s">
        <v>71</v>
      </c>
      <c r="B31" s="273" t="s">
        <v>466</v>
      </c>
      <c r="C31" s="274">
        <v>0</v>
      </c>
      <c r="D31" s="274">
        <f t="shared" si="1"/>
        <v>0</v>
      </c>
      <c r="E31" s="274">
        <f t="shared" si="1"/>
        <v>0</v>
      </c>
      <c r="F31" s="274">
        <f t="shared" si="1"/>
        <v>0</v>
      </c>
    </row>
    <row r="32" spans="1:6" s="275" customFormat="1" ht="27" customHeight="1">
      <c r="A32" s="270" t="s">
        <v>72</v>
      </c>
      <c r="B32" s="273" t="s">
        <v>51</v>
      </c>
      <c r="C32" s="274">
        <v>193801</v>
      </c>
      <c r="D32" s="274">
        <f t="shared" si="1"/>
        <v>194770.00499999998</v>
      </c>
      <c r="E32" s="274">
        <f t="shared" si="1"/>
        <v>195743.85502499997</v>
      </c>
      <c r="F32" s="274">
        <f t="shared" si="1"/>
        <v>196722.57430012495</v>
      </c>
    </row>
    <row r="33" spans="1:6" s="275" customFormat="1" ht="27" customHeight="1">
      <c r="A33" s="270" t="s">
        <v>74</v>
      </c>
      <c r="B33" s="276" t="s">
        <v>45</v>
      </c>
      <c r="C33" s="277">
        <f>SUM(C22:C32)</f>
        <v>3943800</v>
      </c>
      <c r="D33" s="277">
        <f>SUM(D22:D32)</f>
        <v>3963518.999999999</v>
      </c>
      <c r="E33" s="277">
        <f>SUM(E22:E32)</f>
        <v>3983336.5949999997</v>
      </c>
      <c r="F33" s="277">
        <f>SUM(F22:F32)</f>
        <v>4003253.2779749986</v>
      </c>
    </row>
  </sheetData>
  <sheetProtection/>
  <mergeCells count="4">
    <mergeCell ref="C1:F1"/>
    <mergeCell ref="A4:F4"/>
    <mergeCell ref="A6:F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view="pageBreakPreview" zoomScale="60" zoomScalePageLayoutView="0" workbookViewId="0" topLeftCell="A1">
      <selection activeCell="M1" sqref="M1:W1"/>
    </sheetView>
  </sheetViews>
  <sheetFormatPr defaultColWidth="9.140625" defaultRowHeight="12.75"/>
  <cols>
    <col min="1" max="1" width="3.28125" style="310" customWidth="1"/>
    <col min="2" max="2" width="22.421875" style="310" customWidth="1"/>
    <col min="3" max="3" width="7.140625" style="310" customWidth="1"/>
    <col min="4" max="4" width="7.8515625" style="310" customWidth="1"/>
    <col min="5" max="5" width="7.140625" style="310" customWidth="1"/>
    <col min="6" max="6" width="7.00390625" style="310" customWidth="1"/>
    <col min="7" max="7" width="7.28125" style="310" customWidth="1"/>
    <col min="8" max="8" width="6.421875" style="310" customWidth="1"/>
    <col min="9" max="10" width="7.57421875" style="310" customWidth="1"/>
    <col min="11" max="11" width="6.8515625" style="310" customWidth="1"/>
    <col min="12" max="12" width="7.140625" style="310" customWidth="1"/>
    <col min="13" max="13" width="6.8515625" style="310" customWidth="1"/>
    <col min="14" max="14" width="7.28125" style="310" customWidth="1"/>
    <col min="15" max="15" width="8.140625" style="310" customWidth="1"/>
    <col min="16" max="16" width="8.57421875" style="310" customWidth="1"/>
    <col min="17" max="17" width="7.28125" style="310" customWidth="1"/>
    <col min="18" max="18" width="8.00390625" style="310" customWidth="1"/>
    <col min="19" max="22" width="8.421875" style="310" customWidth="1"/>
    <col min="23" max="23" width="6.7109375" style="310" customWidth="1"/>
    <col min="24" max="24" width="3.140625" style="310" customWidth="1"/>
    <col min="25" max="25" width="22.00390625" style="310" customWidth="1"/>
    <col min="26" max="26" width="7.7109375" style="310" customWidth="1"/>
    <col min="27" max="27" width="8.140625" style="310" customWidth="1"/>
    <col min="28" max="28" width="6.8515625" style="310" customWidth="1"/>
    <col min="29" max="29" width="8.00390625" style="310" customWidth="1"/>
    <col min="30" max="30" width="7.8515625" style="310" customWidth="1"/>
    <col min="31" max="31" width="7.140625" style="310" customWidth="1"/>
    <col min="32" max="32" width="8.00390625" style="310" customWidth="1"/>
    <col min="33" max="33" width="7.8515625" style="310" customWidth="1"/>
    <col min="34" max="34" width="7.00390625" style="310" customWidth="1"/>
    <col min="35" max="35" width="7.28125" style="310" customWidth="1"/>
    <col min="36" max="36" width="7.57421875" style="310" customWidth="1"/>
    <col min="37" max="37" width="6.8515625" style="310" customWidth="1"/>
    <col min="38" max="38" width="8.00390625" style="310" customWidth="1"/>
    <col min="39" max="39" width="8.140625" style="310" customWidth="1"/>
    <col min="40" max="40" width="8.00390625" style="310" customWidth="1"/>
    <col min="41" max="41" width="8.28125" style="310" customWidth="1"/>
    <col min="42" max="16384" width="9.140625" style="310" customWidth="1"/>
  </cols>
  <sheetData>
    <row r="1" spans="1:41" s="306" customFormat="1" ht="19.5" customHeigh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650" t="s">
        <v>641</v>
      </c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305"/>
      <c r="Y1" s="305"/>
      <c r="Z1" s="305"/>
      <c r="AA1" s="305"/>
      <c r="AB1" s="305"/>
      <c r="AC1" s="305"/>
      <c r="AD1" s="305"/>
      <c r="AE1" s="305"/>
      <c r="AF1" s="305"/>
      <c r="AH1" s="305"/>
      <c r="AK1" s="307"/>
      <c r="AL1" s="307"/>
      <c r="AM1" s="307"/>
      <c r="AO1" s="307" t="str">
        <f>M1</f>
        <v>2. sz. melléklet a 8/2015. (II. 26.) önkormányzati rendelethez</v>
      </c>
    </row>
    <row r="2" spans="1:41" s="306" customFormat="1" ht="23.25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287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305"/>
      <c r="Y2" s="305"/>
      <c r="Z2" s="305"/>
      <c r="AA2" s="305"/>
      <c r="AB2" s="305"/>
      <c r="AC2" s="305"/>
      <c r="AD2" s="305"/>
      <c r="AE2" s="305"/>
      <c r="AF2" s="305"/>
      <c r="AH2" s="305"/>
      <c r="AK2" s="307"/>
      <c r="AL2" s="307"/>
      <c r="AM2" s="307"/>
      <c r="AO2" s="307"/>
    </row>
    <row r="3" spans="1:38" s="308" customFormat="1" ht="28.5" customHeight="1">
      <c r="A3" s="306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</row>
    <row r="4" spans="1:41" ht="20.25">
      <c r="A4" s="657" t="s">
        <v>477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2" t="str">
        <f>A4</f>
        <v>Békés Város 2015. évi költségvetése kiemelt kiadási előirányzatainak I.-III. negyedévi teljesítése</v>
      </c>
      <c r="Y4" s="659"/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659"/>
      <c r="AM4" s="659"/>
      <c r="AN4" s="659"/>
      <c r="AO4" s="659"/>
    </row>
    <row r="5" spans="1:41" ht="23.25" customHeight="1">
      <c r="A5" s="311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3"/>
      <c r="AN5" s="313"/>
      <c r="AO5" s="313"/>
    </row>
    <row r="6" spans="1:41" ht="25.5" customHeight="1">
      <c r="A6" s="311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3"/>
      <c r="AN6" s="313"/>
      <c r="AO6" s="313"/>
    </row>
    <row r="7" spans="1:41" s="318" customFormat="1" ht="17.25" customHeight="1">
      <c r="A7" s="314"/>
      <c r="B7" s="315" t="s">
        <v>0</v>
      </c>
      <c r="C7" s="315" t="s">
        <v>1</v>
      </c>
      <c r="D7" s="315" t="s">
        <v>2</v>
      </c>
      <c r="E7" s="315" t="s">
        <v>3</v>
      </c>
      <c r="F7" s="315" t="s">
        <v>4</v>
      </c>
      <c r="G7" s="315" t="s">
        <v>5</v>
      </c>
      <c r="H7" s="315" t="s">
        <v>86</v>
      </c>
      <c r="I7" s="315" t="s">
        <v>6</v>
      </c>
      <c r="J7" s="315" t="s">
        <v>7</v>
      </c>
      <c r="K7" s="315" t="s">
        <v>43</v>
      </c>
      <c r="L7" s="315" t="s">
        <v>8</v>
      </c>
      <c r="M7" s="315" t="s">
        <v>106</v>
      </c>
      <c r="N7" s="315" t="s">
        <v>44</v>
      </c>
      <c r="O7" s="315" t="s">
        <v>9</v>
      </c>
      <c r="P7" s="315" t="s">
        <v>107</v>
      </c>
      <c r="Q7" s="315" t="s">
        <v>362</v>
      </c>
      <c r="R7" s="315" t="s">
        <v>363</v>
      </c>
      <c r="S7" s="315" t="s">
        <v>364</v>
      </c>
      <c r="T7" s="315" t="s">
        <v>365</v>
      </c>
      <c r="U7" s="315" t="s">
        <v>366</v>
      </c>
      <c r="V7" s="315" t="s">
        <v>367</v>
      </c>
      <c r="W7" s="315" t="s">
        <v>368</v>
      </c>
      <c r="X7" s="314"/>
      <c r="Y7" s="316" t="s">
        <v>387</v>
      </c>
      <c r="Z7" s="317" t="s">
        <v>369</v>
      </c>
      <c r="AA7" s="317" t="s">
        <v>370</v>
      </c>
      <c r="AB7" s="317" t="s">
        <v>371</v>
      </c>
      <c r="AC7" s="317" t="s">
        <v>372</v>
      </c>
      <c r="AD7" s="317" t="s">
        <v>373</v>
      </c>
      <c r="AE7" s="317" t="s">
        <v>374</v>
      </c>
      <c r="AF7" s="317" t="s">
        <v>375</v>
      </c>
      <c r="AG7" s="317" t="s">
        <v>376</v>
      </c>
      <c r="AH7" s="317" t="s">
        <v>377</v>
      </c>
      <c r="AI7" s="317" t="s">
        <v>378</v>
      </c>
      <c r="AJ7" s="317" t="s">
        <v>379</v>
      </c>
      <c r="AK7" s="317" t="s">
        <v>380</v>
      </c>
      <c r="AL7" s="317" t="s">
        <v>381</v>
      </c>
      <c r="AM7" s="317" t="s">
        <v>382</v>
      </c>
      <c r="AN7" s="317" t="s">
        <v>409</v>
      </c>
      <c r="AO7" s="317" t="s">
        <v>410</v>
      </c>
    </row>
    <row r="8" spans="1:41" ht="21" customHeight="1">
      <c r="A8" s="319">
        <v>1</v>
      </c>
      <c r="B8" s="320"/>
      <c r="W8" s="310" t="s">
        <v>88</v>
      </c>
      <c r="X8" s="321">
        <f aca="true" t="shared" si="0" ref="X8:Y21">A8</f>
        <v>1</v>
      </c>
      <c r="Y8" s="322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4"/>
      <c r="AN8" s="660" t="str">
        <f>W8</f>
        <v>ezer Ft-ban</v>
      </c>
      <c r="AO8" s="661"/>
    </row>
    <row r="9" spans="1:41" ht="24.75" customHeight="1">
      <c r="A9" s="325">
        <f aca="true" t="shared" si="1" ref="A9:A16">A8+1</f>
        <v>2</v>
      </c>
      <c r="B9" s="656" t="s">
        <v>11</v>
      </c>
      <c r="C9" s="621" t="s">
        <v>41</v>
      </c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290">
        <f t="shared" si="0"/>
        <v>2</v>
      </c>
      <c r="Y9" s="662" t="s">
        <v>11</v>
      </c>
      <c r="Z9" s="663" t="s">
        <v>42</v>
      </c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 t="s">
        <v>45</v>
      </c>
      <c r="AM9" s="663"/>
      <c r="AN9" s="663"/>
      <c r="AO9" s="663"/>
    </row>
    <row r="10" spans="1:41" ht="39.75" customHeight="1">
      <c r="A10" s="325">
        <f t="shared" si="1"/>
        <v>3</v>
      </c>
      <c r="B10" s="656"/>
      <c r="C10" s="621" t="s">
        <v>46</v>
      </c>
      <c r="D10" s="621"/>
      <c r="E10" s="621"/>
      <c r="F10" s="621" t="s">
        <v>388</v>
      </c>
      <c r="G10" s="621"/>
      <c r="H10" s="621"/>
      <c r="I10" s="621" t="s">
        <v>224</v>
      </c>
      <c r="J10" s="621"/>
      <c r="K10" s="621"/>
      <c r="L10" s="621" t="s">
        <v>389</v>
      </c>
      <c r="M10" s="621"/>
      <c r="N10" s="621"/>
      <c r="O10" s="621" t="s">
        <v>212</v>
      </c>
      <c r="P10" s="621"/>
      <c r="Q10" s="621"/>
      <c r="R10" s="640" t="s">
        <v>49</v>
      </c>
      <c r="S10" s="643"/>
      <c r="T10" s="644"/>
      <c r="U10" s="640" t="s">
        <v>411</v>
      </c>
      <c r="V10" s="643"/>
      <c r="W10" s="644"/>
      <c r="X10" s="290">
        <f t="shared" si="0"/>
        <v>3</v>
      </c>
      <c r="Y10" s="656"/>
      <c r="Z10" s="621" t="s">
        <v>50</v>
      </c>
      <c r="AA10" s="621"/>
      <c r="AB10" s="621"/>
      <c r="AC10" s="621" t="s">
        <v>123</v>
      </c>
      <c r="AD10" s="621"/>
      <c r="AE10" s="621"/>
      <c r="AF10" s="621" t="s">
        <v>390</v>
      </c>
      <c r="AG10" s="621"/>
      <c r="AH10" s="621"/>
      <c r="AI10" s="621" t="s">
        <v>51</v>
      </c>
      <c r="AJ10" s="621"/>
      <c r="AK10" s="621"/>
      <c r="AL10" s="621"/>
      <c r="AM10" s="621"/>
      <c r="AN10" s="621"/>
      <c r="AO10" s="621"/>
    </row>
    <row r="11" spans="1:41" ht="60" customHeight="1">
      <c r="A11" s="325">
        <f t="shared" si="1"/>
        <v>4</v>
      </c>
      <c r="B11" s="656"/>
      <c r="C11" s="294" t="s">
        <v>391</v>
      </c>
      <c r="D11" s="294" t="s">
        <v>392</v>
      </c>
      <c r="E11" s="294" t="s">
        <v>109</v>
      </c>
      <c r="F11" s="294" t="s">
        <v>391</v>
      </c>
      <c r="G11" s="294" t="s">
        <v>392</v>
      </c>
      <c r="H11" s="294" t="s">
        <v>109</v>
      </c>
      <c r="I11" s="294" t="s">
        <v>391</v>
      </c>
      <c r="J11" s="294" t="s">
        <v>392</v>
      </c>
      <c r="K11" s="294" t="s">
        <v>109</v>
      </c>
      <c r="L11" s="294" t="s">
        <v>391</v>
      </c>
      <c r="M11" s="294" t="s">
        <v>392</v>
      </c>
      <c r="N11" s="294" t="s">
        <v>109</v>
      </c>
      <c r="O11" s="294" t="s">
        <v>391</v>
      </c>
      <c r="P11" s="294" t="s">
        <v>392</v>
      </c>
      <c r="Q11" s="294" t="s">
        <v>109</v>
      </c>
      <c r="R11" s="294" t="s">
        <v>391</v>
      </c>
      <c r="S11" s="294" t="s">
        <v>392</v>
      </c>
      <c r="T11" s="294" t="s">
        <v>109</v>
      </c>
      <c r="U11" s="294" t="s">
        <v>222</v>
      </c>
      <c r="V11" s="294" t="s">
        <v>384</v>
      </c>
      <c r="W11" s="294" t="s">
        <v>109</v>
      </c>
      <c r="X11" s="290">
        <f t="shared" si="0"/>
        <v>4</v>
      </c>
      <c r="Y11" s="656"/>
      <c r="Z11" s="294" t="s">
        <v>391</v>
      </c>
      <c r="AA11" s="294" t="s">
        <v>392</v>
      </c>
      <c r="AB11" s="294" t="s">
        <v>109</v>
      </c>
      <c r="AC11" s="294" t="s">
        <v>391</v>
      </c>
      <c r="AD11" s="294" t="s">
        <v>392</v>
      </c>
      <c r="AE11" s="294" t="s">
        <v>109</v>
      </c>
      <c r="AF11" s="294" t="s">
        <v>391</v>
      </c>
      <c r="AG11" s="294" t="s">
        <v>392</v>
      </c>
      <c r="AH11" s="294" t="s">
        <v>109</v>
      </c>
      <c r="AI11" s="327" t="s">
        <v>391</v>
      </c>
      <c r="AJ11" s="327" t="s">
        <v>392</v>
      </c>
      <c r="AK11" s="327" t="s">
        <v>109</v>
      </c>
      <c r="AL11" s="294" t="s">
        <v>391</v>
      </c>
      <c r="AM11" s="294" t="s">
        <v>392</v>
      </c>
      <c r="AN11" s="294" t="s">
        <v>109</v>
      </c>
      <c r="AO11" s="294" t="s">
        <v>386</v>
      </c>
    </row>
    <row r="12" spans="1:41" s="332" customFormat="1" ht="27" customHeight="1">
      <c r="A12" s="328">
        <f t="shared" si="1"/>
        <v>5</v>
      </c>
      <c r="B12" s="295" t="s">
        <v>321</v>
      </c>
      <c r="C12" s="329">
        <v>176263</v>
      </c>
      <c r="D12" s="329">
        <v>228778</v>
      </c>
      <c r="E12" s="329">
        <v>159423</v>
      </c>
      <c r="F12" s="329">
        <v>47425</v>
      </c>
      <c r="G12" s="329">
        <v>51107</v>
      </c>
      <c r="H12" s="329">
        <v>42012</v>
      </c>
      <c r="I12" s="329">
        <v>156380</v>
      </c>
      <c r="J12" s="329">
        <v>165468</v>
      </c>
      <c r="K12" s="329">
        <v>127117</v>
      </c>
      <c r="L12" s="329"/>
      <c r="M12" s="329"/>
      <c r="N12" s="329"/>
      <c r="O12" s="329">
        <v>3500</v>
      </c>
      <c r="P12" s="329">
        <v>3500</v>
      </c>
      <c r="Q12" s="329">
        <v>2559</v>
      </c>
      <c r="R12" s="329"/>
      <c r="S12" s="329"/>
      <c r="T12" s="329"/>
      <c r="U12" s="329"/>
      <c r="V12" s="329"/>
      <c r="W12" s="329"/>
      <c r="X12" s="264">
        <f t="shared" si="0"/>
        <v>5</v>
      </c>
      <c r="Y12" s="295" t="str">
        <f t="shared" si="0"/>
        <v>Gyógyászati Központ és Gyógyfürdő</v>
      </c>
      <c r="Z12" s="329"/>
      <c r="AA12" s="329">
        <v>5211</v>
      </c>
      <c r="AB12" s="329">
        <v>5008</v>
      </c>
      <c r="AC12" s="329"/>
      <c r="AD12" s="329"/>
      <c r="AE12" s="329"/>
      <c r="AF12" s="329"/>
      <c r="AG12" s="329"/>
      <c r="AH12" s="329"/>
      <c r="AI12" s="329"/>
      <c r="AJ12" s="329"/>
      <c r="AK12" s="329"/>
      <c r="AL12" s="330">
        <f aca="true" t="shared" si="2" ref="AL12:AL21">SUM(C12+F12+I12+L12+O12+R12+Z12+AC12+AF12+AI12)</f>
        <v>383568</v>
      </c>
      <c r="AM12" s="330">
        <f aca="true" t="shared" si="3" ref="AM12:AM17">SUM(D12+G12+J12+M12+P12+S12+AA12+AD12+AG12+AJ12)</f>
        <v>454064</v>
      </c>
      <c r="AN12" s="330">
        <f aca="true" t="shared" si="4" ref="AN12:AN17">SUM(E12+H12+K12+N12+Q12+W12+AB12+AE12+AH12+AK12)</f>
        <v>336119</v>
      </c>
      <c r="AO12" s="331">
        <f aca="true" t="shared" si="5" ref="AO12:AO18">AN12/AM12*100</f>
        <v>74.02458684238346</v>
      </c>
    </row>
    <row r="13" spans="1:41" s="332" customFormat="1" ht="26.25" customHeight="1">
      <c r="A13" s="328">
        <f t="shared" si="1"/>
        <v>6</v>
      </c>
      <c r="B13" s="295" t="s">
        <v>28</v>
      </c>
      <c r="C13" s="329">
        <v>65929</v>
      </c>
      <c r="D13" s="329">
        <v>68821</v>
      </c>
      <c r="E13" s="329">
        <v>44881</v>
      </c>
      <c r="F13" s="329">
        <v>17695</v>
      </c>
      <c r="G13" s="329">
        <v>18259</v>
      </c>
      <c r="H13" s="329">
        <v>11830</v>
      </c>
      <c r="I13" s="329">
        <v>87322</v>
      </c>
      <c r="J13" s="329">
        <v>98649</v>
      </c>
      <c r="K13" s="329">
        <v>80678</v>
      </c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264">
        <f t="shared" si="0"/>
        <v>6</v>
      </c>
      <c r="Y13" s="295" t="str">
        <f t="shared" si="0"/>
        <v>Kecskeméti Gábor Kulturális Központ</v>
      </c>
      <c r="Z13" s="329"/>
      <c r="AA13" s="329">
        <v>7976</v>
      </c>
      <c r="AB13" s="329">
        <v>7976</v>
      </c>
      <c r="AC13" s="329"/>
      <c r="AD13" s="329"/>
      <c r="AE13" s="329"/>
      <c r="AF13" s="329"/>
      <c r="AG13" s="329"/>
      <c r="AH13" s="329"/>
      <c r="AI13" s="329"/>
      <c r="AJ13" s="329"/>
      <c r="AK13" s="329"/>
      <c r="AL13" s="330">
        <f t="shared" si="2"/>
        <v>170946</v>
      </c>
      <c r="AM13" s="330">
        <f t="shared" si="3"/>
        <v>193705</v>
      </c>
      <c r="AN13" s="330">
        <f t="shared" si="4"/>
        <v>145365</v>
      </c>
      <c r="AO13" s="331">
        <f t="shared" si="5"/>
        <v>75.04452647066415</v>
      </c>
    </row>
    <row r="14" spans="1:41" s="332" customFormat="1" ht="24.75" customHeight="1">
      <c r="A14" s="328">
        <f t="shared" si="1"/>
        <v>7</v>
      </c>
      <c r="B14" s="295" t="s">
        <v>30</v>
      </c>
      <c r="C14" s="329">
        <v>10946</v>
      </c>
      <c r="D14" s="329">
        <v>12180</v>
      </c>
      <c r="E14" s="329">
        <v>8428</v>
      </c>
      <c r="F14" s="329">
        <v>2920</v>
      </c>
      <c r="G14" s="329">
        <v>3106</v>
      </c>
      <c r="H14" s="329">
        <v>2208</v>
      </c>
      <c r="I14" s="329">
        <v>5399</v>
      </c>
      <c r="J14" s="329">
        <v>11817</v>
      </c>
      <c r="K14" s="329">
        <v>5746</v>
      </c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264">
        <f t="shared" si="0"/>
        <v>7</v>
      </c>
      <c r="Y14" s="295" t="str">
        <f t="shared" si="0"/>
        <v>Jantyik Mátyás Múzeum</v>
      </c>
      <c r="Z14" s="329"/>
      <c r="AA14" s="329">
        <v>2403</v>
      </c>
      <c r="AB14" s="329">
        <v>1401</v>
      </c>
      <c r="AC14" s="329"/>
      <c r="AD14" s="329"/>
      <c r="AE14" s="329"/>
      <c r="AF14" s="329"/>
      <c r="AG14" s="329"/>
      <c r="AH14" s="329"/>
      <c r="AI14" s="329"/>
      <c r="AJ14" s="329"/>
      <c r="AK14" s="329"/>
      <c r="AL14" s="330">
        <f t="shared" si="2"/>
        <v>19265</v>
      </c>
      <c r="AM14" s="330">
        <f t="shared" si="3"/>
        <v>29506</v>
      </c>
      <c r="AN14" s="330">
        <f t="shared" si="4"/>
        <v>17783</v>
      </c>
      <c r="AO14" s="331">
        <f t="shared" si="5"/>
        <v>60.26909781061479</v>
      </c>
    </row>
    <row r="15" spans="1:41" s="332" customFormat="1" ht="25.5" customHeight="1">
      <c r="A15" s="328">
        <f t="shared" si="1"/>
        <v>8</v>
      </c>
      <c r="B15" s="300" t="s">
        <v>32</v>
      </c>
      <c r="C15" s="329">
        <v>21397</v>
      </c>
      <c r="D15" s="329">
        <v>26361</v>
      </c>
      <c r="E15" s="329">
        <v>18465</v>
      </c>
      <c r="F15" s="329">
        <v>5600</v>
      </c>
      <c r="G15" s="329">
        <v>6341</v>
      </c>
      <c r="H15" s="329">
        <v>4789</v>
      </c>
      <c r="I15" s="329">
        <v>6500</v>
      </c>
      <c r="J15" s="329">
        <v>8355</v>
      </c>
      <c r="K15" s="329">
        <v>5670</v>
      </c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264">
        <f t="shared" si="0"/>
        <v>8</v>
      </c>
      <c r="Y15" s="295" t="str">
        <f t="shared" si="0"/>
        <v>Püski Sándor Könyvtár</v>
      </c>
      <c r="Z15" s="329"/>
      <c r="AA15" s="329">
        <v>200</v>
      </c>
      <c r="AB15" s="329">
        <v>200</v>
      </c>
      <c r="AC15" s="329"/>
      <c r="AD15" s="329"/>
      <c r="AE15" s="329"/>
      <c r="AF15" s="329"/>
      <c r="AG15" s="329"/>
      <c r="AH15" s="329"/>
      <c r="AI15" s="329"/>
      <c r="AJ15" s="329"/>
      <c r="AK15" s="329"/>
      <c r="AL15" s="330">
        <f t="shared" si="2"/>
        <v>33497</v>
      </c>
      <c r="AM15" s="330">
        <f t="shared" si="3"/>
        <v>41257</v>
      </c>
      <c r="AN15" s="330">
        <f t="shared" si="4"/>
        <v>29124</v>
      </c>
      <c r="AO15" s="331">
        <f t="shared" si="5"/>
        <v>70.59165717332816</v>
      </c>
    </row>
    <row r="16" spans="1:41" s="332" customFormat="1" ht="27.75" customHeight="1">
      <c r="A16" s="328">
        <f t="shared" si="1"/>
        <v>9</v>
      </c>
      <c r="B16" s="295" t="s">
        <v>33</v>
      </c>
      <c r="C16" s="329">
        <v>96012</v>
      </c>
      <c r="D16" s="329">
        <v>100591</v>
      </c>
      <c r="E16" s="329">
        <v>72507</v>
      </c>
      <c r="F16" s="329">
        <v>25820</v>
      </c>
      <c r="G16" s="329">
        <v>26952</v>
      </c>
      <c r="H16" s="329">
        <v>19855</v>
      </c>
      <c r="I16" s="329">
        <v>249743</v>
      </c>
      <c r="J16" s="329">
        <v>254237</v>
      </c>
      <c r="K16" s="329">
        <v>187391</v>
      </c>
      <c r="L16" s="329"/>
      <c r="M16" s="329"/>
      <c r="N16" s="329"/>
      <c r="O16" s="329">
        <v>1813</v>
      </c>
      <c r="P16" s="329">
        <v>1813</v>
      </c>
      <c r="Q16" s="329">
        <v>1369</v>
      </c>
      <c r="R16" s="329"/>
      <c r="S16" s="329"/>
      <c r="T16" s="329"/>
      <c r="U16" s="329"/>
      <c r="V16" s="329"/>
      <c r="W16" s="329"/>
      <c r="X16" s="264">
        <f t="shared" si="0"/>
        <v>9</v>
      </c>
      <c r="Y16" s="295" t="str">
        <f t="shared" si="0"/>
        <v>Városgondnokság</v>
      </c>
      <c r="Z16" s="329"/>
      <c r="AA16" s="329">
        <v>851</v>
      </c>
      <c r="AB16" s="329">
        <v>317</v>
      </c>
      <c r="AC16" s="329">
        <v>1064</v>
      </c>
      <c r="AD16" s="329">
        <v>1064</v>
      </c>
      <c r="AE16" s="329">
        <v>754</v>
      </c>
      <c r="AF16" s="329"/>
      <c r="AG16" s="329"/>
      <c r="AH16" s="329"/>
      <c r="AI16" s="329"/>
      <c r="AJ16" s="329"/>
      <c r="AK16" s="329"/>
      <c r="AL16" s="330">
        <f t="shared" si="2"/>
        <v>374452</v>
      </c>
      <c r="AM16" s="330">
        <f t="shared" si="3"/>
        <v>385508</v>
      </c>
      <c r="AN16" s="330">
        <f t="shared" si="4"/>
        <v>282193</v>
      </c>
      <c r="AO16" s="331">
        <f t="shared" si="5"/>
        <v>73.20029675129959</v>
      </c>
    </row>
    <row r="17" spans="1:41" s="332" customFormat="1" ht="27.75" customHeight="1">
      <c r="A17" s="328">
        <v>10</v>
      </c>
      <c r="B17" s="295" t="s">
        <v>476</v>
      </c>
      <c r="C17" s="329">
        <v>0</v>
      </c>
      <c r="D17" s="329">
        <v>7597</v>
      </c>
      <c r="E17" s="329">
        <v>3488</v>
      </c>
      <c r="F17" s="329"/>
      <c r="G17" s="329">
        <v>1983</v>
      </c>
      <c r="H17" s="329">
        <v>924</v>
      </c>
      <c r="I17" s="329"/>
      <c r="J17" s="329">
        <v>1000</v>
      </c>
      <c r="K17" s="329">
        <v>266</v>
      </c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264">
        <v>10</v>
      </c>
      <c r="Y17" s="295" t="str">
        <f t="shared" si="0"/>
        <v>Költségvetési Iroda</v>
      </c>
      <c r="Z17" s="329"/>
      <c r="AA17" s="329">
        <v>300</v>
      </c>
      <c r="AB17" s="329">
        <v>236</v>
      </c>
      <c r="AC17" s="329"/>
      <c r="AD17" s="329"/>
      <c r="AE17" s="329"/>
      <c r="AF17" s="329"/>
      <c r="AG17" s="329"/>
      <c r="AH17" s="329"/>
      <c r="AI17" s="329"/>
      <c r="AJ17" s="329"/>
      <c r="AK17" s="329"/>
      <c r="AL17" s="330">
        <f t="shared" si="2"/>
        <v>0</v>
      </c>
      <c r="AM17" s="330">
        <f t="shared" si="3"/>
        <v>10880</v>
      </c>
      <c r="AN17" s="330">
        <f t="shared" si="4"/>
        <v>4914</v>
      </c>
      <c r="AO17" s="331">
        <f t="shared" si="5"/>
        <v>45.16544117647059</v>
      </c>
    </row>
    <row r="18" spans="1:41" s="332" customFormat="1" ht="34.5" customHeight="1">
      <c r="A18" s="328">
        <v>11</v>
      </c>
      <c r="B18" s="302" t="s">
        <v>34</v>
      </c>
      <c r="C18" s="330">
        <f>SUM(C12:C17)</f>
        <v>370547</v>
      </c>
      <c r="D18" s="330">
        <f>SUM(D12:D17)</f>
        <v>444328</v>
      </c>
      <c r="E18" s="330">
        <f>SUM(E12:E17)</f>
        <v>307192</v>
      </c>
      <c r="F18" s="330">
        <f>SUM(F12:F16)</f>
        <v>99460</v>
      </c>
      <c r="G18" s="330">
        <f>SUM(G12:G17)</f>
        <v>107748</v>
      </c>
      <c r="H18" s="330">
        <f>SUM(H12:H17)</f>
        <v>81618</v>
      </c>
      <c r="I18" s="330">
        <f>SUM(I12:I16)</f>
        <v>505344</v>
      </c>
      <c r="J18" s="330">
        <f>SUM(J12:J17)</f>
        <v>539526</v>
      </c>
      <c r="K18" s="330">
        <f>SUM(K12:K17)</f>
        <v>406868</v>
      </c>
      <c r="L18" s="330">
        <f aca="true" t="shared" si="6" ref="L18:W18">SUM(L12:L17)</f>
        <v>0</v>
      </c>
      <c r="M18" s="330">
        <f t="shared" si="6"/>
        <v>0</v>
      </c>
      <c r="N18" s="330">
        <f t="shared" si="6"/>
        <v>0</v>
      </c>
      <c r="O18" s="330">
        <f t="shared" si="6"/>
        <v>5313</v>
      </c>
      <c r="P18" s="330">
        <f t="shared" si="6"/>
        <v>5313</v>
      </c>
      <c r="Q18" s="330">
        <f t="shared" si="6"/>
        <v>3928</v>
      </c>
      <c r="R18" s="330">
        <f t="shared" si="6"/>
        <v>0</v>
      </c>
      <c r="S18" s="330">
        <f t="shared" si="6"/>
        <v>0</v>
      </c>
      <c r="T18" s="330"/>
      <c r="U18" s="330"/>
      <c r="V18" s="330"/>
      <c r="W18" s="330">
        <f t="shared" si="6"/>
        <v>0</v>
      </c>
      <c r="X18" s="264">
        <f t="shared" si="0"/>
        <v>11</v>
      </c>
      <c r="Y18" s="302" t="str">
        <f t="shared" si="0"/>
        <v>Költségvetési szervek összesen:</v>
      </c>
      <c r="Z18" s="330">
        <f>SUM(Z12:Z17)</f>
        <v>0</v>
      </c>
      <c r="AA18" s="330">
        <f aca="true" t="shared" si="7" ref="AA18:AN18">SUM(AA12:AA17)</f>
        <v>16941</v>
      </c>
      <c r="AB18" s="330">
        <f t="shared" si="7"/>
        <v>15138</v>
      </c>
      <c r="AC18" s="330">
        <f t="shared" si="7"/>
        <v>1064</v>
      </c>
      <c r="AD18" s="330">
        <f t="shared" si="7"/>
        <v>1064</v>
      </c>
      <c r="AE18" s="330">
        <f t="shared" si="7"/>
        <v>754</v>
      </c>
      <c r="AF18" s="330">
        <f t="shared" si="7"/>
        <v>0</v>
      </c>
      <c r="AG18" s="330">
        <f t="shared" si="7"/>
        <v>0</v>
      </c>
      <c r="AH18" s="330">
        <f t="shared" si="7"/>
        <v>0</v>
      </c>
      <c r="AI18" s="330">
        <f t="shared" si="7"/>
        <v>0</v>
      </c>
      <c r="AJ18" s="330">
        <f t="shared" si="7"/>
        <v>0</v>
      </c>
      <c r="AK18" s="330">
        <f t="shared" si="7"/>
        <v>0</v>
      </c>
      <c r="AL18" s="330">
        <f t="shared" si="7"/>
        <v>981728</v>
      </c>
      <c r="AM18" s="330">
        <f t="shared" si="7"/>
        <v>1114920</v>
      </c>
      <c r="AN18" s="330">
        <f t="shared" si="7"/>
        <v>815498</v>
      </c>
      <c r="AO18" s="331">
        <f t="shared" si="5"/>
        <v>73.14408208660711</v>
      </c>
    </row>
    <row r="19" spans="1:41" s="332" customFormat="1" ht="27.75" customHeight="1">
      <c r="A19" s="328">
        <v>12</v>
      </c>
      <c r="B19" s="304" t="s">
        <v>36</v>
      </c>
      <c r="C19" s="329">
        <v>208086</v>
      </c>
      <c r="D19" s="329">
        <v>183949</v>
      </c>
      <c r="E19" s="329">
        <v>130322</v>
      </c>
      <c r="F19" s="329">
        <v>57119</v>
      </c>
      <c r="G19" s="329">
        <v>50853</v>
      </c>
      <c r="H19" s="329">
        <v>36148</v>
      </c>
      <c r="I19" s="329">
        <v>134929</v>
      </c>
      <c r="J19" s="329">
        <v>155235</v>
      </c>
      <c r="K19" s="329">
        <v>89938</v>
      </c>
      <c r="L19" s="329">
        <v>74460</v>
      </c>
      <c r="M19" s="329">
        <v>95675</v>
      </c>
      <c r="N19" s="329">
        <v>88039</v>
      </c>
      <c r="O19" s="329"/>
      <c r="P19" s="329"/>
      <c r="Q19" s="329"/>
      <c r="R19" s="329"/>
      <c r="S19" s="329"/>
      <c r="T19" s="329"/>
      <c r="U19" s="329"/>
      <c r="V19" s="329"/>
      <c r="W19" s="329"/>
      <c r="X19" s="264">
        <f>A19</f>
        <v>12</v>
      </c>
      <c r="Y19" s="295" t="str">
        <f>B19</f>
        <v>Polgármesteri Hivatal</v>
      </c>
      <c r="Z19" s="329">
        <v>21342</v>
      </c>
      <c r="AA19" s="329">
        <v>19505</v>
      </c>
      <c r="AB19" s="329">
        <v>2527</v>
      </c>
      <c r="AC19" s="329"/>
      <c r="AD19" s="329"/>
      <c r="AE19" s="329"/>
      <c r="AF19" s="329"/>
      <c r="AG19" s="329"/>
      <c r="AH19" s="329"/>
      <c r="AI19" s="329"/>
      <c r="AJ19" s="329"/>
      <c r="AK19" s="329"/>
      <c r="AL19" s="330">
        <f t="shared" si="2"/>
        <v>495936</v>
      </c>
      <c r="AM19" s="330">
        <f>SUM(D19+G19+J19+M19+P19+S19+AA19+AD19+AG19+AJ19)</f>
        <v>505217</v>
      </c>
      <c r="AN19" s="330">
        <f>SUM(E19+H19+K19+N19+Q19+W19+AB19+AE19+AH19+AK19)</f>
        <v>346974</v>
      </c>
      <c r="AO19" s="331">
        <v>68.68</v>
      </c>
    </row>
    <row r="20" spans="1:41" s="332" customFormat="1" ht="27" customHeight="1">
      <c r="A20" s="328">
        <v>13</v>
      </c>
      <c r="B20" s="304" t="s">
        <v>54</v>
      </c>
      <c r="C20" s="329">
        <v>418559</v>
      </c>
      <c r="D20" s="329">
        <v>447955</v>
      </c>
      <c r="E20" s="329">
        <v>307444</v>
      </c>
      <c r="F20" s="329">
        <v>60091</v>
      </c>
      <c r="G20" s="329">
        <v>68372</v>
      </c>
      <c r="H20" s="329">
        <v>48461</v>
      </c>
      <c r="I20" s="329">
        <v>343293</v>
      </c>
      <c r="J20" s="329">
        <v>413131</v>
      </c>
      <c r="K20" s="329">
        <v>340859</v>
      </c>
      <c r="L20" s="329">
        <v>131233</v>
      </c>
      <c r="M20" s="329">
        <v>118637</v>
      </c>
      <c r="N20" s="329">
        <v>48368</v>
      </c>
      <c r="O20" s="329">
        <v>701550</v>
      </c>
      <c r="P20" s="329">
        <v>755675</v>
      </c>
      <c r="Q20" s="329">
        <v>555119</v>
      </c>
      <c r="R20" s="329">
        <v>45791</v>
      </c>
      <c r="S20" s="329">
        <v>43869</v>
      </c>
      <c r="T20" s="329"/>
      <c r="U20" s="329"/>
      <c r="V20" s="329">
        <v>35832</v>
      </c>
      <c r="W20" s="329">
        <v>35832</v>
      </c>
      <c r="X20" s="264">
        <f t="shared" si="0"/>
        <v>13</v>
      </c>
      <c r="Y20" s="295" t="str">
        <f t="shared" si="0"/>
        <v> Önkormányzat </v>
      </c>
      <c r="Z20" s="329">
        <v>253756</v>
      </c>
      <c r="AA20" s="329">
        <v>387546</v>
      </c>
      <c r="AB20" s="329">
        <v>272696</v>
      </c>
      <c r="AC20" s="329">
        <v>318062</v>
      </c>
      <c r="AD20" s="329">
        <v>317927</v>
      </c>
      <c r="AE20" s="329">
        <v>7015</v>
      </c>
      <c r="AF20" s="329"/>
      <c r="AG20" s="329">
        <v>164263</v>
      </c>
      <c r="AH20" s="329">
        <v>164263</v>
      </c>
      <c r="AI20" s="329">
        <v>193801</v>
      </c>
      <c r="AJ20" s="329">
        <v>382293</v>
      </c>
      <c r="AK20" s="329"/>
      <c r="AL20" s="330">
        <f t="shared" si="2"/>
        <v>2466136</v>
      </c>
      <c r="AM20" s="330">
        <f>SUM(D20+G20+J20+M20+P20+S20+V20+AA20+AD20+AG20+AJ20)</f>
        <v>3135500</v>
      </c>
      <c r="AN20" s="330">
        <f>SUM(E20+H20+K20+N20+Q20+T20+W20+AB20+AE20+AH20+AK20)</f>
        <v>1780057</v>
      </c>
      <c r="AO20" s="331">
        <v>56.77</v>
      </c>
    </row>
    <row r="21" spans="1:41" s="332" customFormat="1" ht="32.25" customHeight="1">
      <c r="A21" s="328">
        <v>14</v>
      </c>
      <c r="B21" s="302" t="s">
        <v>40</v>
      </c>
      <c r="C21" s="330">
        <f aca="true" t="shared" si="8" ref="C21:W21">SUM(C18:C20)</f>
        <v>997192</v>
      </c>
      <c r="D21" s="330">
        <f t="shared" si="8"/>
        <v>1076232</v>
      </c>
      <c r="E21" s="330">
        <f t="shared" si="8"/>
        <v>744958</v>
      </c>
      <c r="F21" s="330">
        <f t="shared" si="8"/>
        <v>216670</v>
      </c>
      <c r="G21" s="330">
        <f t="shared" si="8"/>
        <v>226973</v>
      </c>
      <c r="H21" s="330">
        <f t="shared" si="8"/>
        <v>166227</v>
      </c>
      <c r="I21" s="330">
        <f t="shared" si="8"/>
        <v>983566</v>
      </c>
      <c r="J21" s="330">
        <f t="shared" si="8"/>
        <v>1107892</v>
      </c>
      <c r="K21" s="330">
        <f t="shared" si="8"/>
        <v>837665</v>
      </c>
      <c r="L21" s="330">
        <f t="shared" si="8"/>
        <v>205693</v>
      </c>
      <c r="M21" s="330">
        <f t="shared" si="8"/>
        <v>214312</v>
      </c>
      <c r="N21" s="330">
        <f t="shared" si="8"/>
        <v>136407</v>
      </c>
      <c r="O21" s="330">
        <f t="shared" si="8"/>
        <v>706863</v>
      </c>
      <c r="P21" s="330">
        <f t="shared" si="8"/>
        <v>760988</v>
      </c>
      <c r="Q21" s="330">
        <f t="shared" si="8"/>
        <v>559047</v>
      </c>
      <c r="R21" s="330">
        <f t="shared" si="8"/>
        <v>45791</v>
      </c>
      <c r="S21" s="330">
        <f t="shared" si="8"/>
        <v>43869</v>
      </c>
      <c r="T21" s="330">
        <f t="shared" si="8"/>
        <v>0</v>
      </c>
      <c r="U21" s="330">
        <f t="shared" si="8"/>
        <v>0</v>
      </c>
      <c r="V21" s="330">
        <f t="shared" si="8"/>
        <v>35832</v>
      </c>
      <c r="W21" s="330">
        <f t="shared" si="8"/>
        <v>35832</v>
      </c>
      <c r="X21" s="264">
        <f t="shared" si="0"/>
        <v>14</v>
      </c>
      <c r="Y21" s="302" t="str">
        <f t="shared" si="0"/>
        <v>Békés Város mindösszesen:</v>
      </c>
      <c r="Z21" s="330">
        <f>SUM(Z18:Z20)</f>
        <v>275098</v>
      </c>
      <c r="AA21" s="330">
        <f aca="true" t="shared" si="9" ref="AA21:AK21">SUM(AA18:AA20)</f>
        <v>423992</v>
      </c>
      <c r="AB21" s="330">
        <f t="shared" si="9"/>
        <v>290361</v>
      </c>
      <c r="AC21" s="330">
        <f t="shared" si="9"/>
        <v>319126</v>
      </c>
      <c r="AD21" s="330">
        <f t="shared" si="9"/>
        <v>318991</v>
      </c>
      <c r="AE21" s="330">
        <f t="shared" si="9"/>
        <v>7769</v>
      </c>
      <c r="AF21" s="330">
        <f t="shared" si="9"/>
        <v>0</v>
      </c>
      <c r="AG21" s="330">
        <f t="shared" si="9"/>
        <v>164263</v>
      </c>
      <c r="AH21" s="330">
        <f t="shared" si="9"/>
        <v>164263</v>
      </c>
      <c r="AI21" s="330">
        <f t="shared" si="9"/>
        <v>193801</v>
      </c>
      <c r="AJ21" s="330">
        <f t="shared" si="9"/>
        <v>382293</v>
      </c>
      <c r="AK21" s="330">
        <f t="shared" si="9"/>
        <v>0</v>
      </c>
      <c r="AL21" s="330">
        <f t="shared" si="2"/>
        <v>3943800</v>
      </c>
      <c r="AM21" s="330">
        <f>SUM(D21+G21+J21+M21+P21+S21+V21+AA21+AD21+AG21+AJ21)</f>
        <v>4755637</v>
      </c>
      <c r="AN21" s="330">
        <f>SUM(E21+H21+K21+N21+Q21+W21+AB21+AE21+AH21+AK21)</f>
        <v>2942529</v>
      </c>
      <c r="AO21" s="331">
        <v>61.87</v>
      </c>
    </row>
  </sheetData>
  <sheetProtection/>
  <mergeCells count="20">
    <mergeCell ref="M1:W1"/>
    <mergeCell ref="A4:W4"/>
    <mergeCell ref="X4:AO4"/>
    <mergeCell ref="AN8:AO8"/>
    <mergeCell ref="B9:B11"/>
    <mergeCell ref="C9:W9"/>
    <mergeCell ref="Y9:Y11"/>
    <mergeCell ref="Z9:AK9"/>
    <mergeCell ref="AL9:AO10"/>
    <mergeCell ref="C10:E10"/>
    <mergeCell ref="Z10:AB10"/>
    <mergeCell ref="AC10:AE10"/>
    <mergeCell ref="AF10:AH10"/>
    <mergeCell ref="AI10:AK10"/>
    <mergeCell ref="F10:H10"/>
    <mergeCell ref="I10:K10"/>
    <mergeCell ref="L10:N10"/>
    <mergeCell ref="O10:Q10"/>
    <mergeCell ref="R10:T10"/>
    <mergeCell ref="U10:W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1"/>
  <colBreaks count="1" manualBreakCount="1">
    <brk id="2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60" zoomScalePageLayoutView="0" workbookViewId="0" topLeftCell="A1">
      <selection activeCell="O36" sqref="O36"/>
    </sheetView>
  </sheetViews>
  <sheetFormatPr defaultColWidth="9.140625" defaultRowHeight="12.75"/>
  <cols>
    <col min="1" max="1" width="4.421875" style="11" customWidth="1"/>
    <col min="2" max="2" width="35.28125" style="5" customWidth="1"/>
    <col min="3" max="3" width="14.421875" style="5" customWidth="1"/>
    <col min="4" max="4" width="30.8515625" style="5" customWidth="1"/>
    <col min="5" max="5" width="15.8515625" style="5" customWidth="1"/>
    <col min="6" max="6" width="9.140625" style="5" customWidth="1"/>
    <col min="7" max="7" width="15.28125" style="5" bestFit="1" customWidth="1"/>
    <col min="8" max="16384" width="9.140625" style="5" customWidth="1"/>
  </cols>
  <sheetData>
    <row r="1" spans="1:5" ht="12.75">
      <c r="A1" s="41"/>
      <c r="B1" s="41"/>
      <c r="C1" s="41"/>
      <c r="D1" s="41"/>
      <c r="E1" s="41"/>
    </row>
    <row r="2" spans="1:5" ht="12.75">
      <c r="A2" s="39"/>
      <c r="B2" s="39"/>
      <c r="C2" s="39"/>
      <c r="D2" s="39"/>
      <c r="E2" s="39"/>
    </row>
    <row r="3" spans="1:5" ht="15">
      <c r="A3" s="39"/>
      <c r="B3" s="670" t="s">
        <v>395</v>
      </c>
      <c r="C3" s="670"/>
      <c r="D3" s="670"/>
      <c r="E3" s="671"/>
    </row>
    <row r="4" spans="1:5" ht="12.75">
      <c r="A4" s="39"/>
      <c r="B4" s="12"/>
      <c r="C4" s="12"/>
      <c r="D4" s="12"/>
      <c r="E4" s="12"/>
    </row>
    <row r="5" spans="1:5" ht="12.75">
      <c r="A5" s="39"/>
      <c r="B5" s="12"/>
      <c r="C5" s="12"/>
      <c r="D5" s="12"/>
      <c r="E5" s="12"/>
    </row>
    <row r="6" spans="1:5" ht="42.75" customHeight="1">
      <c r="A6" s="39"/>
      <c r="B6" s="672" t="s">
        <v>344</v>
      </c>
      <c r="C6" s="673"/>
      <c r="D6" s="673"/>
      <c r="E6" s="673"/>
    </row>
    <row r="7" spans="1:5" ht="12.75">
      <c r="A7" s="39"/>
      <c r="B7" s="13"/>
      <c r="C7" s="13"/>
      <c r="D7" s="13"/>
      <c r="E7" s="13"/>
    </row>
    <row r="8" spans="1:5" ht="12.75">
      <c r="A8" s="224"/>
      <c r="B8" s="128" t="s">
        <v>0</v>
      </c>
      <c r="C8" s="14" t="s">
        <v>1</v>
      </c>
      <c r="D8" s="14" t="s">
        <v>2</v>
      </c>
      <c r="E8" s="14" t="s">
        <v>3</v>
      </c>
    </row>
    <row r="9" spans="1:5" ht="15.75">
      <c r="A9" s="126" t="s">
        <v>10</v>
      </c>
      <c r="B9" s="674" t="s">
        <v>121</v>
      </c>
      <c r="C9" s="674"/>
      <c r="D9" s="674"/>
      <c r="E9" s="674"/>
    </row>
    <row r="10" spans="1:5" ht="15">
      <c r="A10" s="51" t="s">
        <v>16</v>
      </c>
      <c r="B10" s="675" t="s">
        <v>12</v>
      </c>
      <c r="C10" s="675"/>
      <c r="D10" s="675" t="s">
        <v>41</v>
      </c>
      <c r="E10" s="675"/>
    </row>
    <row r="11" spans="1:5" ht="25.5" customHeight="1">
      <c r="A11" s="51" t="s">
        <v>23</v>
      </c>
      <c r="B11" s="16" t="s">
        <v>55</v>
      </c>
      <c r="C11" s="15" t="s">
        <v>56</v>
      </c>
      <c r="D11" s="15" t="s">
        <v>55</v>
      </c>
      <c r="E11" s="15" t="s">
        <v>56</v>
      </c>
    </row>
    <row r="12" spans="1:5" ht="12.75">
      <c r="A12" s="51" t="s">
        <v>26</v>
      </c>
      <c r="B12" s="17" t="s">
        <v>17</v>
      </c>
      <c r="C12" s="18">
        <v>502703</v>
      </c>
      <c r="D12" s="17" t="s">
        <v>46</v>
      </c>
      <c r="E12" s="18">
        <v>997192</v>
      </c>
    </row>
    <row r="13" spans="1:5" ht="12.75">
      <c r="A13" s="51" t="s">
        <v>57</v>
      </c>
      <c r="B13" s="17" t="s">
        <v>18</v>
      </c>
      <c r="C13" s="18">
        <v>580968</v>
      </c>
      <c r="D13" s="17" t="s">
        <v>58</v>
      </c>
      <c r="E13" s="18">
        <v>216670</v>
      </c>
    </row>
    <row r="14" spans="1:5" ht="12.75">
      <c r="A14" s="51" t="s">
        <v>59</v>
      </c>
      <c r="B14" s="17" t="s">
        <v>19</v>
      </c>
      <c r="C14" s="18">
        <v>1102275</v>
      </c>
      <c r="D14" s="17" t="s">
        <v>47</v>
      </c>
      <c r="E14" s="18">
        <v>983566</v>
      </c>
    </row>
    <row r="15" spans="1:5" ht="25.5" customHeight="1">
      <c r="A15" s="51" t="s">
        <v>52</v>
      </c>
      <c r="B15" s="17" t="s">
        <v>20</v>
      </c>
      <c r="C15" s="18">
        <v>871576</v>
      </c>
      <c r="D15" s="664" t="s">
        <v>48</v>
      </c>
      <c r="E15" s="666">
        <v>205693</v>
      </c>
    </row>
    <row r="16" spans="1:5" ht="36" customHeight="1">
      <c r="A16" s="51" t="s">
        <v>27</v>
      </c>
      <c r="B16" s="19"/>
      <c r="C16" s="20"/>
      <c r="D16" s="665"/>
      <c r="E16" s="667"/>
    </row>
    <row r="17" spans="1:5" ht="25.5">
      <c r="A17" s="51" t="s">
        <v>29</v>
      </c>
      <c r="B17" s="21"/>
      <c r="C17" s="22"/>
      <c r="D17" s="21" t="s">
        <v>120</v>
      </c>
      <c r="E17" s="22">
        <v>706863</v>
      </c>
    </row>
    <row r="18" spans="1:5" ht="12.75">
      <c r="A18" s="51" t="s">
        <v>31</v>
      </c>
      <c r="B18" s="21"/>
      <c r="C18" s="22"/>
      <c r="D18" s="21" t="s">
        <v>60</v>
      </c>
      <c r="E18" s="22">
        <v>45791</v>
      </c>
    </row>
    <row r="19" spans="1:5" ht="12.75">
      <c r="A19" s="51" t="s">
        <v>35</v>
      </c>
      <c r="B19" s="19" t="s">
        <v>262</v>
      </c>
      <c r="C19" s="20">
        <f>SUM(C12:C18)</f>
        <v>3057522</v>
      </c>
      <c r="D19" s="19" t="s">
        <v>61</v>
      </c>
      <c r="E19" s="20">
        <f>SUM(E12:E18)</f>
        <v>3155775</v>
      </c>
    </row>
    <row r="20" spans="1:5" ht="12.75">
      <c r="A20" s="51" t="s">
        <v>53</v>
      </c>
      <c r="B20" s="668" t="s">
        <v>62</v>
      </c>
      <c r="C20" s="668"/>
      <c r="D20" s="668"/>
      <c r="E20" s="23">
        <f>C19-E19</f>
        <v>-98253</v>
      </c>
    </row>
    <row r="21" spans="1:5" ht="12.75">
      <c r="A21" s="51" t="s">
        <v>37</v>
      </c>
      <c r="B21" s="669" t="s">
        <v>63</v>
      </c>
      <c r="C21" s="669"/>
      <c r="D21" s="669"/>
      <c r="E21" s="23">
        <v>111123</v>
      </c>
    </row>
    <row r="22" spans="1:5" ht="21" customHeight="1">
      <c r="A22" s="51" t="s">
        <v>39</v>
      </c>
      <c r="B22" s="668" t="s">
        <v>64</v>
      </c>
      <c r="C22" s="668"/>
      <c r="D22" s="668"/>
      <c r="E22" s="23">
        <f>E21+E20</f>
        <v>12870</v>
      </c>
    </row>
    <row r="23" spans="1:5" ht="15.75">
      <c r="A23" s="52"/>
      <c r="B23" s="6"/>
      <c r="C23" s="6"/>
      <c r="D23" s="6"/>
      <c r="E23" s="7"/>
    </row>
    <row r="24" spans="1:5" ht="15.75">
      <c r="A24" s="51" t="s">
        <v>65</v>
      </c>
      <c r="B24" s="679" t="s">
        <v>122</v>
      </c>
      <c r="C24" s="679"/>
      <c r="D24" s="679"/>
      <c r="E24" s="679"/>
    </row>
    <row r="25" spans="1:5" ht="15">
      <c r="A25" s="51" t="s">
        <v>66</v>
      </c>
      <c r="B25" s="675" t="s">
        <v>13</v>
      </c>
      <c r="C25" s="675"/>
      <c r="D25" s="675" t="s">
        <v>42</v>
      </c>
      <c r="E25" s="675"/>
    </row>
    <row r="26" spans="1:5" ht="15">
      <c r="A26" s="51" t="s">
        <v>67</v>
      </c>
      <c r="B26" s="16" t="s">
        <v>55</v>
      </c>
      <c r="C26" s="15" t="s">
        <v>56</v>
      </c>
      <c r="D26" s="15" t="s">
        <v>55</v>
      </c>
      <c r="E26" s="15" t="s">
        <v>56</v>
      </c>
    </row>
    <row r="27" spans="1:5" ht="27.75" customHeight="1">
      <c r="A27" s="51" t="s">
        <v>68</v>
      </c>
      <c r="B27" s="17" t="s">
        <v>21</v>
      </c>
      <c r="C27" s="18">
        <v>499523</v>
      </c>
      <c r="D27" s="17" t="s">
        <v>50</v>
      </c>
      <c r="E27" s="18">
        <v>275098</v>
      </c>
    </row>
    <row r="28" spans="1:5" ht="12.75">
      <c r="A28" s="51" t="s">
        <v>69</v>
      </c>
      <c r="B28" s="17" t="s">
        <v>22</v>
      </c>
      <c r="C28" s="18">
        <v>123507</v>
      </c>
      <c r="D28" s="17" t="s">
        <v>123</v>
      </c>
      <c r="E28" s="18">
        <v>319126</v>
      </c>
    </row>
    <row r="29" spans="1:5" ht="12.75">
      <c r="A29" s="51" t="s">
        <v>70</v>
      </c>
      <c r="B29" s="17"/>
      <c r="C29" s="18"/>
      <c r="D29" s="17" t="s">
        <v>73</v>
      </c>
      <c r="E29" s="18">
        <v>193801</v>
      </c>
    </row>
    <row r="30" spans="1:5" ht="12.75">
      <c r="A30" s="51" t="s">
        <v>71</v>
      </c>
      <c r="B30" s="19" t="s">
        <v>75</v>
      </c>
      <c r="C30" s="23">
        <f>SUM(C27:C29)</f>
        <v>623030</v>
      </c>
      <c r="D30" s="19" t="s">
        <v>76</v>
      </c>
      <c r="E30" s="23">
        <f>SUM(E27:E29)</f>
        <v>788025</v>
      </c>
    </row>
    <row r="31" spans="1:7" ht="19.5" customHeight="1">
      <c r="A31" s="51" t="s">
        <v>72</v>
      </c>
      <c r="B31" s="668" t="s">
        <v>78</v>
      </c>
      <c r="C31" s="668"/>
      <c r="D31" s="668"/>
      <c r="E31" s="23">
        <f>C30-E30</f>
        <v>-164995</v>
      </c>
      <c r="G31" s="8"/>
    </row>
    <row r="32" spans="1:7" ht="19.5" customHeight="1">
      <c r="A32" s="51" t="s">
        <v>74</v>
      </c>
      <c r="B32" s="669" t="s">
        <v>80</v>
      </c>
      <c r="C32" s="669"/>
      <c r="D32" s="669"/>
      <c r="E32" s="23">
        <v>152125</v>
      </c>
      <c r="G32" s="8"/>
    </row>
    <row r="33" spans="1:7" ht="19.5" customHeight="1">
      <c r="A33" s="51" t="s">
        <v>77</v>
      </c>
      <c r="B33" s="668" t="s">
        <v>82</v>
      </c>
      <c r="C33" s="668"/>
      <c r="D33" s="668"/>
      <c r="E33" s="23">
        <f>E32+E31</f>
        <v>-12870</v>
      </c>
      <c r="G33" s="8"/>
    </row>
    <row r="34" spans="1:7" ht="35.25" customHeight="1">
      <c r="A34" s="51" t="s">
        <v>79</v>
      </c>
      <c r="B34" s="676" t="s">
        <v>124</v>
      </c>
      <c r="C34" s="677"/>
      <c r="D34" s="678"/>
      <c r="E34" s="23">
        <f>E22</f>
        <v>12870</v>
      </c>
      <c r="G34" s="8"/>
    </row>
    <row r="35" spans="1:7" ht="19.5" customHeight="1">
      <c r="A35" s="51" t="s">
        <v>81</v>
      </c>
      <c r="B35" s="668" t="s">
        <v>125</v>
      </c>
      <c r="C35" s="668"/>
      <c r="D35" s="668"/>
      <c r="E35" s="24">
        <f>E33+E34</f>
        <v>0</v>
      </c>
      <c r="G35" s="9"/>
    </row>
    <row r="36" spans="2:5" ht="12.75">
      <c r="B36" s="25"/>
      <c r="C36" s="25"/>
      <c r="D36" s="25"/>
      <c r="E36" s="25"/>
    </row>
    <row r="37" ht="12.75">
      <c r="G37" s="8"/>
    </row>
    <row r="39" ht="12.75">
      <c r="G39" s="8"/>
    </row>
  </sheetData>
  <sheetProtection/>
  <mergeCells count="18">
    <mergeCell ref="B35:D35"/>
    <mergeCell ref="B31:D31"/>
    <mergeCell ref="B32:D32"/>
    <mergeCell ref="B33:D33"/>
    <mergeCell ref="B34:D34"/>
    <mergeCell ref="B22:D22"/>
    <mergeCell ref="B24:E24"/>
    <mergeCell ref="B25:C25"/>
    <mergeCell ref="D25:E25"/>
    <mergeCell ref="D15:D16"/>
    <mergeCell ref="E15:E16"/>
    <mergeCell ref="B20:D20"/>
    <mergeCell ref="B21:D21"/>
    <mergeCell ref="B3:E3"/>
    <mergeCell ref="B6:E6"/>
    <mergeCell ref="B9:E9"/>
    <mergeCell ref="B10:C10"/>
    <mergeCell ref="D10:E10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9"/>
  <sheetViews>
    <sheetView zoomScalePageLayoutView="0" workbookViewId="0" topLeftCell="A10">
      <selection activeCell="H1" sqref="H1:L1"/>
    </sheetView>
  </sheetViews>
  <sheetFormatPr defaultColWidth="9.140625" defaultRowHeight="12.75"/>
  <cols>
    <col min="1" max="1" width="5.00390625" style="438" customWidth="1"/>
    <col min="2" max="2" width="3.57421875" style="285" customWidth="1"/>
    <col min="3" max="3" width="4.7109375" style="285" customWidth="1"/>
    <col min="4" max="8" width="9.140625" style="285" customWidth="1"/>
    <col min="9" max="9" width="5.421875" style="285" customWidth="1"/>
    <col min="10" max="12" width="12.421875" style="285" customWidth="1"/>
    <col min="13" max="16384" width="9.140625" style="285" customWidth="1"/>
  </cols>
  <sheetData>
    <row r="1" spans="1:12" ht="12.75" customHeight="1">
      <c r="A1" s="333"/>
      <c r="C1" s="334"/>
      <c r="D1" s="334"/>
      <c r="E1" s="334"/>
      <c r="F1" s="334"/>
      <c r="G1" s="334"/>
      <c r="H1" s="723" t="s">
        <v>640</v>
      </c>
      <c r="I1" s="724"/>
      <c r="J1" s="724"/>
      <c r="K1" s="724"/>
      <c r="L1" s="724"/>
    </row>
    <row r="2" spans="1:10" ht="9.75" customHeight="1">
      <c r="A2" s="335"/>
      <c r="B2" s="335"/>
      <c r="C2" s="335"/>
      <c r="D2" s="725"/>
      <c r="E2" s="725"/>
      <c r="F2" s="725"/>
      <c r="G2" s="725"/>
      <c r="H2" s="725"/>
      <c r="I2" s="725"/>
      <c r="J2" s="335"/>
    </row>
    <row r="3" spans="1:12" ht="39.75" customHeight="1">
      <c r="A3" s="726" t="s">
        <v>478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</row>
    <row r="4" spans="1:12" ht="12.75" customHeight="1">
      <c r="A4" s="336"/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</row>
    <row r="5" spans="1:12" ht="9.75" customHeight="1">
      <c r="A5" s="336"/>
      <c r="B5" s="729"/>
      <c r="C5" s="730"/>
      <c r="D5" s="730"/>
      <c r="E5" s="730"/>
      <c r="F5" s="730"/>
      <c r="G5" s="730"/>
      <c r="H5" s="730"/>
      <c r="I5" s="730"/>
      <c r="J5" s="730"/>
      <c r="K5" s="730"/>
      <c r="L5" s="730"/>
    </row>
    <row r="6" spans="1:12" ht="12.75" customHeight="1">
      <c r="A6" s="264"/>
      <c r="B6" s="337" t="s">
        <v>0</v>
      </c>
      <c r="C6" s="337" t="s">
        <v>1</v>
      </c>
      <c r="D6" s="337" t="s">
        <v>2</v>
      </c>
      <c r="E6" s="337" t="s">
        <v>3</v>
      </c>
      <c r="F6" s="337" t="s">
        <v>4</v>
      </c>
      <c r="G6" s="337" t="s">
        <v>5</v>
      </c>
      <c r="H6" s="337" t="s">
        <v>86</v>
      </c>
      <c r="I6" s="337" t="s">
        <v>6</v>
      </c>
      <c r="J6" s="337" t="s">
        <v>7</v>
      </c>
      <c r="K6" s="337" t="s">
        <v>43</v>
      </c>
      <c r="L6" s="337" t="s">
        <v>8</v>
      </c>
    </row>
    <row r="7" spans="1:12" ht="11.25" customHeight="1">
      <c r="A7" s="338">
        <v>1</v>
      </c>
      <c r="B7" s="339"/>
      <c r="C7" s="340"/>
      <c r="D7" s="340"/>
      <c r="E7" s="340"/>
      <c r="F7" s="340"/>
      <c r="G7" s="340"/>
      <c r="H7" s="340"/>
      <c r="I7" s="340"/>
      <c r="J7" s="292"/>
      <c r="K7" s="292"/>
      <c r="L7" s="341" t="s">
        <v>88</v>
      </c>
    </row>
    <row r="8" spans="1:12" ht="12.75" customHeight="1">
      <c r="A8" s="290">
        <f aca="true" t="shared" si="0" ref="A8:A71">A7+1</f>
        <v>2</v>
      </c>
      <c r="B8" s="731" t="s">
        <v>11</v>
      </c>
      <c r="C8" s="731"/>
      <c r="D8" s="731"/>
      <c r="E8" s="731"/>
      <c r="F8" s="731"/>
      <c r="G8" s="731"/>
      <c r="H8" s="731"/>
      <c r="I8" s="731"/>
      <c r="J8" s="326" t="s">
        <v>414</v>
      </c>
      <c r="K8" s="326" t="s">
        <v>479</v>
      </c>
      <c r="L8" s="663" t="s">
        <v>109</v>
      </c>
    </row>
    <row r="9" spans="1:12" ht="12.75" customHeight="1">
      <c r="A9" s="290">
        <f t="shared" si="0"/>
        <v>3</v>
      </c>
      <c r="B9" s="732"/>
      <c r="C9" s="732"/>
      <c r="D9" s="732"/>
      <c r="E9" s="732"/>
      <c r="F9" s="732"/>
      <c r="G9" s="732"/>
      <c r="H9" s="732"/>
      <c r="I9" s="732"/>
      <c r="J9" s="732" t="s">
        <v>415</v>
      </c>
      <c r="K9" s="732"/>
      <c r="L9" s="621"/>
    </row>
    <row r="10" spans="1:12" s="332" customFormat="1" ht="12.75" customHeight="1">
      <c r="A10" s="290">
        <f t="shared" si="0"/>
        <v>4</v>
      </c>
      <c r="B10" s="343" t="s">
        <v>89</v>
      </c>
      <c r="C10" s="748" t="s">
        <v>90</v>
      </c>
      <c r="D10" s="748"/>
      <c r="E10" s="748"/>
      <c r="F10" s="748"/>
      <c r="G10" s="748"/>
      <c r="H10" s="748"/>
      <c r="I10" s="749"/>
      <c r="J10" s="344"/>
      <c r="K10" s="344"/>
      <c r="L10" s="344"/>
    </row>
    <row r="11" spans="1:12" s="332" customFormat="1" ht="12.75" customHeight="1">
      <c r="A11" s="290">
        <f t="shared" si="0"/>
        <v>5</v>
      </c>
      <c r="B11" s="345"/>
      <c r="C11" s="346" t="s">
        <v>10</v>
      </c>
      <c r="D11" s="708" t="s">
        <v>480</v>
      </c>
      <c r="E11" s="708"/>
      <c r="F11" s="708"/>
      <c r="G11" s="708"/>
      <c r="H11" s="708"/>
      <c r="I11" s="708"/>
      <c r="J11" s="347">
        <v>21311</v>
      </c>
      <c r="K11" s="347">
        <v>116879</v>
      </c>
      <c r="L11" s="347">
        <v>117804</v>
      </c>
    </row>
    <row r="12" spans="1:12" s="332" customFormat="1" ht="12.75" customHeight="1">
      <c r="A12" s="290">
        <f t="shared" si="0"/>
        <v>6</v>
      </c>
      <c r="B12" s="345"/>
      <c r="C12" s="346" t="s">
        <v>16</v>
      </c>
      <c r="D12" s="708" t="s">
        <v>129</v>
      </c>
      <c r="E12" s="708"/>
      <c r="F12" s="708"/>
      <c r="G12" s="708"/>
      <c r="H12" s="708"/>
      <c r="I12" s="708"/>
      <c r="J12" s="347">
        <v>23131</v>
      </c>
      <c r="K12" s="347">
        <v>21813</v>
      </c>
      <c r="L12" s="347">
        <v>17499</v>
      </c>
    </row>
    <row r="13" spans="1:12" s="332" customFormat="1" ht="12.75" customHeight="1">
      <c r="A13" s="290">
        <f t="shared" si="0"/>
        <v>7</v>
      </c>
      <c r="B13" s="345"/>
      <c r="C13" s="346" t="s">
        <v>23</v>
      </c>
      <c r="D13" s="708" t="s">
        <v>130</v>
      </c>
      <c r="E13" s="708"/>
      <c r="F13" s="708"/>
      <c r="G13" s="708"/>
      <c r="H13" s="708"/>
      <c r="I13" s="708"/>
      <c r="J13" s="347">
        <v>280062</v>
      </c>
      <c r="K13" s="347">
        <v>280062</v>
      </c>
      <c r="L13" s="347"/>
    </row>
    <row r="14" spans="1:12" s="332" customFormat="1" ht="12.75" customHeight="1">
      <c r="A14" s="290">
        <f t="shared" si="0"/>
        <v>8</v>
      </c>
      <c r="B14" s="345"/>
      <c r="C14" s="346" t="s">
        <v>26</v>
      </c>
      <c r="D14" s="708" t="s">
        <v>242</v>
      </c>
      <c r="E14" s="708"/>
      <c r="F14" s="708"/>
      <c r="G14" s="708"/>
      <c r="H14" s="708"/>
      <c r="I14" s="708"/>
      <c r="J14" s="347">
        <v>34495</v>
      </c>
      <c r="K14" s="347">
        <v>34495</v>
      </c>
      <c r="L14" s="347">
        <v>1905</v>
      </c>
    </row>
    <row r="15" spans="1:12" s="332" customFormat="1" ht="12.75" customHeight="1">
      <c r="A15" s="290">
        <f t="shared" si="0"/>
        <v>9</v>
      </c>
      <c r="B15" s="345"/>
      <c r="C15" s="346" t="s">
        <v>57</v>
      </c>
      <c r="D15" s="708" t="s">
        <v>91</v>
      </c>
      <c r="E15" s="708"/>
      <c r="F15" s="708"/>
      <c r="G15" s="708"/>
      <c r="H15" s="708"/>
      <c r="I15" s="708"/>
      <c r="J15" s="347">
        <v>1225</v>
      </c>
      <c r="K15" s="347">
        <v>1225</v>
      </c>
      <c r="L15" s="347">
        <v>1225</v>
      </c>
    </row>
    <row r="16" spans="1:12" s="332" customFormat="1" ht="12.75" customHeight="1">
      <c r="A16" s="290">
        <f t="shared" si="0"/>
        <v>10</v>
      </c>
      <c r="B16" s="345"/>
      <c r="C16" s="346" t="s">
        <v>59</v>
      </c>
      <c r="D16" s="708" t="s">
        <v>244</v>
      </c>
      <c r="E16" s="708"/>
      <c r="F16" s="708"/>
      <c r="G16" s="708"/>
      <c r="H16" s="708"/>
      <c r="I16" s="708"/>
      <c r="J16" s="347">
        <v>1778</v>
      </c>
      <c r="K16" s="347">
        <v>1778</v>
      </c>
      <c r="L16" s="347"/>
    </row>
    <row r="17" spans="1:12" s="332" customFormat="1" ht="12.75" customHeight="1">
      <c r="A17" s="290">
        <f t="shared" si="0"/>
        <v>11</v>
      </c>
      <c r="B17" s="345"/>
      <c r="C17" s="346" t="s">
        <v>52</v>
      </c>
      <c r="D17" s="708" t="s">
        <v>243</v>
      </c>
      <c r="E17" s="708"/>
      <c r="F17" s="708"/>
      <c r="G17" s="708"/>
      <c r="H17" s="708"/>
      <c r="I17" s="708"/>
      <c r="J17" s="347">
        <v>7108</v>
      </c>
      <c r="K17" s="347">
        <v>7108</v>
      </c>
      <c r="L17" s="347">
        <v>7108</v>
      </c>
    </row>
    <row r="18" spans="1:12" s="332" customFormat="1" ht="12.75" customHeight="1">
      <c r="A18" s="290">
        <f t="shared" si="0"/>
        <v>12</v>
      </c>
      <c r="B18" s="345"/>
      <c r="C18" s="346" t="s">
        <v>27</v>
      </c>
      <c r="D18" s="708" t="s">
        <v>245</v>
      </c>
      <c r="E18" s="708"/>
      <c r="F18" s="708"/>
      <c r="G18" s="708"/>
      <c r="H18" s="708"/>
      <c r="I18" s="708"/>
      <c r="J18" s="347">
        <v>24848</v>
      </c>
      <c r="K18" s="347">
        <v>24848</v>
      </c>
      <c r="L18" s="347">
        <v>24848</v>
      </c>
    </row>
    <row r="19" spans="1:12" s="332" customFormat="1" ht="12.75" customHeight="1">
      <c r="A19" s="290">
        <f t="shared" si="0"/>
        <v>13</v>
      </c>
      <c r="B19" s="345"/>
      <c r="C19" s="346" t="s">
        <v>29</v>
      </c>
      <c r="D19" s="708" t="s">
        <v>481</v>
      </c>
      <c r="E19" s="708"/>
      <c r="F19" s="708"/>
      <c r="G19" s="708"/>
      <c r="H19" s="708"/>
      <c r="I19" s="708"/>
      <c r="J19" s="347">
        <v>17060</v>
      </c>
      <c r="K19" s="347">
        <v>17060</v>
      </c>
      <c r="L19" s="347">
        <v>16614</v>
      </c>
    </row>
    <row r="20" spans="1:12" s="332" customFormat="1" ht="12.75" customHeight="1">
      <c r="A20" s="290">
        <f t="shared" si="0"/>
        <v>14</v>
      </c>
      <c r="B20" s="345"/>
      <c r="C20" s="346" t="s">
        <v>31</v>
      </c>
      <c r="D20" s="708" t="s">
        <v>246</v>
      </c>
      <c r="E20" s="708"/>
      <c r="F20" s="708"/>
      <c r="G20" s="708"/>
      <c r="H20" s="708"/>
      <c r="I20" s="708"/>
      <c r="J20" s="347">
        <v>9138</v>
      </c>
      <c r="K20" s="347">
        <v>9138</v>
      </c>
      <c r="L20" s="347"/>
    </row>
    <row r="21" spans="1:12" s="350" customFormat="1" ht="12.75" customHeight="1">
      <c r="A21" s="290">
        <f t="shared" si="0"/>
        <v>15</v>
      </c>
      <c r="B21" s="348" t="s">
        <v>89</v>
      </c>
      <c r="C21" s="721" t="s">
        <v>482</v>
      </c>
      <c r="D21" s="722"/>
      <c r="E21" s="722"/>
      <c r="F21" s="722"/>
      <c r="G21" s="722"/>
      <c r="H21" s="722"/>
      <c r="I21" s="722"/>
      <c r="J21" s="349">
        <f>SUM(J11:J20)</f>
        <v>420156</v>
      </c>
      <c r="K21" s="349">
        <f>SUM(K11:K20)</f>
        <v>514406</v>
      </c>
      <c r="L21" s="349">
        <f>SUM(L11:L20)</f>
        <v>187003</v>
      </c>
    </row>
    <row r="22" spans="1:12" s="332" customFormat="1" ht="12.75" customHeight="1">
      <c r="A22" s="290">
        <f t="shared" si="0"/>
        <v>16</v>
      </c>
      <c r="B22" s="343" t="s">
        <v>92</v>
      </c>
      <c r="C22" s="721" t="s">
        <v>483</v>
      </c>
      <c r="D22" s="722"/>
      <c r="E22" s="722"/>
      <c r="F22" s="722"/>
      <c r="G22" s="722"/>
      <c r="H22" s="722"/>
      <c r="I22" s="722"/>
      <c r="J22" s="344"/>
      <c r="K22" s="344"/>
      <c r="L22" s="344"/>
    </row>
    <row r="23" spans="1:12" s="332" customFormat="1" ht="12.75" customHeight="1">
      <c r="A23" s="290">
        <f t="shared" si="0"/>
        <v>17</v>
      </c>
      <c r="B23" s="351"/>
      <c r="C23" s="718" t="s">
        <v>93</v>
      </c>
      <c r="D23" s="719"/>
      <c r="E23" s="719"/>
      <c r="F23" s="719"/>
      <c r="G23" s="719"/>
      <c r="H23" s="719"/>
      <c r="I23" s="719"/>
      <c r="J23" s="344"/>
      <c r="K23" s="344"/>
      <c r="L23" s="344"/>
    </row>
    <row r="24" spans="1:12" s="332" customFormat="1" ht="12.75" customHeight="1">
      <c r="A24" s="290">
        <f t="shared" si="0"/>
        <v>18</v>
      </c>
      <c r="B24" s="345"/>
      <c r="C24" s="346" t="s">
        <v>10</v>
      </c>
      <c r="D24" s="708" t="s">
        <v>247</v>
      </c>
      <c r="E24" s="708"/>
      <c r="F24" s="708"/>
      <c r="G24" s="708"/>
      <c r="H24" s="708"/>
      <c r="I24" s="708"/>
      <c r="J24" s="347">
        <v>8001</v>
      </c>
      <c r="K24" s="347">
        <v>8001</v>
      </c>
      <c r="L24" s="347"/>
    </row>
    <row r="25" spans="1:12" s="332" customFormat="1" ht="12.75" customHeight="1">
      <c r="A25" s="290">
        <f t="shared" si="0"/>
        <v>19</v>
      </c>
      <c r="B25" s="345"/>
      <c r="C25" s="346" t="s">
        <v>16</v>
      </c>
      <c r="D25" s="708" t="s">
        <v>248</v>
      </c>
      <c r="E25" s="708" t="s">
        <v>484</v>
      </c>
      <c r="F25" s="708"/>
      <c r="G25" s="708"/>
      <c r="H25" s="708"/>
      <c r="I25" s="708"/>
      <c r="J25" s="347">
        <v>5000</v>
      </c>
      <c r="K25" s="347">
        <v>5000</v>
      </c>
      <c r="L25" s="347">
        <v>4212</v>
      </c>
    </row>
    <row r="26" spans="1:12" s="332" customFormat="1" ht="12.75" customHeight="1">
      <c r="A26" s="290">
        <f t="shared" si="0"/>
        <v>20</v>
      </c>
      <c r="B26" s="345"/>
      <c r="C26" s="346" t="s">
        <v>23</v>
      </c>
      <c r="D26" s="708" t="s">
        <v>485</v>
      </c>
      <c r="E26" s="708"/>
      <c r="F26" s="708"/>
      <c r="G26" s="708"/>
      <c r="H26" s="708"/>
      <c r="I26" s="708"/>
      <c r="J26" s="347">
        <v>2540</v>
      </c>
      <c r="K26" s="347">
        <v>2540</v>
      </c>
      <c r="L26" s="347"/>
    </row>
    <row r="27" spans="1:12" s="332" customFormat="1" ht="12.75" customHeight="1">
      <c r="A27" s="290">
        <f t="shared" si="0"/>
        <v>21</v>
      </c>
      <c r="B27" s="345"/>
      <c r="C27" s="346" t="s">
        <v>26</v>
      </c>
      <c r="D27" s="708" t="s">
        <v>486</v>
      </c>
      <c r="E27" s="708"/>
      <c r="F27" s="708"/>
      <c r="G27" s="708"/>
      <c r="H27" s="708"/>
      <c r="I27" s="708"/>
      <c r="J27" s="347">
        <v>11557</v>
      </c>
      <c r="K27" s="347">
        <v>11557</v>
      </c>
      <c r="L27" s="347">
        <v>254</v>
      </c>
    </row>
    <row r="28" spans="1:12" s="332" customFormat="1" ht="12.75" customHeight="1">
      <c r="A28" s="290">
        <f t="shared" si="0"/>
        <v>22</v>
      </c>
      <c r="B28" s="345"/>
      <c r="C28" s="346" t="s">
        <v>57</v>
      </c>
      <c r="D28" s="708" t="s">
        <v>487</v>
      </c>
      <c r="E28" s="708"/>
      <c r="F28" s="708"/>
      <c r="G28" s="708"/>
      <c r="H28" s="708"/>
      <c r="I28" s="708"/>
      <c r="J28" s="347">
        <v>1300</v>
      </c>
      <c r="K28" s="347">
        <v>1300</v>
      </c>
      <c r="L28" s="347"/>
    </row>
    <row r="29" spans="1:12" s="332" customFormat="1" ht="12.75" customHeight="1">
      <c r="A29" s="290">
        <f t="shared" si="0"/>
        <v>23</v>
      </c>
      <c r="B29" s="345"/>
      <c r="C29" s="346" t="s">
        <v>59</v>
      </c>
      <c r="D29" s="708" t="s">
        <v>249</v>
      </c>
      <c r="E29" s="708"/>
      <c r="F29" s="708"/>
      <c r="G29" s="708"/>
      <c r="H29" s="708"/>
      <c r="I29" s="708"/>
      <c r="J29" s="347">
        <v>464</v>
      </c>
      <c r="K29" s="347">
        <v>464</v>
      </c>
      <c r="L29" s="347"/>
    </row>
    <row r="30" spans="1:12" s="332" customFormat="1" ht="12.75" customHeight="1">
      <c r="A30" s="290">
        <f t="shared" si="0"/>
        <v>24</v>
      </c>
      <c r="B30" s="345"/>
      <c r="C30" s="346" t="s">
        <v>52</v>
      </c>
      <c r="D30" s="708" t="s">
        <v>250</v>
      </c>
      <c r="E30" s="708"/>
      <c r="F30" s="708"/>
      <c r="G30" s="708"/>
      <c r="H30" s="708"/>
      <c r="I30" s="708"/>
      <c r="J30" s="347">
        <v>2540</v>
      </c>
      <c r="K30" s="347">
        <v>2540</v>
      </c>
      <c r="L30" s="347">
        <v>262</v>
      </c>
    </row>
    <row r="31" spans="1:12" s="332" customFormat="1" ht="12.75" customHeight="1">
      <c r="A31" s="290">
        <f t="shared" si="0"/>
        <v>25</v>
      </c>
      <c r="B31" s="345"/>
      <c r="C31" s="346" t="s">
        <v>27</v>
      </c>
      <c r="D31" s="708" t="s">
        <v>251</v>
      </c>
      <c r="E31" s="708"/>
      <c r="F31" s="708"/>
      <c r="G31" s="708"/>
      <c r="H31" s="708"/>
      <c r="I31" s="708"/>
      <c r="J31" s="347">
        <v>13970</v>
      </c>
      <c r="K31" s="347">
        <v>13970</v>
      </c>
      <c r="L31" s="347"/>
    </row>
    <row r="32" spans="1:12" s="332" customFormat="1" ht="12.75" customHeight="1">
      <c r="A32" s="290">
        <f t="shared" si="0"/>
        <v>26</v>
      </c>
      <c r="B32" s="345"/>
      <c r="C32" s="346" t="s">
        <v>29</v>
      </c>
      <c r="D32" s="708" t="s">
        <v>320</v>
      </c>
      <c r="E32" s="708"/>
      <c r="F32" s="708"/>
      <c r="G32" s="708"/>
      <c r="H32" s="708"/>
      <c r="I32" s="708"/>
      <c r="J32" s="347">
        <v>1225</v>
      </c>
      <c r="K32" s="347">
        <v>1225</v>
      </c>
      <c r="L32" s="347"/>
    </row>
    <row r="33" spans="1:12" s="332" customFormat="1" ht="12.75" customHeight="1">
      <c r="A33" s="290">
        <f t="shared" si="0"/>
        <v>27</v>
      </c>
      <c r="B33" s="345"/>
      <c r="C33" s="346" t="s">
        <v>31</v>
      </c>
      <c r="D33" s="708" t="s">
        <v>319</v>
      </c>
      <c r="E33" s="708"/>
      <c r="F33" s="708"/>
      <c r="G33" s="708"/>
      <c r="H33" s="708"/>
      <c r="I33" s="708"/>
      <c r="J33" s="347">
        <v>10000</v>
      </c>
      <c r="K33" s="347">
        <v>10000</v>
      </c>
      <c r="L33" s="347">
        <v>1386</v>
      </c>
    </row>
    <row r="34" spans="1:12" s="332" customFormat="1" ht="12.75" customHeight="1">
      <c r="A34" s="290">
        <f t="shared" si="0"/>
        <v>28</v>
      </c>
      <c r="B34" s="345"/>
      <c r="C34" s="346" t="s">
        <v>35</v>
      </c>
      <c r="D34" s="708" t="s">
        <v>488</v>
      </c>
      <c r="E34" s="708"/>
      <c r="F34" s="708"/>
      <c r="G34" s="708"/>
      <c r="H34" s="708"/>
      <c r="I34" s="708"/>
      <c r="J34" s="347">
        <v>1500</v>
      </c>
      <c r="K34" s="347">
        <v>1500</v>
      </c>
      <c r="L34" s="347">
        <v>650</v>
      </c>
    </row>
    <row r="35" spans="1:12" s="332" customFormat="1" ht="12.75" customHeight="1">
      <c r="A35" s="290">
        <f t="shared" si="0"/>
        <v>29</v>
      </c>
      <c r="B35" s="345"/>
      <c r="C35" s="346" t="s">
        <v>53</v>
      </c>
      <c r="D35" s="708" t="s">
        <v>318</v>
      </c>
      <c r="E35" s="708"/>
      <c r="F35" s="708"/>
      <c r="G35" s="708"/>
      <c r="H35" s="708"/>
      <c r="I35" s="708"/>
      <c r="J35" s="347">
        <v>1842</v>
      </c>
      <c r="K35" s="347">
        <v>1842</v>
      </c>
      <c r="L35" s="347"/>
    </row>
    <row r="36" spans="1:12" s="332" customFormat="1" ht="12.75" customHeight="1">
      <c r="A36" s="290">
        <f t="shared" si="0"/>
        <v>30</v>
      </c>
      <c r="B36" s="345"/>
      <c r="C36" s="346" t="s">
        <v>37</v>
      </c>
      <c r="D36" s="708" t="s">
        <v>252</v>
      </c>
      <c r="E36" s="708"/>
      <c r="F36" s="708"/>
      <c r="G36" s="708"/>
      <c r="H36" s="708"/>
      <c r="I36" s="708"/>
      <c r="J36" s="347">
        <v>1000</v>
      </c>
      <c r="K36" s="347">
        <v>1000</v>
      </c>
      <c r="L36" s="347"/>
    </row>
    <row r="37" spans="1:12" s="332" customFormat="1" ht="12.75" customHeight="1">
      <c r="A37" s="290">
        <f t="shared" si="0"/>
        <v>31</v>
      </c>
      <c r="B37" s="345"/>
      <c r="C37" s="718" t="s">
        <v>489</v>
      </c>
      <c r="D37" s="719"/>
      <c r="E37" s="719"/>
      <c r="F37" s="719"/>
      <c r="G37" s="719"/>
      <c r="H37" s="719"/>
      <c r="I37" s="719"/>
      <c r="J37" s="349">
        <f>SUM(J24:J36)</f>
        <v>60939</v>
      </c>
      <c r="K37" s="349">
        <f>SUM(K24:K36)</f>
        <v>60939</v>
      </c>
      <c r="L37" s="349">
        <f>SUM(L24:L36)</f>
        <v>6764</v>
      </c>
    </row>
    <row r="38" spans="1:12" s="332" customFormat="1" ht="12.75" customHeight="1">
      <c r="A38" s="290">
        <f t="shared" si="0"/>
        <v>32</v>
      </c>
      <c r="B38" s="345"/>
      <c r="C38" s="718" t="s">
        <v>94</v>
      </c>
      <c r="D38" s="719"/>
      <c r="E38" s="719"/>
      <c r="F38" s="719"/>
      <c r="G38" s="719"/>
      <c r="H38" s="719"/>
      <c r="I38" s="719"/>
      <c r="J38" s="347"/>
      <c r="K38" s="347"/>
      <c r="L38" s="347"/>
    </row>
    <row r="39" spans="1:12" s="332" customFormat="1" ht="12.75" customHeight="1">
      <c r="A39" s="290">
        <f t="shared" si="0"/>
        <v>33</v>
      </c>
      <c r="B39" s="345"/>
      <c r="C39" s="346" t="s">
        <v>10</v>
      </c>
      <c r="D39" s="720" t="s">
        <v>95</v>
      </c>
      <c r="E39" s="720"/>
      <c r="F39" s="720"/>
      <c r="G39" s="720"/>
      <c r="H39" s="720"/>
      <c r="I39" s="720"/>
      <c r="J39" s="352">
        <v>1000</v>
      </c>
      <c r="K39" s="347"/>
      <c r="L39" s="347"/>
    </row>
    <row r="40" spans="1:12" s="332" customFormat="1" ht="12.75" customHeight="1">
      <c r="A40" s="290">
        <f t="shared" si="0"/>
        <v>34</v>
      </c>
      <c r="B40" s="345"/>
      <c r="C40" s="346" t="s">
        <v>16</v>
      </c>
      <c r="D40" s="720" t="s">
        <v>253</v>
      </c>
      <c r="E40" s="720"/>
      <c r="F40" s="720"/>
      <c r="G40" s="720"/>
      <c r="H40" s="720"/>
      <c r="I40" s="720"/>
      <c r="J40" s="352">
        <v>635</v>
      </c>
      <c r="K40" s="347">
        <v>635</v>
      </c>
      <c r="L40" s="347"/>
    </row>
    <row r="41" spans="1:12" s="332" customFormat="1" ht="12.75" customHeight="1">
      <c r="A41" s="290">
        <f t="shared" si="0"/>
        <v>35</v>
      </c>
      <c r="B41" s="345"/>
      <c r="C41" s="346" t="s">
        <v>23</v>
      </c>
      <c r="D41" s="720" t="s">
        <v>490</v>
      </c>
      <c r="E41" s="720"/>
      <c r="F41" s="720"/>
      <c r="G41" s="720"/>
      <c r="H41" s="720"/>
      <c r="I41" s="720"/>
      <c r="J41" s="352">
        <v>3500</v>
      </c>
      <c r="K41" s="347">
        <v>3500</v>
      </c>
      <c r="L41" s="347"/>
    </row>
    <row r="42" spans="1:12" s="332" customFormat="1" ht="12.75" customHeight="1">
      <c r="A42" s="290">
        <f t="shared" si="0"/>
        <v>36</v>
      </c>
      <c r="B42" s="345"/>
      <c r="C42" s="346" t="s">
        <v>26</v>
      </c>
      <c r="D42" s="720" t="s">
        <v>491</v>
      </c>
      <c r="E42" s="720"/>
      <c r="F42" s="720"/>
      <c r="G42" s="720"/>
      <c r="H42" s="720"/>
      <c r="I42" s="720"/>
      <c r="J42" s="352">
        <v>1000</v>
      </c>
      <c r="K42" s="347">
        <v>1000</v>
      </c>
      <c r="L42" s="347"/>
    </row>
    <row r="43" spans="1:12" s="332" customFormat="1" ht="12.75" customHeight="1">
      <c r="A43" s="290">
        <f t="shared" si="0"/>
        <v>37</v>
      </c>
      <c r="B43" s="345"/>
      <c r="C43" s="346" t="s">
        <v>57</v>
      </c>
      <c r="D43" s="720" t="s">
        <v>254</v>
      </c>
      <c r="E43" s="720"/>
      <c r="F43" s="720"/>
      <c r="G43" s="720"/>
      <c r="H43" s="720"/>
      <c r="I43" s="720"/>
      <c r="J43" s="352">
        <v>3810</v>
      </c>
      <c r="K43" s="347">
        <v>3810</v>
      </c>
      <c r="L43" s="347"/>
    </row>
    <row r="44" spans="1:12" s="332" customFormat="1" ht="12.75" customHeight="1">
      <c r="A44" s="290">
        <f t="shared" si="0"/>
        <v>38</v>
      </c>
      <c r="B44" s="345"/>
      <c r="C44" s="346" t="s">
        <v>59</v>
      </c>
      <c r="D44" s="720" t="s">
        <v>255</v>
      </c>
      <c r="E44" s="720"/>
      <c r="F44" s="720"/>
      <c r="G44" s="720"/>
      <c r="H44" s="720"/>
      <c r="I44" s="720"/>
      <c r="J44" s="352">
        <v>1029</v>
      </c>
      <c r="K44" s="347">
        <v>1029</v>
      </c>
      <c r="L44" s="347"/>
    </row>
    <row r="45" spans="1:12" s="332" customFormat="1" ht="12.75" customHeight="1">
      <c r="A45" s="290">
        <f t="shared" si="0"/>
        <v>39</v>
      </c>
      <c r="B45" s="345"/>
      <c r="C45" s="346" t="s">
        <v>52</v>
      </c>
      <c r="D45" s="720" t="s">
        <v>492</v>
      </c>
      <c r="E45" s="720"/>
      <c r="F45" s="720"/>
      <c r="G45" s="720"/>
      <c r="H45" s="720"/>
      <c r="I45" s="720"/>
      <c r="J45" s="352">
        <v>6032</v>
      </c>
      <c r="K45" s="347">
        <v>6032</v>
      </c>
      <c r="L45" s="347">
        <v>877</v>
      </c>
    </row>
    <row r="46" spans="1:12" s="332" customFormat="1" ht="12.75" customHeight="1">
      <c r="A46" s="290">
        <f t="shared" si="0"/>
        <v>40</v>
      </c>
      <c r="B46" s="345"/>
      <c r="C46" s="346" t="s">
        <v>27</v>
      </c>
      <c r="D46" s="720" t="s">
        <v>493</v>
      </c>
      <c r="E46" s="720"/>
      <c r="F46" s="720"/>
      <c r="G46" s="720"/>
      <c r="H46" s="720"/>
      <c r="I46" s="720"/>
      <c r="J46" s="352">
        <v>1450</v>
      </c>
      <c r="K46" s="347">
        <v>1450</v>
      </c>
      <c r="L46" s="347">
        <v>257</v>
      </c>
    </row>
    <row r="47" spans="1:12" s="332" customFormat="1" ht="12.75" customHeight="1">
      <c r="A47" s="290">
        <f t="shared" si="0"/>
        <v>41</v>
      </c>
      <c r="B47" s="345"/>
      <c r="C47" s="346" t="s">
        <v>29</v>
      </c>
      <c r="D47" s="720" t="s">
        <v>494</v>
      </c>
      <c r="E47" s="720"/>
      <c r="F47" s="720"/>
      <c r="G47" s="720"/>
      <c r="H47" s="720"/>
      <c r="I47" s="720"/>
      <c r="J47" s="352">
        <v>635</v>
      </c>
      <c r="K47" s="347"/>
      <c r="L47" s="347"/>
    </row>
    <row r="48" spans="1:12" s="332" customFormat="1" ht="12.75" customHeight="1">
      <c r="A48" s="290">
        <f t="shared" si="0"/>
        <v>42</v>
      </c>
      <c r="B48" s="345"/>
      <c r="C48" s="346" t="s">
        <v>31</v>
      </c>
      <c r="D48" s="720" t="s">
        <v>256</v>
      </c>
      <c r="E48" s="720"/>
      <c r="F48" s="720"/>
      <c r="G48" s="720"/>
      <c r="H48" s="720"/>
      <c r="I48" s="720"/>
      <c r="J48" s="352">
        <v>127</v>
      </c>
      <c r="K48" s="347"/>
      <c r="L48" s="347"/>
    </row>
    <row r="49" spans="1:12" s="332" customFormat="1" ht="12.75" customHeight="1">
      <c r="A49" s="290">
        <f t="shared" si="0"/>
        <v>43</v>
      </c>
      <c r="B49" s="345"/>
      <c r="C49" s="718" t="s">
        <v>495</v>
      </c>
      <c r="D49" s="719"/>
      <c r="E49" s="719"/>
      <c r="F49" s="719"/>
      <c r="G49" s="719"/>
      <c r="H49" s="719"/>
      <c r="I49" s="719"/>
      <c r="J49" s="353">
        <f>SUM(J39:J48)</f>
        <v>19218</v>
      </c>
      <c r="K49" s="353">
        <f>SUM(K39:K48)</f>
        <v>17456</v>
      </c>
      <c r="L49" s="353">
        <f>SUM(L39:L48)</f>
        <v>1134</v>
      </c>
    </row>
    <row r="50" spans="1:12" s="350" customFormat="1" ht="12.75" customHeight="1">
      <c r="A50" s="290">
        <f t="shared" si="0"/>
        <v>44</v>
      </c>
      <c r="B50" s="348" t="s">
        <v>92</v>
      </c>
      <c r="C50" s="721" t="s">
        <v>496</v>
      </c>
      <c r="D50" s="722"/>
      <c r="E50" s="722"/>
      <c r="F50" s="722"/>
      <c r="G50" s="722"/>
      <c r="H50" s="722"/>
      <c r="I50" s="722"/>
      <c r="J50" s="349">
        <f>J37+J49</f>
        <v>80157</v>
      </c>
      <c r="K50" s="349">
        <f>K37+K49</f>
        <v>78395</v>
      </c>
      <c r="L50" s="349">
        <f>L37+L49</f>
        <v>7898</v>
      </c>
    </row>
    <row r="51" spans="1:22" s="332" customFormat="1" ht="12.75" customHeight="1">
      <c r="A51" s="290">
        <f t="shared" si="0"/>
        <v>45</v>
      </c>
      <c r="B51" s="354" t="s">
        <v>96</v>
      </c>
      <c r="C51" s="715" t="s">
        <v>123</v>
      </c>
      <c r="D51" s="716"/>
      <c r="E51" s="716"/>
      <c r="F51" s="716"/>
      <c r="G51" s="716"/>
      <c r="H51" s="716"/>
      <c r="I51" s="717"/>
      <c r="J51" s="355"/>
      <c r="K51" s="355"/>
      <c r="L51" s="356"/>
      <c r="M51" s="262"/>
      <c r="N51" s="262"/>
      <c r="O51" s="262"/>
      <c r="P51" s="262"/>
      <c r="Q51" s="262"/>
      <c r="R51" s="262"/>
      <c r="S51" s="263"/>
      <c r="T51" s="357"/>
      <c r="U51" s="358"/>
      <c r="V51" s="358"/>
    </row>
    <row r="52" spans="1:12" s="332" customFormat="1" ht="12.75" customHeight="1">
      <c r="A52" s="290">
        <f t="shared" si="0"/>
        <v>46</v>
      </c>
      <c r="B52" s="345"/>
      <c r="C52" s="346" t="s">
        <v>10</v>
      </c>
      <c r="D52" s="708" t="s">
        <v>97</v>
      </c>
      <c r="E52" s="708"/>
      <c r="F52" s="708"/>
      <c r="G52" s="708"/>
      <c r="H52" s="708"/>
      <c r="I52" s="708"/>
      <c r="J52" s="347">
        <v>12000</v>
      </c>
      <c r="K52" s="347">
        <v>12000</v>
      </c>
      <c r="L52" s="347">
        <v>7000</v>
      </c>
    </row>
    <row r="53" spans="1:12" s="332" customFormat="1" ht="12.75" customHeight="1">
      <c r="A53" s="290">
        <f t="shared" si="0"/>
        <v>47</v>
      </c>
      <c r="B53" s="345"/>
      <c r="C53" s="346" t="s">
        <v>16</v>
      </c>
      <c r="D53" s="747" t="s">
        <v>98</v>
      </c>
      <c r="E53" s="747"/>
      <c r="F53" s="747"/>
      <c r="G53" s="747"/>
      <c r="H53" s="747"/>
      <c r="I53" s="747"/>
      <c r="J53" s="347">
        <v>1000</v>
      </c>
      <c r="K53" s="347">
        <v>850</v>
      </c>
      <c r="L53" s="347"/>
    </row>
    <row r="54" spans="1:14" s="332" customFormat="1" ht="12.75" customHeight="1">
      <c r="A54" s="290">
        <f t="shared" si="0"/>
        <v>48</v>
      </c>
      <c r="B54" s="345"/>
      <c r="C54" s="346" t="s">
        <v>23</v>
      </c>
      <c r="D54" s="747" t="s">
        <v>99</v>
      </c>
      <c r="E54" s="747"/>
      <c r="F54" s="747"/>
      <c r="G54" s="747"/>
      <c r="H54" s="747"/>
      <c r="I54" s="747"/>
      <c r="J54" s="347">
        <v>5000</v>
      </c>
      <c r="K54" s="347">
        <v>5000</v>
      </c>
      <c r="L54" s="347"/>
      <c r="N54" s="332" t="s">
        <v>497</v>
      </c>
    </row>
    <row r="55" spans="1:12" s="332" customFormat="1" ht="12.75" customHeight="1">
      <c r="A55" s="290">
        <f t="shared" si="0"/>
        <v>49</v>
      </c>
      <c r="B55" s="359"/>
      <c r="C55" s="360" t="s">
        <v>26</v>
      </c>
      <c r="D55" s="747" t="s">
        <v>498</v>
      </c>
      <c r="E55" s="747"/>
      <c r="F55" s="747"/>
      <c r="G55" s="747"/>
      <c r="H55" s="747"/>
      <c r="I55" s="747"/>
      <c r="J55" s="347">
        <v>20000</v>
      </c>
      <c r="K55" s="347">
        <v>20000</v>
      </c>
      <c r="L55" s="347"/>
    </row>
    <row r="56" spans="1:12" s="350" customFormat="1" ht="12.75" customHeight="1">
      <c r="A56" s="290">
        <f t="shared" si="0"/>
        <v>50</v>
      </c>
      <c r="B56" s="348" t="s">
        <v>96</v>
      </c>
      <c r="C56" s="721" t="s">
        <v>499</v>
      </c>
      <c r="D56" s="722"/>
      <c r="E56" s="722"/>
      <c r="F56" s="722"/>
      <c r="G56" s="722"/>
      <c r="H56" s="722"/>
      <c r="I56" s="722"/>
      <c r="J56" s="349">
        <f>SUM(J52:J55)</f>
        <v>38000</v>
      </c>
      <c r="K56" s="349">
        <f>SUM(K52:K55)</f>
        <v>37850</v>
      </c>
      <c r="L56" s="349">
        <f>SUM(L52:L55)</f>
        <v>7000</v>
      </c>
    </row>
    <row r="57" spans="1:12" s="350" customFormat="1" ht="12.75" customHeight="1">
      <c r="A57" s="290">
        <f t="shared" si="0"/>
        <v>51</v>
      </c>
      <c r="B57" s="343" t="s">
        <v>132</v>
      </c>
      <c r="C57" s="744" t="s">
        <v>500</v>
      </c>
      <c r="D57" s="745"/>
      <c r="E57" s="745"/>
      <c r="F57" s="745"/>
      <c r="G57" s="745"/>
      <c r="H57" s="745"/>
      <c r="I57" s="746"/>
      <c r="J57" s="349"/>
      <c r="K57" s="349"/>
      <c r="L57" s="349"/>
    </row>
    <row r="58" spans="1:12" s="350" customFormat="1" ht="12.75" customHeight="1">
      <c r="A58" s="290">
        <f t="shared" si="0"/>
        <v>52</v>
      </c>
      <c r="B58" s="343"/>
      <c r="C58" s="715" t="s">
        <v>93</v>
      </c>
      <c r="D58" s="716"/>
      <c r="E58" s="716"/>
      <c r="F58" s="716"/>
      <c r="G58" s="716"/>
      <c r="H58" s="716"/>
      <c r="I58" s="717"/>
      <c r="J58" s="349"/>
      <c r="K58" s="349"/>
      <c r="L58" s="349"/>
    </row>
    <row r="59" spans="1:12" s="350" customFormat="1" ht="12.75" customHeight="1">
      <c r="A59" s="290">
        <f t="shared" si="0"/>
        <v>53</v>
      </c>
      <c r="B59" s="351"/>
      <c r="C59" s="346" t="s">
        <v>10</v>
      </c>
      <c r="D59" s="708" t="s">
        <v>133</v>
      </c>
      <c r="E59" s="708"/>
      <c r="F59" s="708"/>
      <c r="G59" s="708"/>
      <c r="H59" s="708"/>
      <c r="I59" s="708"/>
      <c r="J59" s="347">
        <v>3000</v>
      </c>
      <c r="K59" s="347">
        <v>2874</v>
      </c>
      <c r="L59" s="347"/>
    </row>
    <row r="60" spans="1:12" s="350" customFormat="1" ht="12.75" customHeight="1">
      <c r="A60" s="290">
        <f t="shared" si="0"/>
        <v>54</v>
      </c>
      <c r="B60" s="351"/>
      <c r="C60" s="346" t="s">
        <v>16</v>
      </c>
      <c r="D60" s="708" t="s">
        <v>135</v>
      </c>
      <c r="E60" s="708"/>
      <c r="F60" s="708"/>
      <c r="G60" s="708"/>
      <c r="H60" s="708"/>
      <c r="I60" s="708"/>
      <c r="J60" s="347">
        <v>999</v>
      </c>
      <c r="K60" s="347">
        <v>575</v>
      </c>
      <c r="L60" s="347"/>
    </row>
    <row r="61" spans="1:12" s="350" customFormat="1" ht="12.75" customHeight="1">
      <c r="A61" s="290">
        <f t="shared" si="0"/>
        <v>55</v>
      </c>
      <c r="B61" s="351"/>
      <c r="C61" s="346" t="s">
        <v>23</v>
      </c>
      <c r="D61" s="708" t="s">
        <v>257</v>
      </c>
      <c r="E61" s="708"/>
      <c r="F61" s="708"/>
      <c r="G61" s="708"/>
      <c r="H61" s="708"/>
      <c r="I61" s="708"/>
      <c r="J61" s="347">
        <v>4672</v>
      </c>
      <c r="K61" s="347">
        <v>4672</v>
      </c>
      <c r="L61" s="347"/>
    </row>
    <row r="62" spans="1:12" s="350" customFormat="1" ht="12.75" customHeight="1">
      <c r="A62" s="290">
        <f t="shared" si="0"/>
        <v>56</v>
      </c>
      <c r="B62" s="351"/>
      <c r="C62" s="346" t="s">
        <v>26</v>
      </c>
      <c r="D62" s="708" t="s">
        <v>501</v>
      </c>
      <c r="E62" s="708"/>
      <c r="F62" s="708"/>
      <c r="G62" s="708"/>
      <c r="H62" s="708"/>
      <c r="I62" s="708"/>
      <c r="J62" s="347">
        <v>1225</v>
      </c>
      <c r="K62" s="347">
        <v>1225</v>
      </c>
      <c r="L62" s="347"/>
    </row>
    <row r="63" spans="1:12" s="350" customFormat="1" ht="12.75" customHeight="1">
      <c r="A63" s="290">
        <f t="shared" si="0"/>
        <v>57</v>
      </c>
      <c r="B63" s="351"/>
      <c r="C63" s="346" t="s">
        <v>57</v>
      </c>
      <c r="D63" s="708" t="s">
        <v>134</v>
      </c>
      <c r="E63" s="708"/>
      <c r="F63" s="708"/>
      <c r="G63" s="708"/>
      <c r="H63" s="708"/>
      <c r="I63" s="708"/>
      <c r="J63" s="347">
        <v>42827</v>
      </c>
      <c r="K63" s="347">
        <v>42827</v>
      </c>
      <c r="L63" s="347">
        <v>25964</v>
      </c>
    </row>
    <row r="64" spans="1:12" s="350" customFormat="1" ht="12.75" customHeight="1">
      <c r="A64" s="290">
        <f t="shared" si="0"/>
        <v>58</v>
      </c>
      <c r="B64" s="343"/>
      <c r="C64" s="715" t="s">
        <v>502</v>
      </c>
      <c r="D64" s="716"/>
      <c r="E64" s="716"/>
      <c r="F64" s="716"/>
      <c r="G64" s="716"/>
      <c r="H64" s="716"/>
      <c r="I64" s="717"/>
      <c r="J64" s="349">
        <f>SUM(J59:J63)</f>
        <v>52723</v>
      </c>
      <c r="K64" s="349">
        <f>SUM(K59:K63)</f>
        <v>52173</v>
      </c>
      <c r="L64" s="349">
        <f>SUM(L59:L63)</f>
        <v>25964</v>
      </c>
    </row>
    <row r="65" spans="1:12" s="350" customFormat="1" ht="12.75" customHeight="1">
      <c r="A65" s="290">
        <f t="shared" si="0"/>
        <v>59</v>
      </c>
      <c r="B65" s="343"/>
      <c r="C65" s="715" t="s">
        <v>94</v>
      </c>
      <c r="D65" s="716"/>
      <c r="E65" s="716"/>
      <c r="F65" s="716"/>
      <c r="G65" s="716"/>
      <c r="H65" s="716"/>
      <c r="I65" s="717"/>
      <c r="J65" s="347"/>
      <c r="K65" s="347"/>
      <c r="L65" s="347"/>
    </row>
    <row r="66" spans="1:12" s="350" customFormat="1" ht="12.75" customHeight="1">
      <c r="A66" s="290">
        <f t="shared" si="0"/>
        <v>60</v>
      </c>
      <c r="B66" s="343"/>
      <c r="C66" s="360" t="s">
        <v>59</v>
      </c>
      <c r="D66" s="708" t="s">
        <v>258</v>
      </c>
      <c r="E66" s="708"/>
      <c r="F66" s="708"/>
      <c r="G66" s="708"/>
      <c r="H66" s="708"/>
      <c r="I66" s="708"/>
      <c r="J66" s="347">
        <v>75</v>
      </c>
      <c r="K66" s="347"/>
      <c r="L66" s="347"/>
    </row>
    <row r="67" spans="1:12" s="350" customFormat="1" ht="12.75" customHeight="1">
      <c r="A67" s="290">
        <f t="shared" si="0"/>
        <v>61</v>
      </c>
      <c r="B67" s="343"/>
      <c r="C67" s="360" t="s">
        <v>52</v>
      </c>
      <c r="D67" s="741" t="s">
        <v>360</v>
      </c>
      <c r="E67" s="742"/>
      <c r="F67" s="742"/>
      <c r="G67" s="742"/>
      <c r="H67" s="742"/>
      <c r="I67" s="743"/>
      <c r="J67" s="347">
        <v>1979</v>
      </c>
      <c r="K67" s="347">
        <v>1979</v>
      </c>
      <c r="L67" s="347">
        <v>904</v>
      </c>
    </row>
    <row r="68" spans="1:12" s="350" customFormat="1" ht="12.75" customHeight="1">
      <c r="A68" s="290">
        <f t="shared" si="0"/>
        <v>62</v>
      </c>
      <c r="B68" s="343"/>
      <c r="C68" s="360" t="s">
        <v>27</v>
      </c>
      <c r="D68" s="708" t="s">
        <v>259</v>
      </c>
      <c r="E68" s="708"/>
      <c r="F68" s="708"/>
      <c r="G68" s="708"/>
      <c r="H68" s="708"/>
      <c r="I68" s="708"/>
      <c r="J68" s="347">
        <v>70</v>
      </c>
      <c r="K68" s="347">
        <v>70</v>
      </c>
      <c r="L68" s="347"/>
    </row>
    <row r="69" spans="1:12" s="350" customFormat="1" ht="12.75" customHeight="1">
      <c r="A69" s="290">
        <f t="shared" si="0"/>
        <v>63</v>
      </c>
      <c r="B69" s="343"/>
      <c r="C69" s="715" t="s">
        <v>503</v>
      </c>
      <c r="D69" s="716"/>
      <c r="E69" s="716"/>
      <c r="F69" s="716"/>
      <c r="G69" s="716"/>
      <c r="H69" s="716"/>
      <c r="I69" s="717"/>
      <c r="J69" s="349">
        <f>SUM(J65:J68)</f>
        <v>2124</v>
      </c>
      <c r="K69" s="349">
        <f>SUM(K65:K68)</f>
        <v>2049</v>
      </c>
      <c r="L69" s="349">
        <f>SUM(L65:L68)</f>
        <v>904</v>
      </c>
    </row>
    <row r="70" spans="1:12" s="350" customFormat="1" ht="12.75" customHeight="1">
      <c r="A70" s="290">
        <f t="shared" si="0"/>
        <v>64</v>
      </c>
      <c r="B70" s="361" t="s">
        <v>132</v>
      </c>
      <c r="C70" s="744" t="s">
        <v>504</v>
      </c>
      <c r="D70" s="745"/>
      <c r="E70" s="745"/>
      <c r="F70" s="745"/>
      <c r="G70" s="745"/>
      <c r="H70" s="745"/>
      <c r="I70" s="746"/>
      <c r="J70" s="349">
        <f>SUM(J64+J69)</f>
        <v>54847</v>
      </c>
      <c r="K70" s="349">
        <f>SUM(K64+K69)</f>
        <v>54222</v>
      </c>
      <c r="L70" s="349">
        <f>SUM(L64+L69)</f>
        <v>26868</v>
      </c>
    </row>
    <row r="71" spans="1:12" s="350" customFormat="1" ht="12.75" customHeight="1">
      <c r="A71" s="290">
        <f t="shared" si="0"/>
        <v>65</v>
      </c>
      <c r="B71" s="342" t="s">
        <v>128</v>
      </c>
      <c r="C71" s="360" t="s">
        <v>10</v>
      </c>
      <c r="D71" s="708" t="s">
        <v>505</v>
      </c>
      <c r="E71" s="708"/>
      <c r="F71" s="708"/>
      <c r="G71" s="708"/>
      <c r="H71" s="708"/>
      <c r="I71" s="708"/>
      <c r="J71" s="347">
        <v>1064</v>
      </c>
      <c r="K71" s="347">
        <v>1064</v>
      </c>
      <c r="L71" s="347">
        <v>754</v>
      </c>
    </row>
    <row r="72" spans="1:12" s="350" customFormat="1" ht="12.75" customHeight="1">
      <c r="A72" s="290">
        <f>A71+1</f>
        <v>66</v>
      </c>
      <c r="B72" s="362" t="s">
        <v>506</v>
      </c>
      <c r="C72" s="733" t="s">
        <v>507</v>
      </c>
      <c r="D72" s="734"/>
      <c r="E72" s="735"/>
      <c r="F72" s="735"/>
      <c r="G72" s="735"/>
      <c r="H72" s="735"/>
      <c r="I72" s="736"/>
      <c r="J72" s="363">
        <f>SUM(J21+J50+J56+J70+J71)</f>
        <v>594224</v>
      </c>
      <c r="K72" s="363">
        <f>SUM(K21+K50+K56+K70+K71)</f>
        <v>685937</v>
      </c>
      <c r="L72" s="363">
        <f>SUM(L21+L50+L56+L70+L71)</f>
        <v>229523</v>
      </c>
    </row>
    <row r="73" spans="1:12" s="350" customFormat="1" ht="12.75" customHeight="1">
      <c r="A73" s="335"/>
      <c r="B73" s="261"/>
      <c r="C73" s="261"/>
      <c r="D73" s="262"/>
      <c r="E73" s="262"/>
      <c r="F73" s="262"/>
      <c r="G73" s="262"/>
      <c r="H73" s="737" t="str">
        <f>H1</f>
        <v>4.sz. melléklet a 8/2015. (II. 26.)) önkormányzati rendelethez</v>
      </c>
      <c r="I73" s="738"/>
      <c r="J73" s="738"/>
      <c r="K73" s="738"/>
      <c r="L73" s="738"/>
    </row>
    <row r="74" spans="1:12" s="350" customFormat="1" ht="12.75" customHeight="1">
      <c r="A74" s="335"/>
      <c r="B74" s="261"/>
      <c r="C74" s="261"/>
      <c r="D74" s="262"/>
      <c r="E74" s="262"/>
      <c r="F74" s="262"/>
      <c r="G74" s="262"/>
      <c r="H74" s="262"/>
      <c r="I74" s="335"/>
      <c r="J74" s="261"/>
      <c r="K74" s="261"/>
      <c r="L74" s="262"/>
    </row>
    <row r="75" spans="1:12" s="350" customFormat="1" ht="12.75" customHeight="1">
      <c r="A75" s="264"/>
      <c r="B75" s="265" t="s">
        <v>0</v>
      </c>
      <c r="C75" s="265" t="s">
        <v>1</v>
      </c>
      <c r="D75" s="265" t="s">
        <v>2</v>
      </c>
      <c r="E75" s="265" t="s">
        <v>3</v>
      </c>
      <c r="F75" s="265" t="s">
        <v>4</v>
      </c>
      <c r="G75" s="265" t="s">
        <v>5</v>
      </c>
      <c r="H75" s="265" t="s">
        <v>86</v>
      </c>
      <c r="I75" s="264">
        <f>I50+1</f>
        <v>1</v>
      </c>
      <c r="J75" s="265" t="s">
        <v>0</v>
      </c>
      <c r="K75" s="265" t="s">
        <v>1</v>
      </c>
      <c r="L75" s="265" t="s">
        <v>2</v>
      </c>
    </row>
    <row r="76" spans="1:12" s="350" customFormat="1" ht="12.75" customHeight="1">
      <c r="A76" s="264">
        <f>A72+1</f>
        <v>67</v>
      </c>
      <c r="B76" s="364"/>
      <c r="C76" s="365"/>
      <c r="D76" s="365"/>
      <c r="E76" s="365"/>
      <c r="F76" s="365"/>
      <c r="G76" s="365"/>
      <c r="H76" s="365"/>
      <c r="I76" s="366"/>
      <c r="J76" s="367"/>
      <c r="K76" s="367"/>
      <c r="L76" s="367" t="s">
        <v>88</v>
      </c>
    </row>
    <row r="77" spans="1:12" s="358" customFormat="1" ht="12.75" customHeight="1">
      <c r="A77" s="264">
        <f aca="true" t="shared" si="1" ref="A77:A138">A76+1</f>
        <v>68</v>
      </c>
      <c r="B77" s="368" t="s">
        <v>508</v>
      </c>
      <c r="C77" s="739" t="s">
        <v>509</v>
      </c>
      <c r="D77" s="739"/>
      <c r="E77" s="740"/>
      <c r="F77" s="740"/>
      <c r="G77" s="740"/>
      <c r="H77" s="740"/>
      <c r="I77" s="740"/>
      <c r="J77" s="363"/>
      <c r="K77" s="369"/>
      <c r="L77" s="369"/>
    </row>
    <row r="78" spans="1:12" s="358" customFormat="1" ht="12.75" customHeight="1">
      <c r="A78" s="264">
        <f t="shared" si="1"/>
        <v>69</v>
      </c>
      <c r="B78" s="355"/>
      <c r="C78" s="707" t="s">
        <v>510</v>
      </c>
      <c r="D78" s="707"/>
      <c r="E78" s="708"/>
      <c r="F78" s="708"/>
      <c r="G78" s="708"/>
      <c r="H78" s="708"/>
      <c r="I78" s="708"/>
      <c r="J78" s="369"/>
      <c r="K78" s="371">
        <f>SUM(K79:K138)</f>
        <v>5211</v>
      </c>
      <c r="L78" s="371">
        <f>SUM(L79:L138)</f>
        <v>5008</v>
      </c>
    </row>
    <row r="79" spans="1:12" s="358" customFormat="1" ht="12.75" customHeight="1">
      <c r="A79" s="264">
        <f t="shared" si="1"/>
        <v>70</v>
      </c>
      <c r="B79" s="355"/>
      <c r="C79" s="372">
        <v>1</v>
      </c>
      <c r="D79" s="709" t="s">
        <v>511</v>
      </c>
      <c r="E79" s="710"/>
      <c r="F79" s="710"/>
      <c r="G79" s="710"/>
      <c r="H79" s="710"/>
      <c r="I79" s="711"/>
      <c r="J79" s="369"/>
      <c r="K79" s="373">
        <v>32</v>
      </c>
      <c r="L79" s="373">
        <v>32</v>
      </c>
    </row>
    <row r="80" spans="1:12" s="358" customFormat="1" ht="12.75" customHeight="1">
      <c r="A80" s="264">
        <f t="shared" si="1"/>
        <v>71</v>
      </c>
      <c r="B80" s="355"/>
      <c r="C80" s="372">
        <f>C79+1</f>
        <v>2</v>
      </c>
      <c r="D80" s="709" t="s">
        <v>418</v>
      </c>
      <c r="E80" s="710"/>
      <c r="F80" s="710"/>
      <c r="G80" s="710"/>
      <c r="H80" s="710"/>
      <c r="I80" s="711"/>
      <c r="J80" s="369"/>
      <c r="K80" s="373">
        <v>75</v>
      </c>
      <c r="L80" s="373">
        <v>75</v>
      </c>
    </row>
    <row r="81" spans="1:12" s="358" customFormat="1" ht="12.75" customHeight="1">
      <c r="A81" s="264">
        <f t="shared" si="1"/>
        <v>72</v>
      </c>
      <c r="B81" s="355"/>
      <c r="C81" s="372">
        <f aca="true" t="shared" si="2" ref="C81:C138">C80+1</f>
        <v>3</v>
      </c>
      <c r="D81" s="709" t="s">
        <v>512</v>
      </c>
      <c r="E81" s="710"/>
      <c r="F81" s="710"/>
      <c r="G81" s="710"/>
      <c r="H81" s="710"/>
      <c r="I81" s="711"/>
      <c r="J81" s="369"/>
      <c r="K81" s="373">
        <v>2350</v>
      </c>
      <c r="L81" s="373">
        <v>2350</v>
      </c>
    </row>
    <row r="82" spans="1:12" s="358" customFormat="1" ht="12.75" customHeight="1">
      <c r="A82" s="264">
        <f t="shared" si="1"/>
        <v>73</v>
      </c>
      <c r="B82" s="355"/>
      <c r="C82" s="372">
        <f t="shared" si="2"/>
        <v>4</v>
      </c>
      <c r="D82" s="709" t="s">
        <v>513</v>
      </c>
      <c r="E82" s="710"/>
      <c r="F82" s="710"/>
      <c r="G82" s="710"/>
      <c r="H82" s="710"/>
      <c r="I82" s="711"/>
      <c r="J82" s="369"/>
      <c r="K82" s="373">
        <v>33</v>
      </c>
      <c r="L82" s="373">
        <v>33</v>
      </c>
    </row>
    <row r="83" spans="1:12" s="358" customFormat="1" ht="12.75" customHeight="1">
      <c r="A83" s="264">
        <f t="shared" si="1"/>
        <v>74</v>
      </c>
      <c r="B83" s="355"/>
      <c r="C83" s="372">
        <f t="shared" si="2"/>
        <v>5</v>
      </c>
      <c r="D83" s="709" t="s">
        <v>514</v>
      </c>
      <c r="E83" s="710"/>
      <c r="F83" s="710"/>
      <c r="G83" s="710"/>
      <c r="H83" s="710"/>
      <c r="I83" s="711"/>
      <c r="J83" s="369"/>
      <c r="K83" s="373">
        <v>5</v>
      </c>
      <c r="L83" s="373">
        <v>5</v>
      </c>
    </row>
    <row r="84" spans="1:12" s="358" customFormat="1" ht="12.75" customHeight="1">
      <c r="A84" s="264">
        <f t="shared" si="1"/>
        <v>75</v>
      </c>
      <c r="B84" s="355"/>
      <c r="C84" s="372">
        <f t="shared" si="2"/>
        <v>6</v>
      </c>
      <c r="D84" s="709" t="s">
        <v>515</v>
      </c>
      <c r="E84" s="710"/>
      <c r="F84" s="710"/>
      <c r="G84" s="710"/>
      <c r="H84" s="710"/>
      <c r="I84" s="711"/>
      <c r="J84" s="369"/>
      <c r="K84" s="373">
        <v>13</v>
      </c>
      <c r="L84" s="373">
        <v>13</v>
      </c>
    </row>
    <row r="85" spans="1:12" s="358" customFormat="1" ht="12.75" customHeight="1">
      <c r="A85" s="264">
        <f t="shared" si="1"/>
        <v>76</v>
      </c>
      <c r="B85" s="355"/>
      <c r="C85" s="372">
        <f t="shared" si="2"/>
        <v>7</v>
      </c>
      <c r="D85" s="709" t="s">
        <v>516</v>
      </c>
      <c r="E85" s="710"/>
      <c r="F85" s="710"/>
      <c r="G85" s="710"/>
      <c r="H85" s="710"/>
      <c r="I85" s="711"/>
      <c r="J85" s="369"/>
      <c r="K85" s="373">
        <v>20</v>
      </c>
      <c r="L85" s="373">
        <v>20</v>
      </c>
    </row>
    <row r="86" spans="1:12" s="358" customFormat="1" ht="12.75" customHeight="1">
      <c r="A86" s="264">
        <f t="shared" si="1"/>
        <v>77</v>
      </c>
      <c r="B86" s="355"/>
      <c r="C86" s="372">
        <f t="shared" si="2"/>
        <v>8</v>
      </c>
      <c r="D86" s="709" t="s">
        <v>517</v>
      </c>
      <c r="E86" s="710"/>
      <c r="F86" s="710"/>
      <c r="G86" s="710"/>
      <c r="H86" s="710"/>
      <c r="I86" s="711"/>
      <c r="J86" s="369"/>
      <c r="K86" s="373">
        <v>33</v>
      </c>
      <c r="L86" s="373">
        <v>33</v>
      </c>
    </row>
    <row r="87" spans="1:12" s="358" customFormat="1" ht="12.75" customHeight="1">
      <c r="A87" s="264">
        <f t="shared" si="1"/>
        <v>78</v>
      </c>
      <c r="B87" s="355"/>
      <c r="C87" s="372">
        <f t="shared" si="2"/>
        <v>9</v>
      </c>
      <c r="D87" s="709" t="s">
        <v>518</v>
      </c>
      <c r="E87" s="710"/>
      <c r="F87" s="710"/>
      <c r="G87" s="710"/>
      <c r="H87" s="710"/>
      <c r="I87" s="711"/>
      <c r="J87" s="369"/>
      <c r="K87" s="373">
        <v>8</v>
      </c>
      <c r="L87" s="373">
        <v>8</v>
      </c>
    </row>
    <row r="88" spans="1:12" s="358" customFormat="1" ht="12.75" customHeight="1">
      <c r="A88" s="264">
        <f t="shared" si="1"/>
        <v>79</v>
      </c>
      <c r="B88" s="355"/>
      <c r="C88" s="372">
        <f t="shared" si="2"/>
        <v>10</v>
      </c>
      <c r="D88" s="709" t="s">
        <v>519</v>
      </c>
      <c r="E88" s="710"/>
      <c r="F88" s="710"/>
      <c r="G88" s="710"/>
      <c r="H88" s="710"/>
      <c r="I88" s="711"/>
      <c r="J88" s="369"/>
      <c r="K88" s="373">
        <v>25</v>
      </c>
      <c r="L88" s="373">
        <v>25</v>
      </c>
    </row>
    <row r="89" spans="1:12" s="358" customFormat="1" ht="12.75" customHeight="1">
      <c r="A89" s="264">
        <f t="shared" si="1"/>
        <v>80</v>
      </c>
      <c r="B89" s="355"/>
      <c r="C89" s="372">
        <f t="shared" si="2"/>
        <v>11</v>
      </c>
      <c r="D89" s="709" t="s">
        <v>520</v>
      </c>
      <c r="E89" s="710"/>
      <c r="F89" s="710"/>
      <c r="G89" s="710"/>
      <c r="H89" s="710"/>
      <c r="I89" s="711"/>
      <c r="J89" s="369"/>
      <c r="K89" s="373">
        <v>18</v>
      </c>
      <c r="L89" s="373">
        <v>18</v>
      </c>
    </row>
    <row r="90" spans="1:12" s="358" customFormat="1" ht="12.75" customHeight="1">
      <c r="A90" s="264">
        <f t="shared" si="1"/>
        <v>81</v>
      </c>
      <c r="B90" s="355"/>
      <c r="C90" s="372">
        <f t="shared" si="2"/>
        <v>12</v>
      </c>
      <c r="D90" s="709" t="s">
        <v>521</v>
      </c>
      <c r="E90" s="710"/>
      <c r="F90" s="710"/>
      <c r="G90" s="710"/>
      <c r="H90" s="710"/>
      <c r="I90" s="711"/>
      <c r="J90" s="369"/>
      <c r="K90" s="373">
        <v>34</v>
      </c>
      <c r="L90" s="373">
        <v>34</v>
      </c>
    </row>
    <row r="91" spans="1:12" s="358" customFormat="1" ht="12.75" customHeight="1">
      <c r="A91" s="264">
        <f t="shared" si="1"/>
        <v>82</v>
      </c>
      <c r="B91" s="355"/>
      <c r="C91" s="372">
        <f t="shared" si="2"/>
        <v>13</v>
      </c>
      <c r="D91" s="709" t="s">
        <v>522</v>
      </c>
      <c r="E91" s="710"/>
      <c r="F91" s="710"/>
      <c r="G91" s="710"/>
      <c r="H91" s="710"/>
      <c r="I91" s="711"/>
      <c r="J91" s="369"/>
      <c r="K91" s="373">
        <v>7</v>
      </c>
      <c r="L91" s="373">
        <v>7</v>
      </c>
    </row>
    <row r="92" spans="1:12" s="358" customFormat="1" ht="12.75" customHeight="1">
      <c r="A92" s="264">
        <f t="shared" si="1"/>
        <v>83</v>
      </c>
      <c r="B92" s="355"/>
      <c r="C92" s="372">
        <f t="shared" si="2"/>
        <v>14</v>
      </c>
      <c r="D92" s="709" t="s">
        <v>523</v>
      </c>
      <c r="E92" s="710"/>
      <c r="F92" s="710"/>
      <c r="G92" s="710"/>
      <c r="H92" s="710"/>
      <c r="I92" s="711"/>
      <c r="J92" s="369"/>
      <c r="K92" s="373">
        <v>55</v>
      </c>
      <c r="L92" s="373">
        <v>55</v>
      </c>
    </row>
    <row r="93" spans="1:12" s="358" customFormat="1" ht="12.75" customHeight="1">
      <c r="A93" s="264">
        <f t="shared" si="1"/>
        <v>84</v>
      </c>
      <c r="B93" s="355"/>
      <c r="C93" s="372">
        <f t="shared" si="2"/>
        <v>15</v>
      </c>
      <c r="D93" s="709" t="s">
        <v>524</v>
      </c>
      <c r="E93" s="710"/>
      <c r="F93" s="710"/>
      <c r="G93" s="710"/>
      <c r="H93" s="710"/>
      <c r="I93" s="711"/>
      <c r="J93" s="369"/>
      <c r="K93" s="373">
        <v>27</v>
      </c>
      <c r="L93" s="373">
        <v>27</v>
      </c>
    </row>
    <row r="94" spans="1:12" s="358" customFormat="1" ht="12.75" customHeight="1">
      <c r="A94" s="264">
        <f t="shared" si="1"/>
        <v>85</v>
      </c>
      <c r="B94" s="355"/>
      <c r="C94" s="372">
        <f t="shared" si="2"/>
        <v>16</v>
      </c>
      <c r="D94" s="709" t="s">
        <v>525</v>
      </c>
      <c r="E94" s="710"/>
      <c r="F94" s="710"/>
      <c r="G94" s="710"/>
      <c r="H94" s="710"/>
      <c r="I94" s="711"/>
      <c r="J94" s="369"/>
      <c r="K94" s="373">
        <v>13</v>
      </c>
      <c r="L94" s="373">
        <v>13</v>
      </c>
    </row>
    <row r="95" spans="1:12" s="358" customFormat="1" ht="12.75" customHeight="1">
      <c r="A95" s="264">
        <f t="shared" si="1"/>
        <v>86</v>
      </c>
      <c r="B95" s="355"/>
      <c r="C95" s="372">
        <f t="shared" si="2"/>
        <v>17</v>
      </c>
      <c r="D95" s="709" t="s">
        <v>524</v>
      </c>
      <c r="E95" s="710"/>
      <c r="F95" s="710"/>
      <c r="G95" s="710"/>
      <c r="H95" s="710"/>
      <c r="I95" s="711"/>
      <c r="J95" s="369"/>
      <c r="K95" s="373">
        <v>50</v>
      </c>
      <c r="L95" s="373">
        <v>50</v>
      </c>
    </row>
    <row r="96" spans="1:12" s="358" customFormat="1" ht="12.75" customHeight="1">
      <c r="A96" s="264">
        <f t="shared" si="1"/>
        <v>87</v>
      </c>
      <c r="B96" s="355"/>
      <c r="C96" s="372">
        <f t="shared" si="2"/>
        <v>18</v>
      </c>
      <c r="D96" s="709" t="s">
        <v>525</v>
      </c>
      <c r="E96" s="710"/>
      <c r="F96" s="710"/>
      <c r="G96" s="710"/>
      <c r="H96" s="710"/>
      <c r="I96" s="711"/>
      <c r="J96" s="369"/>
      <c r="K96" s="373">
        <v>27</v>
      </c>
      <c r="L96" s="373">
        <v>27</v>
      </c>
    </row>
    <row r="97" spans="1:12" s="358" customFormat="1" ht="12.75" customHeight="1">
      <c r="A97" s="264">
        <f t="shared" si="1"/>
        <v>88</v>
      </c>
      <c r="B97" s="355"/>
      <c r="C97" s="372">
        <f t="shared" si="2"/>
        <v>19</v>
      </c>
      <c r="D97" s="709" t="s">
        <v>526</v>
      </c>
      <c r="E97" s="710"/>
      <c r="F97" s="710"/>
      <c r="G97" s="710"/>
      <c r="H97" s="710"/>
      <c r="I97" s="711"/>
      <c r="J97" s="369"/>
      <c r="K97" s="373">
        <v>21</v>
      </c>
      <c r="L97" s="373">
        <v>21</v>
      </c>
    </row>
    <row r="98" spans="1:12" s="358" customFormat="1" ht="12.75" customHeight="1">
      <c r="A98" s="264">
        <f t="shared" si="1"/>
        <v>89</v>
      </c>
      <c r="B98" s="355"/>
      <c r="C98" s="372">
        <f t="shared" si="2"/>
        <v>20</v>
      </c>
      <c r="D98" s="709" t="s">
        <v>527</v>
      </c>
      <c r="E98" s="710"/>
      <c r="F98" s="710"/>
      <c r="G98" s="710"/>
      <c r="H98" s="710"/>
      <c r="I98" s="711"/>
      <c r="J98" s="369"/>
      <c r="K98" s="373">
        <v>5</v>
      </c>
      <c r="L98" s="373">
        <v>5</v>
      </c>
    </row>
    <row r="99" spans="1:12" s="358" customFormat="1" ht="12.75" customHeight="1">
      <c r="A99" s="264">
        <f t="shared" si="1"/>
        <v>90</v>
      </c>
      <c r="B99" s="355"/>
      <c r="C99" s="372">
        <f t="shared" si="2"/>
        <v>21</v>
      </c>
      <c r="D99" s="709" t="s">
        <v>528</v>
      </c>
      <c r="E99" s="710"/>
      <c r="F99" s="710"/>
      <c r="G99" s="710"/>
      <c r="H99" s="710"/>
      <c r="I99" s="711"/>
      <c r="J99" s="369"/>
      <c r="K99" s="373">
        <v>61</v>
      </c>
      <c r="L99" s="373">
        <v>61</v>
      </c>
    </row>
    <row r="100" spans="1:12" s="358" customFormat="1" ht="12.75" customHeight="1">
      <c r="A100" s="264">
        <f t="shared" si="1"/>
        <v>91</v>
      </c>
      <c r="B100" s="355"/>
      <c r="C100" s="372">
        <f t="shared" si="2"/>
        <v>22</v>
      </c>
      <c r="D100" s="709" t="s">
        <v>529</v>
      </c>
      <c r="E100" s="710"/>
      <c r="F100" s="710"/>
      <c r="G100" s="710"/>
      <c r="H100" s="710"/>
      <c r="I100" s="711"/>
      <c r="J100" s="369"/>
      <c r="K100" s="373">
        <v>12</v>
      </c>
      <c r="L100" s="373">
        <v>12</v>
      </c>
    </row>
    <row r="101" spans="1:12" s="358" customFormat="1" ht="12.75" customHeight="1">
      <c r="A101" s="264">
        <f t="shared" si="1"/>
        <v>92</v>
      </c>
      <c r="B101" s="355"/>
      <c r="C101" s="372">
        <f t="shared" si="2"/>
        <v>23</v>
      </c>
      <c r="D101" s="709" t="s">
        <v>530</v>
      </c>
      <c r="E101" s="710"/>
      <c r="F101" s="710"/>
      <c r="G101" s="710"/>
      <c r="H101" s="710"/>
      <c r="I101" s="711"/>
      <c r="J101" s="369"/>
      <c r="K101" s="373">
        <v>41</v>
      </c>
      <c r="L101" s="373">
        <v>41</v>
      </c>
    </row>
    <row r="102" spans="1:12" s="358" customFormat="1" ht="12.75" customHeight="1">
      <c r="A102" s="264">
        <f t="shared" si="1"/>
        <v>93</v>
      </c>
      <c r="B102" s="355"/>
      <c r="C102" s="372">
        <f t="shared" si="2"/>
        <v>24</v>
      </c>
      <c r="D102" s="709" t="s">
        <v>531</v>
      </c>
      <c r="E102" s="710"/>
      <c r="F102" s="710"/>
      <c r="G102" s="710"/>
      <c r="H102" s="710"/>
      <c r="I102" s="711"/>
      <c r="J102" s="369"/>
      <c r="K102" s="373">
        <v>46</v>
      </c>
      <c r="L102" s="373">
        <v>46</v>
      </c>
    </row>
    <row r="103" spans="1:12" s="358" customFormat="1" ht="12.75" customHeight="1">
      <c r="A103" s="264">
        <f t="shared" si="1"/>
        <v>94</v>
      </c>
      <c r="B103" s="355"/>
      <c r="C103" s="372">
        <f t="shared" si="2"/>
        <v>25</v>
      </c>
      <c r="D103" s="709" t="s">
        <v>525</v>
      </c>
      <c r="E103" s="710"/>
      <c r="F103" s="710"/>
      <c r="G103" s="710"/>
      <c r="H103" s="710"/>
      <c r="I103" s="711"/>
      <c r="J103" s="369"/>
      <c r="K103" s="373">
        <v>9</v>
      </c>
      <c r="L103" s="373">
        <v>9</v>
      </c>
    </row>
    <row r="104" spans="1:12" s="358" customFormat="1" ht="12.75" customHeight="1">
      <c r="A104" s="264">
        <f t="shared" si="1"/>
        <v>95</v>
      </c>
      <c r="B104" s="355"/>
      <c r="C104" s="372">
        <f t="shared" si="2"/>
        <v>26</v>
      </c>
      <c r="D104" s="709" t="s">
        <v>532</v>
      </c>
      <c r="E104" s="710"/>
      <c r="F104" s="710"/>
      <c r="G104" s="710"/>
      <c r="H104" s="710"/>
      <c r="I104" s="711"/>
      <c r="J104" s="369"/>
      <c r="K104" s="373">
        <v>20</v>
      </c>
      <c r="L104" s="373">
        <v>20</v>
      </c>
    </row>
    <row r="105" spans="1:12" s="358" customFormat="1" ht="12.75" customHeight="1">
      <c r="A105" s="264">
        <f t="shared" si="1"/>
        <v>96</v>
      </c>
      <c r="B105" s="355"/>
      <c r="C105" s="372">
        <f t="shared" si="2"/>
        <v>27</v>
      </c>
      <c r="D105" s="709" t="s">
        <v>533</v>
      </c>
      <c r="E105" s="710"/>
      <c r="F105" s="710"/>
      <c r="G105" s="710"/>
      <c r="H105" s="710"/>
      <c r="I105" s="711"/>
      <c r="J105" s="369"/>
      <c r="K105" s="373">
        <v>15</v>
      </c>
      <c r="L105" s="373">
        <v>15</v>
      </c>
    </row>
    <row r="106" spans="1:12" s="358" customFormat="1" ht="12.75" customHeight="1">
      <c r="A106" s="264">
        <f t="shared" si="1"/>
        <v>97</v>
      </c>
      <c r="B106" s="355"/>
      <c r="C106" s="372">
        <f t="shared" si="2"/>
        <v>28</v>
      </c>
      <c r="D106" s="709" t="s">
        <v>534</v>
      </c>
      <c r="E106" s="710"/>
      <c r="F106" s="710"/>
      <c r="G106" s="710"/>
      <c r="H106" s="710"/>
      <c r="I106" s="711"/>
      <c r="J106" s="369"/>
      <c r="K106" s="373">
        <v>35</v>
      </c>
      <c r="L106" s="373">
        <v>35</v>
      </c>
    </row>
    <row r="107" spans="1:12" s="358" customFormat="1" ht="12.75" customHeight="1">
      <c r="A107" s="264">
        <f t="shared" si="1"/>
        <v>98</v>
      </c>
      <c r="B107" s="355"/>
      <c r="C107" s="372">
        <f t="shared" si="2"/>
        <v>29</v>
      </c>
      <c r="D107" s="709" t="s">
        <v>535</v>
      </c>
      <c r="E107" s="710"/>
      <c r="F107" s="710"/>
      <c r="G107" s="710"/>
      <c r="H107" s="710"/>
      <c r="I107" s="711"/>
      <c r="J107" s="369"/>
      <c r="K107" s="373">
        <v>25</v>
      </c>
      <c r="L107" s="373">
        <v>25</v>
      </c>
    </row>
    <row r="108" spans="1:12" s="358" customFormat="1" ht="12.75" customHeight="1">
      <c r="A108" s="264">
        <f t="shared" si="1"/>
        <v>99</v>
      </c>
      <c r="B108" s="355"/>
      <c r="C108" s="372">
        <f t="shared" si="2"/>
        <v>30</v>
      </c>
      <c r="D108" s="709" t="s">
        <v>536</v>
      </c>
      <c r="E108" s="710"/>
      <c r="F108" s="710"/>
      <c r="G108" s="710"/>
      <c r="H108" s="710"/>
      <c r="I108" s="711"/>
      <c r="J108" s="369"/>
      <c r="K108" s="373">
        <v>50</v>
      </c>
      <c r="L108" s="373">
        <v>50</v>
      </c>
    </row>
    <row r="109" spans="1:12" s="358" customFormat="1" ht="12.75" customHeight="1">
      <c r="A109" s="264">
        <f t="shared" si="1"/>
        <v>100</v>
      </c>
      <c r="B109" s="355"/>
      <c r="C109" s="372">
        <f t="shared" si="2"/>
        <v>31</v>
      </c>
      <c r="D109" s="709" t="s">
        <v>537</v>
      </c>
      <c r="E109" s="710"/>
      <c r="F109" s="710"/>
      <c r="G109" s="710"/>
      <c r="H109" s="710"/>
      <c r="I109" s="711"/>
      <c r="J109" s="369"/>
      <c r="K109" s="373">
        <v>14</v>
      </c>
      <c r="L109" s="373">
        <v>14</v>
      </c>
    </row>
    <row r="110" spans="1:12" s="358" customFormat="1" ht="12.75" customHeight="1">
      <c r="A110" s="264">
        <f t="shared" si="1"/>
        <v>101</v>
      </c>
      <c r="B110" s="355"/>
      <c r="C110" s="372">
        <f t="shared" si="2"/>
        <v>32</v>
      </c>
      <c r="D110" s="709" t="s">
        <v>538</v>
      </c>
      <c r="E110" s="710"/>
      <c r="F110" s="710"/>
      <c r="G110" s="710"/>
      <c r="H110" s="710"/>
      <c r="I110" s="711"/>
      <c r="J110" s="369"/>
      <c r="K110" s="373">
        <v>16</v>
      </c>
      <c r="L110" s="373">
        <v>16</v>
      </c>
    </row>
    <row r="111" spans="1:12" s="358" customFormat="1" ht="12.75" customHeight="1">
      <c r="A111" s="264">
        <f t="shared" si="1"/>
        <v>102</v>
      </c>
      <c r="B111" s="355"/>
      <c r="C111" s="372">
        <f t="shared" si="2"/>
        <v>33</v>
      </c>
      <c r="D111" s="709" t="s">
        <v>539</v>
      </c>
      <c r="E111" s="710"/>
      <c r="F111" s="710"/>
      <c r="G111" s="710"/>
      <c r="H111" s="710"/>
      <c r="I111" s="711"/>
      <c r="J111" s="369"/>
      <c r="K111" s="373">
        <v>19</v>
      </c>
      <c r="L111" s="373">
        <v>19</v>
      </c>
    </row>
    <row r="112" spans="1:12" s="358" customFormat="1" ht="12.75" customHeight="1">
      <c r="A112" s="264">
        <f t="shared" si="1"/>
        <v>103</v>
      </c>
      <c r="B112" s="355"/>
      <c r="C112" s="372">
        <f t="shared" si="2"/>
        <v>34</v>
      </c>
      <c r="D112" s="709" t="s">
        <v>540</v>
      </c>
      <c r="E112" s="710"/>
      <c r="F112" s="710"/>
      <c r="G112" s="710"/>
      <c r="H112" s="710"/>
      <c r="I112" s="711"/>
      <c r="J112" s="369"/>
      <c r="K112" s="373">
        <v>24</v>
      </c>
      <c r="L112" s="373">
        <v>24</v>
      </c>
    </row>
    <row r="113" spans="1:12" s="358" customFormat="1" ht="12.75" customHeight="1">
      <c r="A113" s="264">
        <f t="shared" si="1"/>
        <v>104</v>
      </c>
      <c r="B113" s="355"/>
      <c r="C113" s="372">
        <f t="shared" si="2"/>
        <v>35</v>
      </c>
      <c r="D113" s="709" t="s">
        <v>541</v>
      </c>
      <c r="E113" s="710"/>
      <c r="F113" s="710"/>
      <c r="G113" s="710"/>
      <c r="H113" s="710"/>
      <c r="I113" s="711"/>
      <c r="J113" s="369"/>
      <c r="K113" s="373">
        <v>4</v>
      </c>
      <c r="L113" s="373">
        <v>4</v>
      </c>
    </row>
    <row r="114" spans="1:12" s="358" customFormat="1" ht="12.75" customHeight="1">
      <c r="A114" s="264">
        <f t="shared" si="1"/>
        <v>105</v>
      </c>
      <c r="B114" s="355"/>
      <c r="C114" s="372">
        <f t="shared" si="2"/>
        <v>36</v>
      </c>
      <c r="D114" s="709" t="s">
        <v>542</v>
      </c>
      <c r="E114" s="710"/>
      <c r="F114" s="710"/>
      <c r="G114" s="710"/>
      <c r="H114" s="710"/>
      <c r="I114" s="711"/>
      <c r="J114" s="369"/>
      <c r="K114" s="373">
        <v>23</v>
      </c>
      <c r="L114" s="373">
        <v>23</v>
      </c>
    </row>
    <row r="115" spans="1:12" s="358" customFormat="1" ht="12.75" customHeight="1">
      <c r="A115" s="264">
        <f t="shared" si="1"/>
        <v>106</v>
      </c>
      <c r="B115" s="355"/>
      <c r="C115" s="372">
        <f t="shared" si="2"/>
        <v>37</v>
      </c>
      <c r="D115" s="709" t="s">
        <v>543</v>
      </c>
      <c r="E115" s="710"/>
      <c r="F115" s="710"/>
      <c r="G115" s="710"/>
      <c r="H115" s="710"/>
      <c r="I115" s="711"/>
      <c r="J115" s="369"/>
      <c r="K115" s="373">
        <v>5</v>
      </c>
      <c r="L115" s="373">
        <v>5</v>
      </c>
    </row>
    <row r="116" spans="1:12" s="358" customFormat="1" ht="12.75" customHeight="1">
      <c r="A116" s="264">
        <f t="shared" si="1"/>
        <v>107</v>
      </c>
      <c r="B116" s="355"/>
      <c r="C116" s="372">
        <f t="shared" si="2"/>
        <v>38</v>
      </c>
      <c r="D116" s="709" t="s">
        <v>544</v>
      </c>
      <c r="E116" s="710"/>
      <c r="F116" s="710"/>
      <c r="G116" s="710"/>
      <c r="H116" s="710"/>
      <c r="I116" s="711"/>
      <c r="J116" s="369"/>
      <c r="K116" s="373">
        <v>14</v>
      </c>
      <c r="L116" s="373">
        <v>14</v>
      </c>
    </row>
    <row r="117" spans="1:12" s="358" customFormat="1" ht="12.75" customHeight="1">
      <c r="A117" s="264">
        <f t="shared" si="1"/>
        <v>108</v>
      </c>
      <c r="B117" s="355"/>
      <c r="C117" s="372">
        <f t="shared" si="2"/>
        <v>39</v>
      </c>
      <c r="D117" s="709" t="s">
        <v>545</v>
      </c>
      <c r="E117" s="710"/>
      <c r="F117" s="710"/>
      <c r="G117" s="710"/>
      <c r="H117" s="710"/>
      <c r="I117" s="711"/>
      <c r="J117" s="369"/>
      <c r="K117" s="373">
        <v>12</v>
      </c>
      <c r="L117" s="373">
        <v>12</v>
      </c>
    </row>
    <row r="118" spans="1:12" s="358" customFormat="1" ht="12.75" customHeight="1">
      <c r="A118" s="264">
        <f t="shared" si="1"/>
        <v>109</v>
      </c>
      <c r="B118" s="355"/>
      <c r="C118" s="372">
        <f t="shared" si="2"/>
        <v>40</v>
      </c>
      <c r="D118" s="709" t="s">
        <v>546</v>
      </c>
      <c r="E118" s="710"/>
      <c r="F118" s="710"/>
      <c r="G118" s="710"/>
      <c r="H118" s="710"/>
      <c r="I118" s="711"/>
      <c r="J118" s="369"/>
      <c r="K118" s="373">
        <v>153</v>
      </c>
      <c r="L118" s="373">
        <v>153</v>
      </c>
    </row>
    <row r="119" spans="1:12" s="358" customFormat="1" ht="12.75" customHeight="1">
      <c r="A119" s="264">
        <f t="shared" si="1"/>
        <v>110</v>
      </c>
      <c r="B119" s="355"/>
      <c r="C119" s="372">
        <f t="shared" si="2"/>
        <v>41</v>
      </c>
      <c r="D119" s="709" t="s">
        <v>547</v>
      </c>
      <c r="E119" s="710"/>
      <c r="F119" s="710"/>
      <c r="G119" s="710"/>
      <c r="H119" s="710"/>
      <c r="I119" s="711"/>
      <c r="J119" s="369"/>
      <c r="K119" s="373">
        <v>13</v>
      </c>
      <c r="L119" s="373">
        <v>13</v>
      </c>
    </row>
    <row r="120" spans="1:12" s="358" customFormat="1" ht="12.75" customHeight="1">
      <c r="A120" s="264">
        <f t="shared" si="1"/>
        <v>111</v>
      </c>
      <c r="B120" s="355"/>
      <c r="C120" s="372">
        <f t="shared" si="2"/>
        <v>42</v>
      </c>
      <c r="D120" s="709" t="s">
        <v>548</v>
      </c>
      <c r="E120" s="710"/>
      <c r="F120" s="710"/>
      <c r="G120" s="710"/>
      <c r="H120" s="710"/>
      <c r="I120" s="711"/>
      <c r="J120" s="369"/>
      <c r="K120" s="373">
        <v>13</v>
      </c>
      <c r="L120" s="373">
        <v>13</v>
      </c>
    </row>
    <row r="121" spans="1:12" s="358" customFormat="1" ht="12.75" customHeight="1">
      <c r="A121" s="264">
        <f t="shared" si="1"/>
        <v>112</v>
      </c>
      <c r="B121" s="355"/>
      <c r="C121" s="372">
        <f t="shared" si="2"/>
        <v>43</v>
      </c>
      <c r="D121" s="709" t="s">
        <v>549</v>
      </c>
      <c r="E121" s="710"/>
      <c r="F121" s="710"/>
      <c r="G121" s="710"/>
      <c r="H121" s="710"/>
      <c r="I121" s="711"/>
      <c r="J121" s="369"/>
      <c r="K121" s="373">
        <v>57</v>
      </c>
      <c r="L121" s="373">
        <v>57</v>
      </c>
    </row>
    <row r="122" spans="1:12" s="358" customFormat="1" ht="12.75" customHeight="1">
      <c r="A122" s="264">
        <f t="shared" si="1"/>
        <v>113</v>
      </c>
      <c r="B122" s="355"/>
      <c r="C122" s="372">
        <f t="shared" si="2"/>
        <v>44</v>
      </c>
      <c r="D122" s="709" t="s">
        <v>550</v>
      </c>
      <c r="E122" s="710"/>
      <c r="F122" s="710"/>
      <c r="G122" s="710"/>
      <c r="H122" s="710"/>
      <c r="I122" s="711"/>
      <c r="J122" s="369"/>
      <c r="K122" s="373">
        <v>21</v>
      </c>
      <c r="L122" s="373">
        <v>21</v>
      </c>
    </row>
    <row r="123" spans="1:12" s="358" customFormat="1" ht="12.75" customHeight="1">
      <c r="A123" s="264">
        <f t="shared" si="1"/>
        <v>114</v>
      </c>
      <c r="B123" s="355"/>
      <c r="C123" s="372">
        <f t="shared" si="2"/>
        <v>45</v>
      </c>
      <c r="D123" s="709" t="s">
        <v>551</v>
      </c>
      <c r="E123" s="710"/>
      <c r="F123" s="710"/>
      <c r="G123" s="710"/>
      <c r="H123" s="710"/>
      <c r="I123" s="711"/>
      <c r="J123" s="369"/>
      <c r="K123" s="373">
        <v>12</v>
      </c>
      <c r="L123" s="373">
        <v>12</v>
      </c>
    </row>
    <row r="124" spans="1:12" s="358" customFormat="1" ht="12.75" customHeight="1">
      <c r="A124" s="264">
        <f t="shared" si="1"/>
        <v>115</v>
      </c>
      <c r="B124" s="355"/>
      <c r="C124" s="372">
        <f t="shared" si="2"/>
        <v>46</v>
      </c>
      <c r="D124" s="709" t="s">
        <v>552</v>
      </c>
      <c r="E124" s="710"/>
      <c r="F124" s="710"/>
      <c r="G124" s="710"/>
      <c r="H124" s="710"/>
      <c r="I124" s="711"/>
      <c r="J124" s="369"/>
      <c r="K124" s="373">
        <v>16</v>
      </c>
      <c r="L124" s="373">
        <v>16</v>
      </c>
    </row>
    <row r="125" spans="1:12" s="358" customFormat="1" ht="12.75" customHeight="1">
      <c r="A125" s="264">
        <f t="shared" si="1"/>
        <v>116</v>
      </c>
      <c r="B125" s="355"/>
      <c r="C125" s="372">
        <f t="shared" si="2"/>
        <v>47</v>
      </c>
      <c r="D125" s="709" t="s">
        <v>525</v>
      </c>
      <c r="E125" s="710"/>
      <c r="F125" s="710"/>
      <c r="G125" s="710"/>
      <c r="H125" s="710"/>
      <c r="I125" s="711"/>
      <c r="J125" s="369"/>
      <c r="K125" s="373">
        <v>19</v>
      </c>
      <c r="L125" s="373">
        <v>19</v>
      </c>
    </row>
    <row r="126" spans="1:12" s="358" customFormat="1" ht="12.75" customHeight="1">
      <c r="A126" s="264">
        <f t="shared" si="1"/>
        <v>117</v>
      </c>
      <c r="B126" s="355"/>
      <c r="C126" s="372">
        <f t="shared" si="2"/>
        <v>48</v>
      </c>
      <c r="D126" s="709" t="s">
        <v>553</v>
      </c>
      <c r="E126" s="710"/>
      <c r="F126" s="710"/>
      <c r="G126" s="710"/>
      <c r="H126" s="710"/>
      <c r="I126" s="711"/>
      <c r="J126" s="369"/>
      <c r="K126" s="373">
        <v>5</v>
      </c>
      <c r="L126" s="373">
        <v>5</v>
      </c>
    </row>
    <row r="127" spans="1:12" s="358" customFormat="1" ht="12.75" customHeight="1">
      <c r="A127" s="264">
        <f t="shared" si="1"/>
        <v>118</v>
      </c>
      <c r="B127" s="355"/>
      <c r="C127" s="372">
        <f t="shared" si="2"/>
        <v>49</v>
      </c>
      <c r="D127" s="709" t="s">
        <v>554</v>
      </c>
      <c r="E127" s="710"/>
      <c r="F127" s="710"/>
      <c r="G127" s="710"/>
      <c r="H127" s="710"/>
      <c r="I127" s="711"/>
      <c r="J127" s="369"/>
      <c r="K127" s="373">
        <v>13</v>
      </c>
      <c r="L127" s="373">
        <v>13</v>
      </c>
    </row>
    <row r="128" spans="1:12" s="358" customFormat="1" ht="12.75" customHeight="1">
      <c r="A128" s="264">
        <f t="shared" si="1"/>
        <v>119</v>
      </c>
      <c r="B128" s="355"/>
      <c r="C128" s="372">
        <f t="shared" si="2"/>
        <v>50</v>
      </c>
      <c r="D128" s="709" t="s">
        <v>525</v>
      </c>
      <c r="E128" s="710"/>
      <c r="F128" s="710"/>
      <c r="G128" s="710"/>
      <c r="H128" s="710"/>
      <c r="I128" s="711"/>
      <c r="J128" s="369"/>
      <c r="K128" s="373">
        <v>17</v>
      </c>
      <c r="L128" s="373">
        <v>17</v>
      </c>
    </row>
    <row r="129" spans="1:12" s="358" customFormat="1" ht="12.75" customHeight="1">
      <c r="A129" s="264">
        <f t="shared" si="1"/>
        <v>120</v>
      </c>
      <c r="B129" s="355"/>
      <c r="C129" s="372">
        <f t="shared" si="2"/>
        <v>51</v>
      </c>
      <c r="D129" s="709" t="s">
        <v>555</v>
      </c>
      <c r="E129" s="710"/>
      <c r="F129" s="710"/>
      <c r="G129" s="710"/>
      <c r="H129" s="710"/>
      <c r="I129" s="711"/>
      <c r="J129" s="369"/>
      <c r="K129" s="373">
        <v>3</v>
      </c>
      <c r="L129" s="373">
        <v>3</v>
      </c>
    </row>
    <row r="130" spans="1:12" s="358" customFormat="1" ht="12.75" customHeight="1">
      <c r="A130" s="264">
        <f t="shared" si="1"/>
        <v>121</v>
      </c>
      <c r="B130" s="355"/>
      <c r="C130" s="372">
        <f t="shared" si="2"/>
        <v>52</v>
      </c>
      <c r="D130" s="709" t="s">
        <v>556</v>
      </c>
      <c r="E130" s="710"/>
      <c r="F130" s="710"/>
      <c r="G130" s="710"/>
      <c r="H130" s="710"/>
      <c r="I130" s="711"/>
      <c r="J130" s="369"/>
      <c r="K130" s="373">
        <v>45</v>
      </c>
      <c r="L130" s="373">
        <v>45</v>
      </c>
    </row>
    <row r="131" spans="1:12" s="358" customFormat="1" ht="12.75" customHeight="1">
      <c r="A131" s="264">
        <f t="shared" si="1"/>
        <v>122</v>
      </c>
      <c r="B131" s="355"/>
      <c r="C131" s="372">
        <f t="shared" si="2"/>
        <v>53</v>
      </c>
      <c r="D131" s="709" t="s">
        <v>557</v>
      </c>
      <c r="E131" s="710"/>
      <c r="F131" s="710"/>
      <c r="G131" s="710"/>
      <c r="H131" s="710"/>
      <c r="I131" s="711"/>
      <c r="J131" s="369"/>
      <c r="K131" s="373">
        <v>15</v>
      </c>
      <c r="L131" s="373">
        <v>15</v>
      </c>
    </row>
    <row r="132" spans="1:12" s="358" customFormat="1" ht="12.75" customHeight="1">
      <c r="A132" s="264">
        <f t="shared" si="1"/>
        <v>123</v>
      </c>
      <c r="B132" s="355"/>
      <c r="C132" s="372">
        <f t="shared" si="2"/>
        <v>54</v>
      </c>
      <c r="D132" s="709" t="s">
        <v>558</v>
      </c>
      <c r="E132" s="710"/>
      <c r="F132" s="710"/>
      <c r="G132" s="710"/>
      <c r="H132" s="710"/>
      <c r="I132" s="711"/>
      <c r="J132" s="369"/>
      <c r="K132" s="373">
        <v>2</v>
      </c>
      <c r="L132" s="373">
        <v>2</v>
      </c>
    </row>
    <row r="133" spans="1:12" s="358" customFormat="1" ht="12.75" customHeight="1">
      <c r="A133" s="264">
        <f t="shared" si="1"/>
        <v>124</v>
      </c>
      <c r="B133" s="355"/>
      <c r="C133" s="372">
        <f t="shared" si="2"/>
        <v>55</v>
      </c>
      <c r="D133" s="709" t="s">
        <v>559</v>
      </c>
      <c r="E133" s="710"/>
      <c r="F133" s="710"/>
      <c r="G133" s="710"/>
      <c r="H133" s="710"/>
      <c r="I133" s="711"/>
      <c r="J133" s="369"/>
      <c r="K133" s="373">
        <v>10</v>
      </c>
      <c r="L133" s="373">
        <v>10</v>
      </c>
    </row>
    <row r="134" spans="1:12" s="358" customFormat="1" ht="12.75" customHeight="1">
      <c r="A134" s="264">
        <f t="shared" si="1"/>
        <v>125</v>
      </c>
      <c r="B134" s="355"/>
      <c r="C134" s="372">
        <f t="shared" si="2"/>
        <v>56</v>
      </c>
      <c r="D134" s="709" t="s">
        <v>560</v>
      </c>
      <c r="E134" s="710"/>
      <c r="F134" s="710"/>
      <c r="G134" s="710"/>
      <c r="H134" s="710"/>
      <c r="I134" s="711"/>
      <c r="J134" s="369"/>
      <c r="K134" s="373">
        <v>415</v>
      </c>
      <c r="L134" s="373">
        <v>415</v>
      </c>
    </row>
    <row r="135" spans="1:12" s="358" customFormat="1" ht="12.75" customHeight="1">
      <c r="A135" s="264">
        <f t="shared" si="1"/>
        <v>126</v>
      </c>
      <c r="B135" s="355"/>
      <c r="C135" s="372">
        <f t="shared" si="2"/>
        <v>57</v>
      </c>
      <c r="D135" s="709" t="s">
        <v>561</v>
      </c>
      <c r="E135" s="710"/>
      <c r="F135" s="710"/>
      <c r="G135" s="710"/>
      <c r="H135" s="710"/>
      <c r="I135" s="711"/>
      <c r="J135" s="369"/>
      <c r="K135" s="373">
        <v>194</v>
      </c>
      <c r="L135" s="373">
        <v>194</v>
      </c>
    </row>
    <row r="136" spans="1:12" s="358" customFormat="1" ht="12.75" customHeight="1">
      <c r="A136" s="264">
        <f t="shared" si="1"/>
        <v>127</v>
      </c>
      <c r="B136" s="355"/>
      <c r="C136" s="372">
        <f t="shared" si="2"/>
        <v>58</v>
      </c>
      <c r="D136" s="709" t="s">
        <v>562</v>
      </c>
      <c r="E136" s="710"/>
      <c r="F136" s="710"/>
      <c r="G136" s="710"/>
      <c r="H136" s="710"/>
      <c r="I136" s="711"/>
      <c r="J136" s="369"/>
      <c r="K136" s="373">
        <v>276</v>
      </c>
      <c r="L136" s="373">
        <v>276</v>
      </c>
    </row>
    <row r="137" spans="1:12" s="358" customFormat="1" ht="12.75" customHeight="1">
      <c r="A137" s="264">
        <f t="shared" si="1"/>
        <v>128</v>
      </c>
      <c r="B137" s="355"/>
      <c r="C137" s="372">
        <f t="shared" si="2"/>
        <v>59</v>
      </c>
      <c r="D137" s="709" t="s">
        <v>563</v>
      </c>
      <c r="E137" s="710"/>
      <c r="F137" s="710"/>
      <c r="G137" s="710"/>
      <c r="H137" s="710"/>
      <c r="I137" s="711"/>
      <c r="J137" s="369"/>
      <c r="K137" s="373">
        <v>413</v>
      </c>
      <c r="L137" s="373">
        <v>413</v>
      </c>
    </row>
    <row r="138" spans="1:12" s="358" customFormat="1" ht="12.75" customHeight="1">
      <c r="A138" s="264">
        <f t="shared" si="1"/>
        <v>129</v>
      </c>
      <c r="B138" s="355"/>
      <c r="C138" s="372">
        <f t="shared" si="2"/>
        <v>60</v>
      </c>
      <c r="D138" s="709" t="s">
        <v>564</v>
      </c>
      <c r="E138" s="710"/>
      <c r="F138" s="710"/>
      <c r="G138" s="710"/>
      <c r="H138" s="710"/>
      <c r="I138" s="712"/>
      <c r="J138" s="369"/>
      <c r="K138" s="373">
        <v>203</v>
      </c>
      <c r="L138" s="373"/>
    </row>
    <row r="139" spans="1:12" s="358" customFormat="1" ht="12.75" customHeight="1">
      <c r="A139" s="374"/>
      <c r="B139" s="375"/>
      <c r="C139" s="375"/>
      <c r="D139" s="376"/>
      <c r="E139" s="376"/>
      <c r="F139" s="376"/>
      <c r="G139" s="376"/>
      <c r="H139" s="376"/>
      <c r="I139" s="713" t="str">
        <f>H1</f>
        <v>4.sz. melléklet a 8/2015. (II. 26.)) önkormányzati rendelethez</v>
      </c>
      <c r="J139" s="714"/>
      <c r="K139" s="714"/>
      <c r="L139" s="714"/>
    </row>
    <row r="140" spans="1:12" s="358" customFormat="1" ht="12.75" customHeight="1">
      <c r="A140" s="377"/>
      <c r="B140" s="375"/>
      <c r="C140" s="375"/>
      <c r="D140" s="376"/>
      <c r="E140" s="376"/>
      <c r="F140" s="376"/>
      <c r="G140" s="376"/>
      <c r="H140" s="376"/>
      <c r="I140" s="376"/>
      <c r="J140" s="376"/>
      <c r="K140" s="378"/>
      <c r="L140" s="378"/>
    </row>
    <row r="141" spans="1:12" s="358" customFormat="1" ht="12.75" customHeight="1">
      <c r="A141" s="379">
        <f>A138+1</f>
        <v>130</v>
      </c>
      <c r="B141" s="265" t="s">
        <v>0</v>
      </c>
      <c r="C141" s="265" t="s">
        <v>1</v>
      </c>
      <c r="D141" s="265" t="s">
        <v>2</v>
      </c>
      <c r="E141" s="265" t="s">
        <v>3</v>
      </c>
      <c r="F141" s="265" t="s">
        <v>4</v>
      </c>
      <c r="G141" s="265" t="s">
        <v>5</v>
      </c>
      <c r="H141" s="265" t="s">
        <v>86</v>
      </c>
      <c r="I141" s="265" t="s">
        <v>6</v>
      </c>
      <c r="J141" s="265" t="s">
        <v>7</v>
      </c>
      <c r="K141" s="265" t="s">
        <v>43</v>
      </c>
      <c r="L141" s="265" t="s">
        <v>8</v>
      </c>
    </row>
    <row r="142" spans="1:12" s="358" customFormat="1" ht="12.75" customHeight="1">
      <c r="A142" s="379">
        <f>A141+1</f>
        <v>131</v>
      </c>
      <c r="B142" s="380"/>
      <c r="C142" s="380"/>
      <c r="D142" s="381"/>
      <c r="E142" s="381"/>
      <c r="F142" s="381"/>
      <c r="G142" s="381"/>
      <c r="H142" s="381"/>
      <c r="I142" s="381"/>
      <c r="J142" s="381"/>
      <c r="K142" s="382"/>
      <c r="L142" s="383" t="str">
        <f>L7</f>
        <v>ezer Ft-ban</v>
      </c>
    </row>
    <row r="143" spans="1:12" s="358" customFormat="1" ht="12.75" customHeight="1">
      <c r="A143" s="379">
        <f aca="true" t="shared" si="3" ref="A143:A199">A142+1</f>
        <v>132</v>
      </c>
      <c r="B143" s="384"/>
      <c r="C143" s="707" t="s">
        <v>416</v>
      </c>
      <c r="D143" s="707"/>
      <c r="E143" s="708"/>
      <c r="F143" s="708"/>
      <c r="G143" s="708"/>
      <c r="H143" s="708"/>
      <c r="I143" s="708"/>
      <c r="J143" s="370"/>
      <c r="K143" s="385">
        <f>SUM(K144:K150)</f>
        <v>7976</v>
      </c>
      <c r="L143" s="385">
        <f>SUM(L144:L150)</f>
        <v>7976</v>
      </c>
    </row>
    <row r="144" spans="1:12" s="358" customFormat="1" ht="12.75" customHeight="1">
      <c r="A144" s="379">
        <f t="shared" si="3"/>
        <v>133</v>
      </c>
      <c r="B144" s="386"/>
      <c r="C144" s="387">
        <v>1</v>
      </c>
      <c r="D144" s="699" t="s">
        <v>565</v>
      </c>
      <c r="E144" s="700"/>
      <c r="F144" s="700"/>
      <c r="G144" s="700"/>
      <c r="H144" s="700"/>
      <c r="I144" s="701"/>
      <c r="J144" s="388"/>
      <c r="K144" s="389">
        <v>253</v>
      </c>
      <c r="L144" s="389">
        <v>253</v>
      </c>
    </row>
    <row r="145" spans="1:12" s="358" customFormat="1" ht="12.75" customHeight="1">
      <c r="A145" s="379">
        <f t="shared" si="3"/>
        <v>134</v>
      </c>
      <c r="B145" s="386"/>
      <c r="C145" s="387">
        <f aca="true" t="shared" si="4" ref="C145:C150">C144+1</f>
        <v>2</v>
      </c>
      <c r="D145" s="699" t="s">
        <v>566</v>
      </c>
      <c r="E145" s="700"/>
      <c r="F145" s="700"/>
      <c r="G145" s="700"/>
      <c r="H145" s="700"/>
      <c r="I145" s="701"/>
      <c r="J145" s="388"/>
      <c r="K145" s="389">
        <v>6456</v>
      </c>
      <c r="L145" s="389">
        <v>6456</v>
      </c>
    </row>
    <row r="146" spans="1:12" s="358" customFormat="1" ht="12.75" customHeight="1">
      <c r="A146" s="379">
        <f t="shared" si="3"/>
        <v>135</v>
      </c>
      <c r="B146" s="386"/>
      <c r="C146" s="387">
        <f t="shared" si="4"/>
        <v>3</v>
      </c>
      <c r="D146" s="699" t="s">
        <v>567</v>
      </c>
      <c r="E146" s="700"/>
      <c r="F146" s="700"/>
      <c r="G146" s="700"/>
      <c r="H146" s="700"/>
      <c r="I146" s="701"/>
      <c r="J146" s="388"/>
      <c r="K146" s="389">
        <v>770</v>
      </c>
      <c r="L146" s="389">
        <v>770</v>
      </c>
    </row>
    <row r="147" spans="1:12" s="358" customFormat="1" ht="12.75" customHeight="1">
      <c r="A147" s="379">
        <f t="shared" si="3"/>
        <v>136</v>
      </c>
      <c r="B147" s="386"/>
      <c r="C147" s="387">
        <f t="shared" si="4"/>
        <v>4</v>
      </c>
      <c r="D147" s="699" t="s">
        <v>568</v>
      </c>
      <c r="E147" s="700"/>
      <c r="F147" s="700"/>
      <c r="G147" s="700"/>
      <c r="H147" s="700"/>
      <c r="I147" s="701"/>
      <c r="J147" s="388"/>
      <c r="K147" s="389">
        <v>253</v>
      </c>
      <c r="L147" s="389">
        <v>253</v>
      </c>
    </row>
    <row r="148" spans="1:12" s="358" customFormat="1" ht="12.75" customHeight="1">
      <c r="A148" s="379">
        <f t="shared" si="3"/>
        <v>137</v>
      </c>
      <c r="B148" s="386"/>
      <c r="C148" s="387">
        <f t="shared" si="4"/>
        <v>5</v>
      </c>
      <c r="D148" s="699" t="s">
        <v>569</v>
      </c>
      <c r="E148" s="700"/>
      <c r="F148" s="700"/>
      <c r="G148" s="700"/>
      <c r="H148" s="700"/>
      <c r="I148" s="701"/>
      <c r="J148" s="388"/>
      <c r="K148" s="389">
        <v>57</v>
      </c>
      <c r="L148" s="389">
        <v>57</v>
      </c>
    </row>
    <row r="149" spans="1:12" s="358" customFormat="1" ht="12.75" customHeight="1">
      <c r="A149" s="379">
        <f t="shared" si="3"/>
        <v>138</v>
      </c>
      <c r="B149" s="387"/>
      <c r="C149" s="387">
        <f t="shared" si="4"/>
        <v>6</v>
      </c>
      <c r="D149" s="699" t="s">
        <v>570</v>
      </c>
      <c r="E149" s="700"/>
      <c r="F149" s="700"/>
      <c r="G149" s="700"/>
      <c r="H149" s="700"/>
      <c r="I149" s="701"/>
      <c r="J149" s="390"/>
      <c r="K149" s="389">
        <v>154</v>
      </c>
      <c r="L149" s="389">
        <v>154</v>
      </c>
    </row>
    <row r="150" spans="1:12" s="358" customFormat="1" ht="12.75" customHeight="1">
      <c r="A150" s="379">
        <f t="shared" si="3"/>
        <v>139</v>
      </c>
      <c r="B150" s="387"/>
      <c r="C150" s="387">
        <f t="shared" si="4"/>
        <v>7</v>
      </c>
      <c r="D150" s="699" t="s">
        <v>571</v>
      </c>
      <c r="E150" s="700"/>
      <c r="F150" s="700"/>
      <c r="G150" s="700"/>
      <c r="H150" s="700"/>
      <c r="I150" s="701"/>
      <c r="J150" s="390"/>
      <c r="K150" s="389">
        <v>33</v>
      </c>
      <c r="L150" s="389">
        <v>33</v>
      </c>
    </row>
    <row r="151" spans="1:12" s="358" customFormat="1" ht="12.75" customHeight="1">
      <c r="A151" s="379">
        <f t="shared" si="3"/>
        <v>140</v>
      </c>
      <c r="B151" s="386"/>
      <c r="C151" s="702" t="s">
        <v>417</v>
      </c>
      <c r="D151" s="702"/>
      <c r="E151" s="703"/>
      <c r="F151" s="703"/>
      <c r="G151" s="703"/>
      <c r="H151" s="703"/>
      <c r="I151" s="703"/>
      <c r="J151" s="390"/>
      <c r="K151" s="385">
        <f>SUM(K152)</f>
        <v>300</v>
      </c>
      <c r="L151" s="385">
        <f>SUM(L152:L152)</f>
        <v>236</v>
      </c>
    </row>
    <row r="152" spans="1:12" s="358" customFormat="1" ht="12.75" customHeight="1">
      <c r="A152" s="379">
        <f t="shared" si="3"/>
        <v>141</v>
      </c>
      <c r="B152" s="355"/>
      <c r="C152" s="355" t="s">
        <v>10</v>
      </c>
      <c r="D152" s="704" t="s">
        <v>418</v>
      </c>
      <c r="E152" s="704"/>
      <c r="F152" s="704"/>
      <c r="G152" s="704"/>
      <c r="H152" s="704"/>
      <c r="I152" s="704"/>
      <c r="J152" s="390"/>
      <c r="K152" s="391">
        <v>300</v>
      </c>
      <c r="L152" s="391">
        <v>236</v>
      </c>
    </row>
    <row r="153" spans="1:12" s="358" customFormat="1" ht="12.75" customHeight="1">
      <c r="A153" s="379">
        <f t="shared" si="3"/>
        <v>142</v>
      </c>
      <c r="B153" s="392"/>
      <c r="C153" s="705" t="s">
        <v>419</v>
      </c>
      <c r="D153" s="705"/>
      <c r="E153" s="706"/>
      <c r="F153" s="706"/>
      <c r="G153" s="706"/>
      <c r="H153" s="706"/>
      <c r="I153" s="706"/>
      <c r="J153" s="394">
        <f>SUM(J154:J154)</f>
        <v>0</v>
      </c>
      <c r="K153" s="394">
        <f>SUM(K154:K162)</f>
        <v>851</v>
      </c>
      <c r="L153" s="394">
        <f>SUM(L154:L162)</f>
        <v>317</v>
      </c>
    </row>
    <row r="154" spans="1:12" s="358" customFormat="1" ht="12.75" customHeight="1">
      <c r="A154" s="379">
        <f t="shared" si="3"/>
        <v>143</v>
      </c>
      <c r="B154" s="395"/>
      <c r="C154" s="396">
        <v>1</v>
      </c>
      <c r="D154" s="692" t="s">
        <v>572</v>
      </c>
      <c r="E154" s="693"/>
      <c r="F154" s="693"/>
      <c r="G154" s="693"/>
      <c r="H154" s="693"/>
      <c r="I154" s="694"/>
      <c r="J154" s="397"/>
      <c r="K154" s="397">
        <v>36</v>
      </c>
      <c r="L154" s="397">
        <v>16</v>
      </c>
    </row>
    <row r="155" spans="1:12" s="358" customFormat="1" ht="12.75" customHeight="1">
      <c r="A155" s="379">
        <f t="shared" si="3"/>
        <v>144</v>
      </c>
      <c r="B155" s="395"/>
      <c r="C155" s="396">
        <f>C154+1</f>
        <v>2</v>
      </c>
      <c r="D155" s="692" t="s">
        <v>573</v>
      </c>
      <c r="E155" s="693"/>
      <c r="F155" s="693"/>
      <c r="G155" s="693"/>
      <c r="H155" s="693"/>
      <c r="I155" s="694"/>
      <c r="J155" s="397"/>
      <c r="K155" s="397">
        <v>80</v>
      </c>
      <c r="L155" s="397">
        <v>52</v>
      </c>
    </row>
    <row r="156" spans="1:12" s="358" customFormat="1" ht="12.75" customHeight="1">
      <c r="A156" s="379">
        <f t="shared" si="3"/>
        <v>145</v>
      </c>
      <c r="B156" s="395"/>
      <c r="C156" s="396">
        <f aca="true" t="shared" si="5" ref="C156:C162">C155+1</f>
        <v>3</v>
      </c>
      <c r="D156" s="692" t="s">
        <v>574</v>
      </c>
      <c r="E156" s="693"/>
      <c r="F156" s="693"/>
      <c r="G156" s="693"/>
      <c r="H156" s="693"/>
      <c r="I156" s="694"/>
      <c r="J156" s="397"/>
      <c r="K156" s="397">
        <v>90</v>
      </c>
      <c r="L156" s="397">
        <v>52</v>
      </c>
    </row>
    <row r="157" spans="1:12" s="358" customFormat="1" ht="12.75" customHeight="1">
      <c r="A157" s="379">
        <f t="shared" si="3"/>
        <v>146</v>
      </c>
      <c r="B157" s="395"/>
      <c r="C157" s="396">
        <f t="shared" si="5"/>
        <v>4</v>
      </c>
      <c r="D157" s="692" t="s">
        <v>420</v>
      </c>
      <c r="E157" s="693"/>
      <c r="F157" s="693"/>
      <c r="G157" s="693"/>
      <c r="H157" s="693"/>
      <c r="I157" s="694"/>
      <c r="J157" s="397"/>
      <c r="K157" s="397">
        <v>400</v>
      </c>
      <c r="L157" s="397">
        <v>117</v>
      </c>
    </row>
    <row r="158" spans="1:12" s="358" customFormat="1" ht="12.75" customHeight="1">
      <c r="A158" s="379">
        <f t="shared" si="3"/>
        <v>147</v>
      </c>
      <c r="B158" s="395"/>
      <c r="C158" s="396">
        <f t="shared" si="5"/>
        <v>5</v>
      </c>
      <c r="D158" s="692" t="s">
        <v>575</v>
      </c>
      <c r="E158" s="693"/>
      <c r="F158" s="693"/>
      <c r="G158" s="693"/>
      <c r="H158" s="693"/>
      <c r="I158" s="694"/>
      <c r="J158" s="397"/>
      <c r="K158" s="397">
        <v>50</v>
      </c>
      <c r="L158" s="397">
        <v>50</v>
      </c>
    </row>
    <row r="159" spans="1:12" s="358" customFormat="1" ht="12.75" customHeight="1">
      <c r="A159" s="379">
        <f t="shared" si="3"/>
        <v>148</v>
      </c>
      <c r="B159" s="395"/>
      <c r="C159" s="396">
        <f t="shared" si="5"/>
        <v>6</v>
      </c>
      <c r="D159" s="692" t="s">
        <v>576</v>
      </c>
      <c r="E159" s="693"/>
      <c r="F159" s="693"/>
      <c r="G159" s="693"/>
      <c r="H159" s="693"/>
      <c r="I159" s="694"/>
      <c r="J159" s="397"/>
      <c r="K159" s="397">
        <v>34</v>
      </c>
      <c r="L159" s="397">
        <v>30</v>
      </c>
    </row>
    <row r="160" spans="1:12" s="358" customFormat="1" ht="12.75" customHeight="1">
      <c r="A160" s="379">
        <f t="shared" si="3"/>
        <v>149</v>
      </c>
      <c r="B160" s="395"/>
      <c r="C160" s="396">
        <f t="shared" si="5"/>
        <v>7</v>
      </c>
      <c r="D160" s="692" t="s">
        <v>577</v>
      </c>
      <c r="E160" s="693"/>
      <c r="F160" s="693"/>
      <c r="G160" s="693"/>
      <c r="H160" s="693"/>
      <c r="I160" s="694"/>
      <c r="J160" s="397"/>
      <c r="K160" s="397">
        <v>50</v>
      </c>
      <c r="L160" s="397"/>
    </row>
    <row r="161" spans="1:12" s="358" customFormat="1" ht="12.75" customHeight="1">
      <c r="A161" s="379">
        <f t="shared" si="3"/>
        <v>150</v>
      </c>
      <c r="B161" s="395"/>
      <c r="C161" s="396">
        <f t="shared" si="5"/>
        <v>8</v>
      </c>
      <c r="D161" s="692" t="s">
        <v>578</v>
      </c>
      <c r="E161" s="693"/>
      <c r="F161" s="693"/>
      <c r="G161" s="693"/>
      <c r="H161" s="693"/>
      <c r="I161" s="694"/>
      <c r="J161" s="397"/>
      <c r="K161" s="397">
        <v>111</v>
      </c>
      <c r="L161" s="397"/>
    </row>
    <row r="162" spans="1:12" s="358" customFormat="1" ht="12.75" customHeight="1">
      <c r="A162" s="379">
        <f t="shared" si="3"/>
        <v>151</v>
      </c>
      <c r="B162" s="395"/>
      <c r="C162" s="396">
        <f t="shared" si="5"/>
        <v>9</v>
      </c>
      <c r="D162" s="692" t="s">
        <v>579</v>
      </c>
      <c r="E162" s="693"/>
      <c r="F162" s="693"/>
      <c r="G162" s="693"/>
      <c r="H162" s="693"/>
      <c r="I162" s="694"/>
      <c r="J162" s="397"/>
      <c r="K162" s="397"/>
      <c r="L162" s="397"/>
    </row>
    <row r="163" spans="1:12" s="358" customFormat="1" ht="12.75" customHeight="1">
      <c r="A163" s="379">
        <f t="shared" si="3"/>
        <v>152</v>
      </c>
      <c r="B163" s="392"/>
      <c r="C163" s="695" t="s">
        <v>580</v>
      </c>
      <c r="D163" s="696"/>
      <c r="E163" s="696"/>
      <c r="F163" s="696"/>
      <c r="G163" s="696"/>
      <c r="H163" s="696"/>
      <c r="I163" s="697"/>
      <c r="J163" s="393"/>
      <c r="K163" s="394">
        <f>SUM(K164:K170)</f>
        <v>2403</v>
      </c>
      <c r="L163" s="394">
        <f>SUM(L164:L170)</f>
        <v>1401</v>
      </c>
    </row>
    <row r="164" spans="1:12" s="358" customFormat="1" ht="12.75" customHeight="1">
      <c r="A164" s="379">
        <f t="shared" si="3"/>
        <v>153</v>
      </c>
      <c r="B164" s="395"/>
      <c r="C164" s="398">
        <v>1</v>
      </c>
      <c r="D164" s="399" t="s">
        <v>581</v>
      </c>
      <c r="E164" s="400"/>
      <c r="F164" s="400"/>
      <c r="G164" s="400"/>
      <c r="H164" s="400"/>
      <c r="I164" s="401"/>
      <c r="J164" s="402"/>
      <c r="K164" s="397">
        <v>158</v>
      </c>
      <c r="L164" s="397">
        <v>158</v>
      </c>
    </row>
    <row r="165" spans="1:12" s="358" customFormat="1" ht="12.75" customHeight="1">
      <c r="A165" s="379">
        <f t="shared" si="3"/>
        <v>154</v>
      </c>
      <c r="B165" s="392"/>
      <c r="C165" s="398">
        <f aca="true" t="shared" si="6" ref="C165:C170">C164+1</f>
        <v>2</v>
      </c>
      <c r="D165" s="399" t="s">
        <v>582</v>
      </c>
      <c r="E165" s="400"/>
      <c r="F165" s="400"/>
      <c r="G165" s="400"/>
      <c r="H165" s="400"/>
      <c r="I165" s="401"/>
      <c r="J165" s="393"/>
      <c r="K165" s="397">
        <v>45</v>
      </c>
      <c r="L165" s="397">
        <v>45</v>
      </c>
    </row>
    <row r="166" spans="1:12" s="358" customFormat="1" ht="12.75" customHeight="1">
      <c r="A166" s="379">
        <f t="shared" si="3"/>
        <v>155</v>
      </c>
      <c r="B166" s="392"/>
      <c r="C166" s="398">
        <f t="shared" si="6"/>
        <v>3</v>
      </c>
      <c r="D166" s="399" t="s">
        <v>583</v>
      </c>
      <c r="E166" s="400"/>
      <c r="F166" s="400"/>
      <c r="G166" s="400"/>
      <c r="H166" s="400"/>
      <c r="I166" s="401"/>
      <c r="J166" s="393"/>
      <c r="K166" s="397">
        <v>575</v>
      </c>
      <c r="L166" s="397">
        <v>575</v>
      </c>
    </row>
    <row r="167" spans="1:12" s="358" customFormat="1" ht="12.75" customHeight="1">
      <c r="A167" s="379">
        <f t="shared" si="3"/>
        <v>156</v>
      </c>
      <c r="B167" s="392"/>
      <c r="C167" s="398">
        <f t="shared" si="6"/>
        <v>4</v>
      </c>
      <c r="D167" s="399" t="s">
        <v>584</v>
      </c>
      <c r="E167" s="400"/>
      <c r="F167" s="400"/>
      <c r="G167" s="400"/>
      <c r="H167" s="400"/>
      <c r="I167" s="401"/>
      <c r="J167" s="393"/>
      <c r="K167" s="397">
        <v>489</v>
      </c>
      <c r="L167" s="397">
        <v>489</v>
      </c>
    </row>
    <row r="168" spans="1:12" s="358" customFormat="1" ht="12.75" customHeight="1">
      <c r="A168" s="379">
        <f t="shared" si="3"/>
        <v>157</v>
      </c>
      <c r="B168" s="392"/>
      <c r="C168" s="398">
        <f t="shared" si="6"/>
        <v>5</v>
      </c>
      <c r="D168" s="399" t="s">
        <v>585</v>
      </c>
      <c r="E168" s="400"/>
      <c r="F168" s="400"/>
      <c r="G168" s="400"/>
      <c r="H168" s="400"/>
      <c r="I168" s="401"/>
      <c r="J168" s="393"/>
      <c r="K168" s="397">
        <v>92</v>
      </c>
      <c r="L168" s="397">
        <v>92</v>
      </c>
    </row>
    <row r="169" spans="1:12" s="358" customFormat="1" ht="12.75" customHeight="1">
      <c r="A169" s="379">
        <f t="shared" si="3"/>
        <v>158</v>
      </c>
      <c r="B169" s="392"/>
      <c r="C169" s="398">
        <f t="shared" si="6"/>
        <v>6</v>
      </c>
      <c r="D169" s="399" t="s">
        <v>576</v>
      </c>
      <c r="E169" s="400"/>
      <c r="F169" s="400"/>
      <c r="G169" s="400"/>
      <c r="H169" s="400"/>
      <c r="I169" s="401"/>
      <c r="J169" s="393"/>
      <c r="K169" s="397">
        <v>42</v>
      </c>
      <c r="L169" s="397">
        <v>42</v>
      </c>
    </row>
    <row r="170" spans="1:12" s="358" customFormat="1" ht="12.75" customHeight="1">
      <c r="A170" s="379">
        <f t="shared" si="3"/>
        <v>159</v>
      </c>
      <c r="B170" s="392"/>
      <c r="C170" s="398">
        <f t="shared" si="6"/>
        <v>7</v>
      </c>
      <c r="D170" s="399" t="s">
        <v>586</v>
      </c>
      <c r="E170" s="400"/>
      <c r="F170" s="400"/>
      <c r="G170" s="400"/>
      <c r="H170" s="400"/>
      <c r="I170" s="401"/>
      <c r="J170" s="393"/>
      <c r="K170" s="397">
        <v>1002</v>
      </c>
      <c r="L170" s="397"/>
    </row>
    <row r="171" spans="1:12" s="358" customFormat="1" ht="12.75" customHeight="1">
      <c r="A171" s="379">
        <f t="shared" si="3"/>
        <v>160</v>
      </c>
      <c r="B171" s="392"/>
      <c r="C171" s="698" t="s">
        <v>587</v>
      </c>
      <c r="D171" s="693"/>
      <c r="E171" s="693"/>
      <c r="F171" s="693"/>
      <c r="G171" s="693"/>
      <c r="H171" s="693"/>
      <c r="I171" s="694"/>
      <c r="J171" s="393"/>
      <c r="K171" s="394">
        <f>SUM(K172:K172)</f>
        <v>200</v>
      </c>
      <c r="L171" s="394">
        <f>SUM(L172:L172)</f>
        <v>200</v>
      </c>
    </row>
    <row r="172" spans="1:12" s="358" customFormat="1" ht="12.75" customHeight="1">
      <c r="A172" s="379">
        <f t="shared" si="3"/>
        <v>161</v>
      </c>
      <c r="B172" s="392"/>
      <c r="C172" s="398" t="s">
        <v>10</v>
      </c>
      <c r="D172" s="399" t="s">
        <v>588</v>
      </c>
      <c r="E172" s="400"/>
      <c r="F172" s="400"/>
      <c r="G172" s="400"/>
      <c r="H172" s="400"/>
      <c r="I172" s="401"/>
      <c r="J172" s="393"/>
      <c r="K172" s="397">
        <v>200</v>
      </c>
      <c r="L172" s="397">
        <v>200</v>
      </c>
    </row>
    <row r="173" spans="1:12" s="358" customFormat="1" ht="12.75" customHeight="1">
      <c r="A173" s="379">
        <f t="shared" si="3"/>
        <v>162</v>
      </c>
      <c r="B173" s="403"/>
      <c r="C173" s="695" t="s">
        <v>421</v>
      </c>
      <c r="D173" s="696"/>
      <c r="E173" s="696"/>
      <c r="F173" s="696"/>
      <c r="G173" s="696"/>
      <c r="H173" s="696"/>
      <c r="I173" s="697"/>
      <c r="J173" s="404"/>
      <c r="K173" s="405">
        <f>SUM(K174:K191)</f>
        <v>40090</v>
      </c>
      <c r="L173" s="405">
        <f>SUM(L174:L191)</f>
        <v>52965</v>
      </c>
    </row>
    <row r="174" spans="1:12" s="358" customFormat="1" ht="12.75" customHeight="1">
      <c r="A174" s="379">
        <f t="shared" si="3"/>
        <v>163</v>
      </c>
      <c r="B174" s="403"/>
      <c r="C174" s="403">
        <v>1</v>
      </c>
      <c r="D174" s="689" t="s">
        <v>589</v>
      </c>
      <c r="E174" s="690"/>
      <c r="F174" s="690"/>
      <c r="G174" s="690"/>
      <c r="H174" s="690"/>
      <c r="I174" s="691"/>
      <c r="J174" s="406"/>
      <c r="K174" s="407"/>
      <c r="L174" s="408">
        <v>1020</v>
      </c>
    </row>
    <row r="175" spans="1:12" s="358" customFormat="1" ht="12.75" customHeight="1">
      <c r="A175" s="379">
        <f t="shared" si="3"/>
        <v>164</v>
      </c>
      <c r="B175" s="403"/>
      <c r="C175" s="403">
        <f>C174+1</f>
        <v>2</v>
      </c>
      <c r="D175" s="689" t="s">
        <v>422</v>
      </c>
      <c r="E175" s="690"/>
      <c r="F175" s="690"/>
      <c r="G175" s="690"/>
      <c r="H175" s="690"/>
      <c r="I175" s="691"/>
      <c r="J175" s="406"/>
      <c r="K175" s="407"/>
      <c r="L175" s="408">
        <v>825</v>
      </c>
    </row>
    <row r="176" spans="1:12" s="358" customFormat="1" ht="12.75" customHeight="1">
      <c r="A176" s="379">
        <f t="shared" si="3"/>
        <v>165</v>
      </c>
      <c r="B176" s="403"/>
      <c r="C176" s="403">
        <f aca="true" t="shared" si="7" ref="C176:C191">C175+1</f>
        <v>3</v>
      </c>
      <c r="D176" s="689" t="s">
        <v>590</v>
      </c>
      <c r="E176" s="690"/>
      <c r="F176" s="690"/>
      <c r="G176" s="690"/>
      <c r="H176" s="690"/>
      <c r="I176" s="691"/>
      <c r="J176" s="406"/>
      <c r="K176" s="407"/>
      <c r="L176" s="408">
        <v>1400</v>
      </c>
    </row>
    <row r="177" spans="1:12" s="358" customFormat="1" ht="12.75" customHeight="1">
      <c r="A177" s="379">
        <f t="shared" si="3"/>
        <v>166</v>
      </c>
      <c r="B177" s="403"/>
      <c r="C177" s="403">
        <f t="shared" si="7"/>
        <v>4</v>
      </c>
      <c r="D177" s="689" t="s">
        <v>591</v>
      </c>
      <c r="E177" s="690"/>
      <c r="F177" s="690"/>
      <c r="G177" s="690"/>
      <c r="H177" s="690"/>
      <c r="I177" s="691"/>
      <c r="J177" s="406"/>
      <c r="K177" s="407">
        <v>751</v>
      </c>
      <c r="L177" s="408">
        <v>751</v>
      </c>
    </row>
    <row r="178" spans="1:12" s="358" customFormat="1" ht="12.75" customHeight="1">
      <c r="A178" s="379">
        <f t="shared" si="3"/>
        <v>167</v>
      </c>
      <c r="B178" s="403"/>
      <c r="C178" s="403">
        <f t="shared" si="7"/>
        <v>5</v>
      </c>
      <c r="D178" s="682" t="s">
        <v>423</v>
      </c>
      <c r="E178" s="682"/>
      <c r="F178" s="682"/>
      <c r="G178" s="682"/>
      <c r="H178" s="682"/>
      <c r="I178" s="682"/>
      <c r="J178" s="406"/>
      <c r="K178" s="407"/>
      <c r="L178" s="408">
        <v>259</v>
      </c>
    </row>
    <row r="179" spans="1:12" s="358" customFormat="1" ht="12.75" customHeight="1">
      <c r="A179" s="379">
        <f t="shared" si="3"/>
        <v>168</v>
      </c>
      <c r="B179" s="403"/>
      <c r="C179" s="403">
        <f t="shared" si="7"/>
        <v>6</v>
      </c>
      <c r="D179" s="682" t="s">
        <v>592</v>
      </c>
      <c r="E179" s="682"/>
      <c r="F179" s="682"/>
      <c r="G179" s="682"/>
      <c r="H179" s="682"/>
      <c r="I179" s="682"/>
      <c r="J179" s="406"/>
      <c r="K179" s="407">
        <v>16525</v>
      </c>
      <c r="L179" s="408">
        <v>20986</v>
      </c>
    </row>
    <row r="180" spans="1:12" s="358" customFormat="1" ht="12.75" customHeight="1">
      <c r="A180" s="379">
        <f t="shared" si="3"/>
        <v>169</v>
      </c>
      <c r="B180" s="403"/>
      <c r="C180" s="403">
        <f t="shared" si="7"/>
        <v>7</v>
      </c>
      <c r="D180" s="682" t="s">
        <v>424</v>
      </c>
      <c r="E180" s="682"/>
      <c r="F180" s="682"/>
      <c r="G180" s="682"/>
      <c r="H180" s="682"/>
      <c r="I180" s="682"/>
      <c r="J180" s="406"/>
      <c r="K180" s="407">
        <v>8754</v>
      </c>
      <c r="L180" s="408">
        <v>11116</v>
      </c>
    </row>
    <row r="181" spans="1:12" s="358" customFormat="1" ht="12.75" customHeight="1">
      <c r="A181" s="379">
        <f t="shared" si="3"/>
        <v>170</v>
      </c>
      <c r="B181" s="403"/>
      <c r="C181" s="403">
        <f t="shared" si="7"/>
        <v>8</v>
      </c>
      <c r="D181" s="682" t="s">
        <v>593</v>
      </c>
      <c r="E181" s="682"/>
      <c r="F181" s="682"/>
      <c r="G181" s="682"/>
      <c r="H181" s="682"/>
      <c r="I181" s="682"/>
      <c r="J181" s="406"/>
      <c r="K181" s="407">
        <v>75</v>
      </c>
      <c r="L181" s="408">
        <v>75</v>
      </c>
    </row>
    <row r="182" spans="1:12" s="358" customFormat="1" ht="12.75" customHeight="1">
      <c r="A182" s="379">
        <f t="shared" si="3"/>
        <v>171</v>
      </c>
      <c r="B182" s="403"/>
      <c r="C182" s="403">
        <f t="shared" si="7"/>
        <v>9</v>
      </c>
      <c r="D182" s="682" t="s">
        <v>594</v>
      </c>
      <c r="E182" s="682"/>
      <c r="F182" s="682"/>
      <c r="G182" s="682"/>
      <c r="H182" s="682"/>
      <c r="I182" s="682"/>
      <c r="J182" s="406"/>
      <c r="K182" s="407"/>
      <c r="L182" s="408">
        <v>108</v>
      </c>
    </row>
    <row r="183" spans="1:12" s="358" customFormat="1" ht="12.75" customHeight="1">
      <c r="A183" s="379">
        <f t="shared" si="3"/>
        <v>172</v>
      </c>
      <c r="B183" s="403"/>
      <c r="C183" s="403">
        <f t="shared" si="7"/>
        <v>10</v>
      </c>
      <c r="D183" s="682" t="s">
        <v>595</v>
      </c>
      <c r="E183" s="682"/>
      <c r="F183" s="682"/>
      <c r="G183" s="682"/>
      <c r="H183" s="682"/>
      <c r="I183" s="682"/>
      <c r="J183" s="406"/>
      <c r="K183" s="407">
        <v>4528</v>
      </c>
      <c r="L183" s="408">
        <v>4528</v>
      </c>
    </row>
    <row r="184" spans="1:12" s="358" customFormat="1" ht="12.75" customHeight="1">
      <c r="A184" s="379">
        <f t="shared" si="3"/>
        <v>173</v>
      </c>
      <c r="B184" s="403"/>
      <c r="C184" s="403">
        <f t="shared" si="7"/>
        <v>11</v>
      </c>
      <c r="D184" s="682" t="s">
        <v>596</v>
      </c>
      <c r="E184" s="682"/>
      <c r="F184" s="682"/>
      <c r="G184" s="682"/>
      <c r="H184" s="682"/>
      <c r="I184" s="682"/>
      <c r="J184" s="406"/>
      <c r="K184" s="407"/>
      <c r="L184" s="408">
        <v>2857</v>
      </c>
    </row>
    <row r="185" spans="1:12" s="358" customFormat="1" ht="12.75" customHeight="1">
      <c r="A185" s="379">
        <f t="shared" si="3"/>
        <v>174</v>
      </c>
      <c r="B185" s="403"/>
      <c r="C185" s="403">
        <f t="shared" si="7"/>
        <v>12</v>
      </c>
      <c r="D185" s="682" t="s">
        <v>597</v>
      </c>
      <c r="E185" s="682"/>
      <c r="F185" s="682"/>
      <c r="G185" s="682"/>
      <c r="H185" s="682"/>
      <c r="I185" s="682"/>
      <c r="J185" s="406"/>
      <c r="K185" s="407"/>
      <c r="L185" s="408">
        <v>904</v>
      </c>
    </row>
    <row r="186" spans="1:12" s="358" customFormat="1" ht="12.75" customHeight="1">
      <c r="A186" s="379">
        <f t="shared" si="3"/>
        <v>175</v>
      </c>
      <c r="B186" s="403"/>
      <c r="C186" s="403">
        <f t="shared" si="7"/>
        <v>13</v>
      </c>
      <c r="D186" s="682" t="s">
        <v>598</v>
      </c>
      <c r="E186" s="682"/>
      <c r="F186" s="682"/>
      <c r="G186" s="682"/>
      <c r="H186" s="682"/>
      <c r="I186" s="682"/>
      <c r="J186" s="406"/>
      <c r="K186" s="407">
        <v>7620</v>
      </c>
      <c r="L186" s="408">
        <v>7620</v>
      </c>
    </row>
    <row r="187" spans="1:12" s="358" customFormat="1" ht="12.75" customHeight="1">
      <c r="A187" s="379">
        <f t="shared" si="3"/>
        <v>176</v>
      </c>
      <c r="B187" s="403"/>
      <c r="C187" s="403">
        <f t="shared" si="7"/>
        <v>14</v>
      </c>
      <c r="D187" s="682" t="s">
        <v>95</v>
      </c>
      <c r="E187" s="682"/>
      <c r="F187" s="682"/>
      <c r="G187" s="682"/>
      <c r="H187" s="682"/>
      <c r="I187" s="682"/>
      <c r="J187" s="406"/>
      <c r="K187" s="407">
        <v>1000</v>
      </c>
      <c r="L187" s="408"/>
    </row>
    <row r="188" spans="1:12" s="358" customFormat="1" ht="12.75" customHeight="1">
      <c r="A188" s="379">
        <f t="shared" si="3"/>
        <v>177</v>
      </c>
      <c r="B188" s="403"/>
      <c r="C188" s="403">
        <f t="shared" si="7"/>
        <v>15</v>
      </c>
      <c r="D188" s="682" t="s">
        <v>494</v>
      </c>
      <c r="E188" s="682"/>
      <c r="F188" s="682"/>
      <c r="G188" s="682"/>
      <c r="H188" s="682"/>
      <c r="I188" s="682"/>
      <c r="J188" s="406"/>
      <c r="K188" s="407">
        <v>635</v>
      </c>
      <c r="L188" s="408"/>
    </row>
    <row r="189" spans="1:12" s="358" customFormat="1" ht="12.75" customHeight="1">
      <c r="A189" s="379">
        <f t="shared" si="3"/>
        <v>178</v>
      </c>
      <c r="B189" s="403"/>
      <c r="C189" s="403">
        <f t="shared" si="7"/>
        <v>16</v>
      </c>
      <c r="D189" s="682" t="s">
        <v>256</v>
      </c>
      <c r="E189" s="682"/>
      <c r="F189" s="682"/>
      <c r="G189" s="682"/>
      <c r="H189" s="682"/>
      <c r="I189" s="682"/>
      <c r="J189" s="406"/>
      <c r="K189" s="407">
        <v>127</v>
      </c>
      <c r="L189" s="408">
        <v>16</v>
      </c>
    </row>
    <row r="190" spans="1:12" s="358" customFormat="1" ht="12.75" customHeight="1">
      <c r="A190" s="379">
        <f t="shared" si="3"/>
        <v>179</v>
      </c>
      <c r="B190" s="403"/>
      <c r="C190" s="403">
        <f t="shared" si="7"/>
        <v>17</v>
      </c>
      <c r="D190" s="682" t="s">
        <v>258</v>
      </c>
      <c r="E190" s="682"/>
      <c r="F190" s="682"/>
      <c r="G190" s="682"/>
      <c r="H190" s="682"/>
      <c r="I190" s="682"/>
      <c r="J190" s="406"/>
      <c r="K190" s="407">
        <v>75</v>
      </c>
      <c r="L190" s="408"/>
    </row>
    <row r="191" spans="1:12" s="358" customFormat="1" ht="12.75" customHeight="1">
      <c r="A191" s="379">
        <f t="shared" si="3"/>
        <v>180</v>
      </c>
      <c r="B191" s="403"/>
      <c r="C191" s="403">
        <f t="shared" si="7"/>
        <v>18</v>
      </c>
      <c r="D191" s="682" t="s">
        <v>599</v>
      </c>
      <c r="E191" s="682"/>
      <c r="F191" s="682"/>
      <c r="G191" s="682"/>
      <c r="H191" s="682"/>
      <c r="I191" s="682"/>
      <c r="J191" s="406"/>
      <c r="K191" s="407"/>
      <c r="L191" s="408">
        <v>500</v>
      </c>
    </row>
    <row r="192" spans="1:12" s="358" customFormat="1" ht="12.75" customHeight="1">
      <c r="A192" s="379">
        <f t="shared" si="3"/>
        <v>181</v>
      </c>
      <c r="B192" s="403"/>
      <c r="C192" s="683" t="s">
        <v>131</v>
      </c>
      <c r="D192" s="683"/>
      <c r="E192" s="684"/>
      <c r="F192" s="684"/>
      <c r="G192" s="684"/>
      <c r="H192" s="684"/>
      <c r="I192" s="684"/>
      <c r="J192" s="406"/>
      <c r="K192" s="407"/>
      <c r="L192" s="409">
        <f>L193</f>
        <v>489</v>
      </c>
    </row>
    <row r="193" spans="1:12" s="358" customFormat="1" ht="12.75" customHeight="1">
      <c r="A193" s="379">
        <f t="shared" si="3"/>
        <v>182</v>
      </c>
      <c r="B193" s="403"/>
      <c r="C193" s="403">
        <v>1</v>
      </c>
      <c r="D193" s="682" t="s">
        <v>600</v>
      </c>
      <c r="E193" s="682"/>
      <c r="F193" s="682"/>
      <c r="G193" s="682"/>
      <c r="H193" s="682"/>
      <c r="I193" s="682"/>
      <c r="J193" s="406"/>
      <c r="K193" s="407"/>
      <c r="L193" s="408">
        <v>489</v>
      </c>
    </row>
    <row r="194" spans="1:12" s="358" customFormat="1" ht="12.75" customHeight="1">
      <c r="A194" s="379">
        <f t="shared" si="3"/>
        <v>183</v>
      </c>
      <c r="B194" s="410" t="s">
        <v>508</v>
      </c>
      <c r="C194" s="683" t="s">
        <v>425</v>
      </c>
      <c r="D194" s="683"/>
      <c r="E194" s="684"/>
      <c r="F194" s="684"/>
      <c r="G194" s="684"/>
      <c r="H194" s="684"/>
      <c r="I194" s="684"/>
      <c r="J194" s="406"/>
      <c r="K194" s="411">
        <f>SUM(K78+K143+K151+K153+K163+K171+K173)</f>
        <v>57031</v>
      </c>
      <c r="L194" s="411">
        <f>SUM(L78+L143+L151+L153+L163+L171+L173+L192)</f>
        <v>68592</v>
      </c>
    </row>
    <row r="195" spans="1:12" s="358" customFormat="1" ht="12.75" customHeight="1">
      <c r="A195" s="379">
        <f t="shared" si="3"/>
        <v>184</v>
      </c>
      <c r="B195" s="412" t="s">
        <v>601</v>
      </c>
      <c r="C195" s="685" t="s">
        <v>602</v>
      </c>
      <c r="D195" s="685"/>
      <c r="E195" s="686"/>
      <c r="F195" s="686"/>
      <c r="G195" s="686"/>
      <c r="H195" s="686"/>
      <c r="I195" s="686"/>
      <c r="J195" s="406"/>
      <c r="K195" s="411"/>
      <c r="L195" s="411"/>
    </row>
    <row r="196" spans="1:12" s="358" customFormat="1" ht="12.75" customHeight="1">
      <c r="A196" s="379">
        <f t="shared" si="3"/>
        <v>185</v>
      </c>
      <c r="B196" s="413"/>
      <c r="C196" s="683" t="s">
        <v>421</v>
      </c>
      <c r="D196" s="683"/>
      <c r="E196" s="684"/>
      <c r="F196" s="684"/>
      <c r="G196" s="684"/>
      <c r="H196" s="684"/>
      <c r="I196" s="684"/>
      <c r="J196" s="414"/>
      <c r="K196" s="411">
        <f>SUM(K197:K197)</f>
        <v>15</v>
      </c>
      <c r="L196" s="411">
        <f>SUM(L197:L197)</f>
        <v>15</v>
      </c>
    </row>
    <row r="197" spans="1:12" s="358" customFormat="1" ht="12.75" customHeight="1">
      <c r="A197" s="379">
        <f t="shared" si="3"/>
        <v>186</v>
      </c>
      <c r="B197" s="403"/>
      <c r="C197" s="403" t="s">
        <v>16</v>
      </c>
      <c r="D197" s="682" t="s">
        <v>432</v>
      </c>
      <c r="E197" s="682"/>
      <c r="F197" s="682"/>
      <c r="G197" s="682"/>
      <c r="H197" s="682"/>
      <c r="I197" s="682"/>
      <c r="J197" s="415"/>
      <c r="K197" s="407">
        <v>15</v>
      </c>
      <c r="L197" s="407">
        <v>15</v>
      </c>
    </row>
    <row r="198" spans="1:12" s="358" customFormat="1" ht="12.75" customHeight="1">
      <c r="A198" s="379">
        <f t="shared" si="3"/>
        <v>187</v>
      </c>
      <c r="B198" s="412" t="s">
        <v>601</v>
      </c>
      <c r="C198" s="687" t="s">
        <v>603</v>
      </c>
      <c r="D198" s="688"/>
      <c r="E198" s="688"/>
      <c r="F198" s="688"/>
      <c r="G198" s="688"/>
      <c r="H198" s="688"/>
      <c r="I198" s="688"/>
      <c r="J198" s="415"/>
      <c r="K198" s="411">
        <f>K196</f>
        <v>15</v>
      </c>
      <c r="L198" s="411">
        <f>L196</f>
        <v>15</v>
      </c>
    </row>
    <row r="199" spans="1:12" s="358" customFormat="1" ht="12.75" customHeight="1">
      <c r="A199" s="379">
        <f t="shared" si="3"/>
        <v>188</v>
      </c>
      <c r="B199" s="403"/>
      <c r="C199" s="403"/>
      <c r="D199" s="681" t="s">
        <v>426</v>
      </c>
      <c r="E199" s="681"/>
      <c r="F199" s="681"/>
      <c r="G199" s="681"/>
      <c r="H199" s="681"/>
      <c r="I199" s="681"/>
      <c r="J199" s="411">
        <f>J72+J194+J198</f>
        <v>594224</v>
      </c>
      <c r="K199" s="411">
        <f>K72+K194+K198</f>
        <v>742983</v>
      </c>
      <c r="L199" s="411">
        <f>L72+L194+L198</f>
        <v>298130</v>
      </c>
    </row>
    <row r="200" spans="1:12" s="358" customFormat="1" ht="12.75" customHeight="1">
      <c r="A200" s="379"/>
      <c r="B200" s="416"/>
      <c r="C200" s="416"/>
      <c r="D200" s="417"/>
      <c r="E200" s="417"/>
      <c r="F200" s="417"/>
      <c r="G200" s="417"/>
      <c r="H200" s="418"/>
      <c r="I200" s="418"/>
      <c r="J200" s="419"/>
      <c r="K200" s="420"/>
      <c r="L200" s="420"/>
    </row>
    <row r="201" spans="1:12" s="358" customFormat="1" ht="12.75" customHeight="1">
      <c r="A201" s="379"/>
      <c r="B201" s="421"/>
      <c r="C201" s="422"/>
      <c r="D201" s="422"/>
      <c r="E201" s="422"/>
      <c r="F201" s="422"/>
      <c r="G201" s="422"/>
      <c r="H201" s="422"/>
      <c r="I201" s="422"/>
      <c r="J201" s="423"/>
      <c r="K201" s="420"/>
      <c r="L201" s="420"/>
    </row>
    <row r="202" spans="1:12" s="358" customFormat="1" ht="12.75" customHeight="1">
      <c r="A202" s="379"/>
      <c r="B202" s="424"/>
      <c r="C202" s="425"/>
      <c r="D202" s="425"/>
      <c r="E202" s="425"/>
      <c r="F202" s="425"/>
      <c r="G202" s="425"/>
      <c r="H202" s="425"/>
      <c r="I202" s="425"/>
      <c r="J202" s="420"/>
      <c r="K202" s="420"/>
      <c r="L202" s="420"/>
    </row>
    <row r="203" spans="1:12" s="358" customFormat="1" ht="12.75" customHeight="1">
      <c r="A203" s="379"/>
      <c r="B203" s="426"/>
      <c r="C203" s="427"/>
      <c r="D203" s="427"/>
      <c r="E203" s="427"/>
      <c r="F203" s="427"/>
      <c r="G203" s="427"/>
      <c r="H203" s="428"/>
      <c r="I203" s="428"/>
      <c r="J203" s="429"/>
      <c r="K203" s="420"/>
      <c r="L203" s="420"/>
    </row>
    <row r="204" spans="1:12" s="358" customFormat="1" ht="12.75" customHeight="1">
      <c r="A204" s="379"/>
      <c r="B204" s="333"/>
      <c r="C204" s="430"/>
      <c r="D204" s="430"/>
      <c r="E204" s="430"/>
      <c r="F204" s="430"/>
      <c r="G204" s="430"/>
      <c r="H204" s="430"/>
      <c r="I204" s="430"/>
      <c r="J204" s="420"/>
      <c r="K204" s="420"/>
      <c r="L204" s="420"/>
    </row>
    <row r="205" spans="1:12" s="358" customFormat="1" ht="12.75" customHeight="1">
      <c r="A205" s="379"/>
      <c r="B205" s="416"/>
      <c r="C205" s="416"/>
      <c r="D205" s="417"/>
      <c r="E205" s="417"/>
      <c r="F205" s="417"/>
      <c r="G205" s="417"/>
      <c r="H205" s="418"/>
      <c r="I205" s="418"/>
      <c r="J205" s="419"/>
      <c r="K205" s="420"/>
      <c r="L205" s="420"/>
    </row>
    <row r="206" spans="1:12" s="358" customFormat="1" ht="12.75" customHeight="1">
      <c r="A206" s="379"/>
      <c r="B206" s="426"/>
      <c r="C206" s="427"/>
      <c r="D206" s="427"/>
      <c r="E206" s="427"/>
      <c r="F206" s="427"/>
      <c r="G206" s="427"/>
      <c r="H206" s="428"/>
      <c r="I206" s="428"/>
      <c r="J206" s="429"/>
      <c r="K206" s="420"/>
      <c r="L206" s="420"/>
    </row>
    <row r="207" spans="1:12" s="358" customFormat="1" ht="12.75" customHeight="1">
      <c r="A207" s="379"/>
      <c r="B207" s="416"/>
      <c r="C207" s="416"/>
      <c r="D207" s="431"/>
      <c r="E207" s="431"/>
      <c r="F207" s="431"/>
      <c r="G207" s="431"/>
      <c r="H207" s="432"/>
      <c r="I207" s="432"/>
      <c r="J207" s="419"/>
      <c r="K207" s="420"/>
      <c r="L207" s="420"/>
    </row>
    <row r="208" spans="1:12" s="358" customFormat="1" ht="12.75" customHeight="1">
      <c r="A208" s="379"/>
      <c r="B208" s="416"/>
      <c r="C208" s="416"/>
      <c r="D208" s="417"/>
      <c r="E208" s="417"/>
      <c r="F208" s="417"/>
      <c r="G208" s="417"/>
      <c r="H208" s="418"/>
      <c r="I208" s="418"/>
      <c r="J208" s="419"/>
      <c r="K208" s="420"/>
      <c r="L208" s="420"/>
    </row>
    <row r="209" spans="1:12" s="358" customFormat="1" ht="12.75" customHeight="1">
      <c r="A209" s="379"/>
      <c r="B209" s="416"/>
      <c r="C209" s="416"/>
      <c r="D209" s="417"/>
      <c r="E209" s="417"/>
      <c r="F209" s="417"/>
      <c r="G209" s="417"/>
      <c r="H209" s="418"/>
      <c r="I209" s="418"/>
      <c r="J209" s="419"/>
      <c r="K209" s="420"/>
      <c r="L209" s="420"/>
    </row>
    <row r="210" spans="1:12" s="358" customFormat="1" ht="12.75" customHeight="1">
      <c r="A210" s="379"/>
      <c r="B210" s="421"/>
      <c r="C210" s="422"/>
      <c r="D210" s="422"/>
      <c r="E210" s="422"/>
      <c r="F210" s="422"/>
      <c r="G210" s="422"/>
      <c r="H210" s="422"/>
      <c r="I210" s="422"/>
      <c r="J210" s="423"/>
      <c r="K210" s="420"/>
      <c r="L210" s="420"/>
    </row>
    <row r="211" spans="1:12" s="358" customFormat="1" ht="12.75" customHeight="1">
      <c r="A211" s="379"/>
      <c r="B211" s="433"/>
      <c r="C211" s="434"/>
      <c r="D211" s="434"/>
      <c r="E211" s="434"/>
      <c r="F211" s="434"/>
      <c r="G211" s="434"/>
      <c r="H211" s="434"/>
      <c r="I211" s="434"/>
      <c r="J211" s="423"/>
      <c r="K211" s="420"/>
      <c r="L211" s="420"/>
    </row>
    <row r="212" spans="1:12" s="358" customFormat="1" ht="12.75" customHeight="1">
      <c r="A212" s="379"/>
      <c r="B212" s="333"/>
      <c r="C212" s="430"/>
      <c r="D212" s="430"/>
      <c r="E212" s="430"/>
      <c r="F212" s="430"/>
      <c r="G212" s="430"/>
      <c r="H212" s="430"/>
      <c r="I212" s="430"/>
      <c r="J212" s="419"/>
      <c r="K212" s="420"/>
      <c r="L212" s="420"/>
    </row>
    <row r="213" spans="1:12" s="358" customFormat="1" ht="12.75" customHeight="1">
      <c r="A213" s="379">
        <v>113</v>
      </c>
      <c r="B213" s="416"/>
      <c r="C213" s="416"/>
      <c r="D213" s="417"/>
      <c r="E213" s="417"/>
      <c r="F213" s="417"/>
      <c r="G213" s="417"/>
      <c r="H213" s="418"/>
      <c r="I213" s="418"/>
      <c r="J213" s="419"/>
      <c r="K213" s="420"/>
      <c r="L213" s="420"/>
    </row>
    <row r="214" spans="1:12" s="358" customFormat="1" ht="12.75" customHeight="1">
      <c r="A214" s="379">
        <v>114</v>
      </c>
      <c r="B214" s="416"/>
      <c r="C214" s="416"/>
      <c r="D214" s="431"/>
      <c r="E214" s="420"/>
      <c r="F214" s="420"/>
      <c r="G214" s="420"/>
      <c r="H214" s="420"/>
      <c r="I214" s="420"/>
      <c r="J214" s="419"/>
      <c r="K214" s="420"/>
      <c r="L214" s="420"/>
    </row>
    <row r="215" spans="1:12" s="358" customFormat="1" ht="12.75" customHeight="1">
      <c r="A215" s="379">
        <v>115</v>
      </c>
      <c r="B215" s="416"/>
      <c r="C215" s="416"/>
      <c r="D215" s="431"/>
      <c r="E215" s="420"/>
      <c r="F215" s="420"/>
      <c r="G215" s="420"/>
      <c r="H215" s="420"/>
      <c r="I215" s="420"/>
      <c r="J215" s="419"/>
      <c r="K215" s="420"/>
      <c r="L215" s="420"/>
    </row>
    <row r="216" spans="1:12" s="358" customFormat="1" ht="12.75" customHeight="1">
      <c r="A216" s="379">
        <f>A215+1</f>
        <v>116</v>
      </c>
      <c r="B216" s="426"/>
      <c r="C216" s="427"/>
      <c r="D216" s="420"/>
      <c r="E216" s="420"/>
      <c r="F216" s="420"/>
      <c r="G216" s="420"/>
      <c r="H216" s="420"/>
      <c r="I216" s="420"/>
      <c r="J216" s="435"/>
      <c r="K216" s="420"/>
      <c r="L216" s="420"/>
    </row>
    <row r="217" spans="1:12" s="358" customFormat="1" ht="12.75" customHeight="1">
      <c r="A217" s="379">
        <f>A216+1</f>
        <v>117</v>
      </c>
      <c r="B217" s="333"/>
      <c r="C217" s="333"/>
      <c r="D217" s="418"/>
      <c r="E217" s="418"/>
      <c r="F217" s="418"/>
      <c r="G217" s="418"/>
      <c r="H217" s="418"/>
      <c r="I217" s="418"/>
      <c r="J217" s="420"/>
      <c r="K217" s="420"/>
      <c r="L217" s="420"/>
    </row>
    <row r="218" spans="1:12" s="358" customFormat="1" ht="12.75" customHeight="1">
      <c r="A218" s="379">
        <f>A217+1</f>
        <v>118</v>
      </c>
      <c r="B218" s="333"/>
      <c r="C218" s="333"/>
      <c r="D218" s="418"/>
      <c r="E218" s="418"/>
      <c r="F218" s="418"/>
      <c r="G218" s="418"/>
      <c r="H218" s="418"/>
      <c r="I218" s="418"/>
      <c r="J218" s="420"/>
      <c r="K218" s="420"/>
      <c r="L218" s="420"/>
    </row>
    <row r="219" spans="1:12" s="358" customFormat="1" ht="12.75" customHeight="1">
      <c r="A219" s="379">
        <f>A218+1</f>
        <v>119</v>
      </c>
      <c r="B219" s="333"/>
      <c r="C219" s="333"/>
      <c r="D219" s="418"/>
      <c r="E219" s="418"/>
      <c r="F219" s="418"/>
      <c r="G219" s="418"/>
      <c r="H219" s="418"/>
      <c r="I219" s="418"/>
      <c r="J219" s="420"/>
      <c r="K219" s="420"/>
      <c r="L219" s="420"/>
    </row>
    <row r="220" spans="1:12" s="358" customFormat="1" ht="12.75" customHeight="1">
      <c r="A220" s="379">
        <f aca="true" t="shared" si="8" ref="A220:A237">A219+1</f>
        <v>120</v>
      </c>
      <c r="B220" s="333"/>
      <c r="C220" s="333"/>
      <c r="D220" s="418"/>
      <c r="E220" s="418"/>
      <c r="F220" s="418"/>
      <c r="G220" s="418"/>
      <c r="H220" s="418"/>
      <c r="I220" s="418"/>
      <c r="J220" s="420"/>
      <c r="K220" s="420"/>
      <c r="L220" s="420"/>
    </row>
    <row r="221" spans="1:12" s="358" customFormat="1" ht="12.75" customHeight="1">
      <c r="A221" s="379">
        <f t="shared" si="8"/>
        <v>121</v>
      </c>
      <c r="B221" s="333"/>
      <c r="C221" s="333"/>
      <c r="D221" s="418"/>
      <c r="E221" s="418"/>
      <c r="F221" s="418"/>
      <c r="G221" s="418"/>
      <c r="H221" s="418"/>
      <c r="I221" s="418"/>
      <c r="J221" s="420"/>
      <c r="K221" s="420"/>
      <c r="L221" s="420"/>
    </row>
    <row r="222" spans="1:12" s="358" customFormat="1" ht="12.75" customHeight="1">
      <c r="A222" s="379">
        <f t="shared" si="8"/>
        <v>122</v>
      </c>
      <c r="B222" s="333"/>
      <c r="C222" s="333"/>
      <c r="D222" s="418"/>
      <c r="E222" s="418"/>
      <c r="F222" s="418"/>
      <c r="G222" s="418"/>
      <c r="H222" s="418"/>
      <c r="I222" s="418"/>
      <c r="J222" s="420"/>
      <c r="K222" s="420"/>
      <c r="L222" s="420"/>
    </row>
    <row r="223" spans="1:12" s="358" customFormat="1" ht="12.75" customHeight="1">
      <c r="A223" s="379">
        <f t="shared" si="8"/>
        <v>123</v>
      </c>
      <c r="B223" s="333"/>
      <c r="C223" s="333"/>
      <c r="D223" s="418"/>
      <c r="E223" s="418"/>
      <c r="F223" s="418"/>
      <c r="G223" s="418"/>
      <c r="H223" s="418"/>
      <c r="I223" s="418"/>
      <c r="J223" s="420"/>
      <c r="K223" s="420"/>
      <c r="L223" s="420"/>
    </row>
    <row r="224" spans="1:12" s="358" customFormat="1" ht="12.75" customHeight="1">
      <c r="A224" s="379">
        <f t="shared" si="8"/>
        <v>124</v>
      </c>
      <c r="B224" s="333"/>
      <c r="C224" s="333"/>
      <c r="D224" s="418"/>
      <c r="E224" s="418"/>
      <c r="F224" s="418"/>
      <c r="G224" s="418"/>
      <c r="H224" s="418"/>
      <c r="I224" s="418"/>
      <c r="J224" s="420"/>
      <c r="K224" s="420"/>
      <c r="L224" s="420"/>
    </row>
    <row r="225" spans="1:12" s="358" customFormat="1" ht="12.75" customHeight="1">
      <c r="A225" s="379">
        <f t="shared" si="8"/>
        <v>125</v>
      </c>
      <c r="B225" s="333"/>
      <c r="C225" s="333"/>
      <c r="D225" s="418"/>
      <c r="E225" s="418"/>
      <c r="F225" s="418"/>
      <c r="G225" s="418"/>
      <c r="H225" s="418"/>
      <c r="I225" s="418"/>
      <c r="J225" s="420"/>
      <c r="K225" s="420"/>
      <c r="L225" s="420"/>
    </row>
    <row r="226" spans="1:12" s="358" customFormat="1" ht="12.75" customHeight="1">
      <c r="A226" s="379">
        <f t="shared" si="8"/>
        <v>126</v>
      </c>
      <c r="B226" s="333"/>
      <c r="C226" s="333"/>
      <c r="D226" s="418"/>
      <c r="E226" s="418"/>
      <c r="F226" s="418"/>
      <c r="G226" s="418"/>
      <c r="H226" s="418"/>
      <c r="I226" s="418"/>
      <c r="J226" s="420"/>
      <c r="K226" s="420"/>
      <c r="L226" s="420"/>
    </row>
    <row r="227" spans="1:12" s="358" customFormat="1" ht="12.75" customHeight="1">
      <c r="A227" s="379">
        <f t="shared" si="8"/>
        <v>127</v>
      </c>
      <c r="B227" s="333"/>
      <c r="C227" s="333"/>
      <c r="D227" s="418"/>
      <c r="E227" s="418"/>
      <c r="F227" s="418"/>
      <c r="G227" s="418"/>
      <c r="H227" s="418"/>
      <c r="I227" s="418"/>
      <c r="J227" s="420"/>
      <c r="K227" s="420"/>
      <c r="L227" s="420"/>
    </row>
    <row r="228" spans="1:12" s="358" customFormat="1" ht="12.75" customHeight="1">
      <c r="A228" s="379">
        <f t="shared" si="8"/>
        <v>128</v>
      </c>
      <c r="B228" s="333"/>
      <c r="C228" s="333"/>
      <c r="D228" s="418"/>
      <c r="E228" s="418"/>
      <c r="F228" s="418"/>
      <c r="G228" s="418"/>
      <c r="H228" s="418"/>
      <c r="I228" s="418"/>
      <c r="J228" s="420"/>
      <c r="K228" s="420"/>
      <c r="L228" s="420"/>
    </row>
    <row r="229" spans="1:12" s="358" customFormat="1" ht="12.75" customHeight="1">
      <c r="A229" s="379">
        <f t="shared" si="8"/>
        <v>129</v>
      </c>
      <c r="B229" s="333"/>
      <c r="C229" s="333"/>
      <c r="D229" s="418"/>
      <c r="E229" s="418"/>
      <c r="F229" s="418"/>
      <c r="G229" s="418"/>
      <c r="H229" s="418"/>
      <c r="I229" s="418"/>
      <c r="J229" s="420"/>
      <c r="K229" s="420"/>
      <c r="L229" s="420"/>
    </row>
    <row r="230" spans="1:12" s="358" customFormat="1" ht="12.75" customHeight="1">
      <c r="A230" s="379">
        <f t="shared" si="8"/>
        <v>130</v>
      </c>
      <c r="B230" s="333"/>
      <c r="C230" s="333"/>
      <c r="D230" s="418"/>
      <c r="E230" s="418"/>
      <c r="F230" s="418"/>
      <c r="G230" s="418"/>
      <c r="H230" s="418"/>
      <c r="I230" s="418"/>
      <c r="J230" s="420"/>
      <c r="K230" s="420"/>
      <c r="L230" s="420"/>
    </row>
    <row r="231" spans="1:12" s="358" customFormat="1" ht="12.75" customHeight="1">
      <c r="A231" s="379">
        <f t="shared" si="8"/>
        <v>131</v>
      </c>
      <c r="B231" s="333"/>
      <c r="C231" s="333"/>
      <c r="D231" s="418"/>
      <c r="E231" s="418"/>
      <c r="F231" s="418"/>
      <c r="G231" s="418"/>
      <c r="H231" s="418"/>
      <c r="I231" s="418"/>
      <c r="J231" s="420"/>
      <c r="K231" s="420"/>
      <c r="L231" s="420"/>
    </row>
    <row r="232" spans="1:12" s="358" customFormat="1" ht="12.75" customHeight="1">
      <c r="A232" s="379">
        <f t="shared" si="8"/>
        <v>132</v>
      </c>
      <c r="B232" s="333"/>
      <c r="C232" s="333"/>
      <c r="D232" s="418"/>
      <c r="E232" s="418"/>
      <c r="F232" s="418"/>
      <c r="G232" s="418"/>
      <c r="H232" s="418"/>
      <c r="I232" s="418"/>
      <c r="J232" s="420"/>
      <c r="K232" s="420"/>
      <c r="L232" s="420"/>
    </row>
    <row r="233" spans="1:12" s="358" customFormat="1" ht="12.75" customHeight="1">
      <c r="A233" s="379">
        <f t="shared" si="8"/>
        <v>133</v>
      </c>
      <c r="B233" s="333"/>
      <c r="C233" s="333"/>
      <c r="D233" s="418"/>
      <c r="E233" s="418"/>
      <c r="F233" s="418"/>
      <c r="G233" s="418"/>
      <c r="H233" s="418"/>
      <c r="I233" s="418"/>
      <c r="J233" s="420"/>
      <c r="K233" s="420"/>
      <c r="L233" s="420"/>
    </row>
    <row r="234" spans="1:12" s="358" customFormat="1" ht="12.75" customHeight="1">
      <c r="A234" s="379">
        <f t="shared" si="8"/>
        <v>134</v>
      </c>
      <c r="B234" s="333"/>
      <c r="C234" s="333"/>
      <c r="D234" s="418"/>
      <c r="E234" s="418"/>
      <c r="F234" s="418"/>
      <c r="G234" s="418"/>
      <c r="H234" s="418"/>
      <c r="I234" s="418"/>
      <c r="J234" s="420"/>
      <c r="K234" s="420"/>
      <c r="L234" s="420"/>
    </row>
    <row r="235" spans="1:12" s="358" customFormat="1" ht="12.75" customHeight="1">
      <c r="A235" s="379">
        <f t="shared" si="8"/>
        <v>135</v>
      </c>
      <c r="B235" s="333"/>
      <c r="C235" s="333"/>
      <c r="D235" s="418"/>
      <c r="E235" s="418"/>
      <c r="F235" s="418"/>
      <c r="G235" s="418"/>
      <c r="H235" s="418"/>
      <c r="I235" s="418"/>
      <c r="J235" s="420"/>
      <c r="K235" s="420"/>
      <c r="L235" s="420"/>
    </row>
    <row r="236" spans="1:12" s="358" customFormat="1" ht="12.75" customHeight="1">
      <c r="A236" s="379">
        <f t="shared" si="8"/>
        <v>136</v>
      </c>
      <c r="B236" s="333"/>
      <c r="C236" s="333"/>
      <c r="D236" s="418"/>
      <c r="E236" s="418"/>
      <c r="F236" s="418"/>
      <c r="G236" s="418"/>
      <c r="H236" s="418"/>
      <c r="I236" s="418"/>
      <c r="J236" s="420"/>
      <c r="K236" s="420"/>
      <c r="L236" s="420"/>
    </row>
    <row r="237" spans="1:12" s="358" customFormat="1" ht="12.75" customHeight="1">
      <c r="A237" s="379">
        <f t="shared" si="8"/>
        <v>137</v>
      </c>
      <c r="B237" s="333"/>
      <c r="C237" s="333"/>
      <c r="D237" s="418"/>
      <c r="E237" s="418"/>
      <c r="F237" s="418"/>
      <c r="G237" s="418"/>
      <c r="H237" s="418"/>
      <c r="I237" s="418"/>
      <c r="J237" s="420"/>
      <c r="K237" s="420"/>
      <c r="L237" s="420"/>
    </row>
    <row r="238" spans="1:12" s="437" customFormat="1" ht="12.75" customHeight="1">
      <c r="A238" s="436"/>
      <c r="B238" s="333"/>
      <c r="C238" s="333"/>
      <c r="D238" s="418"/>
      <c r="E238" s="418"/>
      <c r="F238" s="418"/>
      <c r="G238" s="418"/>
      <c r="H238" s="418"/>
      <c r="I238" s="418"/>
      <c r="J238" s="420"/>
      <c r="K238" s="420"/>
      <c r="L238" s="420"/>
    </row>
    <row r="239" spans="1:12" s="437" customFormat="1" ht="12.75" customHeight="1">
      <c r="A239" s="436"/>
      <c r="B239" s="333"/>
      <c r="C239" s="333"/>
      <c r="D239" s="418"/>
      <c r="E239" s="418"/>
      <c r="F239" s="418"/>
      <c r="G239" s="418"/>
      <c r="H239" s="418"/>
      <c r="I239" s="418"/>
      <c r="J239" s="420"/>
      <c r="K239" s="420"/>
      <c r="L239" s="420"/>
    </row>
    <row r="240" spans="1:12" s="437" customFormat="1" ht="12.75" customHeight="1">
      <c r="A240" s="436"/>
      <c r="B240" s="333"/>
      <c r="C240" s="333"/>
      <c r="D240" s="418"/>
      <c r="E240" s="418"/>
      <c r="F240" s="418"/>
      <c r="G240" s="418"/>
      <c r="H240" s="418"/>
      <c r="I240" s="418"/>
      <c r="J240" s="420"/>
      <c r="K240" s="420"/>
      <c r="L240" s="420"/>
    </row>
    <row r="241" spans="1:12" s="437" customFormat="1" ht="12.75" customHeight="1">
      <c r="A241" s="436"/>
      <c r="B241" s="333"/>
      <c r="C241" s="333"/>
      <c r="D241" s="418"/>
      <c r="E241" s="418"/>
      <c r="F241" s="418"/>
      <c r="G241" s="418"/>
      <c r="H241" s="418"/>
      <c r="I241" s="418"/>
      <c r="J241" s="420"/>
      <c r="K241" s="420"/>
      <c r="L241" s="420"/>
    </row>
    <row r="242" spans="1:9" s="437" customFormat="1" ht="12.75" customHeight="1">
      <c r="A242" s="436"/>
      <c r="B242" s="333"/>
      <c r="C242" s="333"/>
      <c r="D242" s="680"/>
      <c r="E242" s="680"/>
      <c r="F242" s="680"/>
      <c r="G242" s="680"/>
      <c r="H242" s="680"/>
      <c r="I242" s="680"/>
    </row>
    <row r="243" spans="1:9" s="437" customFormat="1" ht="12.75" customHeight="1">
      <c r="A243" s="436"/>
      <c r="B243" s="333"/>
      <c r="C243" s="333"/>
      <c r="D243" s="680"/>
      <c r="E243" s="680"/>
      <c r="F243" s="680"/>
      <c r="G243" s="680"/>
      <c r="H243" s="680"/>
      <c r="I243" s="680"/>
    </row>
    <row r="244" spans="1:9" s="437" customFormat="1" ht="12.75" customHeight="1">
      <c r="A244" s="436"/>
      <c r="B244" s="333"/>
      <c r="C244" s="333"/>
      <c r="D244" s="680"/>
      <c r="E244" s="680"/>
      <c r="F244" s="680"/>
      <c r="G244" s="680"/>
      <c r="H244" s="680"/>
      <c r="I244" s="680"/>
    </row>
    <row r="245" spans="1:9" s="437" customFormat="1" ht="12.75" customHeight="1">
      <c r="A245" s="436"/>
      <c r="B245" s="333"/>
      <c r="C245" s="333"/>
      <c r="D245" s="680"/>
      <c r="E245" s="680"/>
      <c r="F245" s="680"/>
      <c r="G245" s="680"/>
      <c r="H245" s="680"/>
      <c r="I245" s="680"/>
    </row>
    <row r="246" spans="1:9" s="437" customFormat="1" ht="12.75" customHeight="1">
      <c r="A246" s="436"/>
      <c r="B246" s="333"/>
      <c r="C246" s="333"/>
      <c r="D246" s="680"/>
      <c r="E246" s="680"/>
      <c r="F246" s="680"/>
      <c r="G246" s="680"/>
      <c r="H246" s="680"/>
      <c r="I246" s="680"/>
    </row>
    <row r="247" spans="1:9" s="437" customFormat="1" ht="12.75" customHeight="1">
      <c r="A247" s="436"/>
      <c r="B247" s="333"/>
      <c r="C247" s="333"/>
      <c r="D247" s="680"/>
      <c r="E247" s="680"/>
      <c r="F247" s="680"/>
      <c r="G247" s="680"/>
      <c r="H247" s="680"/>
      <c r="I247" s="680"/>
    </row>
    <row r="248" spans="1:9" s="437" customFormat="1" ht="12.75" customHeight="1">
      <c r="A248" s="436"/>
      <c r="B248" s="333"/>
      <c r="C248" s="333"/>
      <c r="D248" s="680"/>
      <c r="E248" s="680"/>
      <c r="F248" s="680"/>
      <c r="G248" s="680"/>
      <c r="H248" s="680"/>
      <c r="I248" s="680"/>
    </row>
    <row r="249" spans="1:9" s="437" customFormat="1" ht="12.75" customHeight="1">
      <c r="A249" s="436"/>
      <c r="B249" s="333"/>
      <c r="C249" s="333"/>
      <c r="D249" s="680"/>
      <c r="E249" s="680"/>
      <c r="F249" s="680"/>
      <c r="G249" s="680"/>
      <c r="H249" s="680"/>
      <c r="I249" s="680"/>
    </row>
    <row r="250" spans="1:9" s="437" customFormat="1" ht="12.75" customHeight="1">
      <c r="A250" s="436"/>
      <c r="B250" s="333"/>
      <c r="C250" s="333"/>
      <c r="D250" s="680"/>
      <c r="E250" s="680"/>
      <c r="F250" s="680"/>
      <c r="G250" s="680"/>
      <c r="H250" s="680"/>
      <c r="I250" s="680"/>
    </row>
    <row r="251" spans="1:9" s="437" customFormat="1" ht="12.75" customHeight="1">
      <c r="A251" s="436"/>
      <c r="B251" s="333"/>
      <c r="C251" s="333"/>
      <c r="D251" s="680"/>
      <c r="E251" s="680"/>
      <c r="F251" s="680"/>
      <c r="G251" s="680"/>
      <c r="H251" s="680"/>
      <c r="I251" s="680"/>
    </row>
    <row r="252" spans="1:9" s="437" customFormat="1" ht="12.75" customHeight="1">
      <c r="A252" s="436"/>
      <c r="B252" s="333"/>
      <c r="C252" s="333"/>
      <c r="D252" s="680"/>
      <c r="E252" s="680"/>
      <c r="F252" s="680"/>
      <c r="G252" s="680"/>
      <c r="H252" s="680"/>
      <c r="I252" s="680"/>
    </row>
    <row r="253" s="437" customFormat="1" ht="12.75" customHeight="1">
      <c r="A253" s="436"/>
    </row>
    <row r="254" s="437" customFormat="1" ht="12.75" customHeight="1">
      <c r="A254" s="436"/>
    </row>
    <row r="255" s="437" customFormat="1" ht="12.75" customHeight="1">
      <c r="A255" s="436"/>
    </row>
    <row r="256" s="437" customFormat="1" ht="12.75" customHeight="1">
      <c r="A256" s="436"/>
    </row>
    <row r="257" s="437" customFormat="1" ht="12.75" customHeight="1">
      <c r="A257" s="436"/>
    </row>
    <row r="258" s="437" customFormat="1" ht="12.75" customHeight="1">
      <c r="A258" s="436"/>
    </row>
    <row r="259" s="437" customFormat="1" ht="12.75" customHeight="1">
      <c r="A259" s="436"/>
    </row>
    <row r="260" s="437" customFormat="1" ht="12.75" customHeight="1">
      <c r="A260" s="436"/>
    </row>
    <row r="261" s="437" customFormat="1" ht="12.75" customHeight="1">
      <c r="A261" s="436"/>
    </row>
    <row r="262" s="437" customFormat="1" ht="12.75" customHeight="1">
      <c r="A262" s="436"/>
    </row>
    <row r="263" s="437" customFormat="1" ht="12.75" customHeight="1">
      <c r="A263" s="436"/>
    </row>
    <row r="264" s="437" customFormat="1" ht="12.75" customHeight="1">
      <c r="A264" s="436"/>
    </row>
    <row r="265" s="437" customFormat="1" ht="12.75" customHeight="1">
      <c r="A265" s="335"/>
    </row>
    <row r="266" s="437" customFormat="1" ht="12.75" customHeight="1">
      <c r="A266" s="333"/>
    </row>
    <row r="267" s="437" customFormat="1" ht="12.75" customHeight="1">
      <c r="A267" s="333"/>
    </row>
    <row r="268" s="437" customFormat="1" ht="12.75" customHeight="1">
      <c r="A268" s="333"/>
    </row>
    <row r="269" s="437" customFormat="1" ht="12.75" customHeight="1">
      <c r="A269" s="333"/>
    </row>
    <row r="270" s="437" customFormat="1" ht="12.75" customHeight="1">
      <c r="A270" s="333"/>
    </row>
    <row r="271" s="437" customFormat="1" ht="12.75" customHeight="1">
      <c r="A271" s="333"/>
    </row>
    <row r="272" s="437" customFormat="1" ht="12.75" customHeight="1">
      <c r="A272" s="333"/>
    </row>
    <row r="273" s="437" customFormat="1" ht="12.75" customHeight="1">
      <c r="A273" s="333"/>
    </row>
    <row r="274" s="437" customFormat="1" ht="12.75" customHeight="1">
      <c r="A274" s="333"/>
    </row>
    <row r="275" s="437" customFormat="1" ht="12.75" customHeight="1">
      <c r="A275" s="333"/>
    </row>
    <row r="276" s="437" customFormat="1" ht="12.75" customHeight="1">
      <c r="A276" s="333"/>
    </row>
    <row r="277" s="437" customFormat="1" ht="12.75" customHeight="1">
      <c r="A277" s="333"/>
    </row>
    <row r="278" s="437" customFormat="1" ht="12.75" customHeight="1">
      <c r="A278" s="333"/>
    </row>
    <row r="279" s="437" customFormat="1" ht="12.75" customHeight="1">
      <c r="A279" s="333"/>
    </row>
    <row r="280" s="437" customFormat="1" ht="12.75" customHeight="1">
      <c r="A280" s="333"/>
    </row>
    <row r="281" s="437" customFormat="1" ht="12.75" customHeight="1">
      <c r="A281" s="333"/>
    </row>
    <row r="282" s="437" customFormat="1" ht="12.75" customHeight="1">
      <c r="A282" s="333"/>
    </row>
    <row r="283" s="437" customFormat="1" ht="12.75" customHeight="1">
      <c r="A283" s="333"/>
    </row>
    <row r="284" s="437" customFormat="1" ht="12.75" customHeight="1">
      <c r="A284" s="333"/>
    </row>
    <row r="285" s="437" customFormat="1" ht="12.75" customHeight="1">
      <c r="A285" s="333"/>
    </row>
    <row r="286" s="437" customFormat="1" ht="12.75" customHeight="1">
      <c r="A286" s="333"/>
    </row>
    <row r="287" s="437" customFormat="1" ht="12.75" customHeight="1">
      <c r="A287" s="333"/>
    </row>
    <row r="288" s="437" customFormat="1" ht="12.75" customHeight="1">
      <c r="A288" s="333"/>
    </row>
    <row r="289" s="437" customFormat="1" ht="12.75" customHeight="1">
      <c r="A289" s="333"/>
    </row>
    <row r="290" s="437" customFormat="1" ht="12.75" customHeight="1">
      <c r="A290" s="333"/>
    </row>
    <row r="291" s="437" customFormat="1" ht="12.75" customHeight="1">
      <c r="A291" s="333"/>
    </row>
    <row r="292" s="437" customFormat="1" ht="12.75" customHeight="1">
      <c r="A292" s="333"/>
    </row>
    <row r="293" s="437" customFormat="1" ht="12.75" customHeight="1">
      <c r="A293" s="333"/>
    </row>
    <row r="294" s="437" customFormat="1" ht="12.75" customHeight="1">
      <c r="A294" s="333"/>
    </row>
    <row r="295" s="437" customFormat="1" ht="12.75" customHeight="1">
      <c r="A295" s="333"/>
    </row>
    <row r="296" s="437" customFormat="1" ht="12.75" customHeight="1">
      <c r="A296" s="333"/>
    </row>
    <row r="297" s="437" customFormat="1" ht="12.75" customHeight="1">
      <c r="A297" s="333"/>
    </row>
    <row r="298" s="437" customFormat="1" ht="12.75" customHeight="1">
      <c r="A298" s="333"/>
    </row>
    <row r="299" s="437" customFormat="1" ht="12.75" customHeight="1">
      <c r="A299" s="333"/>
    </row>
    <row r="300" s="437" customFormat="1" ht="12.75" customHeight="1">
      <c r="A300" s="333"/>
    </row>
    <row r="301" s="437" customFormat="1" ht="12.75" customHeight="1">
      <c r="A301" s="333"/>
    </row>
    <row r="302" s="437" customFormat="1" ht="12.75" customHeight="1">
      <c r="A302" s="333"/>
    </row>
    <row r="303" s="437" customFormat="1" ht="12.75" customHeight="1">
      <c r="A303" s="333"/>
    </row>
    <row r="304" s="437" customFormat="1" ht="12.75" customHeight="1">
      <c r="A304" s="333"/>
    </row>
    <row r="305" s="437" customFormat="1" ht="12.75" customHeight="1">
      <c r="A305" s="333"/>
    </row>
    <row r="306" s="437" customFormat="1" ht="12.75" customHeight="1">
      <c r="A306" s="333"/>
    </row>
    <row r="307" s="437" customFormat="1" ht="12.75" customHeight="1">
      <c r="A307" s="333"/>
    </row>
    <row r="308" s="437" customFormat="1" ht="12.75" customHeight="1">
      <c r="A308" s="333"/>
    </row>
    <row r="309" s="437" customFormat="1" ht="12.75" customHeight="1">
      <c r="A309" s="333"/>
    </row>
    <row r="310" s="437" customFormat="1" ht="12.75" customHeight="1">
      <c r="A310" s="333"/>
    </row>
    <row r="311" s="437" customFormat="1" ht="12.75" customHeight="1">
      <c r="A311" s="333"/>
    </row>
    <row r="312" s="437" customFormat="1" ht="12.75" customHeight="1">
      <c r="A312" s="333"/>
    </row>
    <row r="313" s="437" customFormat="1" ht="12.75" customHeight="1">
      <c r="A313" s="333"/>
    </row>
    <row r="314" s="437" customFormat="1" ht="12.75" customHeight="1">
      <c r="A314" s="333"/>
    </row>
    <row r="315" s="437" customFormat="1" ht="12.75" customHeight="1">
      <c r="A315" s="333"/>
    </row>
    <row r="316" s="437" customFormat="1" ht="12.75" customHeight="1">
      <c r="A316" s="333"/>
    </row>
    <row r="317" s="437" customFormat="1" ht="12.75" customHeight="1">
      <c r="A317" s="333"/>
    </row>
    <row r="318" s="437" customFormat="1" ht="12.75" customHeight="1">
      <c r="A318" s="333"/>
    </row>
    <row r="319" s="437" customFormat="1" ht="12.75" customHeight="1">
      <c r="A319" s="333"/>
    </row>
    <row r="320" s="437" customFormat="1" ht="12.75" customHeight="1">
      <c r="A320" s="333"/>
    </row>
    <row r="321" s="437" customFormat="1" ht="12.75" customHeight="1">
      <c r="A321" s="333"/>
    </row>
    <row r="322" s="437" customFormat="1" ht="12.75" customHeight="1">
      <c r="A322" s="333"/>
    </row>
    <row r="323" s="437" customFormat="1" ht="12.75" customHeight="1">
      <c r="A323" s="333"/>
    </row>
    <row r="324" s="437" customFormat="1" ht="12.75" customHeight="1">
      <c r="A324" s="333"/>
    </row>
    <row r="325" s="437" customFormat="1" ht="12.75" customHeight="1">
      <c r="A325" s="333"/>
    </row>
    <row r="326" s="437" customFormat="1" ht="12.75" customHeight="1">
      <c r="A326" s="333"/>
    </row>
    <row r="327" s="437" customFormat="1" ht="12.75" customHeight="1">
      <c r="A327" s="333"/>
    </row>
    <row r="328" s="437" customFormat="1" ht="12.75" customHeight="1">
      <c r="A328" s="333"/>
    </row>
    <row r="329" s="437" customFormat="1" ht="12.75" customHeight="1">
      <c r="A329" s="333"/>
    </row>
    <row r="330" s="437" customFormat="1" ht="12.75" customHeight="1">
      <c r="A330" s="333"/>
    </row>
    <row r="331" s="437" customFormat="1" ht="12.75" customHeight="1">
      <c r="A331" s="333"/>
    </row>
    <row r="332" s="437" customFormat="1" ht="12.75" customHeight="1">
      <c r="A332" s="333"/>
    </row>
    <row r="333" s="437" customFormat="1" ht="12.75" customHeight="1">
      <c r="A333" s="333"/>
    </row>
    <row r="334" s="437" customFormat="1" ht="12.75" customHeight="1">
      <c r="A334" s="333"/>
    </row>
    <row r="335" s="437" customFormat="1" ht="12.75" customHeight="1">
      <c r="A335" s="333"/>
    </row>
    <row r="336" s="437" customFormat="1" ht="12.75" customHeight="1">
      <c r="A336" s="333"/>
    </row>
    <row r="337" s="437" customFormat="1" ht="12.75" customHeight="1">
      <c r="A337" s="333"/>
    </row>
    <row r="338" s="437" customFormat="1" ht="12.75" customHeight="1">
      <c r="A338" s="333"/>
    </row>
    <row r="339" s="437" customFormat="1" ht="12.75" customHeight="1">
      <c r="A339" s="333"/>
    </row>
    <row r="340" s="437" customFormat="1" ht="12.75" customHeight="1">
      <c r="A340" s="333"/>
    </row>
    <row r="341" s="437" customFormat="1" ht="12.75" customHeight="1">
      <c r="A341" s="333"/>
    </row>
    <row r="342" s="437" customFormat="1" ht="12.75" customHeight="1">
      <c r="A342" s="333"/>
    </row>
    <row r="343" s="437" customFormat="1" ht="12.75" customHeight="1">
      <c r="A343" s="333"/>
    </row>
    <row r="344" s="437" customFormat="1" ht="12.75" customHeight="1">
      <c r="A344" s="333"/>
    </row>
    <row r="345" s="437" customFormat="1" ht="12.75" customHeight="1">
      <c r="A345" s="333"/>
    </row>
    <row r="346" s="437" customFormat="1" ht="12.75" customHeight="1">
      <c r="A346" s="333"/>
    </row>
    <row r="347" s="437" customFormat="1" ht="12.75" customHeight="1">
      <c r="A347" s="333"/>
    </row>
    <row r="348" s="437" customFormat="1" ht="12.75" customHeight="1">
      <c r="A348" s="333"/>
    </row>
    <row r="349" s="437" customFormat="1" ht="12.75" customHeight="1">
      <c r="A349" s="333"/>
    </row>
    <row r="350" s="437" customFormat="1" ht="12.75" customHeight="1">
      <c r="A350" s="333"/>
    </row>
    <row r="351" s="437" customFormat="1" ht="12.75" customHeight="1">
      <c r="A351" s="333"/>
    </row>
    <row r="352" s="437" customFormat="1" ht="12.75" customHeight="1">
      <c r="A352" s="333"/>
    </row>
    <row r="353" s="437" customFormat="1" ht="12.75" customHeight="1">
      <c r="A353" s="333"/>
    </row>
    <row r="354" s="437" customFormat="1" ht="12.75" customHeight="1">
      <c r="A354" s="333"/>
    </row>
    <row r="355" s="437" customFormat="1" ht="12.75" customHeight="1">
      <c r="A355" s="333"/>
    </row>
    <row r="356" s="437" customFormat="1" ht="12.75" customHeight="1">
      <c r="A356" s="333"/>
    </row>
    <row r="357" s="437" customFormat="1" ht="12.75" customHeight="1">
      <c r="A357" s="333"/>
    </row>
    <row r="358" s="437" customFormat="1" ht="12.75" customHeight="1">
      <c r="A358" s="333"/>
    </row>
    <row r="359" s="437" customFormat="1" ht="12.75" customHeight="1">
      <c r="A359" s="333"/>
    </row>
    <row r="360" s="437" customFormat="1" ht="12.75" customHeight="1">
      <c r="A360" s="333"/>
    </row>
    <row r="361" s="437" customFormat="1" ht="12.75" customHeight="1">
      <c r="A361" s="333"/>
    </row>
    <row r="362" spans="1:12" s="437" customFormat="1" ht="12.75" customHeight="1">
      <c r="A362" s="333"/>
      <c r="B362" s="285"/>
      <c r="C362" s="285"/>
      <c r="D362" s="285"/>
      <c r="E362" s="285"/>
      <c r="F362" s="285"/>
      <c r="G362" s="285"/>
      <c r="H362" s="285"/>
      <c r="I362" s="285"/>
      <c r="J362" s="285"/>
      <c r="K362" s="285"/>
      <c r="L362" s="285"/>
    </row>
    <row r="363" spans="1:12" s="437" customFormat="1" ht="12.75" customHeight="1">
      <c r="A363" s="333"/>
      <c r="B363" s="285"/>
      <c r="C363" s="285"/>
      <c r="D363" s="285"/>
      <c r="E363" s="285"/>
      <c r="F363" s="285"/>
      <c r="G363" s="285"/>
      <c r="H363" s="285"/>
      <c r="I363" s="285"/>
      <c r="J363" s="285"/>
      <c r="K363" s="285"/>
      <c r="L363" s="285"/>
    </row>
    <row r="364" spans="1:12" s="437" customFormat="1" ht="12.75" customHeight="1">
      <c r="A364" s="333"/>
      <c r="B364" s="285"/>
      <c r="C364" s="285"/>
      <c r="D364" s="285"/>
      <c r="E364" s="285"/>
      <c r="F364" s="285"/>
      <c r="G364" s="285"/>
      <c r="H364" s="285"/>
      <c r="I364" s="285"/>
      <c r="J364" s="285"/>
      <c r="K364" s="285"/>
      <c r="L364" s="285"/>
    </row>
    <row r="365" spans="1:12" s="437" customFormat="1" ht="12.75" customHeight="1">
      <c r="A365" s="333"/>
      <c r="B365" s="285"/>
      <c r="C365" s="285"/>
      <c r="D365" s="285"/>
      <c r="E365" s="285"/>
      <c r="F365" s="285"/>
      <c r="G365" s="285"/>
      <c r="H365" s="285"/>
      <c r="I365" s="285"/>
      <c r="J365" s="285"/>
      <c r="K365" s="285"/>
      <c r="L365" s="285"/>
    </row>
    <row r="366" spans="1:12" s="437" customFormat="1" ht="12.75" customHeight="1">
      <c r="A366" s="333"/>
      <c r="B366" s="285"/>
      <c r="C366" s="285"/>
      <c r="D366" s="285"/>
      <c r="E366" s="285"/>
      <c r="F366" s="285"/>
      <c r="G366" s="285"/>
      <c r="H366" s="285"/>
      <c r="I366" s="285"/>
      <c r="J366" s="285"/>
      <c r="K366" s="285"/>
      <c r="L366" s="285"/>
    </row>
    <row r="367" spans="1:12" s="437" customFormat="1" ht="12.75" customHeight="1">
      <c r="A367" s="333"/>
      <c r="B367" s="285"/>
      <c r="C367" s="285"/>
      <c r="D367" s="285"/>
      <c r="E367" s="285"/>
      <c r="F367" s="285"/>
      <c r="G367" s="285"/>
      <c r="H367" s="285"/>
      <c r="I367" s="285"/>
      <c r="J367" s="285"/>
      <c r="K367" s="285"/>
      <c r="L367" s="285"/>
    </row>
    <row r="368" spans="1:12" s="437" customFormat="1" ht="12.75" customHeight="1">
      <c r="A368" s="333"/>
      <c r="B368" s="285"/>
      <c r="C368" s="285"/>
      <c r="D368" s="285"/>
      <c r="E368" s="285"/>
      <c r="F368" s="285"/>
      <c r="G368" s="285"/>
      <c r="H368" s="285"/>
      <c r="I368" s="285"/>
      <c r="J368" s="285"/>
      <c r="K368" s="285"/>
      <c r="L368" s="285"/>
    </row>
    <row r="369" spans="1:12" s="437" customFormat="1" ht="12.75" customHeight="1">
      <c r="A369" s="333"/>
      <c r="B369" s="285"/>
      <c r="C369" s="285"/>
      <c r="D369" s="285"/>
      <c r="E369" s="285"/>
      <c r="F369" s="285"/>
      <c r="G369" s="285"/>
      <c r="H369" s="285"/>
      <c r="I369" s="285"/>
      <c r="J369" s="285"/>
      <c r="K369" s="285"/>
      <c r="L369" s="285"/>
    </row>
    <row r="370" spans="1:12" s="437" customFormat="1" ht="12.75" customHeight="1">
      <c r="A370" s="333"/>
      <c r="B370" s="285"/>
      <c r="C370" s="285"/>
      <c r="D370" s="285"/>
      <c r="E370" s="285"/>
      <c r="F370" s="285"/>
      <c r="G370" s="285"/>
      <c r="H370" s="285"/>
      <c r="I370" s="285"/>
      <c r="J370" s="285"/>
      <c r="K370" s="285"/>
      <c r="L370" s="285"/>
    </row>
    <row r="371" spans="1:12" s="437" customFormat="1" ht="12.75" customHeight="1">
      <c r="A371" s="333"/>
      <c r="B371" s="285"/>
      <c r="C371" s="285"/>
      <c r="D371" s="285"/>
      <c r="E371" s="285"/>
      <c r="F371" s="285"/>
      <c r="G371" s="285"/>
      <c r="H371" s="285"/>
      <c r="I371" s="285"/>
      <c r="J371" s="285"/>
      <c r="K371" s="285"/>
      <c r="L371" s="285"/>
    </row>
    <row r="372" spans="1:12" s="437" customFormat="1" ht="12.75" customHeight="1">
      <c r="A372" s="333"/>
      <c r="B372" s="285"/>
      <c r="C372" s="285"/>
      <c r="D372" s="285"/>
      <c r="E372" s="285"/>
      <c r="F372" s="285"/>
      <c r="G372" s="285"/>
      <c r="H372" s="285"/>
      <c r="I372" s="285"/>
      <c r="J372" s="285"/>
      <c r="K372" s="285"/>
      <c r="L372" s="285"/>
    </row>
    <row r="373" spans="1:12" s="437" customFormat="1" ht="12.75" customHeight="1">
      <c r="A373" s="333"/>
      <c r="B373" s="285"/>
      <c r="C373" s="285"/>
      <c r="D373" s="285"/>
      <c r="E373" s="285"/>
      <c r="F373" s="285"/>
      <c r="G373" s="285"/>
      <c r="H373" s="285"/>
      <c r="I373" s="285"/>
      <c r="J373" s="285"/>
      <c r="K373" s="285"/>
      <c r="L373" s="285"/>
    </row>
    <row r="374" spans="1:12" s="437" customFormat="1" ht="12.75" customHeight="1">
      <c r="A374" s="333"/>
      <c r="B374" s="285"/>
      <c r="C374" s="285"/>
      <c r="D374" s="285"/>
      <c r="E374" s="285"/>
      <c r="F374" s="285"/>
      <c r="G374" s="285"/>
      <c r="H374" s="285"/>
      <c r="I374" s="285"/>
      <c r="J374" s="285"/>
      <c r="K374" s="285"/>
      <c r="L374" s="285"/>
    </row>
    <row r="375" spans="1:12" s="437" customFormat="1" ht="12.75" customHeight="1">
      <c r="A375" s="333"/>
      <c r="B375" s="285"/>
      <c r="C375" s="285"/>
      <c r="D375" s="285"/>
      <c r="E375" s="285"/>
      <c r="F375" s="285"/>
      <c r="G375" s="285"/>
      <c r="H375" s="285"/>
      <c r="I375" s="285"/>
      <c r="J375" s="285"/>
      <c r="K375" s="285"/>
      <c r="L375" s="285"/>
    </row>
    <row r="376" spans="1:12" s="437" customFormat="1" ht="12.75" customHeight="1">
      <c r="A376" s="333"/>
      <c r="B376" s="285"/>
      <c r="C376" s="285"/>
      <c r="D376" s="285"/>
      <c r="E376" s="285"/>
      <c r="F376" s="285"/>
      <c r="G376" s="285"/>
      <c r="H376" s="285"/>
      <c r="I376" s="285"/>
      <c r="J376" s="285"/>
      <c r="K376" s="285"/>
      <c r="L376" s="285"/>
    </row>
    <row r="377" spans="1:12" s="437" customFormat="1" ht="12.75" customHeight="1">
      <c r="A377" s="333"/>
      <c r="B377" s="285"/>
      <c r="C377" s="285"/>
      <c r="D377" s="285"/>
      <c r="E377" s="285"/>
      <c r="F377" s="285"/>
      <c r="G377" s="285"/>
      <c r="H377" s="285"/>
      <c r="I377" s="285"/>
      <c r="J377" s="285"/>
      <c r="K377" s="285"/>
      <c r="L377" s="285"/>
    </row>
    <row r="378" spans="1:12" s="437" customFormat="1" ht="12.75" customHeight="1">
      <c r="A378" s="333"/>
      <c r="B378" s="285"/>
      <c r="C378" s="285"/>
      <c r="D378" s="285"/>
      <c r="E378" s="285"/>
      <c r="F378" s="285"/>
      <c r="G378" s="285"/>
      <c r="H378" s="285"/>
      <c r="I378" s="285"/>
      <c r="J378" s="285"/>
      <c r="K378" s="285"/>
      <c r="L378" s="285"/>
    </row>
    <row r="379" spans="1:12" s="437" customFormat="1" ht="12.75" customHeight="1">
      <c r="A379" s="333"/>
      <c r="B379" s="285"/>
      <c r="C379" s="285"/>
      <c r="D379" s="285"/>
      <c r="E379" s="285"/>
      <c r="F379" s="285"/>
      <c r="G379" s="285"/>
      <c r="H379" s="285"/>
      <c r="I379" s="285"/>
      <c r="J379" s="285"/>
      <c r="K379" s="285"/>
      <c r="L379" s="285"/>
    </row>
    <row r="380" spans="1:12" s="437" customFormat="1" ht="12.75" customHeight="1">
      <c r="A380" s="333"/>
      <c r="B380" s="28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</row>
    <row r="381" spans="1:12" s="437" customFormat="1" ht="12.75" customHeight="1">
      <c r="A381" s="333"/>
      <c r="B381" s="285"/>
      <c r="C381" s="285"/>
      <c r="D381" s="285"/>
      <c r="E381" s="285"/>
      <c r="F381" s="285"/>
      <c r="G381" s="285"/>
      <c r="H381" s="285"/>
      <c r="I381" s="285"/>
      <c r="J381" s="285"/>
      <c r="K381" s="285"/>
      <c r="L381" s="285"/>
    </row>
    <row r="382" spans="1:12" s="437" customFormat="1" ht="12.75" customHeight="1">
      <c r="A382" s="333"/>
      <c r="B382" s="285"/>
      <c r="C382" s="285"/>
      <c r="D382" s="285"/>
      <c r="E382" s="285"/>
      <c r="F382" s="285"/>
      <c r="G382" s="285"/>
      <c r="H382" s="285"/>
      <c r="I382" s="285"/>
      <c r="J382" s="285"/>
      <c r="K382" s="285"/>
      <c r="L382" s="285"/>
    </row>
    <row r="383" spans="1:12" s="437" customFormat="1" ht="12.75" customHeight="1">
      <c r="A383" s="333"/>
      <c r="B383" s="285"/>
      <c r="C383" s="285"/>
      <c r="D383" s="285"/>
      <c r="E383" s="285"/>
      <c r="F383" s="285"/>
      <c r="G383" s="285"/>
      <c r="H383" s="285"/>
      <c r="I383" s="285"/>
      <c r="J383" s="285"/>
      <c r="K383" s="285"/>
      <c r="L383" s="285"/>
    </row>
    <row r="384" spans="1:12" s="437" customFormat="1" ht="12.75" customHeight="1">
      <c r="A384" s="333"/>
      <c r="B384" s="285"/>
      <c r="C384" s="285"/>
      <c r="D384" s="285"/>
      <c r="E384" s="285"/>
      <c r="F384" s="285"/>
      <c r="G384" s="285"/>
      <c r="H384" s="285"/>
      <c r="I384" s="285"/>
      <c r="J384" s="285"/>
      <c r="K384" s="285"/>
      <c r="L384" s="285"/>
    </row>
    <row r="385" spans="1:12" s="437" customFormat="1" ht="12.75" customHeight="1">
      <c r="A385" s="333"/>
      <c r="B385" s="285"/>
      <c r="C385" s="285"/>
      <c r="D385" s="285"/>
      <c r="E385" s="285"/>
      <c r="F385" s="285"/>
      <c r="G385" s="285"/>
      <c r="H385" s="285"/>
      <c r="I385" s="285"/>
      <c r="J385" s="285"/>
      <c r="K385" s="285"/>
      <c r="L385" s="285"/>
    </row>
    <row r="386" spans="1:12" s="437" customFormat="1" ht="12.75" customHeight="1">
      <c r="A386" s="333"/>
      <c r="B386" s="285"/>
      <c r="C386" s="285"/>
      <c r="D386" s="285"/>
      <c r="E386" s="285"/>
      <c r="F386" s="285"/>
      <c r="G386" s="285"/>
      <c r="H386" s="285"/>
      <c r="I386" s="285"/>
      <c r="J386" s="285"/>
      <c r="K386" s="285"/>
      <c r="L386" s="285"/>
    </row>
    <row r="387" spans="1:12" s="437" customFormat="1" ht="12.75" customHeight="1">
      <c r="A387" s="333"/>
      <c r="B387" s="285"/>
      <c r="C387" s="285"/>
      <c r="D387" s="285"/>
      <c r="E387" s="285"/>
      <c r="F387" s="285"/>
      <c r="G387" s="285"/>
      <c r="H387" s="285"/>
      <c r="I387" s="285"/>
      <c r="J387" s="285"/>
      <c r="K387" s="285"/>
      <c r="L387" s="285"/>
    </row>
    <row r="388" spans="1:12" s="437" customFormat="1" ht="12.75" customHeight="1">
      <c r="A388" s="333"/>
      <c r="B388" s="285"/>
      <c r="C388" s="285"/>
      <c r="D388" s="285"/>
      <c r="E388" s="285"/>
      <c r="F388" s="285"/>
      <c r="G388" s="285"/>
      <c r="H388" s="285"/>
      <c r="I388" s="285"/>
      <c r="J388" s="285"/>
      <c r="K388" s="285"/>
      <c r="L388" s="285"/>
    </row>
    <row r="389" spans="1:12" s="437" customFormat="1" ht="12.75" customHeight="1">
      <c r="A389" s="333"/>
      <c r="B389" s="28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</row>
    <row r="390" spans="1:12" s="437" customFormat="1" ht="12.75" customHeight="1">
      <c r="A390" s="333"/>
      <c r="B390" s="285"/>
      <c r="C390" s="285"/>
      <c r="D390" s="285"/>
      <c r="E390" s="285"/>
      <c r="F390" s="285"/>
      <c r="G390" s="285"/>
      <c r="H390" s="285"/>
      <c r="I390" s="285"/>
      <c r="J390" s="285"/>
      <c r="K390" s="285"/>
      <c r="L390" s="285"/>
    </row>
    <row r="391" spans="1:12" s="437" customFormat="1" ht="12.75" customHeight="1">
      <c r="A391" s="333"/>
      <c r="B391" s="285"/>
      <c r="C391" s="285"/>
      <c r="D391" s="285"/>
      <c r="E391" s="285"/>
      <c r="F391" s="285"/>
      <c r="G391" s="285"/>
      <c r="H391" s="285"/>
      <c r="I391" s="285"/>
      <c r="J391" s="285"/>
      <c r="K391" s="285"/>
      <c r="L391" s="285"/>
    </row>
    <row r="392" spans="1:12" s="437" customFormat="1" ht="12.75" customHeight="1">
      <c r="A392" s="333"/>
      <c r="B392" s="285"/>
      <c r="C392" s="285"/>
      <c r="D392" s="285"/>
      <c r="E392" s="285"/>
      <c r="F392" s="285"/>
      <c r="G392" s="285"/>
      <c r="H392" s="285"/>
      <c r="I392" s="285"/>
      <c r="J392" s="285"/>
      <c r="K392" s="285"/>
      <c r="L392" s="285"/>
    </row>
    <row r="393" spans="1:12" s="437" customFormat="1" ht="12.75" customHeight="1">
      <c r="A393" s="333"/>
      <c r="B393" s="285"/>
      <c r="C393" s="285"/>
      <c r="D393" s="285"/>
      <c r="E393" s="285"/>
      <c r="F393" s="285"/>
      <c r="G393" s="285"/>
      <c r="H393" s="285"/>
      <c r="I393" s="285"/>
      <c r="J393" s="285"/>
      <c r="K393" s="285"/>
      <c r="L393" s="285"/>
    </row>
    <row r="394" spans="1:12" s="437" customFormat="1" ht="12.75" customHeight="1">
      <c r="A394" s="333"/>
      <c r="B394" s="285"/>
      <c r="C394" s="285"/>
      <c r="D394" s="285"/>
      <c r="E394" s="285"/>
      <c r="F394" s="285"/>
      <c r="G394" s="285"/>
      <c r="H394" s="285"/>
      <c r="I394" s="285"/>
      <c r="J394" s="285"/>
      <c r="K394" s="285"/>
      <c r="L394" s="285"/>
    </row>
    <row r="395" spans="1:12" s="437" customFormat="1" ht="12.75" customHeight="1">
      <c r="A395" s="333"/>
      <c r="B395" s="285"/>
      <c r="C395" s="285"/>
      <c r="D395" s="285"/>
      <c r="E395" s="285"/>
      <c r="F395" s="285"/>
      <c r="G395" s="285"/>
      <c r="H395" s="285"/>
      <c r="I395" s="285"/>
      <c r="J395" s="285"/>
      <c r="K395" s="285"/>
      <c r="L395" s="285"/>
    </row>
    <row r="396" spans="1:12" s="437" customFormat="1" ht="12.75" customHeight="1">
      <c r="A396" s="333"/>
      <c r="B396" s="285"/>
      <c r="C396" s="285"/>
      <c r="D396" s="285"/>
      <c r="E396" s="285"/>
      <c r="F396" s="285"/>
      <c r="G396" s="285"/>
      <c r="H396" s="285"/>
      <c r="I396" s="285"/>
      <c r="J396" s="285"/>
      <c r="K396" s="285"/>
      <c r="L396" s="285"/>
    </row>
    <row r="397" spans="1:12" s="437" customFormat="1" ht="12.75" customHeight="1">
      <c r="A397" s="333"/>
      <c r="B397" s="285"/>
      <c r="C397" s="285"/>
      <c r="D397" s="285"/>
      <c r="E397" s="285"/>
      <c r="F397" s="285"/>
      <c r="G397" s="285"/>
      <c r="H397" s="285"/>
      <c r="I397" s="285"/>
      <c r="J397" s="285"/>
      <c r="K397" s="285"/>
      <c r="L397" s="285"/>
    </row>
    <row r="398" spans="1:12" s="437" customFormat="1" ht="12.75" customHeight="1">
      <c r="A398" s="333"/>
      <c r="B398" s="285"/>
      <c r="C398" s="285"/>
      <c r="D398" s="285"/>
      <c r="E398" s="285"/>
      <c r="F398" s="285"/>
      <c r="G398" s="285"/>
      <c r="H398" s="285"/>
      <c r="I398" s="285"/>
      <c r="J398" s="285"/>
      <c r="K398" s="285"/>
      <c r="L398" s="285"/>
    </row>
    <row r="399" spans="1:12" s="437" customFormat="1" ht="12.75" customHeight="1">
      <c r="A399" s="333"/>
      <c r="B399" s="285"/>
      <c r="C399" s="285"/>
      <c r="D399" s="285"/>
      <c r="E399" s="285"/>
      <c r="F399" s="285"/>
      <c r="G399" s="285"/>
      <c r="H399" s="285"/>
      <c r="I399" s="285"/>
      <c r="J399" s="285"/>
      <c r="K399" s="285"/>
      <c r="L399" s="285"/>
    </row>
  </sheetData>
  <sheetProtection/>
  <mergeCells count="195">
    <mergeCell ref="D36:I36"/>
    <mergeCell ref="D39:I39"/>
    <mergeCell ref="D68:I68"/>
    <mergeCell ref="D42:I42"/>
    <mergeCell ref="D43:I43"/>
    <mergeCell ref="D44:I44"/>
    <mergeCell ref="D45:I45"/>
    <mergeCell ref="D46:I46"/>
    <mergeCell ref="D52:I52"/>
    <mergeCell ref="D53:I53"/>
    <mergeCell ref="D15:I15"/>
    <mergeCell ref="D27:I27"/>
    <mergeCell ref="D28:I28"/>
    <mergeCell ref="D33:I33"/>
    <mergeCell ref="D34:I34"/>
    <mergeCell ref="D35:I35"/>
    <mergeCell ref="D29:I29"/>
    <mergeCell ref="D30:I30"/>
    <mergeCell ref="D31:I31"/>
    <mergeCell ref="D32:I32"/>
    <mergeCell ref="D18:I18"/>
    <mergeCell ref="D20:I20"/>
    <mergeCell ref="D16:I16"/>
    <mergeCell ref="D17:I17"/>
    <mergeCell ref="C10:I10"/>
    <mergeCell ref="D11:I11"/>
    <mergeCell ref="D12:I12"/>
    <mergeCell ref="D13:I13"/>
    <mergeCell ref="D19:I19"/>
    <mergeCell ref="D14:I14"/>
    <mergeCell ref="D54:I54"/>
    <mergeCell ref="D55:I55"/>
    <mergeCell ref="D47:I47"/>
    <mergeCell ref="D48:I48"/>
    <mergeCell ref="C51:I51"/>
    <mergeCell ref="D71:I71"/>
    <mergeCell ref="C56:I56"/>
    <mergeCell ref="C57:I57"/>
    <mergeCell ref="C58:I58"/>
    <mergeCell ref="D59:I59"/>
    <mergeCell ref="C72:I72"/>
    <mergeCell ref="H73:L73"/>
    <mergeCell ref="C77:I77"/>
    <mergeCell ref="D63:I63"/>
    <mergeCell ref="C65:I65"/>
    <mergeCell ref="D66:I66"/>
    <mergeCell ref="D67:I67"/>
    <mergeCell ref="C69:I69"/>
    <mergeCell ref="C70:I70"/>
    <mergeCell ref="C78:I78"/>
    <mergeCell ref="D80:I80"/>
    <mergeCell ref="D79:I79"/>
    <mergeCell ref="D81:I81"/>
    <mergeCell ref="D82:I82"/>
    <mergeCell ref="D83:I83"/>
    <mergeCell ref="D84:I84"/>
    <mergeCell ref="D85:I85"/>
    <mergeCell ref="D87:I87"/>
    <mergeCell ref="D88:I88"/>
    <mergeCell ref="D89:I89"/>
    <mergeCell ref="D86:I86"/>
    <mergeCell ref="D90:I90"/>
    <mergeCell ref="D91:I91"/>
    <mergeCell ref="D93:I93"/>
    <mergeCell ref="D95:I95"/>
    <mergeCell ref="D92:I92"/>
    <mergeCell ref="D94:I94"/>
    <mergeCell ref="D106:I106"/>
    <mergeCell ref="D107:I107"/>
    <mergeCell ref="D96:I96"/>
    <mergeCell ref="D97:I97"/>
    <mergeCell ref="D99:I99"/>
    <mergeCell ref="D100:I100"/>
    <mergeCell ref="D101:I101"/>
    <mergeCell ref="D98:I98"/>
    <mergeCell ref="H1:L1"/>
    <mergeCell ref="D2:I2"/>
    <mergeCell ref="A3:L3"/>
    <mergeCell ref="B4:L4"/>
    <mergeCell ref="B5:L5"/>
    <mergeCell ref="B8:I9"/>
    <mergeCell ref="L8:L9"/>
    <mergeCell ref="J9:K9"/>
    <mergeCell ref="C21:I21"/>
    <mergeCell ref="C22:I22"/>
    <mergeCell ref="C23:I23"/>
    <mergeCell ref="D24:I24"/>
    <mergeCell ref="D25:I25"/>
    <mergeCell ref="D26:I26"/>
    <mergeCell ref="C37:I37"/>
    <mergeCell ref="C38:I38"/>
    <mergeCell ref="D40:I40"/>
    <mergeCell ref="D41:I41"/>
    <mergeCell ref="C49:I49"/>
    <mergeCell ref="C50:I50"/>
    <mergeCell ref="D60:I60"/>
    <mergeCell ref="C64:I64"/>
    <mergeCell ref="D62:I62"/>
    <mergeCell ref="D61:I61"/>
    <mergeCell ref="D108:I108"/>
    <mergeCell ref="D109:I109"/>
    <mergeCell ref="D102:I102"/>
    <mergeCell ref="D103:I103"/>
    <mergeCell ref="D104:I104"/>
    <mergeCell ref="D105:I105"/>
    <mergeCell ref="D110:I110"/>
    <mergeCell ref="D111:I111"/>
    <mergeCell ref="D112:I112"/>
    <mergeCell ref="D113:I113"/>
    <mergeCell ref="D114:I114"/>
    <mergeCell ref="D115:I115"/>
    <mergeCell ref="D116:I116"/>
    <mergeCell ref="D117:I117"/>
    <mergeCell ref="D118:I118"/>
    <mergeCell ref="D119:I119"/>
    <mergeCell ref="D120:I120"/>
    <mergeCell ref="D121:I121"/>
    <mergeCell ref="D122:I122"/>
    <mergeCell ref="D123:I123"/>
    <mergeCell ref="D124:I124"/>
    <mergeCell ref="D125:I125"/>
    <mergeCell ref="D126:I126"/>
    <mergeCell ref="D127:I127"/>
    <mergeCell ref="D128:I128"/>
    <mergeCell ref="D129:I129"/>
    <mergeCell ref="D130:I130"/>
    <mergeCell ref="D131:I131"/>
    <mergeCell ref="D132:I132"/>
    <mergeCell ref="D133:I133"/>
    <mergeCell ref="D134:I134"/>
    <mergeCell ref="D135:I135"/>
    <mergeCell ref="D136:I136"/>
    <mergeCell ref="D137:I137"/>
    <mergeCell ref="D138:I138"/>
    <mergeCell ref="I139:L139"/>
    <mergeCell ref="C143:I143"/>
    <mergeCell ref="D144:I144"/>
    <mergeCell ref="D145:I145"/>
    <mergeCell ref="D146:I146"/>
    <mergeCell ref="D147:I147"/>
    <mergeCell ref="D148:I148"/>
    <mergeCell ref="D149:I149"/>
    <mergeCell ref="D150:I150"/>
    <mergeCell ref="C151:I151"/>
    <mergeCell ref="D152:I152"/>
    <mergeCell ref="C153:I153"/>
    <mergeCell ref="D154:I154"/>
    <mergeCell ref="D155:I155"/>
    <mergeCell ref="D156:I156"/>
    <mergeCell ref="D157:I157"/>
    <mergeCell ref="D158:I158"/>
    <mergeCell ref="D159:I159"/>
    <mergeCell ref="D160:I160"/>
    <mergeCell ref="D161:I161"/>
    <mergeCell ref="D162:I162"/>
    <mergeCell ref="C163:I163"/>
    <mergeCell ref="C171:I171"/>
    <mergeCell ref="C173:I173"/>
    <mergeCell ref="D174:I174"/>
    <mergeCell ref="D175:I175"/>
    <mergeCell ref="D176:I176"/>
    <mergeCell ref="D177:I177"/>
    <mergeCell ref="D178:I178"/>
    <mergeCell ref="D179:I179"/>
    <mergeCell ref="D180:I180"/>
    <mergeCell ref="D181:I181"/>
    <mergeCell ref="D182:I182"/>
    <mergeCell ref="D183:I183"/>
    <mergeCell ref="D184:I184"/>
    <mergeCell ref="D185:I185"/>
    <mergeCell ref="D186:I186"/>
    <mergeCell ref="D187:I187"/>
    <mergeCell ref="D188:I188"/>
    <mergeCell ref="D189:I189"/>
    <mergeCell ref="D190:I190"/>
    <mergeCell ref="D191:I191"/>
    <mergeCell ref="C192:I192"/>
    <mergeCell ref="D193:I193"/>
    <mergeCell ref="C194:I194"/>
    <mergeCell ref="C195:I195"/>
    <mergeCell ref="C196:I196"/>
    <mergeCell ref="D197:I197"/>
    <mergeCell ref="C198:I198"/>
    <mergeCell ref="D251:I251"/>
    <mergeCell ref="D252:I252"/>
    <mergeCell ref="D245:I245"/>
    <mergeCell ref="D246:I246"/>
    <mergeCell ref="D247:I247"/>
    <mergeCell ref="D248:I248"/>
    <mergeCell ref="D249:I249"/>
    <mergeCell ref="D250:I250"/>
    <mergeCell ref="D199:I199"/>
    <mergeCell ref="D242:I242"/>
    <mergeCell ref="D243:I243"/>
    <mergeCell ref="D244:I24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4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="60" zoomScalePageLayoutView="0" workbookViewId="0" topLeftCell="A1">
      <selection activeCell="J30" sqref="J30"/>
    </sheetView>
  </sheetViews>
  <sheetFormatPr defaultColWidth="8.8515625" defaultRowHeight="12.75"/>
  <cols>
    <col min="1" max="1" width="3.00390625" style="439" customWidth="1"/>
    <col min="2" max="2" width="3.28125" style="439" customWidth="1"/>
    <col min="3" max="3" width="3.8515625" style="441" customWidth="1"/>
    <col min="4" max="4" width="74.140625" style="442" customWidth="1"/>
    <col min="5" max="5" width="13.421875" style="443" customWidth="1"/>
    <col min="6" max="6" width="13.57421875" style="439" customWidth="1"/>
    <col min="7" max="16384" width="8.8515625" style="439" customWidth="1"/>
  </cols>
  <sheetData>
    <row r="1" spans="2:6" ht="18.75" customHeight="1">
      <c r="B1" s="759" t="s">
        <v>604</v>
      </c>
      <c r="C1" s="759"/>
      <c r="D1" s="759"/>
      <c r="E1" s="759"/>
      <c r="F1" s="759"/>
    </row>
    <row r="2" spans="1:6" ht="16.5" customHeight="1">
      <c r="A2" s="760"/>
      <c r="B2" s="758"/>
      <c r="C2" s="758"/>
      <c r="D2" s="758"/>
      <c r="E2" s="758"/>
      <c r="F2" s="758"/>
    </row>
    <row r="3" ht="16.5" customHeight="1"/>
    <row r="4" spans="1:6" ht="23.25" customHeight="1">
      <c r="A4" s="757" t="s">
        <v>605</v>
      </c>
      <c r="B4" s="758"/>
      <c r="C4" s="758"/>
      <c r="D4" s="758"/>
      <c r="E4" s="758"/>
      <c r="F4" s="758"/>
    </row>
    <row r="5" spans="1:6" ht="24.75" customHeight="1">
      <c r="A5" s="757" t="s">
        <v>606</v>
      </c>
      <c r="B5" s="758"/>
      <c r="C5" s="758"/>
      <c r="D5" s="758"/>
      <c r="E5" s="758"/>
      <c r="F5" s="758"/>
    </row>
    <row r="6" spans="1:6" ht="24.75" customHeight="1">
      <c r="A6" s="757" t="s">
        <v>87</v>
      </c>
      <c r="B6" s="758"/>
      <c r="C6" s="758"/>
      <c r="D6" s="758"/>
      <c r="E6" s="758"/>
      <c r="F6" s="758"/>
    </row>
    <row r="7" spans="1:6" ht="16.5" customHeight="1">
      <c r="A7" s="444"/>
      <c r="B7" s="440"/>
      <c r="C7" s="440"/>
      <c r="D7" s="440"/>
      <c r="E7" s="440"/>
      <c r="F7" s="440"/>
    </row>
    <row r="8" spans="1:5" ht="16.5" customHeight="1">
      <c r="A8" s="380"/>
      <c r="C8" s="444"/>
      <c r="D8" s="445"/>
      <c r="E8" s="445"/>
    </row>
    <row r="9" spans="1:6" ht="18" customHeight="1">
      <c r="A9" s="446"/>
      <c r="B9" s="447" t="s">
        <v>0</v>
      </c>
      <c r="C9" s="447" t="s">
        <v>1</v>
      </c>
      <c r="D9" s="447" t="s">
        <v>2</v>
      </c>
      <c r="E9" s="448" t="s">
        <v>3</v>
      </c>
      <c r="F9" s="449" t="s">
        <v>4</v>
      </c>
    </row>
    <row r="10" spans="1:6" ht="18.75" customHeight="1">
      <c r="A10" s="447">
        <v>1</v>
      </c>
      <c r="F10" s="443" t="s">
        <v>88</v>
      </c>
    </row>
    <row r="11" spans="1:6" s="452" customFormat="1" ht="48" customHeight="1">
      <c r="A11" s="450">
        <f aca="true" t="shared" si="0" ref="A11:A38">A10+1</f>
        <v>2</v>
      </c>
      <c r="B11" s="761" t="s">
        <v>100</v>
      </c>
      <c r="C11" s="762"/>
      <c r="D11" s="763"/>
      <c r="E11" s="451" t="s">
        <v>222</v>
      </c>
      <c r="F11" s="451" t="s">
        <v>384</v>
      </c>
    </row>
    <row r="12" spans="1:6" s="452" customFormat="1" ht="24.75" customHeight="1">
      <c r="A12" s="450">
        <f t="shared" si="0"/>
        <v>3</v>
      </c>
      <c r="B12" s="761" t="s">
        <v>101</v>
      </c>
      <c r="C12" s="764"/>
      <c r="D12" s="764"/>
      <c r="E12" s="453"/>
      <c r="F12" s="454"/>
    </row>
    <row r="13" spans="1:6" s="452" customFormat="1" ht="24.75" customHeight="1">
      <c r="A13" s="450">
        <f t="shared" si="0"/>
        <v>4</v>
      </c>
      <c r="B13" s="752" t="s">
        <v>102</v>
      </c>
      <c r="C13" s="753"/>
      <c r="D13" s="753"/>
      <c r="E13" s="453"/>
      <c r="F13" s="454"/>
    </row>
    <row r="14" spans="1:6" s="452" customFormat="1" ht="24.75" customHeight="1">
      <c r="A14" s="450">
        <f t="shared" si="0"/>
        <v>5</v>
      </c>
      <c r="B14" s="455"/>
      <c r="C14" s="456" t="s">
        <v>10</v>
      </c>
      <c r="D14" s="457" t="s">
        <v>236</v>
      </c>
      <c r="E14" s="458">
        <v>3730</v>
      </c>
      <c r="F14" s="458">
        <v>3184</v>
      </c>
    </row>
    <row r="15" spans="1:6" ht="24.75" customHeight="1">
      <c r="A15" s="450">
        <f t="shared" si="0"/>
        <v>6</v>
      </c>
      <c r="B15" s="459"/>
      <c r="C15" s="456" t="s">
        <v>16</v>
      </c>
      <c r="D15" s="460" t="s">
        <v>136</v>
      </c>
      <c r="E15" s="458">
        <v>500</v>
      </c>
      <c r="F15" s="458">
        <v>500</v>
      </c>
    </row>
    <row r="16" spans="1:6" ht="24.75" customHeight="1">
      <c r="A16" s="450">
        <f t="shared" si="0"/>
        <v>7</v>
      </c>
      <c r="B16" s="459"/>
      <c r="C16" s="456" t="s">
        <v>23</v>
      </c>
      <c r="D16" s="461" t="s">
        <v>607</v>
      </c>
      <c r="E16" s="458">
        <v>6461</v>
      </c>
      <c r="F16" s="458">
        <v>2236</v>
      </c>
    </row>
    <row r="17" spans="1:6" ht="24.75" customHeight="1">
      <c r="A17" s="450">
        <f t="shared" si="0"/>
        <v>8</v>
      </c>
      <c r="B17" s="459"/>
      <c r="C17" s="456" t="s">
        <v>26</v>
      </c>
      <c r="D17" s="461" t="s">
        <v>261</v>
      </c>
      <c r="E17" s="458">
        <v>100</v>
      </c>
      <c r="F17" s="458">
        <v>100</v>
      </c>
    </row>
    <row r="18" spans="1:6" ht="24.75" customHeight="1">
      <c r="A18" s="450">
        <f t="shared" si="0"/>
        <v>9</v>
      </c>
      <c r="B18" s="459"/>
      <c r="C18" s="456" t="s">
        <v>57</v>
      </c>
      <c r="D18" s="461" t="s">
        <v>237</v>
      </c>
      <c r="E18" s="458">
        <v>20000</v>
      </c>
      <c r="F18" s="458">
        <v>20000</v>
      </c>
    </row>
    <row r="19" spans="1:6" ht="24.75" customHeight="1">
      <c r="A19" s="450">
        <f t="shared" si="0"/>
        <v>10</v>
      </c>
      <c r="B19" s="459"/>
      <c r="C19" s="456" t="s">
        <v>59</v>
      </c>
      <c r="D19" s="461" t="s">
        <v>608</v>
      </c>
      <c r="E19" s="458">
        <v>5000</v>
      </c>
      <c r="F19" s="458">
        <v>5000</v>
      </c>
    </row>
    <row r="20" spans="1:6" ht="24.75" customHeight="1">
      <c r="A20" s="450">
        <f t="shared" si="0"/>
        <v>11</v>
      </c>
      <c r="B20" s="459"/>
      <c r="C20" s="456" t="s">
        <v>52</v>
      </c>
      <c r="D20" s="461" t="s">
        <v>609</v>
      </c>
      <c r="E20" s="458">
        <v>1000</v>
      </c>
      <c r="F20" s="458">
        <v>1000</v>
      </c>
    </row>
    <row r="21" spans="1:6" ht="24.75" customHeight="1">
      <c r="A21" s="450">
        <f t="shared" si="0"/>
        <v>12</v>
      </c>
      <c r="B21" s="459"/>
      <c r="C21" s="456" t="s">
        <v>27</v>
      </c>
      <c r="D21" s="461" t="s">
        <v>610</v>
      </c>
      <c r="E21" s="458">
        <v>9000</v>
      </c>
      <c r="F21" s="458">
        <v>8800</v>
      </c>
    </row>
    <row r="22" spans="1:6" ht="24.75" customHeight="1">
      <c r="A22" s="450">
        <f t="shared" si="0"/>
        <v>13</v>
      </c>
      <c r="B22" s="459"/>
      <c r="C22" s="456" t="s">
        <v>29</v>
      </c>
      <c r="D22" s="461" t="s">
        <v>611</v>
      </c>
      <c r="E22" s="458"/>
      <c r="F22" s="458">
        <v>3049</v>
      </c>
    </row>
    <row r="23" spans="1:6" s="452" customFormat="1" ht="24.75" customHeight="1">
      <c r="A23" s="450">
        <f t="shared" si="0"/>
        <v>14</v>
      </c>
      <c r="B23" s="462" t="s">
        <v>89</v>
      </c>
      <c r="C23" s="765" t="s">
        <v>612</v>
      </c>
      <c r="D23" s="766"/>
      <c r="E23" s="463">
        <f>SUM(E14:E22)</f>
        <v>45791</v>
      </c>
      <c r="F23" s="463">
        <f>SUM(F14:F22)</f>
        <v>43869</v>
      </c>
    </row>
    <row r="24" spans="1:6" s="452" customFormat="1" ht="24.75" customHeight="1">
      <c r="A24" s="450">
        <f t="shared" si="0"/>
        <v>15</v>
      </c>
      <c r="B24" s="750" t="s">
        <v>103</v>
      </c>
      <c r="C24" s="751"/>
      <c r="D24" s="751"/>
      <c r="E24" s="464"/>
      <c r="F24" s="465"/>
    </row>
    <row r="25" spans="1:6" s="452" customFormat="1" ht="24.75" customHeight="1">
      <c r="A25" s="450">
        <f t="shared" si="0"/>
        <v>16</v>
      </c>
      <c r="B25" s="752" t="s">
        <v>102</v>
      </c>
      <c r="C25" s="753"/>
      <c r="D25" s="753"/>
      <c r="E25" s="464"/>
      <c r="F25" s="465"/>
    </row>
    <row r="26" spans="1:6" ht="24.75" customHeight="1">
      <c r="A26" s="450">
        <f t="shared" si="0"/>
        <v>17</v>
      </c>
      <c r="B26" s="459"/>
      <c r="C26" s="466" t="s">
        <v>10</v>
      </c>
      <c r="D26" s="460" t="s">
        <v>137</v>
      </c>
      <c r="E26" s="467">
        <v>20000</v>
      </c>
      <c r="F26" s="460">
        <v>17000</v>
      </c>
    </row>
    <row r="27" spans="1:6" ht="24.75" customHeight="1">
      <c r="A27" s="450">
        <f t="shared" si="0"/>
        <v>18</v>
      </c>
      <c r="B27" s="459"/>
      <c r="C27" s="466" t="s">
        <v>16</v>
      </c>
      <c r="D27" s="460" t="s">
        <v>238</v>
      </c>
      <c r="E27" s="458">
        <v>5000</v>
      </c>
      <c r="F27" s="460">
        <v>4249</v>
      </c>
    </row>
    <row r="28" spans="1:6" ht="24.75" customHeight="1">
      <c r="A28" s="450">
        <f t="shared" si="0"/>
        <v>19</v>
      </c>
      <c r="B28" s="459"/>
      <c r="C28" s="466" t="s">
        <v>23</v>
      </c>
      <c r="D28" s="460" t="s">
        <v>239</v>
      </c>
      <c r="E28" s="458">
        <v>80000</v>
      </c>
      <c r="F28" s="460">
        <v>80000</v>
      </c>
    </row>
    <row r="29" spans="1:6" ht="32.25" customHeight="1">
      <c r="A29" s="450">
        <f t="shared" si="0"/>
        <v>20</v>
      </c>
      <c r="B29" s="459"/>
      <c r="C29" s="466" t="s">
        <v>26</v>
      </c>
      <c r="D29" s="461" t="s">
        <v>613</v>
      </c>
      <c r="E29" s="458">
        <v>27664</v>
      </c>
      <c r="F29" s="460">
        <v>27664</v>
      </c>
    </row>
    <row r="30" spans="1:6" ht="24.75" customHeight="1">
      <c r="A30" s="450">
        <f t="shared" si="0"/>
        <v>21</v>
      </c>
      <c r="B30" s="459"/>
      <c r="C30" s="466" t="s">
        <v>57</v>
      </c>
      <c r="D30" s="460" t="s">
        <v>240</v>
      </c>
      <c r="E30" s="458">
        <v>11000</v>
      </c>
      <c r="F30" s="460">
        <v>6262</v>
      </c>
    </row>
    <row r="31" spans="1:6" ht="31.5" customHeight="1">
      <c r="A31" s="450">
        <f t="shared" si="0"/>
        <v>22</v>
      </c>
      <c r="B31" s="459"/>
      <c r="C31" s="466" t="s">
        <v>59</v>
      </c>
      <c r="D31" s="461" t="s">
        <v>614</v>
      </c>
      <c r="E31" s="458">
        <v>2300</v>
      </c>
      <c r="F31" s="460">
        <v>2300</v>
      </c>
    </row>
    <row r="32" spans="1:6" ht="24.75" customHeight="1">
      <c r="A32" s="450">
        <f t="shared" si="0"/>
        <v>23</v>
      </c>
      <c r="B32" s="459"/>
      <c r="C32" s="466" t="s">
        <v>52</v>
      </c>
      <c r="D32" s="460" t="s">
        <v>241</v>
      </c>
      <c r="E32" s="458">
        <v>1000</v>
      </c>
      <c r="F32" s="460">
        <v>1000</v>
      </c>
    </row>
    <row r="33" spans="1:6" ht="32.25" customHeight="1">
      <c r="A33" s="450">
        <f t="shared" si="0"/>
        <v>24</v>
      </c>
      <c r="B33" s="459"/>
      <c r="C33" s="466" t="s">
        <v>27</v>
      </c>
      <c r="D33" s="461" t="s">
        <v>427</v>
      </c>
      <c r="E33" s="458">
        <v>10949</v>
      </c>
      <c r="F33" s="460">
        <v>10949</v>
      </c>
    </row>
    <row r="34" spans="1:6" ht="32.25" customHeight="1">
      <c r="A34" s="450">
        <f t="shared" si="0"/>
        <v>25</v>
      </c>
      <c r="B34" s="459"/>
      <c r="C34" s="466" t="s">
        <v>29</v>
      </c>
      <c r="D34" s="461" t="s">
        <v>615</v>
      </c>
      <c r="E34" s="458">
        <v>32888</v>
      </c>
      <c r="F34" s="460">
        <v>32888</v>
      </c>
    </row>
    <row r="35" spans="1:6" ht="24.75" customHeight="1">
      <c r="A35" s="450">
        <f t="shared" si="0"/>
        <v>26</v>
      </c>
      <c r="B35" s="459"/>
      <c r="C35" s="466" t="s">
        <v>31</v>
      </c>
      <c r="D35" s="460" t="s">
        <v>260</v>
      </c>
      <c r="E35" s="458">
        <v>3000</v>
      </c>
      <c r="F35" s="460">
        <v>3000</v>
      </c>
    </row>
    <row r="36" spans="1:6" ht="24.75" customHeight="1">
      <c r="A36" s="450">
        <f t="shared" si="0"/>
        <v>27</v>
      </c>
      <c r="B36" s="459"/>
      <c r="C36" s="466" t="s">
        <v>35</v>
      </c>
      <c r="D36" s="460" t="s">
        <v>428</v>
      </c>
      <c r="E36" s="458"/>
      <c r="F36" s="460">
        <v>196981</v>
      </c>
    </row>
    <row r="37" spans="1:6" s="452" customFormat="1" ht="24.75" customHeight="1">
      <c r="A37" s="450">
        <f t="shared" si="0"/>
        <v>28</v>
      </c>
      <c r="B37" s="468" t="s">
        <v>92</v>
      </c>
      <c r="C37" s="754" t="s">
        <v>616</v>
      </c>
      <c r="D37" s="754"/>
      <c r="E37" s="463">
        <f>SUM(E26:E36)</f>
        <v>193801</v>
      </c>
      <c r="F37" s="463">
        <f>SUM(F26:F36)</f>
        <v>382293</v>
      </c>
    </row>
    <row r="38" spans="1:6" s="452" customFormat="1" ht="18.75" customHeight="1">
      <c r="A38" s="450">
        <f t="shared" si="0"/>
        <v>29</v>
      </c>
      <c r="B38" s="469" t="s">
        <v>96</v>
      </c>
      <c r="C38" s="755" t="s">
        <v>104</v>
      </c>
      <c r="D38" s="756"/>
      <c r="E38" s="463">
        <f>E23+E37</f>
        <v>239592</v>
      </c>
      <c r="F38" s="463">
        <f>F23+F37</f>
        <v>426162</v>
      </c>
    </row>
    <row r="39" spans="3:5" ht="18.75" customHeight="1">
      <c r="C39" s="439"/>
      <c r="D39" s="439"/>
      <c r="E39" s="439"/>
    </row>
    <row r="40" spans="3:5" ht="18.75" customHeight="1">
      <c r="C40" s="439"/>
      <c r="D40" s="439"/>
      <c r="E40" s="439"/>
    </row>
    <row r="41" spans="3:5" ht="18.75" customHeight="1">
      <c r="C41" s="439"/>
      <c r="D41" s="439"/>
      <c r="E41" s="439"/>
    </row>
    <row r="42" spans="3:5" ht="18.75" customHeight="1">
      <c r="C42" s="439"/>
      <c r="D42" s="439"/>
      <c r="E42" s="439"/>
    </row>
    <row r="43" spans="3:5" ht="18.75" customHeight="1">
      <c r="C43" s="439"/>
      <c r="D43" s="439"/>
      <c r="E43" s="439"/>
    </row>
    <row r="44" spans="3:5" ht="18.75" customHeight="1">
      <c r="C44" s="439"/>
      <c r="D44" s="439"/>
      <c r="E44" s="439"/>
    </row>
    <row r="45" spans="3:5" ht="18.75" customHeight="1">
      <c r="C45" s="439"/>
      <c r="D45" s="439"/>
      <c r="E45" s="439"/>
    </row>
    <row r="46" spans="3:5" ht="38.25" customHeight="1">
      <c r="C46" s="442"/>
      <c r="D46" s="439"/>
      <c r="E46" s="439"/>
    </row>
    <row r="47" spans="3:5" ht="18.75" customHeight="1">
      <c r="C47" s="439"/>
      <c r="D47" s="439"/>
      <c r="E47" s="439"/>
    </row>
    <row r="48" spans="3:5" ht="18.75" customHeight="1">
      <c r="C48" s="439"/>
      <c r="D48" s="470"/>
      <c r="E48" s="439"/>
    </row>
    <row r="49" spans="3:5" ht="18.75" customHeight="1">
      <c r="C49" s="439"/>
      <c r="D49" s="470"/>
      <c r="E49" s="439"/>
    </row>
    <row r="50" spans="3:5" ht="18.75" customHeight="1">
      <c r="C50" s="439"/>
      <c r="D50" s="439"/>
      <c r="E50" s="439"/>
    </row>
    <row r="51" spans="3:5" ht="18.75" customHeight="1">
      <c r="C51" s="439"/>
      <c r="D51" s="439"/>
      <c r="E51" s="439"/>
    </row>
    <row r="52" spans="3:5" ht="18.75" customHeight="1">
      <c r="C52" s="439"/>
      <c r="D52" s="439"/>
      <c r="E52" s="439"/>
    </row>
    <row r="53" spans="3:5" ht="18.75" customHeight="1">
      <c r="C53" s="439"/>
      <c r="D53" s="439"/>
      <c r="E53" s="439"/>
    </row>
    <row r="54" spans="3:5" ht="18.75" customHeight="1">
      <c r="C54" s="439"/>
      <c r="D54" s="439"/>
      <c r="E54" s="439"/>
    </row>
    <row r="55" spans="3:5" ht="18.75" customHeight="1">
      <c r="C55" s="439"/>
      <c r="D55" s="439"/>
      <c r="E55" s="439"/>
    </row>
    <row r="56" spans="3:5" ht="18.75" customHeight="1">
      <c r="C56" s="439"/>
      <c r="D56" s="439"/>
      <c r="E56" s="439"/>
    </row>
    <row r="57" spans="3:5" ht="18.75" customHeight="1">
      <c r="C57" s="439"/>
      <c r="D57" s="439"/>
      <c r="E57" s="439"/>
    </row>
    <row r="58" spans="3:5" ht="18.75" customHeight="1">
      <c r="C58" s="439"/>
      <c r="D58" s="439"/>
      <c r="E58" s="439"/>
    </row>
    <row r="59" spans="3:5" ht="18.75" customHeight="1">
      <c r="C59" s="439"/>
      <c r="D59" s="439"/>
      <c r="E59" s="439"/>
    </row>
    <row r="60" spans="3:5" ht="18.75" customHeight="1">
      <c r="C60" s="439"/>
      <c r="D60" s="439"/>
      <c r="E60" s="439"/>
    </row>
    <row r="61" spans="3:5" ht="18.75" customHeight="1">
      <c r="C61" s="439"/>
      <c r="D61" s="439"/>
      <c r="E61" s="439"/>
    </row>
    <row r="62" spans="3:5" ht="18.75" customHeight="1">
      <c r="C62" s="439"/>
      <c r="D62" s="439"/>
      <c r="E62" s="439"/>
    </row>
    <row r="63" spans="3:5" ht="18.75" customHeight="1">
      <c r="C63" s="439"/>
      <c r="D63" s="439"/>
      <c r="E63" s="439"/>
    </row>
    <row r="64" spans="3:5" ht="18.75" customHeight="1">
      <c r="C64" s="439"/>
      <c r="D64" s="439"/>
      <c r="E64" s="439"/>
    </row>
    <row r="65" spans="3:5" ht="18.75" customHeight="1">
      <c r="C65" s="439"/>
      <c r="D65" s="439"/>
      <c r="E65" s="439"/>
    </row>
    <row r="66" spans="3:5" ht="18.75" customHeight="1">
      <c r="C66" s="439"/>
      <c r="D66" s="439"/>
      <c r="E66" s="439"/>
    </row>
    <row r="67" spans="3:5" ht="18.75" customHeight="1">
      <c r="C67" s="439"/>
      <c r="D67" s="439"/>
      <c r="E67" s="439"/>
    </row>
    <row r="68" spans="3:5" ht="18.75" customHeight="1">
      <c r="C68" s="439"/>
      <c r="D68" s="439"/>
      <c r="E68" s="439"/>
    </row>
    <row r="69" spans="3:5" ht="18.75" customHeight="1">
      <c r="C69" s="439"/>
      <c r="D69" s="439"/>
      <c r="E69" s="439"/>
    </row>
    <row r="70" spans="3:5" ht="18.75" customHeight="1">
      <c r="C70" s="439"/>
      <c r="D70" s="439"/>
      <c r="E70" s="439"/>
    </row>
    <row r="71" spans="3:5" ht="18.75" customHeight="1">
      <c r="C71" s="439"/>
      <c r="D71" s="439"/>
      <c r="E71" s="439"/>
    </row>
    <row r="72" spans="3:5" ht="18.75" customHeight="1">
      <c r="C72" s="439"/>
      <c r="D72" s="439"/>
      <c r="E72" s="439"/>
    </row>
    <row r="73" spans="3:5" ht="18.75" customHeight="1">
      <c r="C73" s="439"/>
      <c r="D73" s="439"/>
      <c r="E73" s="439"/>
    </row>
    <row r="74" spans="3:5" ht="18.75" customHeight="1">
      <c r="C74" s="439"/>
      <c r="D74" s="439"/>
      <c r="E74" s="439"/>
    </row>
    <row r="75" spans="3:5" ht="18.75" customHeight="1">
      <c r="C75" s="439"/>
      <c r="D75" s="439"/>
      <c r="E75" s="439"/>
    </row>
  </sheetData>
  <sheetProtection/>
  <mergeCells count="13">
    <mergeCell ref="B1:F1"/>
    <mergeCell ref="A2:F2"/>
    <mergeCell ref="A4:F4"/>
    <mergeCell ref="B11:D11"/>
    <mergeCell ref="B12:D12"/>
    <mergeCell ref="B13:D13"/>
    <mergeCell ref="B24:D24"/>
    <mergeCell ref="B25:D25"/>
    <mergeCell ref="C37:D37"/>
    <mergeCell ref="C38:D38"/>
    <mergeCell ref="A5:F5"/>
    <mergeCell ref="A6:F6"/>
    <mergeCell ref="C23:D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D34" sqref="D34:E34"/>
    </sheetView>
  </sheetViews>
  <sheetFormatPr defaultColWidth="9.140625" defaultRowHeight="12.75"/>
  <cols>
    <col min="1" max="1" width="4.00390625" style="225" customWidth="1"/>
    <col min="2" max="2" width="31.8515625" style="225" customWidth="1"/>
    <col min="3" max="3" width="9.57421875" style="225" customWidth="1"/>
    <col min="4" max="4" width="9.00390625" style="225" customWidth="1"/>
    <col min="5" max="5" width="10.57421875" style="225" customWidth="1"/>
    <col min="6" max="6" width="8.7109375" style="225" customWidth="1"/>
    <col min="7" max="7" width="10.28125" style="225" customWidth="1"/>
    <col min="8" max="8" width="8.7109375" style="225" customWidth="1"/>
    <col min="9" max="9" width="7.8515625" style="225" customWidth="1"/>
    <col min="10" max="10" width="9.140625" style="225" customWidth="1"/>
    <col min="11" max="11" width="10.421875" style="225" customWidth="1"/>
    <col min="12" max="12" width="8.28125" style="225" customWidth="1"/>
    <col min="13" max="13" width="10.00390625" style="225" customWidth="1"/>
    <col min="14" max="14" width="13.00390625" style="225" customWidth="1"/>
    <col min="15" max="16384" width="9.140625" style="225" customWidth="1"/>
  </cols>
  <sheetData>
    <row r="1" spans="9:20" ht="12.75">
      <c r="I1" s="772" t="s">
        <v>413</v>
      </c>
      <c r="J1" s="772"/>
      <c r="K1" s="772"/>
      <c r="L1" s="772"/>
      <c r="M1" s="772"/>
      <c r="N1" s="772"/>
      <c r="O1" s="226"/>
      <c r="P1" s="226"/>
      <c r="Q1" s="226"/>
      <c r="R1" s="226"/>
      <c r="S1" s="226"/>
      <c r="T1" s="226"/>
    </row>
    <row r="3" spans="1:14" ht="23.25" customHeight="1">
      <c r="A3" s="227"/>
      <c r="B3" s="773" t="s">
        <v>412</v>
      </c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</row>
    <row r="4" spans="1:14" ht="6" customHeight="1">
      <c r="A4" s="227"/>
      <c r="B4" s="228"/>
      <c r="C4" s="228"/>
      <c r="D4" s="228"/>
      <c r="E4" s="228"/>
      <c r="F4" s="229"/>
      <c r="G4" s="229"/>
      <c r="H4" s="229"/>
      <c r="I4" s="229"/>
      <c r="J4" s="229"/>
      <c r="K4" s="229"/>
      <c r="L4" s="229"/>
      <c r="M4" s="230"/>
      <c r="N4" s="230"/>
    </row>
    <row r="5" ht="6" customHeight="1">
      <c r="A5" s="231"/>
    </row>
    <row r="6" ht="22.5" customHeight="1">
      <c r="A6" s="231"/>
    </row>
    <row r="7" spans="1:15" s="237" customFormat="1" ht="21.75" customHeight="1">
      <c r="A7" s="231"/>
      <c r="B7" s="774" t="s">
        <v>234</v>
      </c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213"/>
    </row>
    <row r="8" spans="1:15" ht="16.5" customHeight="1">
      <c r="A8" s="232"/>
      <c r="B8" s="232" t="s">
        <v>0</v>
      </c>
      <c r="C8" s="232" t="s">
        <v>1</v>
      </c>
      <c r="D8" s="232" t="s">
        <v>2</v>
      </c>
      <c r="E8" s="232" t="s">
        <v>3</v>
      </c>
      <c r="F8" s="232" t="s">
        <v>4</v>
      </c>
      <c r="G8" s="232" t="s">
        <v>5</v>
      </c>
      <c r="H8" s="232" t="s">
        <v>86</v>
      </c>
      <c r="I8" s="232" t="s">
        <v>6</v>
      </c>
      <c r="J8" s="232" t="s">
        <v>7</v>
      </c>
      <c r="K8" s="232" t="s">
        <v>43</v>
      </c>
      <c r="L8" s="232" t="s">
        <v>8</v>
      </c>
      <c r="M8" s="232" t="s">
        <v>106</v>
      </c>
      <c r="N8" s="232" t="s">
        <v>44</v>
      </c>
      <c r="O8" s="231"/>
    </row>
    <row r="9" spans="1:15" ht="11.25" customHeight="1">
      <c r="A9" s="232" t="s">
        <v>10</v>
      </c>
      <c r="B9" s="768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227"/>
    </row>
    <row r="10" spans="1:15" ht="15.75" customHeight="1">
      <c r="A10" s="232" t="s">
        <v>16</v>
      </c>
      <c r="B10" s="769" t="s">
        <v>11</v>
      </c>
      <c r="C10" s="771" t="s">
        <v>705</v>
      </c>
      <c r="D10" s="771"/>
      <c r="E10" s="771"/>
      <c r="F10" s="771"/>
      <c r="G10" s="771"/>
      <c r="H10" s="771"/>
      <c r="I10" s="771"/>
      <c r="J10" s="771"/>
      <c r="K10" s="771"/>
      <c r="L10" s="771"/>
      <c r="M10" s="771"/>
      <c r="N10" s="771"/>
      <c r="O10" s="227"/>
    </row>
    <row r="11" spans="1:14" ht="19.5" customHeight="1">
      <c r="A11" s="232" t="s">
        <v>23</v>
      </c>
      <c r="B11" s="769"/>
      <c r="C11" s="771" t="s">
        <v>105</v>
      </c>
      <c r="D11" s="771"/>
      <c r="E11" s="771"/>
      <c r="F11" s="771"/>
      <c r="G11" s="771" t="s">
        <v>108</v>
      </c>
      <c r="H11" s="771"/>
      <c r="I11" s="771"/>
      <c r="J11" s="771"/>
      <c r="K11" s="771" t="s">
        <v>109</v>
      </c>
      <c r="L11" s="771"/>
      <c r="M11" s="771"/>
      <c r="N11" s="771"/>
    </row>
    <row r="12" spans="1:14" ht="120.75" customHeight="1">
      <c r="A12" s="232" t="s">
        <v>26</v>
      </c>
      <c r="B12" s="770"/>
      <c r="C12" s="233" t="s">
        <v>110</v>
      </c>
      <c r="D12" s="233" t="s">
        <v>111</v>
      </c>
      <c r="E12" s="234" t="s">
        <v>112</v>
      </c>
      <c r="F12" s="233" t="s">
        <v>393</v>
      </c>
      <c r="G12" s="233" t="s">
        <v>110</v>
      </c>
      <c r="H12" s="233" t="s">
        <v>111</v>
      </c>
      <c r="I12" s="234" t="s">
        <v>112</v>
      </c>
      <c r="J12" s="233" t="s">
        <v>113</v>
      </c>
      <c r="K12" s="233" t="s">
        <v>114</v>
      </c>
      <c r="L12" s="233" t="s">
        <v>111</v>
      </c>
      <c r="M12" s="234" t="s">
        <v>112</v>
      </c>
      <c r="N12" s="233" t="s">
        <v>393</v>
      </c>
    </row>
    <row r="13" spans="1:14" s="229" customFormat="1" ht="30" customHeight="1">
      <c r="A13" s="232" t="s">
        <v>57</v>
      </c>
      <c r="B13" s="238" t="s">
        <v>321</v>
      </c>
      <c r="C13" s="239">
        <v>84</v>
      </c>
      <c r="D13" s="239">
        <v>8</v>
      </c>
      <c r="E13" s="240">
        <f>SUM(C13:D13)</f>
        <v>92</v>
      </c>
      <c r="F13" s="239">
        <v>88</v>
      </c>
      <c r="G13" s="239">
        <v>84</v>
      </c>
      <c r="H13" s="239">
        <v>8</v>
      </c>
      <c r="I13" s="240">
        <f aca="true" t="shared" si="0" ref="I13:I18">SUM(G13:H13)</f>
        <v>92</v>
      </c>
      <c r="J13" s="239">
        <v>88</v>
      </c>
      <c r="K13" s="241">
        <v>84</v>
      </c>
      <c r="L13" s="241">
        <v>8</v>
      </c>
      <c r="M13" s="242">
        <f aca="true" t="shared" si="1" ref="M13:M18">SUM(K13:L13)</f>
        <v>92</v>
      </c>
      <c r="N13" s="242">
        <v>88</v>
      </c>
    </row>
    <row r="14" spans="1:14" s="229" customFormat="1" ht="21" customHeight="1">
      <c r="A14" s="232" t="s">
        <v>59</v>
      </c>
      <c r="B14" s="243" t="s">
        <v>115</v>
      </c>
      <c r="C14" s="244">
        <v>33</v>
      </c>
      <c r="D14" s="244">
        <v>1</v>
      </c>
      <c r="E14" s="240">
        <f aca="true" t="shared" si="2" ref="E14:E21">SUM(C14:D14)</f>
        <v>34</v>
      </c>
      <c r="F14" s="239">
        <v>33</v>
      </c>
      <c r="G14" s="244">
        <v>30</v>
      </c>
      <c r="H14" s="244">
        <v>1</v>
      </c>
      <c r="I14" s="240">
        <f t="shared" si="0"/>
        <v>31</v>
      </c>
      <c r="J14" s="239">
        <v>30</v>
      </c>
      <c r="K14" s="244">
        <v>30</v>
      </c>
      <c r="L14" s="244">
        <v>1</v>
      </c>
      <c r="M14" s="242">
        <f t="shared" si="1"/>
        <v>31</v>
      </c>
      <c r="N14" s="242">
        <v>30</v>
      </c>
    </row>
    <row r="15" spans="1:14" s="229" customFormat="1" ht="21.75" customHeight="1">
      <c r="A15" s="232" t="s">
        <v>52</v>
      </c>
      <c r="B15" s="243" t="s">
        <v>30</v>
      </c>
      <c r="C15" s="239">
        <v>3</v>
      </c>
      <c r="D15" s="239">
        <v>6</v>
      </c>
      <c r="E15" s="240">
        <f t="shared" si="2"/>
        <v>9</v>
      </c>
      <c r="F15" s="239">
        <v>6</v>
      </c>
      <c r="G15" s="239">
        <v>3</v>
      </c>
      <c r="H15" s="239">
        <v>6</v>
      </c>
      <c r="I15" s="240">
        <f t="shared" si="0"/>
        <v>9</v>
      </c>
      <c r="J15" s="239">
        <v>6</v>
      </c>
      <c r="K15" s="242">
        <v>3</v>
      </c>
      <c r="L15" s="242">
        <v>6</v>
      </c>
      <c r="M15" s="242">
        <f t="shared" si="1"/>
        <v>9</v>
      </c>
      <c r="N15" s="242">
        <v>6</v>
      </c>
    </row>
    <row r="16" spans="1:14" s="229" customFormat="1" ht="21.75" customHeight="1">
      <c r="A16" s="232" t="s">
        <v>27</v>
      </c>
      <c r="B16" s="243" t="s">
        <v>32</v>
      </c>
      <c r="C16" s="239">
        <v>9</v>
      </c>
      <c r="D16" s="239">
        <v>2</v>
      </c>
      <c r="E16" s="240">
        <f t="shared" si="2"/>
        <v>11</v>
      </c>
      <c r="F16" s="239">
        <v>10</v>
      </c>
      <c r="G16" s="239">
        <v>9</v>
      </c>
      <c r="H16" s="239">
        <v>2</v>
      </c>
      <c r="I16" s="240">
        <f t="shared" si="0"/>
        <v>11</v>
      </c>
      <c r="J16" s="239">
        <v>10</v>
      </c>
      <c r="K16" s="242">
        <v>9</v>
      </c>
      <c r="L16" s="242">
        <v>2</v>
      </c>
      <c r="M16" s="242">
        <f t="shared" si="1"/>
        <v>11</v>
      </c>
      <c r="N16" s="242">
        <v>10</v>
      </c>
    </row>
    <row r="17" spans="1:14" s="247" customFormat="1" ht="25.5" customHeight="1">
      <c r="A17" s="232" t="s">
        <v>29</v>
      </c>
      <c r="B17" s="238" t="s">
        <v>33</v>
      </c>
      <c r="C17" s="245">
        <v>52</v>
      </c>
      <c r="D17" s="245">
        <v>1</v>
      </c>
      <c r="E17" s="246">
        <f t="shared" si="2"/>
        <v>53</v>
      </c>
      <c r="F17" s="245">
        <v>52</v>
      </c>
      <c r="G17" s="245">
        <v>53</v>
      </c>
      <c r="H17" s="245">
        <v>0</v>
      </c>
      <c r="I17" s="240">
        <f t="shared" si="0"/>
        <v>53</v>
      </c>
      <c r="J17" s="245">
        <v>53</v>
      </c>
      <c r="K17" s="245">
        <v>52</v>
      </c>
      <c r="L17" s="245">
        <v>1</v>
      </c>
      <c r="M17" s="242">
        <f t="shared" si="1"/>
        <v>53</v>
      </c>
      <c r="N17" s="246">
        <v>53</v>
      </c>
    </row>
    <row r="18" spans="1:14" s="229" customFormat="1" ht="25.5" customHeight="1">
      <c r="A18" s="232" t="s">
        <v>31</v>
      </c>
      <c r="B18" s="243" t="s">
        <v>394</v>
      </c>
      <c r="C18" s="248"/>
      <c r="D18" s="248"/>
      <c r="E18" s="249"/>
      <c r="F18" s="248"/>
      <c r="G18" s="250">
        <v>6</v>
      </c>
      <c r="H18" s="250">
        <v>0</v>
      </c>
      <c r="I18" s="251">
        <f t="shared" si="0"/>
        <v>6</v>
      </c>
      <c r="J18" s="250">
        <v>6</v>
      </c>
      <c r="K18" s="250">
        <v>6</v>
      </c>
      <c r="L18" s="250">
        <v>0</v>
      </c>
      <c r="M18" s="242">
        <f t="shared" si="1"/>
        <v>6</v>
      </c>
      <c r="N18" s="251">
        <v>6</v>
      </c>
    </row>
    <row r="19" spans="1:14" s="229" customFormat="1" ht="42" customHeight="1">
      <c r="A19" s="232" t="s">
        <v>35</v>
      </c>
      <c r="B19" s="252" t="s">
        <v>116</v>
      </c>
      <c r="C19" s="240">
        <f>SUM(C13:C18)</f>
        <v>181</v>
      </c>
      <c r="D19" s="240">
        <f>8+1+6+2+1</f>
        <v>18</v>
      </c>
      <c r="E19" s="240">
        <f>92+34+9+11+53</f>
        <v>199</v>
      </c>
      <c r="F19" s="240">
        <f>SUM(F13:F18)</f>
        <v>189</v>
      </c>
      <c r="G19" s="240">
        <f>SUM(G13:G18)</f>
        <v>185</v>
      </c>
      <c r="H19" s="240">
        <f>8+1+6+2+1</f>
        <v>18</v>
      </c>
      <c r="I19" s="240">
        <f aca="true" t="shared" si="3" ref="I19:N19">SUM(I13:I18)</f>
        <v>202</v>
      </c>
      <c r="J19" s="240">
        <f t="shared" si="3"/>
        <v>193</v>
      </c>
      <c r="K19" s="242">
        <f t="shared" si="3"/>
        <v>184</v>
      </c>
      <c r="L19" s="242">
        <f t="shared" si="3"/>
        <v>18</v>
      </c>
      <c r="M19" s="242">
        <f t="shared" si="3"/>
        <v>202</v>
      </c>
      <c r="N19" s="242">
        <f t="shared" si="3"/>
        <v>193</v>
      </c>
    </row>
    <row r="20" spans="1:14" s="229" customFormat="1" ht="23.25" customHeight="1">
      <c r="A20" s="232" t="s">
        <v>53</v>
      </c>
      <c r="B20" s="243" t="s">
        <v>36</v>
      </c>
      <c r="C20" s="239">
        <v>64</v>
      </c>
      <c r="D20" s="239">
        <v>1</v>
      </c>
      <c r="E20" s="240">
        <f>SUM(C20:D20)</f>
        <v>65</v>
      </c>
      <c r="F20" s="239">
        <v>65</v>
      </c>
      <c r="G20" s="239">
        <v>64</v>
      </c>
      <c r="H20" s="239">
        <v>1</v>
      </c>
      <c r="I20" s="240">
        <f>SUM(G20:H20)</f>
        <v>65</v>
      </c>
      <c r="J20" s="239">
        <v>65</v>
      </c>
      <c r="K20" s="242">
        <v>59</v>
      </c>
      <c r="L20" s="242">
        <v>1</v>
      </c>
      <c r="M20" s="242">
        <f>SUM(K20:L20)</f>
        <v>60</v>
      </c>
      <c r="N20" s="242">
        <v>60</v>
      </c>
    </row>
    <row r="21" spans="1:14" s="229" customFormat="1" ht="24" customHeight="1">
      <c r="A21" s="232" t="s">
        <v>37</v>
      </c>
      <c r="B21" s="243" t="s">
        <v>117</v>
      </c>
      <c r="C21" s="239">
        <v>8</v>
      </c>
      <c r="D21" s="239">
        <v>0</v>
      </c>
      <c r="E21" s="240">
        <f t="shared" si="2"/>
        <v>8</v>
      </c>
      <c r="F21" s="239">
        <v>8</v>
      </c>
      <c r="G21" s="239">
        <v>8</v>
      </c>
      <c r="H21" s="239">
        <v>0</v>
      </c>
      <c r="I21" s="240">
        <f>SUM(G21:H21)</f>
        <v>8</v>
      </c>
      <c r="J21" s="239">
        <v>8</v>
      </c>
      <c r="K21" s="242">
        <v>8</v>
      </c>
      <c r="L21" s="242">
        <v>0</v>
      </c>
      <c r="M21" s="242">
        <f>SUM(K21:L21)</f>
        <v>8</v>
      </c>
      <c r="N21" s="240">
        <v>8</v>
      </c>
    </row>
    <row r="22" spans="1:14" s="229" customFormat="1" ht="31.5">
      <c r="A22" s="232" t="s">
        <v>39</v>
      </c>
      <c r="B22" s="252" t="s">
        <v>118</v>
      </c>
      <c r="C22" s="236">
        <f>181+64+8</f>
        <v>253</v>
      </c>
      <c r="D22" s="240">
        <f>18+1</f>
        <v>19</v>
      </c>
      <c r="E22" s="240">
        <f>199+65+8</f>
        <v>272</v>
      </c>
      <c r="F22" s="240">
        <f>189+65+8</f>
        <v>262</v>
      </c>
      <c r="G22" s="236">
        <f>SUM(G19:G21)</f>
        <v>257</v>
      </c>
      <c r="H22" s="240">
        <f>18+1</f>
        <v>19</v>
      </c>
      <c r="I22" s="240">
        <f aca="true" t="shared" si="4" ref="I22:N22">SUM(I19:I21)</f>
        <v>275</v>
      </c>
      <c r="J22" s="240">
        <f t="shared" si="4"/>
        <v>266</v>
      </c>
      <c r="K22" s="242">
        <f t="shared" si="4"/>
        <v>251</v>
      </c>
      <c r="L22" s="242">
        <f t="shared" si="4"/>
        <v>19</v>
      </c>
      <c r="M22" s="242">
        <f t="shared" si="4"/>
        <v>270</v>
      </c>
      <c r="N22" s="242">
        <f t="shared" si="4"/>
        <v>261</v>
      </c>
    </row>
    <row r="23" spans="1:14" s="229" customFormat="1" ht="16.5" customHeight="1">
      <c r="A23" s="231"/>
      <c r="B23" s="253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5"/>
      <c r="N23" s="254"/>
    </row>
    <row r="24" spans="1:15" s="257" customFormat="1" ht="16.5" customHeight="1">
      <c r="A24" s="776" t="s">
        <v>119</v>
      </c>
      <c r="B24" s="776"/>
      <c r="C24" s="776"/>
      <c r="D24" s="776"/>
      <c r="E24" s="776"/>
      <c r="F24" s="776"/>
      <c r="G24" s="776"/>
      <c r="H24" s="776"/>
      <c r="I24" s="776"/>
      <c r="J24" s="776"/>
      <c r="K24" s="776"/>
      <c r="L24" s="776"/>
      <c r="M24" s="776"/>
      <c r="N24" s="776"/>
      <c r="O24" s="256"/>
    </row>
    <row r="25" spans="1:14" s="229" customFormat="1" ht="16.5" customHeight="1">
      <c r="A25" s="231"/>
      <c r="B25" s="767"/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</row>
    <row r="26" spans="1:14" s="259" customFormat="1" ht="15.75">
      <c r="A26" s="258">
        <v>16</v>
      </c>
      <c r="B26" s="251" t="s">
        <v>38</v>
      </c>
      <c r="C26" s="251">
        <v>391</v>
      </c>
      <c r="D26" s="246">
        <v>0</v>
      </c>
      <c r="E26" s="251">
        <f>SUM(C26:D26)</f>
        <v>391</v>
      </c>
      <c r="F26" s="251">
        <v>391</v>
      </c>
      <c r="G26" s="251">
        <v>391</v>
      </c>
      <c r="H26" s="246">
        <v>0</v>
      </c>
      <c r="I26" s="251">
        <f>SUM(G26:H26)</f>
        <v>391</v>
      </c>
      <c r="J26" s="251">
        <v>391</v>
      </c>
      <c r="K26" s="249">
        <v>301</v>
      </c>
      <c r="L26" s="249">
        <v>0</v>
      </c>
      <c r="M26" s="249">
        <v>301</v>
      </c>
      <c r="N26" s="249">
        <v>301</v>
      </c>
    </row>
    <row r="29" ht="16.5" customHeight="1"/>
    <row r="30" ht="15" customHeight="1"/>
    <row r="37" ht="12.75">
      <c r="J37" s="235"/>
    </row>
  </sheetData>
  <sheetProtection/>
  <mergeCells count="11">
    <mergeCell ref="A24:N24"/>
    <mergeCell ref="B25:N25"/>
    <mergeCell ref="B9:N9"/>
    <mergeCell ref="B10:B12"/>
    <mergeCell ref="C10:N10"/>
    <mergeCell ref="C11:F11"/>
    <mergeCell ref="I1:N1"/>
    <mergeCell ref="B3:N3"/>
    <mergeCell ref="B7:N7"/>
    <mergeCell ref="G11:J11"/>
    <mergeCell ref="K11:N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view="pageBreakPreview" zoomScale="60" zoomScalePageLayoutView="0" workbookViewId="0" topLeftCell="A1">
      <selection activeCell="B2" sqref="B2:G2"/>
    </sheetView>
  </sheetViews>
  <sheetFormatPr defaultColWidth="9.140625" defaultRowHeight="12.75"/>
  <cols>
    <col min="1" max="1" width="3.57421875" style="86" customWidth="1"/>
    <col min="2" max="2" width="23.28125" style="66" customWidth="1"/>
    <col min="3" max="3" width="21.7109375" style="66" customWidth="1"/>
    <col min="4" max="4" width="16.421875" style="66" customWidth="1"/>
    <col min="5" max="5" width="23.28125" style="66" customWidth="1"/>
    <col min="6" max="6" width="16.421875" style="66" customWidth="1"/>
    <col min="7" max="7" width="18.421875" style="66" customWidth="1"/>
    <col min="8" max="8" width="11.57421875" style="66" customWidth="1"/>
    <col min="9" max="9" width="16.8515625" style="66" customWidth="1"/>
    <col min="10" max="10" width="11.140625" style="66" customWidth="1"/>
    <col min="11" max="11" width="11.57421875" style="66" customWidth="1"/>
    <col min="12" max="16384" width="9.140625" style="66" customWidth="1"/>
  </cols>
  <sheetData>
    <row r="2" spans="1:7" s="63" customFormat="1" ht="17.25" customHeight="1">
      <c r="A2" s="62"/>
      <c r="B2" s="789" t="s">
        <v>396</v>
      </c>
      <c r="C2" s="790"/>
      <c r="D2" s="790"/>
      <c r="E2" s="791"/>
      <c r="F2" s="791"/>
      <c r="G2" s="791"/>
    </row>
    <row r="3" spans="1:7" s="63" customFormat="1" ht="17.25" customHeight="1">
      <c r="A3" s="62"/>
      <c r="B3" s="217"/>
      <c r="C3" s="217"/>
      <c r="D3" s="217"/>
      <c r="E3" s="203"/>
      <c r="F3" s="203"/>
      <c r="G3" s="203"/>
    </row>
    <row r="4" spans="1:13" ht="21" customHeight="1">
      <c r="A4" s="64"/>
      <c r="B4" s="792" t="s">
        <v>267</v>
      </c>
      <c r="C4" s="792"/>
      <c r="D4" s="792"/>
      <c r="E4" s="792"/>
      <c r="F4" s="792"/>
      <c r="G4" s="792"/>
      <c r="H4" s="63"/>
      <c r="I4" s="63"/>
      <c r="J4" s="65"/>
      <c r="K4" s="65"/>
      <c r="L4" s="65"/>
      <c r="M4" s="65"/>
    </row>
    <row r="5" spans="1:13" ht="6" customHeight="1">
      <c r="A5" s="64"/>
      <c r="B5" s="67"/>
      <c r="C5" s="67"/>
      <c r="D5" s="67"/>
      <c r="E5" s="67"/>
      <c r="F5" s="67"/>
      <c r="G5" s="67"/>
      <c r="H5" s="67"/>
      <c r="I5" s="67"/>
      <c r="J5" s="65"/>
      <c r="K5" s="65"/>
      <c r="L5" s="65"/>
      <c r="M5" s="65"/>
    </row>
    <row r="6" spans="1:13" ht="16.5" customHeight="1">
      <c r="A6" s="64"/>
      <c r="B6" s="67"/>
      <c r="C6" s="67"/>
      <c r="D6" s="67"/>
      <c r="E6" s="67"/>
      <c r="F6" s="67"/>
      <c r="G6" s="68" t="s">
        <v>88</v>
      </c>
      <c r="H6" s="67"/>
      <c r="I6" s="67"/>
      <c r="J6" s="65"/>
      <c r="K6" s="65"/>
      <c r="L6" s="65"/>
      <c r="M6" s="65"/>
    </row>
    <row r="7" spans="1:7" s="67" customFormat="1" ht="19.5" customHeight="1">
      <c r="A7" s="69"/>
      <c r="B7" s="70" t="s">
        <v>0</v>
      </c>
      <c r="C7" s="69" t="s">
        <v>1</v>
      </c>
      <c r="D7" s="69" t="s">
        <v>2</v>
      </c>
      <c r="E7" s="69" t="s">
        <v>3</v>
      </c>
      <c r="F7" s="69" t="s">
        <v>4</v>
      </c>
      <c r="G7" s="69" t="s">
        <v>5</v>
      </c>
    </row>
    <row r="8" spans="1:7" ht="18.75" customHeight="1">
      <c r="A8" s="69" t="s">
        <v>10</v>
      </c>
      <c r="B8" s="793" t="s">
        <v>146</v>
      </c>
      <c r="C8" s="795" t="s">
        <v>147</v>
      </c>
      <c r="D8" s="795"/>
      <c r="E8" s="795" t="s">
        <v>148</v>
      </c>
      <c r="F8" s="795"/>
      <c r="G8" s="796" t="s">
        <v>112</v>
      </c>
    </row>
    <row r="9" spans="1:7" ht="31.5" customHeight="1">
      <c r="A9" s="69" t="s">
        <v>16</v>
      </c>
      <c r="B9" s="794"/>
      <c r="C9" s="71" t="s">
        <v>149</v>
      </c>
      <c r="D9" s="71" t="s">
        <v>138</v>
      </c>
      <c r="E9" s="71" t="s">
        <v>149</v>
      </c>
      <c r="F9" s="71" t="s">
        <v>138</v>
      </c>
      <c r="G9" s="796"/>
    </row>
    <row r="10" spans="1:7" ht="23.25" customHeight="1">
      <c r="A10" s="69" t="s">
        <v>23</v>
      </c>
      <c r="B10" s="781" t="s">
        <v>150</v>
      </c>
      <c r="C10" s="72"/>
      <c r="D10" s="73"/>
      <c r="E10" s="74" t="s">
        <v>151</v>
      </c>
      <c r="F10" s="75">
        <v>16541</v>
      </c>
      <c r="G10" s="76">
        <f aca="true" t="shared" si="0" ref="G10:G15">D10+F10</f>
        <v>16541</v>
      </c>
    </row>
    <row r="11" spans="1:7" ht="22.5" customHeight="1">
      <c r="A11" s="69" t="s">
        <v>26</v>
      </c>
      <c r="B11" s="782"/>
      <c r="C11" s="77"/>
      <c r="D11" s="75"/>
      <c r="E11" s="74" t="s">
        <v>152</v>
      </c>
      <c r="F11" s="75">
        <v>25</v>
      </c>
      <c r="G11" s="76">
        <f t="shared" si="0"/>
        <v>25</v>
      </c>
    </row>
    <row r="12" spans="1:7" ht="23.25" customHeight="1">
      <c r="A12" s="69" t="s">
        <v>57</v>
      </c>
      <c r="B12" s="78" t="s">
        <v>153</v>
      </c>
      <c r="C12" s="138" t="s">
        <v>263</v>
      </c>
      <c r="D12" s="75">
        <v>2738</v>
      </c>
      <c r="E12" s="74" t="s">
        <v>225</v>
      </c>
      <c r="F12" s="75">
        <v>593</v>
      </c>
      <c r="G12" s="76">
        <f t="shared" si="0"/>
        <v>3331</v>
      </c>
    </row>
    <row r="13" spans="1:7" ht="23.25" customHeight="1">
      <c r="A13" s="69" t="s">
        <v>59</v>
      </c>
      <c r="B13" s="139" t="s">
        <v>264</v>
      </c>
      <c r="C13" s="138"/>
      <c r="D13" s="75"/>
      <c r="E13" s="140" t="s">
        <v>265</v>
      </c>
      <c r="F13" s="75">
        <v>7500</v>
      </c>
      <c r="G13" s="76">
        <f t="shared" si="0"/>
        <v>7500</v>
      </c>
    </row>
    <row r="14" spans="1:7" ht="23.25" customHeight="1">
      <c r="A14" s="69" t="s">
        <v>52</v>
      </c>
      <c r="B14" s="77"/>
      <c r="C14" s="77"/>
      <c r="D14" s="75"/>
      <c r="E14" s="140" t="s">
        <v>266</v>
      </c>
      <c r="F14" s="75">
        <v>2850</v>
      </c>
      <c r="G14" s="76">
        <f t="shared" si="0"/>
        <v>2850</v>
      </c>
    </row>
    <row r="15" spans="1:7" ht="23.25" customHeight="1">
      <c r="A15" s="69" t="s">
        <v>27</v>
      </c>
      <c r="B15" s="79" t="s">
        <v>154</v>
      </c>
      <c r="C15" s="77"/>
      <c r="D15" s="75"/>
      <c r="E15" s="74" t="s">
        <v>155</v>
      </c>
      <c r="F15" s="75">
        <v>24</v>
      </c>
      <c r="G15" s="76">
        <f t="shared" si="0"/>
        <v>24</v>
      </c>
    </row>
    <row r="16" spans="1:7" s="82" customFormat="1" ht="23.25" customHeight="1">
      <c r="A16" s="69" t="s">
        <v>29</v>
      </c>
      <c r="B16" s="80" t="s">
        <v>156</v>
      </c>
      <c r="C16" s="81"/>
      <c r="D16" s="76">
        <f>SUM(D11:D15)</f>
        <v>2738</v>
      </c>
      <c r="E16" s="81"/>
      <c r="F16" s="76">
        <f>SUM(F10:F15)</f>
        <v>27533</v>
      </c>
      <c r="G16" s="76">
        <f>SUM(G10:G15)</f>
        <v>30271</v>
      </c>
    </row>
    <row r="17" s="67" customFormat="1" ht="12.75">
      <c r="A17" s="787" t="s">
        <v>31</v>
      </c>
    </row>
    <row r="18" spans="1:7" s="67" customFormat="1" ht="12.75">
      <c r="A18" s="788"/>
      <c r="G18" s="68" t="s">
        <v>88</v>
      </c>
    </row>
    <row r="19" spans="1:7" ht="21.75" customHeight="1">
      <c r="A19" s="69" t="s">
        <v>35</v>
      </c>
      <c r="B19" s="783" t="s">
        <v>157</v>
      </c>
      <c r="C19" s="783"/>
      <c r="D19" s="783"/>
      <c r="E19" s="783"/>
      <c r="F19" s="784"/>
      <c r="G19" s="83" t="s">
        <v>112</v>
      </c>
    </row>
    <row r="20" spans="1:7" s="84" customFormat="1" ht="22.5" customHeight="1">
      <c r="A20" s="69" t="s">
        <v>53</v>
      </c>
      <c r="B20" s="785" t="s">
        <v>158</v>
      </c>
      <c r="C20" s="785"/>
      <c r="D20" s="785"/>
      <c r="E20" s="785"/>
      <c r="F20" s="786"/>
      <c r="G20" s="218">
        <v>0</v>
      </c>
    </row>
    <row r="21" spans="1:7" s="84" customFormat="1" ht="22.5" customHeight="1">
      <c r="A21" s="69" t="s">
        <v>37</v>
      </c>
      <c r="B21" s="777" t="s">
        <v>159</v>
      </c>
      <c r="C21" s="777"/>
      <c r="D21" s="777"/>
      <c r="E21" s="777"/>
      <c r="F21" s="778"/>
      <c r="G21" s="218">
        <v>0</v>
      </c>
    </row>
    <row r="22" spans="1:7" s="84" customFormat="1" ht="23.25" customHeight="1">
      <c r="A22" s="69" t="s">
        <v>39</v>
      </c>
      <c r="B22" s="777" t="s">
        <v>160</v>
      </c>
      <c r="C22" s="777"/>
      <c r="D22" s="777"/>
      <c r="E22" s="777"/>
      <c r="F22" s="778"/>
      <c r="G22" s="218">
        <v>0</v>
      </c>
    </row>
    <row r="23" spans="1:7" s="84" customFormat="1" ht="22.5" customHeight="1">
      <c r="A23" s="69" t="s">
        <v>65</v>
      </c>
      <c r="B23" s="777" t="s">
        <v>161</v>
      </c>
      <c r="C23" s="777"/>
      <c r="D23" s="777"/>
      <c r="E23" s="777"/>
      <c r="F23" s="778"/>
      <c r="G23" s="219">
        <v>11152</v>
      </c>
    </row>
    <row r="24" spans="1:7" s="84" customFormat="1" ht="23.25" customHeight="1">
      <c r="A24" s="69" t="s">
        <v>66</v>
      </c>
      <c r="B24" s="777" t="s">
        <v>162</v>
      </c>
      <c r="C24" s="777"/>
      <c r="D24" s="777"/>
      <c r="E24" s="777"/>
      <c r="F24" s="778"/>
      <c r="G24" s="219">
        <v>0</v>
      </c>
    </row>
    <row r="25" spans="1:7" s="85" customFormat="1" ht="22.5" customHeight="1">
      <c r="A25" s="69" t="s">
        <v>67</v>
      </c>
      <c r="B25" s="779" t="s">
        <v>156</v>
      </c>
      <c r="C25" s="779"/>
      <c r="D25" s="779"/>
      <c r="E25" s="779"/>
      <c r="F25" s="780"/>
      <c r="G25" s="220">
        <f>SUM(G20:G24)</f>
        <v>11152</v>
      </c>
    </row>
    <row r="40" ht="12" customHeight="1"/>
    <row r="44" ht="12" customHeight="1"/>
  </sheetData>
  <sheetProtection/>
  <mergeCells count="15">
    <mergeCell ref="A17:A18"/>
    <mergeCell ref="B2:G2"/>
    <mergeCell ref="B4:G4"/>
    <mergeCell ref="B8:B9"/>
    <mergeCell ref="C8:D8"/>
    <mergeCell ref="E8:F8"/>
    <mergeCell ref="G8:G9"/>
    <mergeCell ref="B24:F24"/>
    <mergeCell ref="B25:F25"/>
    <mergeCell ref="B10:B11"/>
    <mergeCell ref="B19:F19"/>
    <mergeCell ref="B20:F20"/>
    <mergeCell ref="B21:F21"/>
    <mergeCell ref="B22:F22"/>
    <mergeCell ref="B23:F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B1" sqref="B1:F1"/>
    </sheetView>
  </sheetViews>
  <sheetFormatPr defaultColWidth="9.140625" defaultRowHeight="12.75"/>
  <cols>
    <col min="1" max="1" width="4.00390625" style="45" customWidth="1"/>
    <col min="2" max="2" width="31.8515625" style="45" customWidth="1"/>
    <col min="3" max="3" width="15.140625" style="45" customWidth="1"/>
    <col min="4" max="4" width="13.8515625" style="45" customWidth="1"/>
    <col min="5" max="5" width="15.140625" style="45" customWidth="1"/>
    <col min="6" max="6" width="15.28125" style="45" customWidth="1"/>
    <col min="7" max="16384" width="9.140625" style="45" customWidth="1"/>
  </cols>
  <sheetData>
    <row r="1" spans="1:6" ht="23.25" customHeight="1">
      <c r="A1" s="44"/>
      <c r="B1" s="789" t="s">
        <v>397</v>
      </c>
      <c r="C1" s="790"/>
      <c r="D1" s="790"/>
      <c r="E1" s="790"/>
      <c r="F1" s="797"/>
    </row>
    <row r="2" spans="1:6" ht="21.75" customHeight="1">
      <c r="A2" s="44"/>
      <c r="B2" s="26"/>
      <c r="C2" s="26"/>
      <c r="D2" s="26"/>
      <c r="E2" s="26"/>
      <c r="F2" s="27"/>
    </row>
    <row r="3" spans="1:6" ht="42" customHeight="1">
      <c r="A3" s="809" t="s">
        <v>359</v>
      </c>
      <c r="B3" s="810"/>
      <c r="C3" s="810"/>
      <c r="D3" s="810"/>
      <c r="E3" s="810"/>
      <c r="F3" s="810"/>
    </row>
    <row r="4" spans="1:6" ht="35.25" customHeight="1">
      <c r="A4" s="46"/>
      <c r="B4" s="798"/>
      <c r="C4" s="798"/>
      <c r="D4" s="798"/>
      <c r="E4" s="798"/>
      <c r="F4" s="798"/>
    </row>
    <row r="5" spans="1:7" ht="21.75" customHeight="1">
      <c r="A5" s="46"/>
      <c r="B5" s="799"/>
      <c r="C5" s="799"/>
      <c r="D5" s="799"/>
      <c r="E5" s="799"/>
      <c r="F5" s="799"/>
      <c r="G5" s="44"/>
    </row>
    <row r="6" spans="1:7" ht="16.5" customHeight="1">
      <c r="A6" s="134"/>
      <c r="B6" s="29" t="s">
        <v>0</v>
      </c>
      <c r="C6" s="29" t="s">
        <v>1</v>
      </c>
      <c r="D6" s="29" t="s">
        <v>2</v>
      </c>
      <c r="E6" s="29" t="s">
        <v>3</v>
      </c>
      <c r="F6" s="29" t="s">
        <v>4</v>
      </c>
      <c r="G6" s="46"/>
    </row>
    <row r="7" spans="1:7" ht="16.5" customHeight="1">
      <c r="A7" s="28"/>
      <c r="B7" s="800"/>
      <c r="C7" s="800"/>
      <c r="D7" s="800"/>
      <c r="E7" s="800"/>
      <c r="F7" s="800"/>
      <c r="G7" s="44"/>
    </row>
    <row r="8" spans="1:7" ht="15.75" customHeight="1">
      <c r="A8" s="129" t="s">
        <v>10</v>
      </c>
      <c r="B8" s="801" t="s">
        <v>11</v>
      </c>
      <c r="C8" s="803" t="s">
        <v>140</v>
      </c>
      <c r="D8" s="804"/>
      <c r="E8" s="804"/>
      <c r="F8" s="805"/>
      <c r="G8" s="44"/>
    </row>
    <row r="9" spans="1:6" ht="19.5" customHeight="1">
      <c r="A9" s="29" t="s">
        <v>16</v>
      </c>
      <c r="B9" s="801"/>
      <c r="C9" s="806"/>
      <c r="D9" s="807"/>
      <c r="E9" s="807"/>
      <c r="F9" s="808"/>
    </row>
    <row r="10" spans="1:6" ht="75" customHeight="1">
      <c r="A10" s="29" t="s">
        <v>23</v>
      </c>
      <c r="B10" s="802"/>
      <c r="C10" s="61" t="s">
        <v>141</v>
      </c>
      <c r="D10" s="61" t="s">
        <v>142</v>
      </c>
      <c r="E10" s="61" t="s">
        <v>143</v>
      </c>
      <c r="F10" s="61" t="s">
        <v>144</v>
      </c>
    </row>
    <row r="11" spans="1:6" ht="30" customHeight="1">
      <c r="A11" s="29" t="s">
        <v>26</v>
      </c>
      <c r="B11" s="190" t="s">
        <v>321</v>
      </c>
      <c r="C11" s="189">
        <v>0</v>
      </c>
      <c r="D11" s="31">
        <v>325970</v>
      </c>
      <c r="E11" s="31">
        <v>57598</v>
      </c>
      <c r="F11" s="31">
        <f aca="true" t="shared" si="0" ref="F11:F16">SUM(C11:E11)</f>
        <v>383568</v>
      </c>
    </row>
    <row r="12" spans="1:6" ht="21" customHeight="1">
      <c r="A12" s="29" t="s">
        <v>57</v>
      </c>
      <c r="B12" s="30" t="s">
        <v>115</v>
      </c>
      <c r="C12" s="32">
        <v>0</v>
      </c>
      <c r="D12" s="32">
        <v>61261</v>
      </c>
      <c r="E12" s="31">
        <v>109685</v>
      </c>
      <c r="F12" s="31">
        <f t="shared" si="0"/>
        <v>170946</v>
      </c>
    </row>
    <row r="13" spans="1:6" ht="21.75" customHeight="1">
      <c r="A13" s="29" t="s">
        <v>59</v>
      </c>
      <c r="B13" s="30" t="s">
        <v>30</v>
      </c>
      <c r="C13" s="31">
        <v>0</v>
      </c>
      <c r="D13" s="31">
        <v>14757</v>
      </c>
      <c r="E13" s="31">
        <v>4508</v>
      </c>
      <c r="F13" s="31">
        <f t="shared" si="0"/>
        <v>19265</v>
      </c>
    </row>
    <row r="14" spans="1:6" ht="21.75" customHeight="1">
      <c r="A14" s="29" t="s">
        <v>52</v>
      </c>
      <c r="B14" s="30" t="s">
        <v>32</v>
      </c>
      <c r="C14" s="31">
        <v>0</v>
      </c>
      <c r="D14" s="31">
        <v>29485</v>
      </c>
      <c r="E14" s="31">
        <v>4012</v>
      </c>
      <c r="F14" s="31">
        <f t="shared" si="0"/>
        <v>33497</v>
      </c>
    </row>
    <row r="15" spans="1:6" ht="21.75" customHeight="1">
      <c r="A15" s="29" t="s">
        <v>27</v>
      </c>
      <c r="B15" s="30" t="s">
        <v>33</v>
      </c>
      <c r="C15" s="31">
        <v>0</v>
      </c>
      <c r="D15" s="31">
        <v>325920</v>
      </c>
      <c r="E15" s="31">
        <v>48532</v>
      </c>
      <c r="F15" s="31">
        <f t="shared" si="0"/>
        <v>374452</v>
      </c>
    </row>
    <row r="16" spans="1:6" ht="23.25" customHeight="1">
      <c r="A16" s="29" t="s">
        <v>29</v>
      </c>
      <c r="B16" s="30" t="s">
        <v>36</v>
      </c>
      <c r="C16" s="31">
        <v>96340</v>
      </c>
      <c r="D16" s="31">
        <v>338109</v>
      </c>
      <c r="E16" s="31">
        <v>61487</v>
      </c>
      <c r="F16" s="31">
        <f t="shared" si="0"/>
        <v>495936</v>
      </c>
    </row>
    <row r="17" spans="1:6" ht="20.25" customHeight="1">
      <c r="A17" s="29" t="s">
        <v>31</v>
      </c>
      <c r="B17" s="34" t="s">
        <v>116</v>
      </c>
      <c r="C17" s="33">
        <f>SUM(C11:C16)</f>
        <v>96340</v>
      </c>
      <c r="D17" s="33">
        <f>SUM(D11:D16)</f>
        <v>1095502</v>
      </c>
      <c r="E17" s="33">
        <f>SUM(E11:E16)</f>
        <v>285822</v>
      </c>
      <c r="F17" s="33">
        <f>SUM(F11:F16)</f>
        <v>1477664</v>
      </c>
    </row>
    <row r="18" spans="1:6" ht="24" customHeight="1">
      <c r="A18" s="29" t="s">
        <v>35</v>
      </c>
      <c r="B18" s="30" t="s">
        <v>117</v>
      </c>
      <c r="C18" s="31">
        <v>0</v>
      </c>
      <c r="D18" s="125">
        <v>1875018</v>
      </c>
      <c r="E18" s="125">
        <v>591118</v>
      </c>
      <c r="F18" s="125">
        <f>SUM(C18:E18)</f>
        <v>2466136</v>
      </c>
    </row>
    <row r="19" spans="1:6" ht="25.5" customHeight="1">
      <c r="A19" s="29" t="s">
        <v>53</v>
      </c>
      <c r="B19" s="34" t="s">
        <v>145</v>
      </c>
      <c r="C19" s="33">
        <f>C17+C18</f>
        <v>96340</v>
      </c>
      <c r="D19" s="33">
        <f>SUM(D17:D18)</f>
        <v>2970520</v>
      </c>
      <c r="E19" s="33">
        <f>E17+E18</f>
        <v>876940</v>
      </c>
      <c r="F19" s="33">
        <f>F17+F18</f>
        <v>3943800</v>
      </c>
    </row>
    <row r="20" spans="1:6" ht="16.5" customHeight="1">
      <c r="A20" s="46"/>
      <c r="B20" s="47"/>
      <c r="C20" s="48"/>
      <c r="D20" s="48"/>
      <c r="E20" s="48"/>
      <c r="F20" s="48"/>
    </row>
    <row r="21" spans="1:6" ht="16.5" customHeight="1">
      <c r="A21" s="46"/>
      <c r="B21" s="49"/>
      <c r="C21" s="50"/>
      <c r="D21" s="50"/>
      <c r="E21" s="50"/>
      <c r="F21" s="137"/>
    </row>
    <row r="24" ht="16.5" customHeight="1"/>
    <row r="25" ht="15" customHeight="1"/>
  </sheetData>
  <sheetProtection/>
  <mergeCells count="7">
    <mergeCell ref="B1:F1"/>
    <mergeCell ref="B4:F4"/>
    <mergeCell ref="B5:F5"/>
    <mergeCell ref="B7:F7"/>
    <mergeCell ref="B8:B10"/>
    <mergeCell ref="C8:F9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W54"/>
  <sheetViews>
    <sheetView view="pageBreakPreview" zoomScale="60" zoomScalePageLayoutView="0" workbookViewId="0" topLeftCell="A1">
      <selection activeCell="I2" sqref="I2:O2"/>
    </sheetView>
  </sheetViews>
  <sheetFormatPr defaultColWidth="9.140625" defaultRowHeight="12.75"/>
  <cols>
    <col min="1" max="1" width="5.140625" style="4" customWidth="1"/>
    <col min="2" max="2" width="29.28125" style="4" customWidth="1"/>
    <col min="3" max="3" width="11.421875" style="4" customWidth="1"/>
    <col min="4" max="4" width="8.7109375" style="4" customWidth="1"/>
    <col min="5" max="5" width="9.421875" style="4" customWidth="1"/>
    <col min="6" max="6" width="8.28125" style="4" customWidth="1"/>
    <col min="7" max="8" width="8.57421875" style="4" customWidth="1"/>
    <col min="9" max="9" width="9.140625" style="4" customWidth="1"/>
    <col min="10" max="10" width="8.7109375" style="4" customWidth="1"/>
    <col min="11" max="11" width="8.8515625" style="4" customWidth="1"/>
    <col min="12" max="12" width="8.28125" style="4" customWidth="1"/>
    <col min="13" max="13" width="8.57421875" style="4" customWidth="1"/>
    <col min="14" max="15" width="8.7109375" style="4" customWidth="1"/>
    <col min="16" max="16384" width="9.140625" style="4" customWidth="1"/>
  </cols>
  <sheetData>
    <row r="1" s="204" customFormat="1" ht="12.75"/>
    <row r="2" spans="1:15" ht="12.75">
      <c r="A2" s="205"/>
      <c r="B2" s="812"/>
      <c r="C2" s="812"/>
      <c r="D2" s="813"/>
      <c r="E2" s="813"/>
      <c r="F2" s="813"/>
      <c r="I2" s="814" t="s">
        <v>398</v>
      </c>
      <c r="J2" s="814"/>
      <c r="K2" s="814"/>
      <c r="L2" s="814"/>
      <c r="M2" s="814"/>
      <c r="N2" s="814"/>
      <c r="O2" s="814"/>
    </row>
    <row r="3" spans="1:15" ht="12.75">
      <c r="A3" s="173"/>
      <c r="N3" s="203"/>
      <c r="O3" s="203"/>
    </row>
    <row r="4" spans="1:15" ht="12.75">
      <c r="A4" s="173"/>
      <c r="N4" s="203"/>
      <c r="O4" s="203"/>
    </row>
    <row r="5" ht="12.75">
      <c r="A5" s="173"/>
    </row>
    <row r="6" spans="1:15" ht="20.25">
      <c r="A6" s="173"/>
      <c r="B6" s="815" t="s">
        <v>345</v>
      </c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</row>
    <row r="7" spans="1:15" ht="20.25">
      <c r="A7" s="173"/>
      <c r="B7" s="815" t="s">
        <v>191</v>
      </c>
      <c r="C7" s="815"/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</row>
    <row r="8" spans="1:15" ht="20.25">
      <c r="A8" s="17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9.5" customHeight="1">
      <c r="A9" s="173"/>
      <c r="B9" s="815" t="s">
        <v>163</v>
      </c>
      <c r="C9" s="815"/>
      <c r="D9" s="815"/>
      <c r="E9" s="815"/>
      <c r="F9" s="815"/>
      <c r="G9" s="815"/>
      <c r="H9" s="815"/>
      <c r="I9" s="815"/>
      <c r="J9" s="815"/>
      <c r="K9" s="815"/>
      <c r="L9" s="815"/>
      <c r="M9" s="815"/>
      <c r="N9" s="815"/>
      <c r="O9" s="815"/>
    </row>
    <row r="10" spans="1:15" ht="12.75" customHeight="1">
      <c r="A10" s="17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811" t="s">
        <v>358</v>
      </c>
      <c r="O10" s="811"/>
    </row>
    <row r="11" spans="1:15" ht="12" customHeight="1">
      <c r="A11" s="206"/>
      <c r="B11" s="206" t="s">
        <v>0</v>
      </c>
      <c r="C11" s="206" t="s">
        <v>1</v>
      </c>
      <c r="D11" s="206" t="s">
        <v>2</v>
      </c>
      <c r="E11" s="206" t="s">
        <v>3</v>
      </c>
      <c r="F11" s="206" t="s">
        <v>4</v>
      </c>
      <c r="G11" s="206" t="s">
        <v>5</v>
      </c>
      <c r="H11" s="206" t="s">
        <v>86</v>
      </c>
      <c r="I11" s="206" t="s">
        <v>6</v>
      </c>
      <c r="J11" s="206" t="s">
        <v>7</v>
      </c>
      <c r="K11" s="206" t="s">
        <v>43</v>
      </c>
      <c r="L11" s="206" t="s">
        <v>8</v>
      </c>
      <c r="M11" s="206" t="s">
        <v>106</v>
      </c>
      <c r="N11" s="206" t="s">
        <v>44</v>
      </c>
      <c r="O11" s="206" t="s">
        <v>9</v>
      </c>
    </row>
    <row r="12" spans="1:15" s="107" customFormat="1" ht="31.5" customHeight="1">
      <c r="A12" s="104" t="s">
        <v>10</v>
      </c>
      <c r="B12" s="105" t="s">
        <v>192</v>
      </c>
      <c r="C12" s="105" t="s">
        <v>193</v>
      </c>
      <c r="D12" s="106" t="s">
        <v>194</v>
      </c>
      <c r="E12" s="106" t="s">
        <v>195</v>
      </c>
      <c r="F12" s="106" t="s">
        <v>196</v>
      </c>
      <c r="G12" s="106" t="s">
        <v>197</v>
      </c>
      <c r="H12" s="106" t="s">
        <v>198</v>
      </c>
      <c r="I12" s="106" t="s">
        <v>199</v>
      </c>
      <c r="J12" s="106" t="s">
        <v>200</v>
      </c>
      <c r="K12" s="106" t="s">
        <v>201</v>
      </c>
      <c r="L12" s="106" t="s">
        <v>202</v>
      </c>
      <c r="M12" s="106" t="s">
        <v>203</v>
      </c>
      <c r="N12" s="106" t="s">
        <v>204</v>
      </c>
      <c r="O12" s="106" t="s">
        <v>205</v>
      </c>
    </row>
    <row r="13" spans="1:16" ht="24.75" customHeight="1">
      <c r="A13" s="104" t="s">
        <v>16</v>
      </c>
      <c r="B13" s="207" t="s">
        <v>17</v>
      </c>
      <c r="C13" s="108">
        <v>502703</v>
      </c>
      <c r="D13" s="208">
        <v>52460</v>
      </c>
      <c r="E13" s="208">
        <v>52460</v>
      </c>
      <c r="F13" s="208">
        <v>52460</v>
      </c>
      <c r="G13" s="208">
        <v>52460</v>
      </c>
      <c r="H13" s="208">
        <v>25000</v>
      </c>
      <c r="I13" s="208">
        <v>20000</v>
      </c>
      <c r="J13" s="208">
        <v>20000</v>
      </c>
      <c r="K13" s="208">
        <v>18000</v>
      </c>
      <c r="L13" s="208">
        <v>52460</v>
      </c>
      <c r="M13" s="208">
        <v>52460</v>
      </c>
      <c r="N13" s="208">
        <v>52483</v>
      </c>
      <c r="O13" s="208">
        <v>52460</v>
      </c>
      <c r="P13" s="209"/>
    </row>
    <row r="14" spans="1:16" ht="24" customHeight="1">
      <c r="A14" s="104" t="s">
        <v>23</v>
      </c>
      <c r="B14" s="207" t="s">
        <v>18</v>
      </c>
      <c r="C14" s="108">
        <v>580968</v>
      </c>
      <c r="D14" s="208">
        <v>5000</v>
      </c>
      <c r="E14" s="208">
        <v>10000</v>
      </c>
      <c r="F14" s="208">
        <v>230000</v>
      </c>
      <c r="G14" s="208">
        <v>10000</v>
      </c>
      <c r="H14" s="208">
        <v>5000</v>
      </c>
      <c r="I14" s="208">
        <v>5000</v>
      </c>
      <c r="J14" s="208">
        <v>5000</v>
      </c>
      <c r="K14" s="208">
        <v>5000</v>
      </c>
      <c r="L14" s="208">
        <v>230000</v>
      </c>
      <c r="M14" s="208">
        <v>2500</v>
      </c>
      <c r="N14" s="208">
        <v>3468</v>
      </c>
      <c r="O14" s="208">
        <v>70000</v>
      </c>
      <c r="P14" s="209"/>
    </row>
    <row r="15" spans="1:16" ht="24.75" customHeight="1">
      <c r="A15" s="104" t="s">
        <v>26</v>
      </c>
      <c r="B15" s="207" t="s">
        <v>206</v>
      </c>
      <c r="C15" s="108">
        <v>1102275</v>
      </c>
      <c r="D15" s="208">
        <v>91856</v>
      </c>
      <c r="E15" s="208">
        <v>91856</v>
      </c>
      <c r="F15" s="208">
        <v>91856</v>
      </c>
      <c r="G15" s="208">
        <v>91856</v>
      </c>
      <c r="H15" s="208">
        <v>91856</v>
      </c>
      <c r="I15" s="208">
        <v>91856</v>
      </c>
      <c r="J15" s="208">
        <v>91856</v>
      </c>
      <c r="K15" s="208">
        <v>91856</v>
      </c>
      <c r="L15" s="208">
        <v>91856</v>
      </c>
      <c r="M15" s="208">
        <v>91856</v>
      </c>
      <c r="N15" s="208">
        <v>91856</v>
      </c>
      <c r="O15" s="208">
        <v>91859</v>
      </c>
      <c r="P15" s="209"/>
    </row>
    <row r="16" spans="1:16" ht="24.75" customHeight="1">
      <c r="A16" s="104" t="s">
        <v>57</v>
      </c>
      <c r="B16" s="207" t="s">
        <v>22</v>
      </c>
      <c r="C16" s="108">
        <v>123507</v>
      </c>
      <c r="D16" s="208"/>
      <c r="E16" s="208">
        <v>2300</v>
      </c>
      <c r="F16" s="208"/>
      <c r="G16" s="208">
        <v>20000</v>
      </c>
      <c r="H16" s="208"/>
      <c r="I16" s="208"/>
      <c r="J16" s="208"/>
      <c r="K16" s="208">
        <v>80000</v>
      </c>
      <c r="L16" s="208"/>
      <c r="M16" s="208"/>
      <c r="N16" s="208">
        <v>20000</v>
      </c>
      <c r="O16" s="208">
        <v>1207</v>
      </c>
      <c r="P16" s="209"/>
    </row>
    <row r="17" spans="1:16" ht="24.75" customHeight="1">
      <c r="A17" s="104" t="s">
        <v>59</v>
      </c>
      <c r="B17" s="207" t="s">
        <v>229</v>
      </c>
      <c r="C17" s="108">
        <v>871576</v>
      </c>
      <c r="D17" s="208">
        <v>52000</v>
      </c>
      <c r="E17" s="208">
        <v>60500</v>
      </c>
      <c r="F17" s="208">
        <v>62000</v>
      </c>
      <c r="G17" s="208">
        <v>73000</v>
      </c>
      <c r="H17" s="208">
        <v>72500</v>
      </c>
      <c r="I17" s="208">
        <v>65000</v>
      </c>
      <c r="J17" s="208">
        <v>70000</v>
      </c>
      <c r="K17" s="208">
        <v>70000</v>
      </c>
      <c r="L17" s="208">
        <v>80000</v>
      </c>
      <c r="M17" s="208">
        <v>95000</v>
      </c>
      <c r="N17" s="208">
        <v>98000</v>
      </c>
      <c r="O17" s="208">
        <v>73576</v>
      </c>
      <c r="P17" s="209"/>
    </row>
    <row r="18" spans="1:16" ht="33.75" customHeight="1">
      <c r="A18" s="104" t="s">
        <v>52</v>
      </c>
      <c r="B18" s="207" t="s">
        <v>230</v>
      </c>
      <c r="C18" s="108">
        <v>499523</v>
      </c>
      <c r="D18" s="208">
        <v>40000</v>
      </c>
      <c r="E18" s="208">
        <v>40000</v>
      </c>
      <c r="F18" s="208">
        <v>30000</v>
      </c>
      <c r="G18" s="208">
        <v>45000</v>
      </c>
      <c r="H18" s="208">
        <v>35000</v>
      </c>
      <c r="I18" s="208">
        <v>40000</v>
      </c>
      <c r="J18" s="208">
        <v>40000</v>
      </c>
      <c r="K18" s="208">
        <v>40000</v>
      </c>
      <c r="L18" s="208">
        <v>43523</v>
      </c>
      <c r="M18" s="208">
        <v>46000</v>
      </c>
      <c r="N18" s="208">
        <v>45000</v>
      </c>
      <c r="O18" s="208">
        <v>55000</v>
      </c>
      <c r="P18" s="209"/>
    </row>
    <row r="19" spans="1:16" ht="24.75" customHeight="1">
      <c r="A19" s="104" t="s">
        <v>27</v>
      </c>
      <c r="B19" s="207" t="s">
        <v>207</v>
      </c>
      <c r="C19" s="108">
        <f>111123+152125</f>
        <v>263248</v>
      </c>
      <c r="D19" s="208">
        <v>30659</v>
      </c>
      <c r="E19" s="208">
        <v>106259</v>
      </c>
      <c r="F19" s="208">
        <v>0</v>
      </c>
      <c r="G19" s="208">
        <v>0</v>
      </c>
      <c r="H19" s="208">
        <v>0</v>
      </c>
      <c r="I19" s="208"/>
      <c r="J19" s="208">
        <v>0</v>
      </c>
      <c r="K19" s="208">
        <v>69419</v>
      </c>
      <c r="L19" s="208">
        <v>0</v>
      </c>
      <c r="M19" s="208">
        <v>0</v>
      </c>
      <c r="N19" s="208">
        <v>0</v>
      </c>
      <c r="O19" s="208">
        <v>56911</v>
      </c>
      <c r="P19" s="209"/>
    </row>
    <row r="20" spans="1:16" s="107" customFormat="1" ht="24.75" customHeight="1">
      <c r="A20" s="104" t="s">
        <v>29</v>
      </c>
      <c r="B20" s="109" t="s">
        <v>208</v>
      </c>
      <c r="C20" s="108">
        <f>SUM(C13:C19)</f>
        <v>3943800</v>
      </c>
      <c r="D20" s="108">
        <f aca="true" t="shared" si="0" ref="D20:O20">SUM(D13:D19)</f>
        <v>271975</v>
      </c>
      <c r="E20" s="108">
        <f t="shared" si="0"/>
        <v>363375</v>
      </c>
      <c r="F20" s="108">
        <f t="shared" si="0"/>
        <v>466316</v>
      </c>
      <c r="G20" s="108">
        <f t="shared" si="0"/>
        <v>292316</v>
      </c>
      <c r="H20" s="108">
        <f t="shared" si="0"/>
        <v>229356</v>
      </c>
      <c r="I20" s="108">
        <f t="shared" si="0"/>
        <v>221856</v>
      </c>
      <c r="J20" s="108">
        <f t="shared" si="0"/>
        <v>226856</v>
      </c>
      <c r="K20" s="108">
        <f t="shared" si="0"/>
        <v>374275</v>
      </c>
      <c r="L20" s="108">
        <f t="shared" si="0"/>
        <v>497839</v>
      </c>
      <c r="M20" s="108">
        <f t="shared" si="0"/>
        <v>287816</v>
      </c>
      <c r="N20" s="108">
        <f t="shared" si="0"/>
        <v>310807</v>
      </c>
      <c r="O20" s="108">
        <f t="shared" si="0"/>
        <v>401013</v>
      </c>
      <c r="P20" s="209"/>
    </row>
    <row r="22" spans="4:15" ht="12.75"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4:15" ht="12.75"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4:15" ht="12.75"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4:15" ht="12.75"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4:15" ht="12.75"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</row>
    <row r="27" spans="4:15" ht="12.75"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9" spans="10:23" ht="20.25">
      <c r="J29" s="815"/>
      <c r="K29" s="815"/>
      <c r="L29" s="815"/>
      <c r="M29" s="815"/>
      <c r="N29" s="815"/>
      <c r="O29" s="815"/>
      <c r="P29" s="815"/>
      <c r="Q29" s="815"/>
      <c r="R29" s="815"/>
      <c r="S29" s="815"/>
      <c r="T29" s="815"/>
      <c r="U29" s="815"/>
      <c r="V29" s="815"/>
      <c r="W29" s="815"/>
    </row>
    <row r="35" spans="2:15" ht="12.7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817"/>
      <c r="N35" s="818"/>
      <c r="O35" s="818"/>
    </row>
    <row r="36" spans="2:15" ht="12.7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202"/>
      <c r="O36" s="202"/>
    </row>
    <row r="37" spans="2:15" ht="12.75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202"/>
      <c r="O37" s="202"/>
    </row>
    <row r="38" spans="2:15" ht="12.7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2:15" ht="23.25">
      <c r="B39" s="819"/>
      <c r="C39" s="819"/>
      <c r="D39" s="819"/>
      <c r="E39" s="819"/>
      <c r="F39" s="819"/>
      <c r="G39" s="819"/>
      <c r="H39" s="819"/>
      <c r="I39" s="819"/>
      <c r="J39" s="819"/>
      <c r="K39" s="819"/>
      <c r="L39" s="819"/>
      <c r="M39" s="819"/>
      <c r="N39" s="819"/>
      <c r="O39" s="819"/>
    </row>
    <row r="40" spans="2:15" ht="20.25">
      <c r="B40" s="816"/>
      <c r="C40" s="816"/>
      <c r="D40" s="816"/>
      <c r="E40" s="816"/>
      <c r="F40" s="816"/>
      <c r="G40" s="816"/>
      <c r="H40" s="816"/>
      <c r="I40" s="816"/>
      <c r="J40" s="816"/>
      <c r="K40" s="816"/>
      <c r="L40" s="816"/>
      <c r="M40" s="816"/>
      <c r="N40" s="816"/>
      <c r="O40" s="816"/>
    </row>
    <row r="41" spans="2:15" ht="20.25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</row>
    <row r="42" spans="2:15" ht="20.25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</row>
    <row r="43" spans="2:15" ht="2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</row>
    <row r="44" spans="2:15" ht="12.7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817"/>
      <c r="O44" s="817"/>
    </row>
    <row r="45" spans="2:15" ht="12.75">
      <c r="B45" s="111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2:15" ht="24.75" customHeight="1">
      <c r="B46" s="211"/>
      <c r="C46" s="113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</row>
    <row r="47" spans="2:15" ht="24.75" customHeight="1">
      <c r="B47" s="211"/>
      <c r="C47" s="113"/>
      <c r="D47" s="213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</row>
    <row r="48" spans="2:15" ht="24.75" customHeight="1">
      <c r="B48" s="211"/>
      <c r="C48" s="113"/>
      <c r="D48" s="21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</row>
    <row r="49" spans="2:15" ht="24.75" customHeight="1">
      <c r="B49" s="211"/>
      <c r="C49" s="113"/>
      <c r="D49" s="213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</row>
    <row r="50" spans="2:15" ht="24.75" customHeight="1">
      <c r="B50" s="211"/>
      <c r="C50" s="113"/>
      <c r="D50" s="213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</row>
    <row r="51" spans="2:15" ht="24.75" customHeight="1">
      <c r="B51" s="211"/>
      <c r="C51" s="113"/>
      <c r="D51" s="213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</row>
    <row r="52" spans="2:15" ht="24.75" customHeight="1">
      <c r="B52" s="211"/>
      <c r="C52" s="113"/>
      <c r="D52" s="213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</row>
    <row r="53" spans="2:15" ht="24.75" customHeight="1">
      <c r="B53" s="211"/>
      <c r="C53" s="113"/>
      <c r="D53" s="213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</row>
    <row r="54" spans="2:15" ht="24.75" customHeight="1">
      <c r="B54" s="114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</row>
  </sheetData>
  <sheetProtection/>
  <mergeCells count="11">
    <mergeCell ref="N44:O44"/>
    <mergeCell ref="B9:O9"/>
    <mergeCell ref="J29:W29"/>
    <mergeCell ref="M35:O35"/>
    <mergeCell ref="B39:O39"/>
    <mergeCell ref="N10:O10"/>
    <mergeCell ref="B2:F2"/>
    <mergeCell ref="I2:O2"/>
    <mergeCell ref="B6:O6"/>
    <mergeCell ref="B7:O7"/>
    <mergeCell ref="B40:O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Hirka Tamás</cp:lastModifiedBy>
  <cp:lastPrinted>2015-09-02T09:42:17Z</cp:lastPrinted>
  <dcterms:created xsi:type="dcterms:W3CDTF">2014-02-02T08:05:39Z</dcterms:created>
  <dcterms:modified xsi:type="dcterms:W3CDTF">2016-03-04T07:44:09Z</dcterms:modified>
  <cp:category/>
  <cp:version/>
  <cp:contentType/>
  <cp:contentStatus/>
</cp:coreProperties>
</file>