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30" windowHeight="4065" tabRatio="598" activeTab="4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</sheets>
  <externalReferences>
    <externalReference r:id="rId8"/>
    <externalReference r:id="rId9"/>
    <externalReference r:id="rId10"/>
  </externalReferences>
  <definedNames>
    <definedName name="kst">#REF!</definedName>
    <definedName name="nev">'[2]kod'!$CD$8:$CD$3150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Area" localSheetId="4">'Ktv-Jel_Intézm_Össz'!$A$1:$Q$57</definedName>
    <definedName name="onev">'[3]kod'!$BT$34:$BT$3184</definedName>
  </definedNames>
  <calcPr fullCalcOnLoad="1"/>
</workbook>
</file>

<file path=xl/sharedStrings.xml><?xml version="1.0" encoding="utf-8"?>
<sst xmlns="http://schemas.openxmlformats.org/spreadsheetml/2006/main" count="275" uniqueCount="87">
  <si>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</si>
  <si>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</si>
  <si>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</si>
  <si>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</si>
  <si>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</si>
  <si>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</si>
  <si>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</si>
  <si>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</si>
  <si>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</si>
  <si>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</si>
  <si>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</si>
  <si>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</si>
  <si>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</si>
  <si>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</si>
  <si>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</si>
  <si>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</si>
  <si>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</si>
  <si>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</si>
  <si>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</si>
  <si>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</si>
  <si>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</si>
  <si>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</si>
  <si>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</si>
  <si>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</si>
  <si>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</si>
  <si>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</si>
  <si>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</si>
  <si>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</si>
  <si>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</si>
  <si>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</si>
  <si>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</si>
  <si>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</si>
  <si>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</si>
  <si>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</si>
  <si>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</si>
  <si>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</si>
  <si>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</si>
  <si>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</si>
  <si>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</si>
  <si>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</si>
  <si>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</si>
  <si>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</si>
  <si>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</si>
  <si>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</si>
  <si>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</si>
  <si>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</si>
  <si>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</si>
  <si>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</si>
  <si>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</si>
  <si>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</si>
  <si>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</si>
  <si>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 kiadások-áfa</t>
  </si>
  <si>
    <t>Felhalmozási kiadások-áfa</t>
  </si>
  <si>
    <t>Működési</t>
  </si>
  <si>
    <t>Felhalmozási</t>
  </si>
  <si>
    <t>Összesen</t>
  </si>
  <si>
    <t>Kötelező</t>
  </si>
  <si>
    <t>Önként vállalt</t>
  </si>
  <si>
    <t>Költségvetési egyenleg</t>
  </si>
  <si>
    <t>Belső finanszírozás</t>
  </si>
  <si>
    <t>Külső finanszírozási igény</t>
  </si>
  <si>
    <t>Tárgyév eredeti előirányzat</t>
  </si>
  <si>
    <t>Közös Hivatal</t>
  </si>
  <si>
    <t>Óvoda</t>
  </si>
  <si>
    <t>1. sz.melléklet</t>
  </si>
  <si>
    <t>2. sz.melléklet</t>
  </si>
  <si>
    <t>3. sz.melléklet</t>
  </si>
  <si>
    <t>4. sz.melléklet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</si>
  <si>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</si>
  <si>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</si>
  <si>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</si>
  <si>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</si>
  <si>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</si>
  <si>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</si>
  <si>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</si>
  <si>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</si>
  <si>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</si>
  <si>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</si>
  <si>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</si>
  <si>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Módosított előirányzat</t>
  </si>
  <si>
    <t>Módosított előirámnyzat</t>
  </si>
  <si>
    <t>I. KÖLTSÉGVETÉSI RENDELET MÓDOSÍTÁS TARTALOMJEGYZÉK</t>
  </si>
  <si>
    <t>I. előirányzat módosítás</t>
  </si>
  <si>
    <t>Költségvetési év: 2017. év</t>
  </si>
  <si>
    <t>Ft</t>
  </si>
  <si>
    <t>Gond Központ</t>
  </si>
  <si>
    <t>Nagyréde Nagyközség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</si>
</sst>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</numFmts>
  <fonts count="52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sz val="9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b/>
      <sz val="10"/>
      <name val="Century Gothic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8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3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1" fillId="0" borderId="0">
      <alignment/>
      <protection/>
    </xf>
    <xf numFmtId="3" fontId="0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3" fontId="0" fillId="0" borderId="0">
      <alignment vertical="center"/>
      <protection/>
    </xf>
    <xf numFmtId="0" fontId="24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22" borderId="1" applyNumberFormat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73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1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28" fillId="0" borderId="0" xfId="66" applyNumberFormat="1" applyFont="1">
      <alignment/>
      <protection/>
    </xf>
    <xf numFmtId="0" fontId="9" fillId="0" borderId="0" xfId="66">
      <alignment/>
      <protection/>
    </xf>
    <xf numFmtId="0" fontId="28" fillId="0" borderId="0" xfId="66" applyFont="1">
      <alignment/>
      <protection/>
    </xf>
    <xf numFmtId="3" fontId="9" fillId="0" borderId="0" xfId="66" applyNumberFormat="1">
      <alignment/>
      <protection/>
    </xf>
    <xf numFmtId="3" fontId="32" fillId="24" borderId="0" xfId="0" applyFont="1" applyFill="1" applyBorder="1" applyAlignment="1">
      <alignment horizontal="left" vertical="center"/>
    </xf>
    <xf numFmtId="0" fontId="34" fillId="0" borderId="0" xfId="66" applyFont="1">
      <alignment/>
      <protection/>
    </xf>
    <xf numFmtId="3" fontId="34" fillId="0" borderId="0" xfId="66" applyNumberFormat="1" applyFont="1">
      <alignment/>
      <protection/>
    </xf>
    <xf numFmtId="3" fontId="34" fillId="0" borderId="0" xfId="66" applyNumberFormat="1" applyFont="1" applyAlignment="1">
      <alignment horizontal="right"/>
      <protection/>
    </xf>
    <xf numFmtId="0" fontId="38" fillId="0" borderId="10" xfId="66" applyFont="1" applyBorder="1" applyAlignment="1">
      <alignment horizontal="center"/>
      <protection/>
    </xf>
    <xf numFmtId="0" fontId="38" fillId="0" borderId="10" xfId="66" applyFont="1" applyBorder="1" applyAlignment="1">
      <alignment vertical="center"/>
      <protection/>
    </xf>
    <xf numFmtId="0" fontId="35" fillId="17" borderId="10" xfId="66" applyFont="1" applyFill="1" applyBorder="1" applyAlignment="1">
      <alignment horizontal="center"/>
      <protection/>
    </xf>
    <xf numFmtId="0" fontId="35" fillId="0" borderId="10" xfId="66" applyFont="1" applyBorder="1" applyAlignment="1">
      <alignment horizontal="center"/>
      <protection/>
    </xf>
    <xf numFmtId="3" fontId="35" fillId="0" borderId="10" xfId="66" applyNumberFormat="1" applyFont="1" applyBorder="1" applyAlignment="1">
      <alignment vertical="center"/>
      <protection/>
    </xf>
    <xf numFmtId="49" fontId="38" fillId="0" borderId="10" xfId="66" applyNumberFormat="1" applyFont="1" applyBorder="1" applyAlignment="1">
      <alignment horizontal="left" vertical="center" wrapText="1"/>
      <protection/>
    </xf>
    <xf numFmtId="0" fontId="35" fillId="17" borderId="10" xfId="66" applyFont="1" applyFill="1" applyBorder="1" applyAlignment="1">
      <alignment vertical="center" wrapText="1"/>
      <protection/>
    </xf>
    <xf numFmtId="3" fontId="35" fillId="0" borderId="10" xfId="66" applyNumberFormat="1" applyFont="1" applyFill="1" applyBorder="1" applyAlignment="1">
      <alignment vertical="center"/>
      <protection/>
    </xf>
    <xf numFmtId="0" fontId="35" fillId="17" borderId="10" xfId="66" applyFont="1" applyFill="1" applyBorder="1" applyAlignment="1">
      <alignment horizontal="left" vertical="center" wrapText="1"/>
      <protection/>
    </xf>
    <xf numFmtId="0" fontId="38" fillId="0" borderId="10" xfId="66" applyFont="1" applyBorder="1" applyAlignment="1">
      <alignment vertical="center" wrapText="1"/>
      <protection/>
    </xf>
    <xf numFmtId="49" fontId="38" fillId="0" borderId="10" xfId="66" applyNumberFormat="1" applyFont="1" applyBorder="1" applyAlignment="1">
      <alignment vertical="center" wrapText="1"/>
      <protection/>
    </xf>
    <xf numFmtId="0" fontId="35" fillId="0" borderId="10" xfId="66" applyFont="1" applyBorder="1" applyAlignment="1">
      <alignment vertical="center" wrapText="1"/>
      <protection/>
    </xf>
    <xf numFmtId="3" fontId="38" fillId="0" borderId="10" xfId="66" applyNumberFormat="1" applyFont="1" applyBorder="1" applyAlignment="1">
      <alignment vertical="center"/>
      <protection/>
    </xf>
    <xf numFmtId="3" fontId="38" fillId="0" borderId="10" xfId="66" applyNumberFormat="1" applyFont="1" applyFill="1" applyBorder="1" applyAlignment="1">
      <alignment vertical="center"/>
      <protection/>
    </xf>
    <xf numFmtId="3" fontId="35" fillId="17" borderId="10" xfId="66" applyNumberFormat="1" applyFont="1" applyFill="1" applyBorder="1" applyAlignment="1">
      <alignment vertical="center"/>
      <protection/>
    </xf>
    <xf numFmtId="3" fontId="38" fillId="0" borderId="10" xfId="0" applyNumberFormat="1" applyFont="1" applyBorder="1" applyAlignment="1">
      <alignment horizontal="right" vertical="top" wrapText="1"/>
    </xf>
    <xf numFmtId="3" fontId="10" fillId="0" borderId="0" xfId="66" applyNumberFormat="1" applyFont="1">
      <alignment/>
      <protection/>
    </xf>
    <xf numFmtId="3" fontId="40" fillId="0" borderId="0" xfId="66" applyNumberFormat="1" applyFont="1">
      <alignment/>
      <protection/>
    </xf>
    <xf numFmtId="3" fontId="41" fillId="0" borderId="0" xfId="66" applyNumberFormat="1" applyFont="1">
      <alignment/>
      <protection/>
    </xf>
    <xf numFmtId="0" fontId="34" fillId="0" borderId="10" xfId="66" applyFont="1" applyBorder="1" applyAlignment="1">
      <alignment vertical="center"/>
      <protection/>
    </xf>
    <xf numFmtId="49" fontId="34" fillId="0" borderId="10" xfId="66" applyNumberFormat="1" applyFont="1" applyBorder="1" applyAlignment="1">
      <alignment vertical="center"/>
      <protection/>
    </xf>
    <xf numFmtId="0" fontId="37" fillId="17" borderId="10" xfId="66" applyFont="1" applyFill="1" applyBorder="1" applyAlignment="1">
      <alignment vertical="center"/>
      <protection/>
    </xf>
    <xf numFmtId="0" fontId="37" fillId="0" borderId="10" xfId="66" applyFont="1" applyBorder="1" applyAlignment="1">
      <alignment vertical="center"/>
      <protection/>
    </xf>
    <xf numFmtId="49" fontId="34" fillId="0" borderId="10" xfId="66" applyNumberFormat="1" applyFont="1" applyBorder="1" applyAlignment="1">
      <alignment horizontal="left" vertical="center" wrapText="1"/>
      <protection/>
    </xf>
    <xf numFmtId="0" fontId="37" fillId="17" borderId="10" xfId="66" applyFont="1" applyFill="1" applyBorder="1" applyAlignment="1">
      <alignment vertical="center" wrapText="1"/>
      <protection/>
    </xf>
    <xf numFmtId="0" fontId="37" fillId="17" borderId="10" xfId="66" applyFont="1" applyFill="1" applyBorder="1" applyAlignment="1">
      <alignment horizontal="left" vertical="center" wrapText="1"/>
      <protection/>
    </xf>
    <xf numFmtId="3" fontId="7" fillId="0" borderId="0" xfId="0" applyFont="1" applyFill="1" applyAlignment="1">
      <alignment vertical="center"/>
    </xf>
    <xf numFmtId="3" fontId="32" fillId="0" borderId="0" xfId="0" applyFont="1" applyBorder="1" applyAlignment="1">
      <alignment horizontal="center" vertical="center" wrapText="1"/>
    </xf>
    <xf numFmtId="3" fontId="32" fillId="0" borderId="0" xfId="0" applyFont="1" applyBorder="1" applyAlignment="1">
      <alignment horizontal="center" vertical="center"/>
    </xf>
    <xf numFmtId="3" fontId="31" fillId="0" borderId="0" xfId="0" applyFont="1" applyFill="1" applyBorder="1" applyAlignment="1">
      <alignment horizontal="center" vertical="center" wrapText="1"/>
    </xf>
    <xf numFmtId="3" fontId="39" fillId="0" borderId="0" xfId="0" applyFont="1" applyFill="1" applyBorder="1" applyAlignment="1">
      <alignment vertical="center" wrapText="1"/>
    </xf>
    <xf numFmtId="0" fontId="9" fillId="0" borderId="0" xfId="66" applyFont="1" applyAlignment="1">
      <alignment horizontal="right"/>
      <protection/>
    </xf>
    <xf numFmtId="0" fontId="38" fillId="0" borderId="11" xfId="66" applyFont="1" applyBorder="1" applyAlignment="1">
      <alignment horizontal="center" vertical="center"/>
      <protection/>
    </xf>
    <xf numFmtId="0" fontId="35" fillId="17" borderId="11" xfId="66" applyFont="1" applyFill="1" applyBorder="1" applyAlignment="1">
      <alignment horizontal="center" vertical="center"/>
      <protection/>
    </xf>
    <xf numFmtId="0" fontId="35" fillId="0" borderId="11" xfId="66" applyFont="1" applyBorder="1" applyAlignment="1">
      <alignment horizontal="center" vertical="center"/>
      <protection/>
    </xf>
    <xf numFmtId="0" fontId="35" fillId="17" borderId="12" xfId="66" applyFont="1" applyFill="1" applyBorder="1" applyAlignment="1">
      <alignment horizontal="center" vertical="center"/>
      <protection/>
    </xf>
    <xf numFmtId="0" fontId="35" fillId="17" borderId="13" xfId="66" applyFont="1" applyFill="1" applyBorder="1" applyAlignment="1">
      <alignment horizontal="left" vertical="center" wrapText="1"/>
      <protection/>
    </xf>
    <xf numFmtId="3" fontId="35" fillId="17" borderId="13" xfId="66" applyNumberFormat="1" applyFont="1" applyFill="1" applyBorder="1" applyAlignment="1">
      <alignment vertical="center"/>
      <protection/>
    </xf>
    <xf numFmtId="0" fontId="34" fillId="0" borderId="10" xfId="66" applyFont="1" applyBorder="1" applyAlignment="1">
      <alignment vertical="center" wrapText="1"/>
      <protection/>
    </xf>
    <xf numFmtId="49" fontId="34" fillId="0" borderId="10" xfId="66" applyNumberFormat="1" applyFont="1" applyBorder="1" applyAlignment="1">
      <alignment vertical="center" wrapText="1"/>
      <protection/>
    </xf>
    <xf numFmtId="0" fontId="42" fillId="0" borderId="10" xfId="66" applyFont="1" applyBorder="1" applyAlignment="1">
      <alignment vertical="center" wrapText="1"/>
      <protection/>
    </xf>
    <xf numFmtId="0" fontId="35" fillId="0" borderId="10" xfId="66" applyFont="1" applyFill="1" applyBorder="1" applyAlignment="1">
      <alignment horizontal="center"/>
      <protection/>
    </xf>
    <xf numFmtId="0" fontId="37" fillId="0" borderId="10" xfId="66" applyFont="1" applyFill="1" applyBorder="1" applyAlignment="1">
      <alignment vertical="center"/>
      <protection/>
    </xf>
    <xf numFmtId="0" fontId="35" fillId="0" borderId="11" xfId="66" applyFont="1" applyFill="1" applyBorder="1" applyAlignment="1">
      <alignment horizontal="center" vertical="center"/>
      <protection/>
    </xf>
    <xf numFmtId="0" fontId="35" fillId="0" borderId="10" xfId="66" applyFont="1" applyFill="1" applyBorder="1" applyAlignment="1">
      <alignment vertical="center" wrapText="1"/>
      <protection/>
    </xf>
    <xf numFmtId="3" fontId="38" fillId="0" borderId="14" xfId="66" applyNumberFormat="1" applyFont="1" applyBorder="1" applyAlignment="1">
      <alignment vertical="center"/>
      <protection/>
    </xf>
    <xf numFmtId="3" fontId="35" fillId="0" borderId="14" xfId="66" applyNumberFormat="1" applyFont="1" applyFill="1" applyBorder="1" applyAlignment="1">
      <alignment vertical="center"/>
      <protection/>
    </xf>
    <xf numFmtId="3" fontId="31" fillId="25" borderId="0" xfId="0" applyFont="1" applyFill="1" applyBorder="1" applyAlignment="1">
      <alignment horizontal="center" vertical="center" wrapText="1"/>
    </xf>
    <xf numFmtId="3" fontId="39" fillId="25" borderId="0" xfId="0" applyFont="1" applyFill="1" applyBorder="1" applyAlignment="1">
      <alignment vertical="center" wrapText="1"/>
    </xf>
    <xf numFmtId="3" fontId="43" fillId="0" borderId="10" xfId="66" applyNumberFormat="1" applyFont="1" applyFill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3" fontId="40" fillId="0" borderId="0" xfId="66" applyNumberFormat="1" applyFont="1">
      <alignment/>
      <protection/>
    </xf>
    <xf numFmtId="0" fontId="34" fillId="0" borderId="0" xfId="66" applyFont="1">
      <alignment/>
      <protection/>
    </xf>
    <xf numFmtId="3" fontId="34" fillId="0" borderId="0" xfId="66" applyNumberFormat="1" applyFont="1">
      <alignment/>
      <protection/>
    </xf>
    <xf numFmtId="3" fontId="9" fillId="0" borderId="0" xfId="66" applyNumberFormat="1" applyFont="1">
      <alignment/>
      <protection/>
    </xf>
    <xf numFmtId="0" fontId="9" fillId="0" borderId="0" xfId="66" applyFont="1">
      <alignment/>
      <protection/>
    </xf>
    <xf numFmtId="3" fontId="34" fillId="0" borderId="0" xfId="66" applyNumberFormat="1" applyFont="1" applyAlignment="1">
      <alignment horizontal="right"/>
      <protection/>
    </xf>
    <xf numFmtId="0" fontId="38" fillId="0" borderId="10" xfId="66" applyFont="1" applyBorder="1" applyAlignment="1">
      <alignment horizontal="center"/>
      <protection/>
    </xf>
    <xf numFmtId="0" fontId="34" fillId="0" borderId="10" xfId="66" applyFont="1" applyBorder="1" applyAlignment="1">
      <alignment vertical="center"/>
      <protection/>
    </xf>
    <xf numFmtId="3" fontId="43" fillId="0" borderId="10" xfId="66" applyNumberFormat="1" applyFont="1" applyFill="1" applyBorder="1" applyAlignment="1">
      <alignment vertical="center"/>
      <protection/>
    </xf>
    <xf numFmtId="3" fontId="38" fillId="0" borderId="10" xfId="66" applyNumberFormat="1" applyFont="1" applyBorder="1" applyAlignment="1">
      <alignment vertical="center"/>
      <protection/>
    </xf>
    <xf numFmtId="49" fontId="34" fillId="0" borderId="10" xfId="66" applyNumberFormat="1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0" fontId="35" fillId="17" borderId="10" xfId="66" applyFont="1" applyFill="1" applyBorder="1" applyAlignment="1">
      <alignment horizontal="center"/>
      <protection/>
    </xf>
    <xf numFmtId="0" fontId="37" fillId="17" borderId="10" xfId="66" applyFont="1" applyFill="1" applyBorder="1" applyAlignment="1">
      <alignment vertical="center"/>
      <protection/>
    </xf>
    <xf numFmtId="3" fontId="35" fillId="17" borderId="10" xfId="66" applyNumberFormat="1" applyFont="1" applyFill="1" applyBorder="1" applyAlignment="1">
      <alignment vertical="center"/>
      <protection/>
    </xf>
    <xf numFmtId="0" fontId="35" fillId="0" borderId="10" xfId="66" applyFont="1" applyBorder="1" applyAlignment="1">
      <alignment horizontal="center"/>
      <protection/>
    </xf>
    <xf numFmtId="0" fontId="37" fillId="0" borderId="10" xfId="66" applyFont="1" applyBorder="1" applyAlignment="1">
      <alignment vertical="center"/>
      <protection/>
    </xf>
    <xf numFmtId="3" fontId="35" fillId="0" borderId="10" xfId="66" applyNumberFormat="1" applyFont="1" applyBorder="1" applyAlignment="1">
      <alignment vertical="center"/>
      <protection/>
    </xf>
    <xf numFmtId="0" fontId="35" fillId="0" borderId="10" xfId="66" applyFont="1" applyFill="1" applyBorder="1" applyAlignment="1">
      <alignment horizontal="center"/>
      <protection/>
    </xf>
    <xf numFmtId="0" fontId="37" fillId="0" borderId="10" xfId="66" applyFont="1" applyFill="1" applyBorder="1" applyAlignment="1">
      <alignment vertical="center"/>
      <protection/>
    </xf>
    <xf numFmtId="3" fontId="35" fillId="0" borderId="10" xfId="66" applyNumberFormat="1" applyFont="1" applyFill="1" applyBorder="1" applyAlignment="1">
      <alignment vertical="center"/>
      <protection/>
    </xf>
    <xf numFmtId="49" fontId="34" fillId="0" borderId="10" xfId="66" applyNumberFormat="1" applyFont="1" applyBorder="1" applyAlignment="1">
      <alignment horizontal="left" vertical="center" wrapText="1"/>
      <protection/>
    </xf>
    <xf numFmtId="0" fontId="37" fillId="17" borderId="10" xfId="66" applyFont="1" applyFill="1" applyBorder="1" applyAlignment="1">
      <alignment vertical="center" wrapText="1"/>
      <protection/>
    </xf>
    <xf numFmtId="0" fontId="44" fillId="0" borderId="10" xfId="66" applyFont="1" applyBorder="1" applyAlignment="1">
      <alignment vertical="center"/>
      <protection/>
    </xf>
    <xf numFmtId="0" fontId="37" fillId="17" borderId="10" xfId="66" applyFont="1" applyFill="1" applyBorder="1" applyAlignment="1">
      <alignment horizontal="left" vertical="center" wrapText="1"/>
      <protection/>
    </xf>
    <xf numFmtId="0" fontId="45" fillId="17" borderId="10" xfId="66" applyFont="1" applyFill="1" applyBorder="1" applyAlignment="1">
      <alignment vertical="center"/>
      <protection/>
    </xf>
    <xf numFmtId="0" fontId="37" fillId="17" borderId="15" xfId="66" applyFont="1" applyFill="1" applyBorder="1" applyAlignment="1">
      <alignment horizontal="left" vertical="center" wrapText="1"/>
      <protection/>
    </xf>
    <xf numFmtId="3" fontId="35" fillId="17" borderId="13" xfId="66" applyNumberFormat="1" applyFont="1" applyFill="1" applyBorder="1" applyAlignment="1">
      <alignment vertical="center"/>
      <protection/>
    </xf>
    <xf numFmtId="0" fontId="46" fillId="0" borderId="16" xfId="66" applyFont="1" applyBorder="1" applyAlignment="1">
      <alignment horizontal="center" vertical="center"/>
      <protection/>
    </xf>
    <xf numFmtId="0" fontId="37" fillId="17" borderId="17" xfId="66" applyFont="1" applyFill="1" applyBorder="1">
      <alignment/>
      <protection/>
    </xf>
    <xf numFmtId="3" fontId="34" fillId="0" borderId="18" xfId="66" applyNumberFormat="1" applyFont="1" applyBorder="1">
      <alignment/>
      <protection/>
    </xf>
    <xf numFmtId="0" fontId="46" fillId="0" borderId="11" xfId="66" applyFont="1" applyBorder="1" applyAlignment="1">
      <alignment horizontal="center" vertical="center"/>
      <protection/>
    </xf>
    <xf numFmtId="0" fontId="37" fillId="17" borderId="19" xfId="66" applyFont="1" applyFill="1" applyBorder="1">
      <alignment/>
      <protection/>
    </xf>
    <xf numFmtId="3" fontId="34" fillId="0" borderId="10" xfId="66" applyNumberFormat="1" applyFont="1" applyBorder="1">
      <alignment/>
      <protection/>
    </xf>
    <xf numFmtId="0" fontId="46" fillId="0" borderId="12" xfId="66" applyFont="1" applyBorder="1" applyAlignment="1">
      <alignment horizontal="center" vertical="center"/>
      <protection/>
    </xf>
    <xf numFmtId="0" fontId="37" fillId="17" borderId="20" xfId="66" applyFont="1" applyFill="1" applyBorder="1">
      <alignment/>
      <protection/>
    </xf>
    <xf numFmtId="3" fontId="28" fillId="0" borderId="13" xfId="66" applyNumberFormat="1" applyFont="1" applyBorder="1">
      <alignment/>
      <protection/>
    </xf>
    <xf numFmtId="0" fontId="28" fillId="0" borderId="0" xfId="66" applyFont="1">
      <alignment/>
      <protection/>
    </xf>
    <xf numFmtId="3" fontId="28" fillId="0" borderId="0" xfId="66" applyNumberFormat="1" applyFont="1">
      <alignment/>
      <protection/>
    </xf>
    <xf numFmtId="3" fontId="35" fillId="17" borderId="21" xfId="66" applyNumberFormat="1" applyFont="1" applyFill="1" applyBorder="1" applyAlignment="1">
      <alignment vertical="center"/>
      <protection/>
    </xf>
    <xf numFmtId="3" fontId="35" fillId="0" borderId="21" xfId="66" applyNumberFormat="1" applyFont="1" applyBorder="1" applyAlignment="1">
      <alignment vertical="center"/>
      <protection/>
    </xf>
    <xf numFmtId="3" fontId="35" fillId="0" borderId="21" xfId="66" applyNumberFormat="1" applyFont="1" applyFill="1" applyBorder="1" applyAlignment="1">
      <alignment vertical="center"/>
      <protection/>
    </xf>
    <xf numFmtId="3" fontId="35" fillId="17" borderId="22" xfId="66" applyNumberFormat="1" applyFont="1" applyFill="1" applyBorder="1" applyAlignment="1">
      <alignment vertical="center"/>
      <protection/>
    </xf>
    <xf numFmtId="3" fontId="40" fillId="0" borderId="0" xfId="66" applyNumberFormat="1" applyFont="1">
      <alignment/>
      <protection/>
    </xf>
    <xf numFmtId="0" fontId="34" fillId="0" borderId="0" xfId="66" applyFont="1">
      <alignment/>
      <protection/>
    </xf>
    <xf numFmtId="3" fontId="34" fillId="0" borderId="0" xfId="66" applyNumberFormat="1" applyFont="1" applyAlignment="1">
      <alignment horizontal="right"/>
      <protection/>
    </xf>
    <xf numFmtId="0" fontId="9" fillId="0" borderId="0" xfId="66" applyFont="1">
      <alignment/>
      <protection/>
    </xf>
    <xf numFmtId="0" fontId="38" fillId="0" borderId="10" xfId="66" applyFont="1" applyBorder="1" applyAlignment="1">
      <alignment horizontal="center"/>
      <protection/>
    </xf>
    <xf numFmtId="0" fontId="38" fillId="0" borderId="10" xfId="66" applyFont="1" applyBorder="1" applyAlignment="1">
      <alignment vertical="center"/>
      <protection/>
    </xf>
    <xf numFmtId="3" fontId="43" fillId="0" borderId="10" xfId="66" applyNumberFormat="1" applyFont="1" applyFill="1" applyBorder="1" applyAlignment="1">
      <alignment vertical="center"/>
      <protection/>
    </xf>
    <xf numFmtId="49" fontId="38" fillId="0" borderId="10" xfId="66" applyNumberFormat="1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0" fontId="35" fillId="17" borderId="10" xfId="66" applyFont="1" applyFill="1" applyBorder="1" applyAlignment="1">
      <alignment horizontal="center"/>
      <protection/>
    </xf>
    <xf numFmtId="0" fontId="35" fillId="17" borderId="10" xfId="66" applyFont="1" applyFill="1" applyBorder="1" applyAlignment="1">
      <alignment vertical="center"/>
      <protection/>
    </xf>
    <xf numFmtId="3" fontId="36" fillId="17" borderId="10" xfId="66" applyNumberFormat="1" applyFont="1" applyFill="1" applyBorder="1" applyAlignment="1">
      <alignment vertical="center"/>
      <protection/>
    </xf>
    <xf numFmtId="0" fontId="35" fillId="0" borderId="10" xfId="66" applyFont="1" applyBorder="1" applyAlignment="1">
      <alignment horizontal="center"/>
      <protection/>
    </xf>
    <xf numFmtId="0" fontId="35" fillId="0" borderId="10" xfId="66" applyFont="1" applyBorder="1" applyAlignment="1">
      <alignment vertical="center"/>
      <protection/>
    </xf>
    <xf numFmtId="3" fontId="36" fillId="0" borderId="10" xfId="66" applyNumberFormat="1" applyFont="1" applyBorder="1" applyAlignment="1">
      <alignment vertical="center"/>
      <protection/>
    </xf>
    <xf numFmtId="0" fontId="35" fillId="0" borderId="10" xfId="66" applyFont="1" applyFill="1" applyBorder="1" applyAlignment="1">
      <alignment horizontal="center"/>
      <protection/>
    </xf>
    <xf numFmtId="0" fontId="35" fillId="0" borderId="10" xfId="66" applyFont="1" applyFill="1" applyBorder="1" applyAlignment="1">
      <alignment vertical="center"/>
      <protection/>
    </xf>
    <xf numFmtId="3" fontId="36" fillId="0" borderId="10" xfId="66" applyNumberFormat="1" applyFont="1" applyFill="1" applyBorder="1" applyAlignment="1">
      <alignment vertical="center"/>
      <protection/>
    </xf>
    <xf numFmtId="49" fontId="38" fillId="0" borderId="10" xfId="66" applyNumberFormat="1" applyFont="1" applyBorder="1" applyAlignment="1">
      <alignment horizontal="left" vertical="center" wrapText="1"/>
      <protection/>
    </xf>
    <xf numFmtId="0" fontId="35" fillId="17" borderId="10" xfId="66" applyFont="1" applyFill="1" applyBorder="1" applyAlignment="1">
      <alignment vertical="center" wrapText="1"/>
      <protection/>
    </xf>
    <xf numFmtId="0" fontId="35" fillId="17" borderId="10" xfId="66" applyFont="1" applyFill="1" applyBorder="1" applyAlignment="1">
      <alignment horizontal="left" vertical="center" wrapText="1"/>
      <protection/>
    </xf>
    <xf numFmtId="0" fontId="28" fillId="0" borderId="0" xfId="66" applyFont="1">
      <alignment/>
      <protection/>
    </xf>
    <xf numFmtId="3" fontId="28" fillId="0" borderId="0" xfId="66" applyNumberFormat="1" applyFont="1">
      <alignment/>
      <protection/>
    </xf>
    <xf numFmtId="3" fontId="9" fillId="0" borderId="0" xfId="66" applyNumberFormat="1" applyFont="1">
      <alignment/>
      <protection/>
    </xf>
    <xf numFmtId="3" fontId="31" fillId="17" borderId="10" xfId="0" applyFont="1" applyFill="1" applyBorder="1" applyAlignment="1">
      <alignment horizontal="center" vertical="center" wrapText="1"/>
    </xf>
    <xf numFmtId="3" fontId="33" fillId="17" borderId="10" xfId="0" applyFont="1" applyFill="1" applyBorder="1" applyAlignment="1">
      <alignment vertical="center" wrapText="1"/>
    </xf>
    <xf numFmtId="3" fontId="39" fillId="17" borderId="1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35" fillId="17" borderId="10" xfId="66" applyFont="1" applyFill="1" applyBorder="1" applyAlignment="1">
      <alignment horizontal="center" vertical="center" wrapText="1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15" xfId="66" applyNumberFormat="1" applyFont="1" applyFill="1" applyBorder="1" applyAlignment="1">
      <alignment horizontal="center" vertical="center" wrapText="1"/>
      <protection/>
    </xf>
    <xf numFmtId="3" fontId="36" fillId="17" borderId="23" xfId="66" applyNumberFormat="1" applyFont="1" applyFill="1" applyBorder="1" applyAlignment="1">
      <alignment horizontal="center" vertical="center" wrapText="1"/>
      <protection/>
    </xf>
    <xf numFmtId="3" fontId="36" fillId="17" borderId="18" xfId="66" applyNumberFormat="1" applyFont="1" applyFill="1" applyBorder="1" applyAlignment="1">
      <alignment horizontal="center" vertical="center" wrapText="1"/>
      <protection/>
    </xf>
    <xf numFmtId="3" fontId="37" fillId="17" borderId="15" xfId="66" applyNumberFormat="1" applyFont="1" applyFill="1" applyBorder="1" applyAlignment="1">
      <alignment horizontal="center" vertical="center"/>
      <protection/>
    </xf>
    <xf numFmtId="3" fontId="37" fillId="17" borderId="18" xfId="66" applyNumberFormat="1" applyFont="1" applyFill="1" applyBorder="1" applyAlignment="1">
      <alignment horizontal="center" vertical="center"/>
      <protection/>
    </xf>
    <xf numFmtId="0" fontId="35" fillId="17" borderId="10" xfId="66" applyFont="1" applyFill="1" applyBorder="1" applyAlignment="1">
      <alignment horizontal="center" vertical="center" wrapText="1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19" xfId="66" applyNumberFormat="1" applyFont="1" applyFill="1" applyBorder="1" applyAlignment="1">
      <alignment horizontal="center" vertical="center"/>
      <protection/>
    </xf>
    <xf numFmtId="3" fontId="36" fillId="17" borderId="24" xfId="66" applyNumberFormat="1" applyFont="1" applyFill="1" applyBorder="1" applyAlignment="1">
      <alignment horizontal="center" vertical="center"/>
      <protection/>
    </xf>
    <xf numFmtId="3" fontId="36" fillId="17" borderId="25" xfId="66" applyNumberFormat="1" applyFont="1" applyFill="1" applyBorder="1" applyAlignment="1">
      <alignment horizontal="center" vertical="center"/>
      <protection/>
    </xf>
    <xf numFmtId="0" fontId="37" fillId="17" borderId="15" xfId="66" applyFont="1" applyFill="1" applyBorder="1" applyAlignment="1">
      <alignment horizontal="center" vertical="center"/>
      <protection/>
    </xf>
    <xf numFmtId="0" fontId="37" fillId="17" borderId="18" xfId="66" applyFont="1" applyFill="1" applyBorder="1" applyAlignment="1">
      <alignment horizontal="center" vertical="center"/>
      <protection/>
    </xf>
    <xf numFmtId="3" fontId="37" fillId="17" borderId="15" xfId="66" applyNumberFormat="1" applyFont="1" applyFill="1" applyBorder="1" applyAlignment="1">
      <alignment horizontal="center" vertical="center"/>
      <protection/>
    </xf>
    <xf numFmtId="3" fontId="37" fillId="17" borderId="18" xfId="66" applyNumberFormat="1" applyFont="1" applyFill="1" applyBorder="1" applyAlignment="1">
      <alignment horizontal="center" vertical="center"/>
      <protection/>
    </xf>
    <xf numFmtId="0" fontId="37" fillId="17" borderId="15" xfId="66" applyFont="1" applyFill="1" applyBorder="1" applyAlignment="1">
      <alignment horizontal="center" vertical="center"/>
      <protection/>
    </xf>
    <xf numFmtId="0" fontId="37" fillId="17" borderId="18" xfId="66" applyFont="1" applyFill="1" applyBorder="1" applyAlignment="1">
      <alignment horizontal="center" vertical="center"/>
      <protection/>
    </xf>
    <xf numFmtId="0" fontId="35" fillId="17" borderId="10" xfId="66" applyFont="1" applyFill="1" applyBorder="1" applyAlignment="1">
      <alignment horizontal="center" vertical="center" wrapText="1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19" xfId="66" applyNumberFormat="1" applyFont="1" applyFill="1" applyBorder="1" applyAlignment="1">
      <alignment horizontal="center" vertical="center"/>
      <protection/>
    </xf>
    <xf numFmtId="3" fontId="36" fillId="17" borderId="24" xfId="66" applyNumberFormat="1" applyFont="1" applyFill="1" applyBorder="1" applyAlignment="1">
      <alignment horizontal="center" vertical="center"/>
      <protection/>
    </xf>
    <xf numFmtId="3" fontId="36" fillId="17" borderId="25" xfId="66" applyNumberFormat="1" applyFont="1" applyFill="1" applyBorder="1" applyAlignment="1">
      <alignment horizontal="center" vertical="center"/>
      <protection/>
    </xf>
    <xf numFmtId="0" fontId="37" fillId="17" borderId="15" xfId="66" applyFont="1" applyFill="1" applyBorder="1" applyAlignment="1">
      <alignment horizontal="center" vertical="center" wrapText="1"/>
      <protection/>
    </xf>
    <xf numFmtId="0" fontId="37" fillId="17" borderId="18" xfId="66" applyFont="1" applyFill="1" applyBorder="1" applyAlignment="1">
      <alignment horizontal="center" vertical="center" wrapText="1"/>
      <protection/>
    </xf>
    <xf numFmtId="3" fontId="35" fillId="17" borderId="17" xfId="66" applyNumberFormat="1" applyFont="1" applyFill="1" applyBorder="1" applyAlignment="1">
      <alignment horizontal="center" vertical="center"/>
      <protection/>
    </xf>
    <xf numFmtId="3" fontId="35" fillId="17" borderId="26" xfId="66" applyNumberFormat="1" applyFont="1" applyFill="1" applyBorder="1" applyAlignment="1">
      <alignment horizontal="center" vertical="center"/>
      <protection/>
    </xf>
    <xf numFmtId="3" fontId="35" fillId="17" borderId="27" xfId="66" applyNumberFormat="1" applyFont="1" applyFill="1" applyBorder="1" applyAlignment="1">
      <alignment horizontal="center" vertical="center"/>
      <protection/>
    </xf>
    <xf numFmtId="3" fontId="35" fillId="17" borderId="10" xfId="66" applyNumberFormat="1" applyFont="1" applyFill="1" applyBorder="1" applyAlignment="1">
      <alignment horizontal="center" vertical="center" wrapText="1"/>
      <protection/>
    </xf>
    <xf numFmtId="3" fontId="35" fillId="17" borderId="28" xfId="66" applyNumberFormat="1" applyFont="1" applyFill="1" applyBorder="1" applyAlignment="1">
      <alignment horizontal="center" vertical="center"/>
      <protection/>
    </xf>
    <xf numFmtId="3" fontId="35" fillId="17" borderId="21" xfId="66" applyNumberFormat="1" applyFont="1" applyFill="1" applyBorder="1" applyAlignment="1">
      <alignment horizontal="center" vertical="center" wrapText="1"/>
      <protection/>
    </xf>
    <xf numFmtId="3" fontId="35" fillId="17" borderId="19" xfId="66" applyNumberFormat="1" applyFont="1" applyFill="1" applyBorder="1" applyAlignment="1">
      <alignment horizontal="center" vertical="center" wrapText="1"/>
      <protection/>
    </xf>
    <xf numFmtId="0" fontId="35" fillId="17" borderId="29" xfId="66" applyFont="1" applyFill="1" applyBorder="1" applyAlignment="1">
      <alignment horizontal="center" vertical="center" wrapText="1"/>
      <protection/>
    </xf>
    <xf numFmtId="0" fontId="35" fillId="17" borderId="11" xfId="66" applyFont="1" applyFill="1" applyBorder="1" applyAlignment="1">
      <alignment horizontal="center" vertical="center" wrapText="1"/>
      <protection/>
    </xf>
    <xf numFmtId="0" fontId="35" fillId="17" borderId="30" xfId="66" applyFont="1" applyFill="1" applyBorder="1" applyAlignment="1">
      <alignment horizontal="center" vertical="center"/>
      <protection/>
    </xf>
    <xf numFmtId="0" fontId="35" fillId="17" borderId="10" xfId="66" applyFont="1" applyFill="1" applyBorder="1" applyAlignment="1">
      <alignment horizontal="center" vertical="center"/>
      <protection/>
    </xf>
  </cellXfs>
  <cellStyles count="8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al_1997os osztalékkorlát" xfId="80"/>
    <cellStyle name="Normál12" xfId="81"/>
    <cellStyle name="Összesen" xfId="82"/>
    <cellStyle name="Currency" xfId="83"/>
    <cellStyle name="Currency [0]" xfId="84"/>
    <cellStyle name="Pénznem 2" xfId="85"/>
    <cellStyle name="Rossz" xfId="86"/>
    <cellStyle name="Semleges" xfId="87"/>
    <cellStyle name="SIMA" xfId="88"/>
    <cellStyle name="Standard_BRPRINT" xfId="89"/>
    <cellStyle name="Számítás" xfId="90"/>
    <cellStyle name="Percent" xfId="91"/>
    <cellStyle name="Százalék 2" xfId="92"/>
    <cellStyle name="Százalék 2 2" xfId="93"/>
    <cellStyle name="Százalék 2 3" xfId="94"/>
    <cellStyle name="Százalék 3" xfId="95"/>
    <cellStyle name="Százalék 4" xfId="96"/>
    <cellStyle name="Százalék 5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7" sqref="B7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86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133" t="s">
        <v>81</v>
      </c>
      <c r="B3" s="134"/>
      <c r="C3" s="1"/>
      <c r="D3" s="1"/>
      <c r="E3" s="1"/>
      <c r="F3" s="1"/>
      <c r="G3" s="1"/>
    </row>
    <row r="4" spans="1:7" ht="24.75" customHeight="1">
      <c r="A4" s="133" t="s">
        <v>83</v>
      </c>
      <c r="B4" s="135"/>
      <c r="C4" s="1"/>
      <c r="D4" s="1"/>
      <c r="E4" s="1"/>
      <c r="F4" s="1"/>
      <c r="G4" s="1"/>
    </row>
    <row r="5" spans="1:7" ht="24.75" customHeight="1">
      <c r="A5" s="62"/>
      <c r="B5" s="63"/>
      <c r="C5" s="1"/>
      <c r="D5" s="1"/>
      <c r="E5" s="1"/>
      <c r="F5" s="1"/>
      <c r="G5" s="1"/>
    </row>
    <row r="6" spans="1:7" ht="24.75" customHeight="1">
      <c r="A6" s="62"/>
      <c r="B6" s="63"/>
      <c r="C6" s="1"/>
      <c r="D6" s="1"/>
      <c r="E6" s="1"/>
      <c r="F6" s="1"/>
      <c r="G6" s="1"/>
    </row>
    <row r="7" spans="1:7" ht="24.75" customHeight="1">
      <c r="A7" s="44"/>
      <c r="B7" s="45"/>
      <c r="C7" s="1"/>
      <c r="D7" s="1"/>
      <c r="E7" s="1"/>
      <c r="F7" s="1"/>
      <c r="G7" s="1"/>
    </row>
    <row r="8" spans="1:7" ht="19.5" customHeight="1">
      <c r="A8" s="42" t="s">
        <v>4</v>
      </c>
      <c r="B8" s="43" t="s">
        <v>0</v>
      </c>
      <c r="C8" s="1"/>
      <c r="D8" s="1"/>
      <c r="E8" s="1"/>
      <c r="F8" s="1"/>
      <c r="G8" s="1"/>
    </row>
    <row r="9" spans="1:7" ht="30" customHeight="1">
      <c r="A9" s="136"/>
      <c r="B9" s="136"/>
      <c r="C9" s="1"/>
      <c r="D9" s="1"/>
      <c r="E9" s="1"/>
      <c r="F9" s="1"/>
      <c r="G9" s="1"/>
    </row>
    <row r="10" spans="1:7" ht="30" customHeight="1">
      <c r="A10" s="6" t="s">
        <v>64</v>
      </c>
      <c r="B10" s="1" t="s">
        <v>68</v>
      </c>
      <c r="C10" s="1"/>
      <c r="D10" s="1"/>
      <c r="E10" s="1"/>
      <c r="F10" s="1"/>
      <c r="G10" s="1"/>
    </row>
    <row r="11" spans="1:7" ht="30" customHeight="1">
      <c r="A11" s="6" t="s">
        <v>65</v>
      </c>
      <c r="B11" s="1" t="s">
        <v>69</v>
      </c>
      <c r="C11" s="1"/>
      <c r="D11" s="1"/>
      <c r="E11" s="1"/>
      <c r="F11" s="1"/>
      <c r="G11" s="1"/>
    </row>
    <row r="12" spans="1:7" ht="30" customHeight="1">
      <c r="A12" s="6" t="s">
        <v>66</v>
      </c>
      <c r="B12" s="1" t="s">
        <v>70</v>
      </c>
      <c r="C12" s="1"/>
      <c r="D12" s="1"/>
      <c r="E12" s="1"/>
      <c r="F12" s="1"/>
      <c r="G12" s="1"/>
    </row>
    <row r="13" spans="1:7" ht="30" customHeight="1">
      <c r="A13" s="6" t="s">
        <v>67</v>
      </c>
      <c r="B13" s="1" t="s">
        <v>71</v>
      </c>
      <c r="C13" s="1"/>
      <c r="D13" s="1"/>
      <c r="E13" s="1"/>
      <c r="F13" s="1"/>
      <c r="G13" s="1"/>
    </row>
    <row r="14" spans="1:7" ht="30" customHeight="1">
      <c r="A14" s="6"/>
      <c r="B14" s="1"/>
      <c r="C14" s="1"/>
      <c r="D14" s="1"/>
      <c r="E14" s="1"/>
      <c r="F14" s="1"/>
      <c r="G14" s="1"/>
    </row>
    <row r="15" spans="1:7" ht="30" customHeight="1">
      <c r="A15" s="6"/>
      <c r="B15" s="1"/>
      <c r="C15" s="1"/>
      <c r="D15" s="1"/>
      <c r="E15" s="1"/>
      <c r="F15" s="1"/>
      <c r="G15" s="1"/>
    </row>
    <row r="16" spans="1:7" ht="30" customHeight="1">
      <c r="A16" s="6"/>
      <c r="B16" s="1"/>
      <c r="C16" s="1"/>
      <c r="D16" s="1"/>
      <c r="E16" s="1"/>
      <c r="F16" s="1"/>
      <c r="G16" s="1"/>
    </row>
    <row r="17" spans="1:7" ht="30" customHeight="1">
      <c r="A17" s="6"/>
      <c r="B17" s="1"/>
      <c r="C17" s="1"/>
      <c r="D17" s="1"/>
      <c r="E17" s="1"/>
      <c r="F17" s="1"/>
      <c r="G17" s="1"/>
    </row>
    <row r="18" spans="1:7" ht="30" customHeight="1">
      <c r="A18" s="6"/>
      <c r="B18" s="1"/>
      <c r="C18" s="1"/>
      <c r="D18" s="1"/>
      <c r="E18" s="1"/>
      <c r="F18" s="1"/>
      <c r="G18" s="1"/>
    </row>
    <row r="19" spans="1:7" ht="30" customHeight="1">
      <c r="A19" s="6"/>
      <c r="B19" s="1"/>
      <c r="C19" s="1"/>
      <c r="D19" s="1"/>
      <c r="E19" s="1"/>
      <c r="F19" s="1"/>
      <c r="G19" s="1"/>
    </row>
    <row r="20" spans="1:7" ht="30" customHeight="1">
      <c r="A20" s="6"/>
      <c r="B20" s="1"/>
      <c r="C20" s="1"/>
      <c r="D20" s="1"/>
      <c r="E20" s="1"/>
      <c r="F20" s="1"/>
      <c r="G20" s="1"/>
    </row>
    <row r="21" spans="1:7" ht="30" customHeight="1">
      <c r="A21" s="6"/>
      <c r="B21" s="1"/>
      <c r="C21" s="1"/>
      <c r="D21" s="1"/>
      <c r="E21" s="1"/>
      <c r="F21" s="1"/>
      <c r="G21" s="1"/>
    </row>
    <row r="22" spans="1:7" ht="30" customHeight="1">
      <c r="A22" s="6"/>
      <c r="B22" s="1"/>
      <c r="C22" s="1"/>
      <c r="D22" s="1"/>
      <c r="E22" s="1"/>
      <c r="F22" s="1"/>
      <c r="G22" s="1"/>
    </row>
    <row r="23" spans="1:7" ht="30" customHeight="1">
      <c r="A23" s="6"/>
      <c r="B23" s="1"/>
      <c r="C23" s="1"/>
      <c r="D23" s="1"/>
      <c r="E23" s="1"/>
      <c r="F23" s="1"/>
      <c r="G23" s="1"/>
    </row>
    <row r="24" spans="1:7" ht="30" customHeight="1">
      <c r="A24" s="6"/>
      <c r="B24" s="41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3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3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7" ht="30" customHeight="1">
      <c r="A31" s="6"/>
      <c r="B31" s="1"/>
      <c r="C31" s="1"/>
      <c r="D31" s="1"/>
      <c r="E31" s="1"/>
      <c r="F31" s="1"/>
      <c r="G31" s="1"/>
    </row>
    <row r="32" spans="1:7" ht="30" customHeight="1">
      <c r="A32" s="6"/>
      <c r="B32" s="1"/>
      <c r="C32" s="1"/>
      <c r="D32" s="1"/>
      <c r="E32" s="1"/>
      <c r="F32" s="1"/>
      <c r="G32" s="1"/>
    </row>
    <row r="33" spans="1:7" ht="30" customHeight="1">
      <c r="A33" s="6"/>
      <c r="B33" s="1"/>
      <c r="C33" s="1"/>
      <c r="D33" s="1"/>
      <c r="E33" s="1"/>
      <c r="F33" s="1"/>
      <c r="G33" s="1"/>
    </row>
    <row r="34" spans="1:2" ht="30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5"/>
    </row>
    <row r="37" spans="1:2" ht="24.75" customHeight="1">
      <c r="A37" s="6"/>
      <c r="B37" s="1"/>
    </row>
    <row r="38" spans="1:2" ht="24.75" customHeight="1">
      <c r="A38" s="6"/>
      <c r="B38" s="1"/>
    </row>
    <row r="39" spans="1:2" ht="24.75" customHeight="1">
      <c r="A39" s="6"/>
      <c r="B39" s="1"/>
    </row>
  </sheetData>
  <sheetProtection/>
  <mergeCells count="3">
    <mergeCell ref="A3:B3"/>
    <mergeCell ref="A4:B4"/>
    <mergeCell ref="A9:B9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D17" sqref="D17"/>
    </sheetView>
  </sheetViews>
  <sheetFormatPr defaultColWidth="8.796875" defaultRowHeight="15"/>
  <cols>
    <col min="1" max="1" width="4.8984375" style="112" customWidth="1"/>
    <col min="2" max="2" width="39.8984375" style="112" customWidth="1"/>
    <col min="3" max="3" width="15.59765625" style="132" customWidth="1"/>
    <col min="4" max="4" width="15.69921875" style="112" customWidth="1"/>
    <col min="5" max="5" width="13.19921875" style="112" customWidth="1"/>
    <col min="6" max="16384" width="9" style="112" customWidth="1"/>
  </cols>
  <sheetData>
    <row r="1" spans="1:5" ht="20.25" customHeight="1">
      <c r="A1" s="109" t="str">
        <f>Adatlap!A1</f>
        <v>Nagyréde Nagyközség Önkormányzata</v>
      </c>
      <c r="B1" s="110"/>
      <c r="C1" s="111"/>
      <c r="D1" s="111"/>
      <c r="E1" s="111" t="s">
        <v>84</v>
      </c>
    </row>
    <row r="2" spans="1:5" ht="29.25" customHeight="1">
      <c r="A2" s="137" t="s">
        <v>3</v>
      </c>
      <c r="B2" s="138" t="s">
        <v>0</v>
      </c>
      <c r="C2" s="139" t="s">
        <v>61</v>
      </c>
      <c r="D2" s="139" t="s">
        <v>82</v>
      </c>
      <c r="E2" s="139" t="s">
        <v>80</v>
      </c>
    </row>
    <row r="3" spans="1:5" ht="15.75" customHeight="1">
      <c r="A3" s="137"/>
      <c r="B3" s="138"/>
      <c r="C3" s="140"/>
      <c r="D3" s="140"/>
      <c r="E3" s="140"/>
    </row>
    <row r="4" spans="1:5" ht="16.5" customHeight="1">
      <c r="A4" s="137"/>
      <c r="B4" s="138"/>
      <c r="C4" s="141"/>
      <c r="D4" s="141"/>
      <c r="E4" s="141"/>
    </row>
    <row r="5" spans="1:5" ht="13.5" customHeight="1">
      <c r="A5" s="113">
        <v>1</v>
      </c>
      <c r="B5" s="114" t="s">
        <v>5</v>
      </c>
      <c r="C5" s="115">
        <v>157334800</v>
      </c>
      <c r="D5" s="115">
        <v>23805145</v>
      </c>
      <c r="E5" s="115">
        <f>SUM(C5:D5)</f>
        <v>181139945</v>
      </c>
    </row>
    <row r="6" spans="1:5" ht="13.5" customHeight="1">
      <c r="A6" s="113">
        <v>2</v>
      </c>
      <c r="B6" s="114" t="s">
        <v>7</v>
      </c>
      <c r="C6" s="115">
        <v>35365071</v>
      </c>
      <c r="D6" s="115">
        <v>3969003</v>
      </c>
      <c r="E6" s="115">
        <f aca="true" t="shared" si="0" ref="E6:E16">SUM(C6:D6)</f>
        <v>39334074</v>
      </c>
    </row>
    <row r="7" spans="1:5" ht="13.5" customHeight="1">
      <c r="A7" s="113">
        <v>3</v>
      </c>
      <c r="B7" s="114" t="s">
        <v>8</v>
      </c>
      <c r="C7" s="115">
        <v>118648200</v>
      </c>
      <c r="D7" s="115">
        <v>3605908</v>
      </c>
      <c r="E7" s="115">
        <f t="shared" si="0"/>
        <v>122254108</v>
      </c>
    </row>
    <row r="8" spans="1:5" ht="13.5" customHeight="1">
      <c r="A8" s="113">
        <v>4</v>
      </c>
      <c r="B8" s="114" t="s">
        <v>6</v>
      </c>
      <c r="C8" s="115">
        <v>3450000</v>
      </c>
      <c r="D8" s="115">
        <v>288000</v>
      </c>
      <c r="E8" s="115">
        <f t="shared" si="0"/>
        <v>3738000</v>
      </c>
    </row>
    <row r="9" spans="1:5" ht="13.5" customHeight="1">
      <c r="A9" s="113">
        <v>5</v>
      </c>
      <c r="B9" s="114" t="s">
        <v>9</v>
      </c>
      <c r="C9" s="115">
        <v>9501082</v>
      </c>
      <c r="D9" s="115">
        <v>635360</v>
      </c>
      <c r="E9" s="115">
        <f t="shared" si="0"/>
        <v>10136442</v>
      </c>
    </row>
    <row r="10" spans="1:5" ht="13.5" customHeight="1">
      <c r="A10" s="113">
        <v>6</v>
      </c>
      <c r="B10" s="114" t="s">
        <v>51</v>
      </c>
      <c r="C10" s="115">
        <v>0</v>
      </c>
      <c r="D10" s="115">
        <v>0</v>
      </c>
      <c r="E10" s="115">
        <f t="shared" si="0"/>
        <v>0</v>
      </c>
    </row>
    <row r="11" spans="1:5" ht="13.5" customHeight="1">
      <c r="A11" s="113">
        <v>7</v>
      </c>
      <c r="B11" s="114" t="s">
        <v>10</v>
      </c>
      <c r="C11" s="115">
        <v>98066250</v>
      </c>
      <c r="D11" s="115">
        <v>1374949</v>
      </c>
      <c r="E11" s="115">
        <f t="shared" si="0"/>
        <v>99441199</v>
      </c>
    </row>
    <row r="12" spans="1:5" ht="13.5" customHeight="1">
      <c r="A12" s="113">
        <v>8</v>
      </c>
      <c r="B12" s="116" t="s">
        <v>11</v>
      </c>
      <c r="C12" s="117">
        <v>0</v>
      </c>
      <c r="D12" s="117"/>
      <c r="E12" s="115">
        <f t="shared" si="0"/>
        <v>0</v>
      </c>
    </row>
    <row r="13" spans="1:5" ht="13.5" customHeight="1">
      <c r="A13" s="113">
        <v>9</v>
      </c>
      <c r="B13" s="114" t="s">
        <v>12</v>
      </c>
      <c r="C13" s="117">
        <v>1250000</v>
      </c>
      <c r="D13" s="117"/>
      <c r="E13" s="115">
        <f t="shared" si="0"/>
        <v>1250000</v>
      </c>
    </row>
    <row r="14" spans="1:5" ht="13.5" customHeight="1">
      <c r="A14" s="113">
        <v>10</v>
      </c>
      <c r="B14" s="114" t="s">
        <v>52</v>
      </c>
      <c r="C14" s="117">
        <v>0</v>
      </c>
      <c r="D14" s="117"/>
      <c r="E14" s="115">
        <f t="shared" si="0"/>
        <v>0</v>
      </c>
    </row>
    <row r="15" spans="1:5" ht="13.5" customHeight="1">
      <c r="A15" s="113">
        <v>11</v>
      </c>
      <c r="B15" s="114" t="s">
        <v>13</v>
      </c>
      <c r="C15" s="115">
        <v>0</v>
      </c>
      <c r="D15" s="115"/>
      <c r="E15" s="115">
        <f t="shared" si="0"/>
        <v>0</v>
      </c>
    </row>
    <row r="16" spans="1:5" ht="13.5" customHeight="1">
      <c r="A16" s="113">
        <v>12</v>
      </c>
      <c r="B16" s="114" t="s">
        <v>72</v>
      </c>
      <c r="C16" s="117">
        <v>8550000</v>
      </c>
      <c r="D16" s="117">
        <v>-1150657</v>
      </c>
      <c r="E16" s="115">
        <f t="shared" si="0"/>
        <v>7399343</v>
      </c>
    </row>
    <row r="17" spans="1:5" ht="13.5" customHeight="1">
      <c r="A17" s="118">
        <v>13</v>
      </c>
      <c r="B17" s="119" t="s">
        <v>14</v>
      </c>
      <c r="C17" s="120">
        <f>SUM(C5:C16)-C12</f>
        <v>432165403</v>
      </c>
      <c r="D17" s="120">
        <f>SUM(D5:D16)-D12</f>
        <v>32527708</v>
      </c>
      <c r="E17" s="120">
        <f>SUM(E5:E16)-E12</f>
        <v>464693111</v>
      </c>
    </row>
    <row r="18" spans="1:5" ht="13.5" customHeight="1">
      <c r="A18" s="113">
        <v>14</v>
      </c>
      <c r="B18" s="114" t="s">
        <v>15</v>
      </c>
      <c r="C18" s="117">
        <v>40305700</v>
      </c>
      <c r="D18" s="117">
        <v>0</v>
      </c>
      <c r="E18" s="117">
        <f>SUM(C18:D18)</f>
        <v>40305700</v>
      </c>
    </row>
    <row r="19" spans="1:5" ht="13.5" customHeight="1">
      <c r="A19" s="113">
        <v>15</v>
      </c>
      <c r="B19" s="114" t="s">
        <v>16</v>
      </c>
      <c r="C19" s="117">
        <v>0</v>
      </c>
      <c r="D19" s="117">
        <v>0</v>
      </c>
      <c r="E19" s="117">
        <f>SUM(C19:D19)</f>
        <v>0</v>
      </c>
    </row>
    <row r="20" spans="1:5" ht="13.5" customHeight="1">
      <c r="A20" s="113">
        <v>16</v>
      </c>
      <c r="B20" s="114" t="s">
        <v>17</v>
      </c>
      <c r="C20" s="117">
        <v>0</v>
      </c>
      <c r="D20" s="117">
        <v>0</v>
      </c>
      <c r="E20" s="117">
        <f>SUM(C20:D20)</f>
        <v>0</v>
      </c>
    </row>
    <row r="21" spans="1:5" ht="13.5" customHeight="1">
      <c r="A21" s="113">
        <v>17</v>
      </c>
      <c r="B21" s="114" t="s">
        <v>18</v>
      </c>
      <c r="C21" s="117">
        <v>5502964</v>
      </c>
      <c r="D21" s="117">
        <v>0</v>
      </c>
      <c r="E21" s="117">
        <f>SUM(C21:D21)</f>
        <v>5502964</v>
      </c>
    </row>
    <row r="22" spans="1:5" ht="13.5" customHeight="1">
      <c r="A22" s="113">
        <v>18</v>
      </c>
      <c r="B22" s="114" t="s">
        <v>19</v>
      </c>
      <c r="C22" s="117">
        <v>0</v>
      </c>
      <c r="D22" s="117">
        <v>0</v>
      </c>
      <c r="E22" s="117">
        <f>SUM(C22:D22)</f>
        <v>0</v>
      </c>
    </row>
    <row r="23" spans="1:5" ht="13.5" customHeight="1">
      <c r="A23" s="121">
        <v>19</v>
      </c>
      <c r="B23" s="122" t="s">
        <v>20</v>
      </c>
      <c r="C23" s="123">
        <f>SUM(C18:C22)</f>
        <v>45808664</v>
      </c>
      <c r="D23" s="123">
        <f>SUM(D18:D22)</f>
        <v>0</v>
      </c>
      <c r="E23" s="123">
        <f>SUM(E18:E22)</f>
        <v>45808664</v>
      </c>
    </row>
    <row r="24" spans="1:5" ht="13.5" customHeight="1">
      <c r="A24" s="113">
        <v>20</v>
      </c>
      <c r="B24" s="114" t="s">
        <v>21</v>
      </c>
      <c r="C24" s="115">
        <v>0</v>
      </c>
      <c r="D24" s="115">
        <v>0</v>
      </c>
      <c r="E24" s="115">
        <f>SUM(C24:D24)</f>
        <v>0</v>
      </c>
    </row>
    <row r="25" spans="1:5" ht="13.5" customHeight="1">
      <c r="A25" s="113">
        <v>21</v>
      </c>
      <c r="B25" s="114"/>
      <c r="C25" s="115">
        <v>0</v>
      </c>
      <c r="D25" s="115">
        <v>0</v>
      </c>
      <c r="E25" s="115">
        <v>0</v>
      </c>
    </row>
    <row r="26" spans="1:5" ht="13.5" customHeight="1">
      <c r="A26" s="118">
        <v>22</v>
      </c>
      <c r="B26" s="119" t="s">
        <v>22</v>
      </c>
      <c r="C26" s="120">
        <f>C17+C23+C24+C25</f>
        <v>477974067</v>
      </c>
      <c r="D26" s="120">
        <f>D17+D23+D24+D25</f>
        <v>32527708</v>
      </c>
      <c r="E26" s="120">
        <f>E17+E23+E24+E25</f>
        <v>510501775</v>
      </c>
    </row>
    <row r="27" spans="1:5" ht="13.5" customHeight="1">
      <c r="A27" s="124">
        <v>23</v>
      </c>
      <c r="B27" s="125"/>
      <c r="C27" s="126"/>
      <c r="D27" s="126"/>
      <c r="E27" s="126"/>
    </row>
    <row r="28" spans="1:5" ht="13.5" customHeight="1">
      <c r="A28" s="113">
        <v>24</v>
      </c>
      <c r="B28" s="114" t="s">
        <v>23</v>
      </c>
      <c r="C28" s="115">
        <v>163741796</v>
      </c>
      <c r="D28" s="115">
        <v>29694859</v>
      </c>
      <c r="E28" s="115">
        <f>SUM(C28:D28)</f>
        <v>193436655</v>
      </c>
    </row>
    <row r="29" spans="1:5" ht="13.5" customHeight="1">
      <c r="A29" s="113">
        <v>25</v>
      </c>
      <c r="B29" s="116" t="s">
        <v>24</v>
      </c>
      <c r="C29" s="115">
        <v>160168296</v>
      </c>
      <c r="D29" s="115">
        <v>10317916</v>
      </c>
      <c r="E29" s="115">
        <f aca="true" t="shared" si="1" ref="E29:E41">SUM(C29:D29)</f>
        <v>170486212</v>
      </c>
    </row>
    <row r="30" spans="1:5" ht="13.5" customHeight="1">
      <c r="A30" s="113">
        <v>26</v>
      </c>
      <c r="B30" s="114" t="s">
        <v>25</v>
      </c>
      <c r="C30" s="115">
        <v>0</v>
      </c>
      <c r="D30" s="115">
        <v>295328</v>
      </c>
      <c r="E30" s="115">
        <f t="shared" si="1"/>
        <v>295328</v>
      </c>
    </row>
    <row r="31" spans="1:5" ht="13.5" customHeight="1">
      <c r="A31" s="113">
        <v>27</v>
      </c>
      <c r="B31" s="116" t="s">
        <v>26</v>
      </c>
      <c r="C31" s="115">
        <v>0</v>
      </c>
      <c r="D31" s="115">
        <v>0</v>
      </c>
      <c r="E31" s="115">
        <f t="shared" si="1"/>
        <v>0</v>
      </c>
    </row>
    <row r="32" spans="1:5" ht="13.5" customHeight="1">
      <c r="A32" s="113">
        <v>28</v>
      </c>
      <c r="B32" s="116" t="s">
        <v>27</v>
      </c>
      <c r="C32" s="115">
        <v>156184535</v>
      </c>
      <c r="D32" s="115">
        <v>0</v>
      </c>
      <c r="E32" s="115">
        <f t="shared" si="1"/>
        <v>156184535</v>
      </c>
    </row>
    <row r="33" spans="1:5" ht="13.5" customHeight="1">
      <c r="A33" s="113">
        <v>29</v>
      </c>
      <c r="B33" s="116" t="s">
        <v>28</v>
      </c>
      <c r="C33" s="115">
        <v>146184535</v>
      </c>
      <c r="D33" s="115">
        <v>0</v>
      </c>
      <c r="E33" s="115">
        <f t="shared" si="1"/>
        <v>146184535</v>
      </c>
    </row>
    <row r="34" spans="1:5" ht="13.5" customHeight="1">
      <c r="A34" s="113">
        <v>30</v>
      </c>
      <c r="B34" s="116" t="s">
        <v>29</v>
      </c>
      <c r="C34" s="115">
        <v>10000000</v>
      </c>
      <c r="D34" s="115">
        <v>0</v>
      </c>
      <c r="E34" s="115">
        <f t="shared" si="1"/>
        <v>10000000</v>
      </c>
    </row>
    <row r="35" spans="1:5" ht="13.5" customHeight="1">
      <c r="A35" s="113">
        <v>31</v>
      </c>
      <c r="B35" s="114" t="s">
        <v>30</v>
      </c>
      <c r="C35" s="115">
        <v>37183004</v>
      </c>
      <c r="D35" s="115">
        <v>2914814</v>
      </c>
      <c r="E35" s="115">
        <f t="shared" si="1"/>
        <v>40097818</v>
      </c>
    </row>
    <row r="36" spans="1:5" ht="13.5" customHeight="1">
      <c r="A36" s="113">
        <v>32</v>
      </c>
      <c r="B36" s="114" t="s">
        <v>31</v>
      </c>
      <c r="C36" s="117">
        <v>5000000</v>
      </c>
      <c r="D36" s="117">
        <v>0</v>
      </c>
      <c r="E36" s="115">
        <f t="shared" si="1"/>
        <v>5000000</v>
      </c>
    </row>
    <row r="37" spans="1:5" ht="13.5" customHeight="1">
      <c r="A37" s="113">
        <v>33</v>
      </c>
      <c r="B37" s="116" t="s">
        <v>32</v>
      </c>
      <c r="C37" s="117">
        <v>5000000</v>
      </c>
      <c r="D37" s="117">
        <v>0</v>
      </c>
      <c r="E37" s="115">
        <f t="shared" si="1"/>
        <v>5000000</v>
      </c>
    </row>
    <row r="38" spans="1:5" ht="13.5" customHeight="1">
      <c r="A38" s="113">
        <v>34</v>
      </c>
      <c r="B38" s="114" t="s">
        <v>33</v>
      </c>
      <c r="C38" s="117">
        <v>1800000</v>
      </c>
      <c r="D38" s="117">
        <v>0</v>
      </c>
      <c r="E38" s="115">
        <f t="shared" si="1"/>
        <v>1800000</v>
      </c>
    </row>
    <row r="39" spans="1:5" ht="30" customHeight="1">
      <c r="A39" s="113">
        <v>35</v>
      </c>
      <c r="B39" s="127" t="s">
        <v>34</v>
      </c>
      <c r="C39" s="117">
        <v>0</v>
      </c>
      <c r="D39" s="117">
        <v>0</v>
      </c>
      <c r="E39" s="115">
        <f t="shared" si="1"/>
        <v>0</v>
      </c>
    </row>
    <row r="40" spans="1:5" ht="13.5" customHeight="1">
      <c r="A40" s="113">
        <v>36</v>
      </c>
      <c r="B40" s="114" t="s">
        <v>35</v>
      </c>
      <c r="C40" s="117">
        <v>0</v>
      </c>
      <c r="D40" s="117">
        <v>0</v>
      </c>
      <c r="E40" s="115">
        <f t="shared" si="1"/>
        <v>0</v>
      </c>
    </row>
    <row r="41" spans="1:5" ht="30.75" customHeight="1">
      <c r="A41" s="113">
        <v>37</v>
      </c>
      <c r="B41" s="127" t="s">
        <v>36</v>
      </c>
      <c r="C41" s="117">
        <v>0</v>
      </c>
      <c r="D41" s="117">
        <v>0</v>
      </c>
      <c r="E41" s="115">
        <f t="shared" si="1"/>
        <v>0</v>
      </c>
    </row>
    <row r="42" spans="1:5" ht="27.75" customHeight="1">
      <c r="A42" s="118">
        <v>38</v>
      </c>
      <c r="B42" s="128" t="s">
        <v>37</v>
      </c>
      <c r="C42" s="120">
        <f>SUM(C28:C41)-C29-C31-C33-C34-C37-C39-C41</f>
        <v>363909335</v>
      </c>
      <c r="D42" s="120">
        <f>SUM(D28:D41)-D29-D31-D33-D34-D37-D39-D41</f>
        <v>32905001</v>
      </c>
      <c r="E42" s="120">
        <f>SUM(E28:E41)-E29-E31-E33-E34-E37-E39-E41</f>
        <v>396814336</v>
      </c>
    </row>
    <row r="43" spans="1:5" ht="13.5" customHeight="1">
      <c r="A43" s="113">
        <v>39</v>
      </c>
      <c r="B43" s="114" t="s">
        <v>38</v>
      </c>
      <c r="C43" s="117">
        <v>30000000</v>
      </c>
      <c r="D43" s="117">
        <v>0</v>
      </c>
      <c r="E43" s="117">
        <f>SUM(C43:D43)</f>
        <v>30000000</v>
      </c>
    </row>
    <row r="44" spans="1:5" ht="13.5" customHeight="1">
      <c r="A44" s="113">
        <v>40</v>
      </c>
      <c r="B44" s="114" t="s">
        <v>39</v>
      </c>
      <c r="C44" s="117">
        <v>0</v>
      </c>
      <c r="D44" s="117">
        <v>0</v>
      </c>
      <c r="E44" s="117">
        <f aca="true" t="shared" si="2" ref="E44:E50">SUM(C44:D44)</f>
        <v>0</v>
      </c>
    </row>
    <row r="45" spans="1:5" ht="13.5" customHeight="1">
      <c r="A45" s="113">
        <v>41</v>
      </c>
      <c r="B45" s="114" t="s">
        <v>40</v>
      </c>
      <c r="C45" s="117">
        <v>84064732</v>
      </c>
      <c r="D45" s="117">
        <v>-377293</v>
      </c>
      <c r="E45" s="117">
        <f t="shared" si="2"/>
        <v>83687439</v>
      </c>
    </row>
    <row r="46" spans="1:5" ht="13.5" customHeight="1">
      <c r="A46" s="113">
        <v>42</v>
      </c>
      <c r="B46" s="114" t="s">
        <v>17</v>
      </c>
      <c r="C46" s="117">
        <v>0</v>
      </c>
      <c r="D46" s="117">
        <v>0</v>
      </c>
      <c r="E46" s="117">
        <f t="shared" si="2"/>
        <v>0</v>
      </c>
    </row>
    <row r="47" spans="1:5" ht="13.5" customHeight="1">
      <c r="A47" s="113">
        <v>43</v>
      </c>
      <c r="B47" s="114" t="s">
        <v>41</v>
      </c>
      <c r="C47" s="117">
        <v>0</v>
      </c>
      <c r="D47" s="117">
        <v>0</v>
      </c>
      <c r="E47" s="117">
        <f t="shared" si="2"/>
        <v>0</v>
      </c>
    </row>
    <row r="48" spans="1:5" ht="13.5" customHeight="1">
      <c r="A48" s="113">
        <v>44</v>
      </c>
      <c r="B48" s="114" t="s">
        <v>42</v>
      </c>
      <c r="C48" s="117"/>
      <c r="D48" s="117"/>
      <c r="E48" s="117">
        <f t="shared" si="2"/>
        <v>0</v>
      </c>
    </row>
    <row r="49" spans="1:5" ht="13.5" customHeight="1">
      <c r="A49" s="113">
        <v>45</v>
      </c>
      <c r="B49" s="114" t="s">
        <v>43</v>
      </c>
      <c r="C49" s="117">
        <v>0</v>
      </c>
      <c r="D49" s="117">
        <v>0</v>
      </c>
      <c r="E49" s="117">
        <f t="shared" si="2"/>
        <v>0</v>
      </c>
    </row>
    <row r="50" spans="1:5" ht="13.5" customHeight="1">
      <c r="A50" s="113">
        <v>46</v>
      </c>
      <c r="B50" s="114" t="s">
        <v>44</v>
      </c>
      <c r="C50" s="115">
        <v>0</v>
      </c>
      <c r="D50" s="115">
        <v>0</v>
      </c>
      <c r="E50" s="117">
        <f t="shared" si="2"/>
        <v>0</v>
      </c>
    </row>
    <row r="51" spans="1:5" ht="13.5" customHeight="1">
      <c r="A51" s="121">
        <v>47</v>
      </c>
      <c r="B51" s="122" t="s">
        <v>73</v>
      </c>
      <c r="C51" s="126">
        <f>SUM(C43:C50)</f>
        <v>114064732</v>
      </c>
      <c r="D51" s="126">
        <f>SUM(D43:D50)</f>
        <v>-377293</v>
      </c>
      <c r="E51" s="126">
        <f>SUM(E43:E50)</f>
        <v>113687439</v>
      </c>
    </row>
    <row r="52" spans="1:5" ht="13.5" customHeight="1">
      <c r="A52" s="113">
        <v>48</v>
      </c>
      <c r="B52" s="114" t="s">
        <v>46</v>
      </c>
      <c r="C52" s="115">
        <v>0</v>
      </c>
      <c r="D52" s="115">
        <v>0</v>
      </c>
      <c r="E52" s="115">
        <v>0</v>
      </c>
    </row>
    <row r="53" spans="1:5" ht="13.5" customHeight="1">
      <c r="A53" s="113">
        <v>49</v>
      </c>
      <c r="B53" s="114"/>
      <c r="C53" s="115">
        <v>0</v>
      </c>
      <c r="D53" s="115">
        <v>0</v>
      </c>
      <c r="E53" s="115">
        <v>0</v>
      </c>
    </row>
    <row r="54" spans="1:5" ht="18" customHeight="1">
      <c r="A54" s="118">
        <v>50</v>
      </c>
      <c r="B54" s="119" t="s">
        <v>74</v>
      </c>
      <c r="C54" s="120">
        <f>C42+C51+SUM(C52:C53)</f>
        <v>477974067</v>
      </c>
      <c r="D54" s="120">
        <f>D42+D51+SUM(D52:D53)</f>
        <v>32527708</v>
      </c>
      <c r="E54" s="120">
        <f>E42+E51+SUM(E52:E53)</f>
        <v>510501775</v>
      </c>
    </row>
    <row r="55" spans="1:5" ht="30" customHeight="1">
      <c r="A55" s="118">
        <v>51</v>
      </c>
      <c r="B55" s="129" t="s">
        <v>75</v>
      </c>
      <c r="C55" s="120">
        <f>C42-C17</f>
        <v>-68256068</v>
      </c>
      <c r="D55" s="120">
        <f>D42-D17</f>
        <v>377293</v>
      </c>
      <c r="E55" s="120">
        <f>E42-E17</f>
        <v>-67878775</v>
      </c>
    </row>
    <row r="56" spans="1:5" ht="21" customHeight="1">
      <c r="A56" s="118">
        <v>52</v>
      </c>
      <c r="B56" s="119" t="s">
        <v>76</v>
      </c>
      <c r="C56" s="120">
        <f>C51-C23</f>
        <v>68256068</v>
      </c>
      <c r="D56" s="120">
        <f>D51-D23</f>
        <v>-377293</v>
      </c>
      <c r="E56" s="120">
        <f>E51-E23</f>
        <v>67878775</v>
      </c>
    </row>
    <row r="57" spans="1:5" ht="26.25" customHeight="1">
      <c r="A57" s="118">
        <v>53</v>
      </c>
      <c r="B57" s="129" t="s">
        <v>77</v>
      </c>
      <c r="C57" s="120">
        <f>C54-C26</f>
        <v>0</v>
      </c>
      <c r="D57" s="120">
        <f>D54-D26</f>
        <v>0</v>
      </c>
      <c r="E57" s="120">
        <f>E54-E26</f>
        <v>0</v>
      </c>
    </row>
    <row r="58" spans="1:3" ht="13.5">
      <c r="A58" s="130"/>
      <c r="B58" s="130"/>
      <c r="C58" s="131"/>
    </row>
    <row r="59" spans="1:3" ht="13.5">
      <c r="A59" s="130"/>
      <c r="B59" s="130"/>
      <c r="C59" s="131"/>
    </row>
    <row r="60" spans="1:3" ht="13.5">
      <c r="A60" s="130"/>
      <c r="B60" s="130"/>
      <c r="C60" s="131"/>
    </row>
    <row r="61" spans="1:3" ht="13.5">
      <c r="A61" s="130"/>
      <c r="B61" s="130"/>
      <c r="C61" s="131"/>
    </row>
    <row r="62" spans="1:3" ht="13.5">
      <c r="A62" s="130"/>
      <c r="B62" s="130"/>
      <c r="C62" s="131"/>
    </row>
    <row r="63" spans="1:3" ht="13.5">
      <c r="A63" s="130"/>
      <c r="B63" s="130"/>
      <c r="C63" s="131"/>
    </row>
  </sheetData>
  <sheetProtection/>
  <mergeCells count="5">
    <mergeCell ref="A2:A4"/>
    <mergeCell ref="B2:B4"/>
    <mergeCell ref="C2:C4"/>
    <mergeCell ref="D2:D4"/>
    <mergeCell ref="E2:E4"/>
  </mergeCells>
  <printOptions horizontalCentered="1" verticalCentered="1"/>
  <pageMargins left="0.11811023622047245" right="0.11811023622047245" top="0.73" bottom="0.1968503937007874" header="0.35433070866141736" footer="0.2755905511811024"/>
  <pageSetup horizontalDpi="600" verticalDpi="600" orientation="portrait" paperSize="9" scale="78" r:id="rId1"/>
  <headerFooter alignWithMargins="0">
    <oddHeader>&amp;C
&amp;"Garamond,Félkövér"&amp;16KÖLTSÉGVETÉSI MÉRLEG (KÖLTSÉGVETÉSI JELENTÉS) 2017. ÉV&amp;R&amp;"Garamond,Normál"&amp;14 1. 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F39" sqref="F39"/>
    </sheetView>
  </sheetViews>
  <sheetFormatPr defaultColWidth="8.796875" defaultRowHeight="15"/>
  <cols>
    <col min="1" max="1" width="4.8984375" style="70" customWidth="1"/>
    <col min="2" max="2" width="29.3984375" style="70" customWidth="1"/>
    <col min="3" max="5" width="10.59765625" style="69" customWidth="1"/>
    <col min="6" max="8" width="9" style="70" customWidth="1"/>
    <col min="9" max="9" width="9.69921875" style="70" bestFit="1" customWidth="1"/>
    <col min="10" max="10" width="10.09765625" style="70" bestFit="1" customWidth="1"/>
    <col min="11" max="11" width="9.69921875" style="70" bestFit="1" customWidth="1"/>
    <col min="12" max="16384" width="9" style="70" customWidth="1"/>
  </cols>
  <sheetData>
    <row r="1" spans="1:11" ht="20.25" customHeight="1">
      <c r="A1" s="66" t="str">
        <f>Adatlap!A1</f>
        <v>Nagyréde Nagyközség Önkormányzata</v>
      </c>
      <c r="B1" s="67"/>
      <c r="C1" s="68"/>
      <c r="D1" s="68"/>
      <c r="K1" s="71" t="s">
        <v>84</v>
      </c>
    </row>
    <row r="2" spans="1:11" ht="22.5" customHeight="1">
      <c r="A2" s="144" t="s">
        <v>3</v>
      </c>
      <c r="B2" s="145" t="s">
        <v>0</v>
      </c>
      <c r="C2" s="146" t="s">
        <v>61</v>
      </c>
      <c r="D2" s="147"/>
      <c r="E2" s="148"/>
      <c r="F2" s="146" t="s">
        <v>82</v>
      </c>
      <c r="G2" s="147"/>
      <c r="H2" s="148"/>
      <c r="I2" s="146" t="s">
        <v>79</v>
      </c>
      <c r="J2" s="147"/>
      <c r="K2" s="148"/>
    </row>
    <row r="3" spans="1:11" ht="15.75" customHeight="1">
      <c r="A3" s="144"/>
      <c r="B3" s="145"/>
      <c r="C3" s="149" t="s">
        <v>53</v>
      </c>
      <c r="D3" s="149" t="s">
        <v>54</v>
      </c>
      <c r="E3" s="142" t="s">
        <v>55</v>
      </c>
      <c r="F3" s="149" t="s">
        <v>53</v>
      </c>
      <c r="G3" s="149" t="s">
        <v>54</v>
      </c>
      <c r="H3" s="142" t="s">
        <v>55</v>
      </c>
      <c r="I3" s="149" t="s">
        <v>53</v>
      </c>
      <c r="J3" s="149" t="s">
        <v>54</v>
      </c>
      <c r="K3" s="142" t="s">
        <v>55</v>
      </c>
    </row>
    <row r="4" spans="1:11" ht="22.5" customHeight="1">
      <c r="A4" s="144"/>
      <c r="B4" s="145"/>
      <c r="C4" s="150"/>
      <c r="D4" s="150"/>
      <c r="E4" s="143"/>
      <c r="F4" s="150"/>
      <c r="G4" s="150"/>
      <c r="H4" s="143"/>
      <c r="I4" s="150"/>
      <c r="J4" s="150"/>
      <c r="K4" s="143"/>
    </row>
    <row r="5" spans="1:11" ht="13.5" customHeight="1">
      <c r="A5" s="72">
        <v>1</v>
      </c>
      <c r="B5" s="73" t="s">
        <v>5</v>
      </c>
      <c r="C5" s="74">
        <v>157334800</v>
      </c>
      <c r="D5" s="75">
        <v>0</v>
      </c>
      <c r="E5" s="75">
        <f>SUM(C5:D5)</f>
        <v>157334800</v>
      </c>
      <c r="F5" s="75">
        <v>23805145</v>
      </c>
      <c r="G5" s="75">
        <v>0</v>
      </c>
      <c r="H5" s="75">
        <f>SUM(F5:G5)</f>
        <v>23805145</v>
      </c>
      <c r="I5" s="75">
        <f>C5+F5</f>
        <v>181139945</v>
      </c>
      <c r="J5" s="75">
        <f>D5+G5</f>
        <v>0</v>
      </c>
      <c r="K5" s="75">
        <f>E5+H5</f>
        <v>181139945</v>
      </c>
    </row>
    <row r="6" spans="1:11" ht="13.5" customHeight="1">
      <c r="A6" s="72">
        <v>2</v>
      </c>
      <c r="B6" s="73" t="s">
        <v>7</v>
      </c>
      <c r="C6" s="74">
        <v>35365071</v>
      </c>
      <c r="D6" s="75">
        <v>0</v>
      </c>
      <c r="E6" s="75">
        <f aca="true" t="shared" si="0" ref="E6:E16">SUM(C6:D6)</f>
        <v>35365071</v>
      </c>
      <c r="F6" s="75">
        <v>3969003</v>
      </c>
      <c r="G6" s="75">
        <v>0</v>
      </c>
      <c r="H6" s="75">
        <f aca="true" t="shared" si="1" ref="H6:H16">SUM(F6:G6)</f>
        <v>3969003</v>
      </c>
      <c r="I6" s="75">
        <f aca="true" t="shared" si="2" ref="I6:I16">C6+F6</f>
        <v>39334074</v>
      </c>
      <c r="J6" s="75">
        <f aca="true" t="shared" si="3" ref="J6:J16">D6+G6</f>
        <v>0</v>
      </c>
      <c r="K6" s="75">
        <f aca="true" t="shared" si="4" ref="K6:K16">E6+H6</f>
        <v>39334074</v>
      </c>
    </row>
    <row r="7" spans="1:11" ht="13.5" customHeight="1">
      <c r="A7" s="72">
        <v>3</v>
      </c>
      <c r="B7" s="73" t="s">
        <v>8</v>
      </c>
      <c r="C7" s="74">
        <v>118648200</v>
      </c>
      <c r="D7" s="75">
        <v>0</v>
      </c>
      <c r="E7" s="75">
        <f t="shared" si="0"/>
        <v>118648200</v>
      </c>
      <c r="F7" s="75">
        <v>3605908</v>
      </c>
      <c r="G7" s="75">
        <v>0</v>
      </c>
      <c r="H7" s="75">
        <f t="shared" si="1"/>
        <v>3605908</v>
      </c>
      <c r="I7" s="75">
        <f t="shared" si="2"/>
        <v>122254108</v>
      </c>
      <c r="J7" s="75">
        <f t="shared" si="3"/>
        <v>0</v>
      </c>
      <c r="K7" s="75">
        <f t="shared" si="4"/>
        <v>122254108</v>
      </c>
    </row>
    <row r="8" spans="1:11" ht="13.5" customHeight="1">
      <c r="A8" s="72">
        <v>4</v>
      </c>
      <c r="B8" s="73" t="s">
        <v>6</v>
      </c>
      <c r="C8" s="74">
        <v>3450000</v>
      </c>
      <c r="D8" s="75">
        <v>0</v>
      </c>
      <c r="E8" s="75">
        <f t="shared" si="0"/>
        <v>3450000</v>
      </c>
      <c r="F8" s="75">
        <v>288000</v>
      </c>
      <c r="G8" s="75">
        <v>0</v>
      </c>
      <c r="H8" s="75">
        <f t="shared" si="1"/>
        <v>288000</v>
      </c>
      <c r="I8" s="75">
        <f t="shared" si="2"/>
        <v>3738000</v>
      </c>
      <c r="J8" s="75">
        <f t="shared" si="3"/>
        <v>0</v>
      </c>
      <c r="K8" s="75">
        <f t="shared" si="4"/>
        <v>3738000</v>
      </c>
    </row>
    <row r="9" spans="1:11" ht="13.5" customHeight="1">
      <c r="A9" s="72">
        <v>5</v>
      </c>
      <c r="B9" s="73" t="s">
        <v>9</v>
      </c>
      <c r="C9" s="74">
        <v>9501082</v>
      </c>
      <c r="D9" s="75">
        <v>0</v>
      </c>
      <c r="E9" s="75">
        <f t="shared" si="0"/>
        <v>9501082</v>
      </c>
      <c r="F9" s="75">
        <v>635360</v>
      </c>
      <c r="G9" s="75">
        <v>0</v>
      </c>
      <c r="H9" s="75">
        <f t="shared" si="1"/>
        <v>635360</v>
      </c>
      <c r="I9" s="75">
        <f t="shared" si="2"/>
        <v>10136442</v>
      </c>
      <c r="J9" s="75">
        <f t="shared" si="3"/>
        <v>0</v>
      </c>
      <c r="K9" s="75">
        <f t="shared" si="4"/>
        <v>10136442</v>
      </c>
    </row>
    <row r="10" spans="1:11" ht="13.5" customHeight="1">
      <c r="A10" s="72">
        <v>6</v>
      </c>
      <c r="B10" s="73" t="s">
        <v>51</v>
      </c>
      <c r="C10" s="74">
        <v>0</v>
      </c>
      <c r="D10" s="75">
        <v>0</v>
      </c>
      <c r="E10" s="75">
        <f t="shared" si="0"/>
        <v>0</v>
      </c>
      <c r="F10" s="75">
        <v>0</v>
      </c>
      <c r="G10" s="75">
        <v>0</v>
      </c>
      <c r="H10" s="75">
        <f t="shared" si="1"/>
        <v>0</v>
      </c>
      <c r="I10" s="75">
        <f t="shared" si="2"/>
        <v>0</v>
      </c>
      <c r="J10" s="75">
        <f t="shared" si="3"/>
        <v>0</v>
      </c>
      <c r="K10" s="75">
        <f t="shared" si="4"/>
        <v>0</v>
      </c>
    </row>
    <row r="11" spans="1:11" ht="13.5" customHeight="1">
      <c r="A11" s="72">
        <v>7</v>
      </c>
      <c r="B11" s="73" t="s">
        <v>10</v>
      </c>
      <c r="C11" s="74">
        <v>0</v>
      </c>
      <c r="D11" s="74">
        <v>98066250</v>
      </c>
      <c r="E11" s="75">
        <f t="shared" si="0"/>
        <v>98066250</v>
      </c>
      <c r="F11" s="75">
        <v>0</v>
      </c>
      <c r="G11" s="75">
        <v>1374949</v>
      </c>
      <c r="H11" s="75">
        <f t="shared" si="1"/>
        <v>1374949</v>
      </c>
      <c r="I11" s="75">
        <f t="shared" si="2"/>
        <v>0</v>
      </c>
      <c r="J11" s="75">
        <f t="shared" si="3"/>
        <v>99441199</v>
      </c>
      <c r="K11" s="75">
        <f t="shared" si="4"/>
        <v>99441199</v>
      </c>
    </row>
    <row r="12" spans="1:11" ht="13.5" customHeight="1">
      <c r="A12" s="72">
        <v>8</v>
      </c>
      <c r="B12" s="76" t="s">
        <v>11</v>
      </c>
      <c r="C12" s="77">
        <v>0</v>
      </c>
      <c r="D12" s="77">
        <v>0</v>
      </c>
      <c r="E12" s="75">
        <f t="shared" si="0"/>
        <v>0</v>
      </c>
      <c r="F12" s="75">
        <v>0</v>
      </c>
      <c r="G12" s="75">
        <v>0</v>
      </c>
      <c r="H12" s="75">
        <f t="shared" si="1"/>
        <v>0</v>
      </c>
      <c r="I12" s="75">
        <f t="shared" si="2"/>
        <v>0</v>
      </c>
      <c r="J12" s="75">
        <f t="shared" si="3"/>
        <v>0</v>
      </c>
      <c r="K12" s="75">
        <f t="shared" si="4"/>
        <v>0</v>
      </c>
    </row>
    <row r="13" spans="1:11" ht="13.5" customHeight="1">
      <c r="A13" s="72">
        <v>9</v>
      </c>
      <c r="B13" s="73" t="s">
        <v>12</v>
      </c>
      <c r="C13" s="77">
        <v>0</v>
      </c>
      <c r="D13" s="77">
        <v>1250000</v>
      </c>
      <c r="E13" s="75">
        <f t="shared" si="0"/>
        <v>1250000</v>
      </c>
      <c r="F13" s="75">
        <v>0</v>
      </c>
      <c r="G13" s="75">
        <v>0</v>
      </c>
      <c r="H13" s="75">
        <f t="shared" si="1"/>
        <v>0</v>
      </c>
      <c r="I13" s="75">
        <f t="shared" si="2"/>
        <v>0</v>
      </c>
      <c r="J13" s="75">
        <f t="shared" si="3"/>
        <v>1250000</v>
      </c>
      <c r="K13" s="75">
        <f t="shared" si="4"/>
        <v>1250000</v>
      </c>
    </row>
    <row r="14" spans="1:11" ht="13.5" customHeight="1">
      <c r="A14" s="72">
        <v>10</v>
      </c>
      <c r="B14" s="73" t="s">
        <v>52</v>
      </c>
      <c r="C14" s="77">
        <v>0</v>
      </c>
      <c r="D14" s="75">
        <v>0</v>
      </c>
      <c r="E14" s="75">
        <f t="shared" si="0"/>
        <v>0</v>
      </c>
      <c r="F14" s="75">
        <v>0</v>
      </c>
      <c r="G14" s="75">
        <v>0</v>
      </c>
      <c r="H14" s="75">
        <f t="shared" si="1"/>
        <v>0</v>
      </c>
      <c r="I14" s="75">
        <f t="shared" si="2"/>
        <v>0</v>
      </c>
      <c r="J14" s="75">
        <f t="shared" si="3"/>
        <v>0</v>
      </c>
      <c r="K14" s="75">
        <f t="shared" si="4"/>
        <v>0</v>
      </c>
    </row>
    <row r="15" spans="1:11" ht="13.5" customHeight="1">
      <c r="A15" s="72">
        <v>11</v>
      </c>
      <c r="B15" s="73" t="s">
        <v>13</v>
      </c>
      <c r="C15" s="74">
        <v>0</v>
      </c>
      <c r="D15" s="75">
        <v>0</v>
      </c>
      <c r="E15" s="75">
        <f t="shared" si="0"/>
        <v>0</v>
      </c>
      <c r="F15" s="75">
        <v>0</v>
      </c>
      <c r="G15" s="75">
        <v>0</v>
      </c>
      <c r="H15" s="75">
        <f t="shared" si="1"/>
        <v>0</v>
      </c>
      <c r="I15" s="75">
        <f t="shared" si="2"/>
        <v>0</v>
      </c>
      <c r="J15" s="75">
        <f t="shared" si="3"/>
        <v>0</v>
      </c>
      <c r="K15" s="75">
        <f t="shared" si="4"/>
        <v>0</v>
      </c>
    </row>
    <row r="16" spans="1:11" ht="15.75">
      <c r="A16" s="72">
        <v>12</v>
      </c>
      <c r="B16" s="73" t="s">
        <v>72</v>
      </c>
      <c r="C16" s="77">
        <v>8550000</v>
      </c>
      <c r="D16" s="75">
        <v>0</v>
      </c>
      <c r="E16" s="75">
        <f t="shared" si="0"/>
        <v>8550000</v>
      </c>
      <c r="F16" s="75">
        <v>-1150657</v>
      </c>
      <c r="G16" s="75">
        <v>0</v>
      </c>
      <c r="H16" s="75">
        <f t="shared" si="1"/>
        <v>-1150657</v>
      </c>
      <c r="I16" s="75">
        <f t="shared" si="2"/>
        <v>7399343</v>
      </c>
      <c r="J16" s="75">
        <f t="shared" si="3"/>
        <v>0</v>
      </c>
      <c r="K16" s="75">
        <f t="shared" si="4"/>
        <v>7399343</v>
      </c>
    </row>
    <row r="17" spans="1:11" ht="13.5" customHeight="1">
      <c r="A17" s="78">
        <v>13</v>
      </c>
      <c r="B17" s="79" t="s">
        <v>14</v>
      </c>
      <c r="C17" s="80">
        <f>SUM(C5:C16)-C12</f>
        <v>332849153</v>
      </c>
      <c r="D17" s="80">
        <f>SUM(D5:D16)-D12</f>
        <v>99316250</v>
      </c>
      <c r="E17" s="80">
        <f>SUM(E5:E16)-E12</f>
        <v>432165403</v>
      </c>
      <c r="F17" s="80">
        <f>SUM(F5:F16)-F13</f>
        <v>31152759</v>
      </c>
      <c r="G17" s="80">
        <f>SUM(G5:G16)-G12</f>
        <v>1374949</v>
      </c>
      <c r="H17" s="80">
        <f>SUM(H5:H16)-H12</f>
        <v>32527708</v>
      </c>
      <c r="I17" s="80">
        <f>SUM(I5:I16)-I13</f>
        <v>364001912</v>
      </c>
      <c r="J17" s="80">
        <f>SUM(J5:J16)-J12</f>
        <v>100691199</v>
      </c>
      <c r="K17" s="80">
        <f>SUM(K5:K16)-K12</f>
        <v>464693111</v>
      </c>
    </row>
    <row r="18" spans="1:11" ht="13.5" customHeight="1">
      <c r="A18" s="72">
        <v>14</v>
      </c>
      <c r="B18" s="73" t="s">
        <v>15</v>
      </c>
      <c r="C18" s="77">
        <v>30000000</v>
      </c>
      <c r="D18" s="75">
        <v>10305700</v>
      </c>
      <c r="E18" s="75">
        <f>SUM(C18:D18)</f>
        <v>40305700</v>
      </c>
      <c r="F18" s="75">
        <v>0</v>
      </c>
      <c r="G18" s="75">
        <v>0</v>
      </c>
      <c r="H18" s="75">
        <f>SUM(F18:G18)</f>
        <v>0</v>
      </c>
      <c r="I18" s="75">
        <f aca="true" t="shared" si="5" ref="I18:J22">C18+F18</f>
        <v>30000000</v>
      </c>
      <c r="J18" s="75">
        <f t="shared" si="5"/>
        <v>10305700</v>
      </c>
      <c r="K18" s="75">
        <f>SUM(I18:J18)</f>
        <v>40305700</v>
      </c>
    </row>
    <row r="19" spans="1:11" ht="13.5" customHeight="1">
      <c r="A19" s="72">
        <v>15</v>
      </c>
      <c r="B19" s="73" t="s">
        <v>16</v>
      </c>
      <c r="C19" s="77">
        <v>0</v>
      </c>
      <c r="D19" s="75">
        <v>0</v>
      </c>
      <c r="E19" s="75">
        <f>SUM(C19:D19)</f>
        <v>0</v>
      </c>
      <c r="F19" s="75">
        <v>0</v>
      </c>
      <c r="G19" s="75">
        <v>0</v>
      </c>
      <c r="H19" s="75">
        <f>SUM(F19:G19)</f>
        <v>0</v>
      </c>
      <c r="I19" s="75">
        <f t="shared" si="5"/>
        <v>0</v>
      </c>
      <c r="J19" s="75">
        <f t="shared" si="5"/>
        <v>0</v>
      </c>
      <c r="K19" s="75">
        <f>SUM(I19:J19)</f>
        <v>0</v>
      </c>
    </row>
    <row r="20" spans="1:11" ht="13.5" customHeight="1">
      <c r="A20" s="72">
        <v>16</v>
      </c>
      <c r="B20" s="73" t="s">
        <v>17</v>
      </c>
      <c r="C20" s="77">
        <v>0</v>
      </c>
      <c r="D20" s="75">
        <v>0</v>
      </c>
      <c r="E20" s="75">
        <f>SUM(C20:D20)</f>
        <v>0</v>
      </c>
      <c r="F20" s="75">
        <v>0</v>
      </c>
      <c r="G20" s="75">
        <v>0</v>
      </c>
      <c r="H20" s="75">
        <f>SUM(F20:G20)</f>
        <v>0</v>
      </c>
      <c r="I20" s="75">
        <f t="shared" si="5"/>
        <v>0</v>
      </c>
      <c r="J20" s="75">
        <f t="shared" si="5"/>
        <v>0</v>
      </c>
      <c r="K20" s="75">
        <f>SUM(I20:J20)</f>
        <v>0</v>
      </c>
    </row>
    <row r="21" spans="1:11" ht="13.5" customHeight="1">
      <c r="A21" s="72">
        <v>17</v>
      </c>
      <c r="B21" s="73" t="s">
        <v>18</v>
      </c>
      <c r="C21" s="77">
        <v>5502964</v>
      </c>
      <c r="D21" s="75">
        <v>0</v>
      </c>
      <c r="E21" s="75">
        <f>SUM(C21:D21)</f>
        <v>5502964</v>
      </c>
      <c r="F21" s="75">
        <v>0</v>
      </c>
      <c r="G21" s="75">
        <v>0</v>
      </c>
      <c r="H21" s="75">
        <f>SUM(F21:G21)</f>
        <v>0</v>
      </c>
      <c r="I21" s="75">
        <f t="shared" si="5"/>
        <v>5502964</v>
      </c>
      <c r="J21" s="75">
        <f t="shared" si="5"/>
        <v>0</v>
      </c>
      <c r="K21" s="75">
        <f>SUM(I21:J21)</f>
        <v>5502964</v>
      </c>
    </row>
    <row r="22" spans="1:11" ht="13.5" customHeight="1">
      <c r="A22" s="72">
        <v>18</v>
      </c>
      <c r="B22" s="73" t="s">
        <v>19</v>
      </c>
      <c r="C22" s="77">
        <v>0</v>
      </c>
      <c r="D22" s="75">
        <v>0</v>
      </c>
      <c r="E22" s="75">
        <f>SUM(C22:D22)</f>
        <v>0</v>
      </c>
      <c r="F22" s="75"/>
      <c r="G22" s="75">
        <v>0</v>
      </c>
      <c r="H22" s="75">
        <f>SUM(F22:G22)</f>
        <v>0</v>
      </c>
      <c r="I22" s="75">
        <f t="shared" si="5"/>
        <v>0</v>
      </c>
      <c r="J22" s="75">
        <f t="shared" si="5"/>
        <v>0</v>
      </c>
      <c r="K22" s="75">
        <f>SUM(I22:J22)</f>
        <v>0</v>
      </c>
    </row>
    <row r="23" spans="1:11" ht="13.5" customHeight="1">
      <c r="A23" s="81">
        <v>19</v>
      </c>
      <c r="B23" s="82" t="s">
        <v>20</v>
      </c>
      <c r="C23" s="83">
        <f aca="true" t="shared" si="6" ref="C23:K23">SUM(C18:C22)</f>
        <v>35502964</v>
      </c>
      <c r="D23" s="83">
        <f t="shared" si="6"/>
        <v>10305700</v>
      </c>
      <c r="E23" s="83">
        <f t="shared" si="6"/>
        <v>45808664</v>
      </c>
      <c r="F23" s="83">
        <f t="shared" si="6"/>
        <v>0</v>
      </c>
      <c r="G23" s="83">
        <f t="shared" si="6"/>
        <v>0</v>
      </c>
      <c r="H23" s="83">
        <f t="shared" si="6"/>
        <v>0</v>
      </c>
      <c r="I23" s="83">
        <f t="shared" si="6"/>
        <v>35502964</v>
      </c>
      <c r="J23" s="83">
        <f t="shared" si="6"/>
        <v>10305700</v>
      </c>
      <c r="K23" s="83">
        <f t="shared" si="6"/>
        <v>45808664</v>
      </c>
    </row>
    <row r="24" spans="1:11" ht="13.5" customHeight="1">
      <c r="A24" s="72">
        <v>20</v>
      </c>
      <c r="B24" s="73" t="s">
        <v>21</v>
      </c>
      <c r="C24" s="75">
        <v>0</v>
      </c>
      <c r="D24" s="75">
        <v>0</v>
      </c>
      <c r="E24" s="75">
        <f>SUM(C24:D24)</f>
        <v>0</v>
      </c>
      <c r="F24" s="75">
        <v>0</v>
      </c>
      <c r="G24" s="75">
        <v>0</v>
      </c>
      <c r="H24" s="75">
        <f>SUM(F24:G24)</f>
        <v>0</v>
      </c>
      <c r="I24" s="75">
        <f>C24+F24</f>
        <v>0</v>
      </c>
      <c r="J24" s="75">
        <f>D24+G24</f>
        <v>0</v>
      </c>
      <c r="K24" s="75">
        <f>SUM(I24:J24)</f>
        <v>0</v>
      </c>
    </row>
    <row r="25" spans="1:11" ht="10.5" customHeight="1">
      <c r="A25" s="72">
        <v>21</v>
      </c>
      <c r="B25" s="73"/>
      <c r="C25" s="75">
        <v>0</v>
      </c>
      <c r="D25" s="75">
        <v>0</v>
      </c>
      <c r="E25" s="75">
        <f>SUM(C25:D25)</f>
        <v>0</v>
      </c>
      <c r="F25" s="75">
        <v>0</v>
      </c>
      <c r="G25" s="75">
        <v>0</v>
      </c>
      <c r="H25" s="75">
        <f>SUM(F25:G25)</f>
        <v>0</v>
      </c>
      <c r="I25" s="75">
        <v>0</v>
      </c>
      <c r="J25" s="75">
        <v>0</v>
      </c>
      <c r="K25" s="75">
        <f>SUM(I25:J25)</f>
        <v>0</v>
      </c>
    </row>
    <row r="26" spans="1:11" ht="13.5" customHeight="1">
      <c r="A26" s="78">
        <v>22</v>
      </c>
      <c r="B26" s="79" t="s">
        <v>22</v>
      </c>
      <c r="C26" s="80">
        <f aca="true" t="shared" si="7" ref="C26:K26">C17+C23+C24+C25</f>
        <v>368352117</v>
      </c>
      <c r="D26" s="80">
        <f t="shared" si="7"/>
        <v>109621950</v>
      </c>
      <c r="E26" s="80">
        <f t="shared" si="7"/>
        <v>477974067</v>
      </c>
      <c r="F26" s="80">
        <f t="shared" si="7"/>
        <v>31152759</v>
      </c>
      <c r="G26" s="80">
        <f t="shared" si="7"/>
        <v>1374949</v>
      </c>
      <c r="H26" s="80">
        <f t="shared" si="7"/>
        <v>32527708</v>
      </c>
      <c r="I26" s="80">
        <f t="shared" si="7"/>
        <v>399504876</v>
      </c>
      <c r="J26" s="80">
        <f t="shared" si="7"/>
        <v>110996899</v>
      </c>
      <c r="K26" s="80">
        <f t="shared" si="7"/>
        <v>510501775</v>
      </c>
    </row>
    <row r="27" spans="1:11" ht="13.5" customHeight="1">
      <c r="A27" s="84">
        <v>23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3.5" customHeight="1">
      <c r="A28" s="72">
        <v>24</v>
      </c>
      <c r="B28" s="73" t="s">
        <v>23</v>
      </c>
      <c r="C28" s="74">
        <v>163741796</v>
      </c>
      <c r="D28" s="75">
        <v>0</v>
      </c>
      <c r="E28" s="75">
        <f aca="true" t="shared" si="8" ref="E28:E41">SUM(C28:D28)</f>
        <v>163741796</v>
      </c>
      <c r="F28" s="75">
        <v>29694859</v>
      </c>
      <c r="G28" s="75">
        <v>0</v>
      </c>
      <c r="H28" s="75">
        <f aca="true" t="shared" si="9" ref="H28:H41">SUM(F28:G28)</f>
        <v>29694859</v>
      </c>
      <c r="I28" s="75">
        <f>C28+F28</f>
        <v>193436655</v>
      </c>
      <c r="J28" s="75">
        <f>D28+G28</f>
        <v>0</v>
      </c>
      <c r="K28" s="75">
        <f>E28+H28</f>
        <v>193436655</v>
      </c>
    </row>
    <row r="29" spans="1:11" ht="13.5" customHeight="1">
      <c r="A29" s="72">
        <v>25</v>
      </c>
      <c r="B29" s="76" t="s">
        <v>24</v>
      </c>
      <c r="C29" s="74">
        <v>160168296</v>
      </c>
      <c r="D29" s="75">
        <v>0</v>
      </c>
      <c r="E29" s="75">
        <f t="shared" si="8"/>
        <v>160168296</v>
      </c>
      <c r="F29" s="75">
        <v>10317916</v>
      </c>
      <c r="G29" s="75">
        <v>0</v>
      </c>
      <c r="H29" s="75">
        <f t="shared" si="9"/>
        <v>10317916</v>
      </c>
      <c r="I29" s="75">
        <f aca="true" t="shared" si="10" ref="I29:I41">C29+F29</f>
        <v>170486212</v>
      </c>
      <c r="J29" s="75">
        <f aca="true" t="shared" si="11" ref="J29:J41">D29+G29</f>
        <v>0</v>
      </c>
      <c r="K29" s="75">
        <f aca="true" t="shared" si="12" ref="K29:K41">E29+H29</f>
        <v>170486212</v>
      </c>
    </row>
    <row r="30" spans="1:11" ht="13.5" customHeight="1">
      <c r="A30" s="72">
        <v>26</v>
      </c>
      <c r="B30" s="73" t="s">
        <v>25</v>
      </c>
      <c r="C30" s="74">
        <v>0</v>
      </c>
      <c r="D30" s="75">
        <v>0</v>
      </c>
      <c r="E30" s="75">
        <f t="shared" si="8"/>
        <v>0</v>
      </c>
      <c r="F30" s="75">
        <v>0</v>
      </c>
      <c r="G30" s="75">
        <v>295328</v>
      </c>
      <c r="H30" s="75">
        <f t="shared" si="9"/>
        <v>295328</v>
      </c>
      <c r="I30" s="75">
        <f t="shared" si="10"/>
        <v>0</v>
      </c>
      <c r="J30" s="75">
        <f t="shared" si="11"/>
        <v>295328</v>
      </c>
      <c r="K30" s="75">
        <f t="shared" si="12"/>
        <v>295328</v>
      </c>
    </row>
    <row r="31" spans="1:11" ht="13.5" customHeight="1">
      <c r="A31" s="72">
        <v>27</v>
      </c>
      <c r="B31" s="76" t="s">
        <v>26</v>
      </c>
      <c r="C31" s="74">
        <v>0</v>
      </c>
      <c r="D31" s="75">
        <v>0</v>
      </c>
      <c r="E31" s="75">
        <f t="shared" si="8"/>
        <v>0</v>
      </c>
      <c r="F31" s="75">
        <v>0</v>
      </c>
      <c r="G31" s="75">
        <v>0</v>
      </c>
      <c r="H31" s="75">
        <f t="shared" si="9"/>
        <v>0</v>
      </c>
      <c r="I31" s="75">
        <f t="shared" si="10"/>
        <v>0</v>
      </c>
      <c r="J31" s="75">
        <f t="shared" si="11"/>
        <v>0</v>
      </c>
      <c r="K31" s="75">
        <f t="shared" si="12"/>
        <v>0</v>
      </c>
    </row>
    <row r="32" spans="1:11" ht="13.5" customHeight="1">
      <c r="A32" s="72">
        <v>28</v>
      </c>
      <c r="B32" s="76" t="s">
        <v>27</v>
      </c>
      <c r="C32" s="74">
        <v>156184535</v>
      </c>
      <c r="D32" s="75">
        <v>0</v>
      </c>
      <c r="E32" s="75">
        <f t="shared" si="8"/>
        <v>156184535</v>
      </c>
      <c r="F32" s="75">
        <v>0</v>
      </c>
      <c r="G32" s="75">
        <v>0</v>
      </c>
      <c r="H32" s="75">
        <f t="shared" si="9"/>
        <v>0</v>
      </c>
      <c r="I32" s="75">
        <f t="shared" si="10"/>
        <v>156184535</v>
      </c>
      <c r="J32" s="75">
        <f t="shared" si="11"/>
        <v>0</v>
      </c>
      <c r="K32" s="75">
        <f t="shared" si="12"/>
        <v>156184535</v>
      </c>
    </row>
    <row r="33" spans="1:11" ht="13.5" customHeight="1">
      <c r="A33" s="72">
        <v>29</v>
      </c>
      <c r="B33" s="76" t="s">
        <v>28</v>
      </c>
      <c r="C33" s="74">
        <v>146184535</v>
      </c>
      <c r="D33" s="75">
        <v>0</v>
      </c>
      <c r="E33" s="75">
        <f t="shared" si="8"/>
        <v>146184535</v>
      </c>
      <c r="F33" s="75">
        <v>0</v>
      </c>
      <c r="G33" s="75">
        <v>0</v>
      </c>
      <c r="H33" s="75">
        <f t="shared" si="9"/>
        <v>0</v>
      </c>
      <c r="I33" s="75">
        <f t="shared" si="10"/>
        <v>146184535</v>
      </c>
      <c r="J33" s="75">
        <f t="shared" si="11"/>
        <v>0</v>
      </c>
      <c r="K33" s="75">
        <f t="shared" si="12"/>
        <v>146184535</v>
      </c>
    </row>
    <row r="34" spans="1:11" ht="13.5" customHeight="1">
      <c r="A34" s="72">
        <v>30</v>
      </c>
      <c r="B34" s="76" t="s">
        <v>29</v>
      </c>
      <c r="C34" s="74">
        <v>10000000</v>
      </c>
      <c r="D34" s="75">
        <v>0</v>
      </c>
      <c r="E34" s="75">
        <f t="shared" si="8"/>
        <v>10000000</v>
      </c>
      <c r="F34" s="75">
        <v>0</v>
      </c>
      <c r="G34" s="75">
        <v>0</v>
      </c>
      <c r="H34" s="75">
        <f t="shared" si="9"/>
        <v>0</v>
      </c>
      <c r="I34" s="75">
        <f t="shared" si="10"/>
        <v>10000000</v>
      </c>
      <c r="J34" s="75">
        <f t="shared" si="11"/>
        <v>0</v>
      </c>
      <c r="K34" s="75">
        <f t="shared" si="12"/>
        <v>10000000</v>
      </c>
    </row>
    <row r="35" spans="1:11" ht="13.5" customHeight="1">
      <c r="A35" s="72">
        <v>31</v>
      </c>
      <c r="B35" s="73" t="s">
        <v>30</v>
      </c>
      <c r="C35" s="74">
        <v>37183004</v>
      </c>
      <c r="D35" s="75">
        <v>0</v>
      </c>
      <c r="E35" s="75">
        <f t="shared" si="8"/>
        <v>37183004</v>
      </c>
      <c r="F35" s="75">
        <v>2914814</v>
      </c>
      <c r="G35" s="75">
        <v>0</v>
      </c>
      <c r="H35" s="75">
        <f t="shared" si="9"/>
        <v>2914814</v>
      </c>
      <c r="I35" s="75">
        <f t="shared" si="10"/>
        <v>40097818</v>
      </c>
      <c r="J35" s="75">
        <f t="shared" si="11"/>
        <v>0</v>
      </c>
      <c r="K35" s="75">
        <f t="shared" si="12"/>
        <v>40097818</v>
      </c>
    </row>
    <row r="36" spans="1:11" ht="13.5" customHeight="1">
      <c r="A36" s="72">
        <v>32</v>
      </c>
      <c r="B36" s="73" t="s">
        <v>31</v>
      </c>
      <c r="C36" s="77">
        <v>0</v>
      </c>
      <c r="D36" s="77">
        <v>5000000</v>
      </c>
      <c r="E36" s="75">
        <f t="shared" si="8"/>
        <v>5000000</v>
      </c>
      <c r="F36" s="75">
        <v>0</v>
      </c>
      <c r="G36" s="75">
        <v>0</v>
      </c>
      <c r="H36" s="75">
        <f t="shared" si="9"/>
        <v>0</v>
      </c>
      <c r="I36" s="75">
        <f t="shared" si="10"/>
        <v>0</v>
      </c>
      <c r="J36" s="75">
        <f t="shared" si="11"/>
        <v>5000000</v>
      </c>
      <c r="K36" s="75">
        <f t="shared" si="12"/>
        <v>5000000</v>
      </c>
    </row>
    <row r="37" spans="1:11" ht="13.5" customHeight="1">
      <c r="A37" s="72">
        <v>33</v>
      </c>
      <c r="B37" s="76" t="s">
        <v>32</v>
      </c>
      <c r="C37" s="77">
        <v>0</v>
      </c>
      <c r="D37" s="77">
        <v>5000000</v>
      </c>
      <c r="E37" s="75">
        <f t="shared" si="8"/>
        <v>5000000</v>
      </c>
      <c r="F37" s="75">
        <v>0</v>
      </c>
      <c r="G37" s="75">
        <v>0</v>
      </c>
      <c r="H37" s="75">
        <f t="shared" si="9"/>
        <v>0</v>
      </c>
      <c r="I37" s="75">
        <f t="shared" si="10"/>
        <v>0</v>
      </c>
      <c r="J37" s="75">
        <f t="shared" si="11"/>
        <v>5000000</v>
      </c>
      <c r="K37" s="75">
        <f t="shared" si="12"/>
        <v>5000000</v>
      </c>
    </row>
    <row r="38" spans="1:11" ht="13.5" customHeight="1">
      <c r="A38" s="72">
        <v>34</v>
      </c>
      <c r="B38" s="73" t="s">
        <v>33</v>
      </c>
      <c r="C38" s="77">
        <v>0</v>
      </c>
      <c r="D38" s="77">
        <v>1800000</v>
      </c>
      <c r="E38" s="75">
        <f t="shared" si="8"/>
        <v>1800000</v>
      </c>
      <c r="F38" s="75">
        <v>0</v>
      </c>
      <c r="G38" s="75">
        <v>0</v>
      </c>
      <c r="H38" s="75">
        <f t="shared" si="9"/>
        <v>0</v>
      </c>
      <c r="I38" s="75">
        <f t="shared" si="10"/>
        <v>0</v>
      </c>
      <c r="J38" s="75">
        <f t="shared" si="11"/>
        <v>1800000</v>
      </c>
      <c r="K38" s="75">
        <f t="shared" si="12"/>
        <v>1800000</v>
      </c>
    </row>
    <row r="39" spans="1:11" ht="24.75" customHeight="1">
      <c r="A39" s="72">
        <v>35</v>
      </c>
      <c r="B39" s="87" t="s">
        <v>34</v>
      </c>
      <c r="C39" s="77">
        <v>0</v>
      </c>
      <c r="D39" s="75">
        <v>0</v>
      </c>
      <c r="E39" s="75">
        <f t="shared" si="8"/>
        <v>0</v>
      </c>
      <c r="F39" s="75">
        <v>0</v>
      </c>
      <c r="G39" s="75">
        <v>0</v>
      </c>
      <c r="H39" s="75">
        <f t="shared" si="9"/>
        <v>0</v>
      </c>
      <c r="I39" s="75">
        <f t="shared" si="10"/>
        <v>0</v>
      </c>
      <c r="J39" s="75">
        <f t="shared" si="11"/>
        <v>0</v>
      </c>
      <c r="K39" s="75">
        <f t="shared" si="12"/>
        <v>0</v>
      </c>
    </row>
    <row r="40" spans="1:11" ht="13.5" customHeight="1">
      <c r="A40" s="72">
        <v>36</v>
      </c>
      <c r="B40" s="73" t="s">
        <v>35</v>
      </c>
      <c r="C40" s="77">
        <v>0</v>
      </c>
      <c r="D40" s="75">
        <v>0</v>
      </c>
      <c r="E40" s="75">
        <f t="shared" si="8"/>
        <v>0</v>
      </c>
      <c r="F40" s="75">
        <v>0</v>
      </c>
      <c r="G40" s="75">
        <v>0</v>
      </c>
      <c r="H40" s="75">
        <f t="shared" si="9"/>
        <v>0</v>
      </c>
      <c r="I40" s="75">
        <f t="shared" si="10"/>
        <v>0</v>
      </c>
      <c r="J40" s="75">
        <f t="shared" si="11"/>
        <v>0</v>
      </c>
      <c r="K40" s="75">
        <f t="shared" si="12"/>
        <v>0</v>
      </c>
    </row>
    <row r="41" spans="1:11" ht="36" customHeight="1">
      <c r="A41" s="72">
        <v>37</v>
      </c>
      <c r="B41" s="87" t="s">
        <v>36</v>
      </c>
      <c r="C41" s="77">
        <v>0</v>
      </c>
      <c r="D41" s="75">
        <v>0</v>
      </c>
      <c r="E41" s="75">
        <f t="shared" si="8"/>
        <v>0</v>
      </c>
      <c r="F41" s="75">
        <v>0</v>
      </c>
      <c r="G41" s="75">
        <v>0</v>
      </c>
      <c r="H41" s="75">
        <f t="shared" si="9"/>
        <v>0</v>
      </c>
      <c r="I41" s="75">
        <f t="shared" si="10"/>
        <v>0</v>
      </c>
      <c r="J41" s="75">
        <f t="shared" si="11"/>
        <v>0</v>
      </c>
      <c r="K41" s="75">
        <f t="shared" si="12"/>
        <v>0</v>
      </c>
    </row>
    <row r="42" spans="1:11" ht="27.75" customHeight="1">
      <c r="A42" s="78">
        <v>38</v>
      </c>
      <c r="B42" s="88" t="s">
        <v>37</v>
      </c>
      <c r="C42" s="80">
        <f aca="true" t="shared" si="13" ref="C42:K42">SUM(C28:C41)-C29-C31-C33-C34-C37-C39-C41</f>
        <v>357109335</v>
      </c>
      <c r="D42" s="80">
        <f t="shared" si="13"/>
        <v>6800000</v>
      </c>
      <c r="E42" s="80">
        <f t="shared" si="13"/>
        <v>363909335</v>
      </c>
      <c r="F42" s="80">
        <f t="shared" si="13"/>
        <v>32609673</v>
      </c>
      <c r="G42" s="80">
        <f t="shared" si="13"/>
        <v>295328</v>
      </c>
      <c r="H42" s="80">
        <f t="shared" si="13"/>
        <v>32905001</v>
      </c>
      <c r="I42" s="80">
        <f t="shared" si="13"/>
        <v>389719008</v>
      </c>
      <c r="J42" s="80">
        <f t="shared" si="13"/>
        <v>7095328</v>
      </c>
      <c r="K42" s="80">
        <f t="shared" si="13"/>
        <v>396814336</v>
      </c>
    </row>
    <row r="43" spans="1:11" ht="13.5" customHeight="1">
      <c r="A43" s="72">
        <v>39</v>
      </c>
      <c r="B43" s="73" t="s">
        <v>38</v>
      </c>
      <c r="C43" s="77">
        <v>30000000</v>
      </c>
      <c r="D43" s="75">
        <v>0</v>
      </c>
      <c r="E43" s="75">
        <f aca="true" t="shared" si="14" ref="E43:E50">SUM(C43:D43)</f>
        <v>30000000</v>
      </c>
      <c r="F43" s="75">
        <v>0</v>
      </c>
      <c r="G43" s="75">
        <v>0</v>
      </c>
      <c r="H43" s="75">
        <f aca="true" t="shared" si="15" ref="H43:H50">SUM(F43:G43)</f>
        <v>0</v>
      </c>
      <c r="I43" s="75">
        <f aca="true" t="shared" si="16" ref="I43:K50">C43+F43</f>
        <v>30000000</v>
      </c>
      <c r="J43" s="75">
        <f t="shared" si="16"/>
        <v>0</v>
      </c>
      <c r="K43" s="75">
        <f aca="true" t="shared" si="17" ref="K43:K50">SUM(I43:J43)</f>
        <v>30000000</v>
      </c>
    </row>
    <row r="44" spans="1:11" ht="13.5" customHeight="1">
      <c r="A44" s="72">
        <v>40</v>
      </c>
      <c r="B44" s="73" t="s">
        <v>39</v>
      </c>
      <c r="C44" s="77">
        <v>0</v>
      </c>
      <c r="D44" s="75">
        <v>0</v>
      </c>
      <c r="E44" s="75">
        <f t="shared" si="14"/>
        <v>0</v>
      </c>
      <c r="F44" s="75">
        <v>0</v>
      </c>
      <c r="G44" s="75">
        <v>0</v>
      </c>
      <c r="H44" s="75">
        <f t="shared" si="15"/>
        <v>0</v>
      </c>
      <c r="I44" s="75">
        <f t="shared" si="16"/>
        <v>0</v>
      </c>
      <c r="J44" s="75">
        <f t="shared" si="16"/>
        <v>0</v>
      </c>
      <c r="K44" s="75">
        <f t="shared" si="17"/>
        <v>0</v>
      </c>
    </row>
    <row r="45" spans="1:11" ht="13.5" customHeight="1">
      <c r="A45" s="72">
        <v>41</v>
      </c>
      <c r="B45" s="73" t="s">
        <v>40</v>
      </c>
      <c r="C45" s="77">
        <v>23842782</v>
      </c>
      <c r="D45" s="75">
        <v>60221950</v>
      </c>
      <c r="E45" s="75">
        <f t="shared" si="14"/>
        <v>84064732</v>
      </c>
      <c r="F45" s="75">
        <v>-377293</v>
      </c>
      <c r="G45" s="75">
        <v>0</v>
      </c>
      <c r="H45" s="75">
        <f t="shared" si="15"/>
        <v>-377293</v>
      </c>
      <c r="I45" s="75">
        <f t="shared" si="16"/>
        <v>23465489</v>
      </c>
      <c r="J45" s="75">
        <f t="shared" si="16"/>
        <v>60221950</v>
      </c>
      <c r="K45" s="75">
        <f t="shared" si="16"/>
        <v>83687439</v>
      </c>
    </row>
    <row r="46" spans="1:11" ht="13.5" customHeight="1">
      <c r="A46" s="72">
        <v>42</v>
      </c>
      <c r="B46" s="73" t="s">
        <v>17</v>
      </c>
      <c r="C46" s="77">
        <v>0</v>
      </c>
      <c r="D46" s="75">
        <v>0</v>
      </c>
      <c r="E46" s="75">
        <f t="shared" si="14"/>
        <v>0</v>
      </c>
      <c r="F46" s="75">
        <v>0</v>
      </c>
      <c r="G46" s="75">
        <v>0</v>
      </c>
      <c r="H46" s="75">
        <f t="shared" si="15"/>
        <v>0</v>
      </c>
      <c r="I46" s="75">
        <f t="shared" si="16"/>
        <v>0</v>
      </c>
      <c r="J46" s="75">
        <f t="shared" si="16"/>
        <v>0</v>
      </c>
      <c r="K46" s="75">
        <f t="shared" si="17"/>
        <v>0</v>
      </c>
    </row>
    <row r="47" spans="1:11" ht="13.5" customHeight="1">
      <c r="A47" s="72">
        <v>43</v>
      </c>
      <c r="B47" s="73" t="s">
        <v>41</v>
      </c>
      <c r="C47" s="77">
        <v>0</v>
      </c>
      <c r="D47" s="75">
        <v>0</v>
      </c>
      <c r="E47" s="75">
        <f t="shared" si="14"/>
        <v>0</v>
      </c>
      <c r="F47" s="75">
        <v>0</v>
      </c>
      <c r="G47" s="75">
        <v>0</v>
      </c>
      <c r="H47" s="75">
        <f t="shared" si="15"/>
        <v>0</v>
      </c>
      <c r="I47" s="75">
        <f t="shared" si="16"/>
        <v>0</v>
      </c>
      <c r="J47" s="75">
        <f t="shared" si="16"/>
        <v>0</v>
      </c>
      <c r="K47" s="75">
        <f t="shared" si="17"/>
        <v>0</v>
      </c>
    </row>
    <row r="48" spans="1:11" ht="13.5" customHeight="1">
      <c r="A48" s="72">
        <v>44</v>
      </c>
      <c r="B48" s="73" t="s">
        <v>42</v>
      </c>
      <c r="C48" s="77"/>
      <c r="D48" s="75"/>
      <c r="E48" s="75">
        <f t="shared" si="14"/>
        <v>0</v>
      </c>
      <c r="F48" s="75"/>
      <c r="G48" s="75"/>
      <c r="H48" s="75">
        <f t="shared" si="15"/>
        <v>0</v>
      </c>
      <c r="I48" s="75">
        <f t="shared" si="16"/>
        <v>0</v>
      </c>
      <c r="J48" s="75">
        <f t="shared" si="16"/>
        <v>0</v>
      </c>
      <c r="K48" s="75">
        <f t="shared" si="17"/>
        <v>0</v>
      </c>
    </row>
    <row r="49" spans="1:11" ht="13.5" customHeight="1">
      <c r="A49" s="72">
        <v>45</v>
      </c>
      <c r="B49" s="73" t="s">
        <v>43</v>
      </c>
      <c r="C49" s="77">
        <v>0</v>
      </c>
      <c r="D49" s="75">
        <v>0</v>
      </c>
      <c r="E49" s="75">
        <f t="shared" si="14"/>
        <v>0</v>
      </c>
      <c r="F49" s="75">
        <v>0</v>
      </c>
      <c r="G49" s="75">
        <v>0</v>
      </c>
      <c r="H49" s="75">
        <f t="shared" si="15"/>
        <v>0</v>
      </c>
      <c r="I49" s="75">
        <f t="shared" si="16"/>
        <v>0</v>
      </c>
      <c r="J49" s="75">
        <f t="shared" si="16"/>
        <v>0</v>
      </c>
      <c r="K49" s="75">
        <f t="shared" si="17"/>
        <v>0</v>
      </c>
    </row>
    <row r="50" spans="1:11" ht="13.5" customHeight="1">
      <c r="A50" s="72">
        <v>46</v>
      </c>
      <c r="B50" s="73" t="s">
        <v>44</v>
      </c>
      <c r="C50" s="74">
        <v>0</v>
      </c>
      <c r="D50" s="75">
        <v>0</v>
      </c>
      <c r="E50" s="75">
        <f t="shared" si="14"/>
        <v>0</v>
      </c>
      <c r="F50" s="75">
        <v>0</v>
      </c>
      <c r="G50" s="75">
        <v>0</v>
      </c>
      <c r="H50" s="75">
        <f t="shared" si="15"/>
        <v>0</v>
      </c>
      <c r="I50" s="75">
        <f t="shared" si="16"/>
        <v>0</v>
      </c>
      <c r="J50" s="75">
        <f t="shared" si="16"/>
        <v>0</v>
      </c>
      <c r="K50" s="75">
        <f t="shared" si="17"/>
        <v>0</v>
      </c>
    </row>
    <row r="51" spans="1:11" ht="13.5" customHeight="1">
      <c r="A51" s="81">
        <v>47</v>
      </c>
      <c r="B51" s="89" t="s">
        <v>78</v>
      </c>
      <c r="C51" s="86">
        <f aca="true" t="shared" si="18" ref="C51:K51">SUM(C43:C50)</f>
        <v>53842782</v>
      </c>
      <c r="D51" s="86">
        <f t="shared" si="18"/>
        <v>60221950</v>
      </c>
      <c r="E51" s="86">
        <f t="shared" si="18"/>
        <v>114064732</v>
      </c>
      <c r="F51" s="86">
        <f t="shared" si="18"/>
        <v>-377293</v>
      </c>
      <c r="G51" s="86">
        <f t="shared" si="18"/>
        <v>0</v>
      </c>
      <c r="H51" s="86">
        <f t="shared" si="18"/>
        <v>-377293</v>
      </c>
      <c r="I51" s="86">
        <f t="shared" si="18"/>
        <v>53465489</v>
      </c>
      <c r="J51" s="86">
        <f t="shared" si="18"/>
        <v>60221950</v>
      </c>
      <c r="K51" s="86">
        <f t="shared" si="18"/>
        <v>113687439</v>
      </c>
    </row>
    <row r="52" spans="1:11" ht="13.5" customHeight="1">
      <c r="A52" s="72">
        <v>48</v>
      </c>
      <c r="B52" s="73" t="s">
        <v>46</v>
      </c>
      <c r="C52" s="75">
        <v>0</v>
      </c>
      <c r="D52" s="75">
        <v>0</v>
      </c>
      <c r="E52" s="75">
        <f>SUM(C52:D52)</f>
        <v>0</v>
      </c>
      <c r="F52" s="75">
        <v>0</v>
      </c>
      <c r="G52" s="75">
        <v>0</v>
      </c>
      <c r="H52" s="75">
        <f>SUM(F52:G52)</f>
        <v>0</v>
      </c>
      <c r="I52" s="75">
        <v>0</v>
      </c>
      <c r="J52" s="75">
        <v>0</v>
      </c>
      <c r="K52" s="75">
        <f>SUM(I52:J52)</f>
        <v>0</v>
      </c>
    </row>
    <row r="53" spans="1:11" ht="11.25" customHeight="1">
      <c r="A53" s="72">
        <v>49</v>
      </c>
      <c r="B53" s="73"/>
      <c r="C53" s="75">
        <v>0</v>
      </c>
      <c r="D53" s="75">
        <v>0</v>
      </c>
      <c r="E53" s="75">
        <f>SUM(C53:D53)</f>
        <v>0</v>
      </c>
      <c r="F53" s="75">
        <v>0</v>
      </c>
      <c r="G53" s="75">
        <v>0</v>
      </c>
      <c r="H53" s="75">
        <f>SUM(F53:G53)</f>
        <v>0</v>
      </c>
      <c r="I53" s="75">
        <v>0</v>
      </c>
      <c r="J53" s="75">
        <v>0</v>
      </c>
      <c r="K53" s="75">
        <f>SUM(I53:J53)</f>
        <v>0</v>
      </c>
    </row>
    <row r="54" spans="1:11" ht="18" customHeight="1">
      <c r="A54" s="78">
        <v>50</v>
      </c>
      <c r="B54" s="79" t="s">
        <v>74</v>
      </c>
      <c r="C54" s="80">
        <f aca="true" t="shared" si="19" ref="C54:K54">C42+C51+SUM(C52:C53)</f>
        <v>410952117</v>
      </c>
      <c r="D54" s="80">
        <f t="shared" si="19"/>
        <v>67021950</v>
      </c>
      <c r="E54" s="80">
        <f t="shared" si="19"/>
        <v>477974067</v>
      </c>
      <c r="F54" s="80">
        <f t="shared" si="19"/>
        <v>32232380</v>
      </c>
      <c r="G54" s="80">
        <f t="shared" si="19"/>
        <v>295328</v>
      </c>
      <c r="H54" s="80">
        <f t="shared" si="19"/>
        <v>32527708</v>
      </c>
      <c r="I54" s="80">
        <f t="shared" si="19"/>
        <v>443184497</v>
      </c>
      <c r="J54" s="80">
        <f t="shared" si="19"/>
        <v>67317278</v>
      </c>
      <c r="K54" s="80">
        <f t="shared" si="19"/>
        <v>510501775</v>
      </c>
    </row>
    <row r="55" spans="1:11" ht="35.25" customHeight="1">
      <c r="A55" s="78">
        <v>51</v>
      </c>
      <c r="B55" s="90" t="s">
        <v>48</v>
      </c>
      <c r="C55" s="80">
        <f aca="true" t="shared" si="20" ref="C55:K55">C42-C17</f>
        <v>24260182</v>
      </c>
      <c r="D55" s="80">
        <f t="shared" si="20"/>
        <v>-92516250</v>
      </c>
      <c r="E55" s="80">
        <f t="shared" si="20"/>
        <v>-68256068</v>
      </c>
      <c r="F55" s="80">
        <f t="shared" si="20"/>
        <v>1456914</v>
      </c>
      <c r="G55" s="80">
        <f t="shared" si="20"/>
        <v>-1079621</v>
      </c>
      <c r="H55" s="80">
        <f t="shared" si="20"/>
        <v>377293</v>
      </c>
      <c r="I55" s="80">
        <f t="shared" si="20"/>
        <v>25717096</v>
      </c>
      <c r="J55" s="80">
        <f t="shared" si="20"/>
        <v>-93595871</v>
      </c>
      <c r="K55" s="80">
        <f t="shared" si="20"/>
        <v>-67878775</v>
      </c>
    </row>
    <row r="56" spans="1:11" ht="17.25" customHeight="1">
      <c r="A56" s="78">
        <v>52</v>
      </c>
      <c r="B56" s="91" t="s">
        <v>76</v>
      </c>
      <c r="C56" s="80">
        <f aca="true" t="shared" si="21" ref="C56:K56">C51-C23</f>
        <v>18339818</v>
      </c>
      <c r="D56" s="80">
        <f t="shared" si="21"/>
        <v>49916250</v>
      </c>
      <c r="E56" s="80">
        <f t="shared" si="21"/>
        <v>68256068</v>
      </c>
      <c r="F56" s="80">
        <f t="shared" si="21"/>
        <v>-377293</v>
      </c>
      <c r="G56" s="80">
        <f t="shared" si="21"/>
        <v>0</v>
      </c>
      <c r="H56" s="80">
        <f t="shared" si="21"/>
        <v>-377293</v>
      </c>
      <c r="I56" s="80">
        <f t="shared" si="21"/>
        <v>17962525</v>
      </c>
      <c r="J56" s="80">
        <f t="shared" si="21"/>
        <v>49916250</v>
      </c>
      <c r="K56" s="80">
        <f t="shared" si="21"/>
        <v>67878775</v>
      </c>
    </row>
    <row r="57" spans="1:11" ht="16.5" customHeight="1" thickBot="1">
      <c r="A57" s="78">
        <v>53</v>
      </c>
      <c r="B57" s="92" t="s">
        <v>77</v>
      </c>
      <c r="C57" s="93">
        <f aca="true" t="shared" si="22" ref="C57:K57">C54-C26</f>
        <v>42600000</v>
      </c>
      <c r="D57" s="93">
        <f t="shared" si="22"/>
        <v>-42600000</v>
      </c>
      <c r="E57" s="93">
        <f t="shared" si="22"/>
        <v>0</v>
      </c>
      <c r="F57" s="93">
        <f t="shared" si="22"/>
        <v>1079621</v>
      </c>
      <c r="G57" s="93">
        <f t="shared" si="22"/>
        <v>-1079621</v>
      </c>
      <c r="H57" s="93">
        <f t="shared" si="22"/>
        <v>0</v>
      </c>
      <c r="I57" s="93">
        <f t="shared" si="22"/>
        <v>43679621</v>
      </c>
      <c r="J57" s="93">
        <f t="shared" si="22"/>
        <v>-43679621</v>
      </c>
      <c r="K57" s="93">
        <f t="shared" si="22"/>
        <v>0</v>
      </c>
    </row>
    <row r="58" spans="1:11" ht="12.75">
      <c r="A58" s="94">
        <v>54</v>
      </c>
      <c r="B58" s="95" t="s">
        <v>58</v>
      </c>
      <c r="C58" s="96">
        <f aca="true" t="shared" si="23" ref="C58:K58">C42-C17</f>
        <v>24260182</v>
      </c>
      <c r="D58" s="96">
        <f t="shared" si="23"/>
        <v>-92516250</v>
      </c>
      <c r="E58" s="96">
        <f t="shared" si="23"/>
        <v>-68256068</v>
      </c>
      <c r="F58" s="96">
        <f t="shared" si="23"/>
        <v>1456914</v>
      </c>
      <c r="G58" s="96">
        <f t="shared" si="23"/>
        <v>-1079621</v>
      </c>
      <c r="H58" s="96">
        <f t="shared" si="23"/>
        <v>377293</v>
      </c>
      <c r="I58" s="96">
        <f t="shared" si="23"/>
        <v>25717096</v>
      </c>
      <c r="J58" s="96">
        <f t="shared" si="23"/>
        <v>-93595871</v>
      </c>
      <c r="K58" s="96">
        <f t="shared" si="23"/>
        <v>-67878775</v>
      </c>
    </row>
    <row r="59" spans="1:11" ht="12.75">
      <c r="A59" s="97">
        <v>55</v>
      </c>
      <c r="B59" s="98" t="s">
        <v>59</v>
      </c>
      <c r="C59" s="99">
        <f aca="true" t="shared" si="24" ref="C59:K59">C45</f>
        <v>23842782</v>
      </c>
      <c r="D59" s="99">
        <f t="shared" si="24"/>
        <v>60221950</v>
      </c>
      <c r="E59" s="99">
        <f t="shared" si="24"/>
        <v>84064732</v>
      </c>
      <c r="F59" s="99">
        <f t="shared" si="24"/>
        <v>-377293</v>
      </c>
      <c r="G59" s="99">
        <f t="shared" si="24"/>
        <v>0</v>
      </c>
      <c r="H59" s="99">
        <f t="shared" si="24"/>
        <v>-377293</v>
      </c>
      <c r="I59" s="99">
        <f t="shared" si="24"/>
        <v>23465489</v>
      </c>
      <c r="J59" s="99">
        <f t="shared" si="24"/>
        <v>60221950</v>
      </c>
      <c r="K59" s="99">
        <f t="shared" si="24"/>
        <v>83687439</v>
      </c>
    </row>
    <row r="60" spans="1:11" ht="14.25" thickBot="1">
      <c r="A60" s="100">
        <v>56</v>
      </c>
      <c r="B60" s="101" t="s">
        <v>60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</row>
    <row r="61" spans="1:5" ht="13.5">
      <c r="A61" s="103"/>
      <c r="B61" s="103"/>
      <c r="C61" s="104"/>
      <c r="D61" s="104"/>
      <c r="E61" s="104"/>
    </row>
    <row r="62" spans="1:5" ht="13.5">
      <c r="A62" s="103"/>
      <c r="B62" s="103"/>
      <c r="C62" s="104"/>
      <c r="D62" s="104"/>
      <c r="E62" s="104"/>
    </row>
    <row r="63" spans="1:5" ht="13.5">
      <c r="A63" s="103"/>
      <c r="B63" s="103"/>
      <c r="C63" s="104"/>
      <c r="D63" s="104"/>
      <c r="E63" s="104"/>
    </row>
  </sheetData>
  <sheetProtection/>
  <mergeCells count="14">
    <mergeCell ref="F2:H2"/>
    <mergeCell ref="F3:F4"/>
    <mergeCell ref="G3:G4"/>
    <mergeCell ref="H3:H4"/>
    <mergeCell ref="I2:K2"/>
    <mergeCell ref="I3:I4"/>
    <mergeCell ref="J3:J4"/>
    <mergeCell ref="K3:K4"/>
    <mergeCell ref="E3:E4"/>
    <mergeCell ref="A2:A4"/>
    <mergeCell ref="B2:B4"/>
    <mergeCell ref="C2:E2"/>
    <mergeCell ref="C3:C4"/>
    <mergeCell ref="D3:D4"/>
  </mergeCells>
  <printOptions horizontalCentered="1"/>
  <pageMargins left="0.5118110236220472" right="0.4724409448818898" top="2.0078740157480315" bottom="0.07874015748031496" header="0.6299212598425197" footer="0.2755905511811024"/>
  <pageSetup horizontalDpi="600" verticalDpi="600" orientation="portrait" paperSize="9" scale="70" r:id="rId1"/>
  <headerFooter alignWithMargins="0">
    <oddHeader>&amp;C&amp;"Garamond,Félkövér"&amp;16
MŰKÖDÉSI-FELHALMOZÁSI KÖLTSÉGVETÉSI MÉRLEG (KÖLTSÉGVETÉSI JELENTÉS) 2017. ÉV&amp;R&amp;"Garamond,Normál"&amp;14 2. 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3">
      <selection activeCell="F36" sqref="F36"/>
    </sheetView>
  </sheetViews>
  <sheetFormatPr defaultColWidth="8.796875" defaultRowHeight="15"/>
  <cols>
    <col min="1" max="1" width="4.8984375" style="8" customWidth="1"/>
    <col min="2" max="2" width="35.59765625" style="8" customWidth="1"/>
    <col min="3" max="3" width="10.8984375" style="10" bestFit="1" customWidth="1"/>
    <col min="4" max="4" width="10.59765625" style="10" bestFit="1" customWidth="1"/>
    <col min="5" max="5" width="9.59765625" style="10" customWidth="1"/>
    <col min="6" max="6" width="9.8984375" style="8" bestFit="1" customWidth="1"/>
    <col min="7" max="7" width="7.5" style="8" customWidth="1"/>
    <col min="8" max="8" width="9" style="8" customWidth="1"/>
    <col min="9" max="9" width="9.69921875" style="8" bestFit="1" customWidth="1"/>
    <col min="10" max="10" width="8.19921875" style="8" customWidth="1"/>
    <col min="11" max="11" width="9.69921875" style="8" bestFit="1" customWidth="1"/>
    <col min="12" max="16384" width="9" style="8" customWidth="1"/>
  </cols>
  <sheetData>
    <row r="1" spans="1:11" ht="20.25" customHeight="1">
      <c r="A1" s="32" t="str">
        <f>Adatlap!A1</f>
        <v>Nagyréde Nagyközség Önkormányzata</v>
      </c>
      <c r="B1" s="12"/>
      <c r="C1" s="13"/>
      <c r="D1" s="13"/>
      <c r="K1" s="14" t="s">
        <v>84</v>
      </c>
    </row>
    <row r="2" spans="1:11" ht="22.5" customHeight="1">
      <c r="A2" s="155" t="s">
        <v>3</v>
      </c>
      <c r="B2" s="156" t="s">
        <v>0</v>
      </c>
      <c r="C2" s="157" t="s">
        <v>61</v>
      </c>
      <c r="D2" s="158"/>
      <c r="E2" s="159"/>
      <c r="F2" s="157" t="s">
        <v>82</v>
      </c>
      <c r="G2" s="158"/>
      <c r="H2" s="159"/>
      <c r="I2" s="157" t="s">
        <v>79</v>
      </c>
      <c r="J2" s="158"/>
      <c r="K2" s="159"/>
    </row>
    <row r="3" spans="1:11" ht="15.75" customHeight="1">
      <c r="A3" s="155"/>
      <c r="B3" s="156"/>
      <c r="C3" s="153" t="s">
        <v>56</v>
      </c>
      <c r="D3" s="160" t="s">
        <v>57</v>
      </c>
      <c r="E3" s="151" t="s">
        <v>55</v>
      </c>
      <c r="F3" s="153" t="s">
        <v>56</v>
      </c>
      <c r="G3" s="160" t="s">
        <v>57</v>
      </c>
      <c r="H3" s="151" t="s">
        <v>55</v>
      </c>
      <c r="I3" s="153" t="s">
        <v>56</v>
      </c>
      <c r="J3" s="160" t="s">
        <v>57</v>
      </c>
      <c r="K3" s="151" t="s">
        <v>55</v>
      </c>
    </row>
    <row r="4" spans="1:11" ht="22.5" customHeight="1">
      <c r="A4" s="155"/>
      <c r="B4" s="156"/>
      <c r="C4" s="154"/>
      <c r="D4" s="161"/>
      <c r="E4" s="152"/>
      <c r="F4" s="154"/>
      <c r="G4" s="161"/>
      <c r="H4" s="152"/>
      <c r="I4" s="154"/>
      <c r="J4" s="161"/>
      <c r="K4" s="152"/>
    </row>
    <row r="5" spans="1:11" ht="13.5" customHeight="1">
      <c r="A5" s="15">
        <v>1</v>
      </c>
      <c r="B5" s="34" t="s">
        <v>5</v>
      </c>
      <c r="C5" s="64">
        <v>157334800</v>
      </c>
      <c r="D5" s="27">
        <v>0</v>
      </c>
      <c r="E5" s="27">
        <f aca="true" t="shared" si="0" ref="E5:E16">SUM(C5:D5)</f>
        <v>157334800</v>
      </c>
      <c r="F5" s="64">
        <v>23805145</v>
      </c>
      <c r="G5" s="27">
        <v>0</v>
      </c>
      <c r="H5" s="27">
        <f aca="true" t="shared" si="1" ref="H5:H16">SUM(F5:G5)</f>
        <v>23805145</v>
      </c>
      <c r="I5" s="27">
        <f>C5+F5</f>
        <v>181139945</v>
      </c>
      <c r="J5" s="27">
        <f>D5+G5</f>
        <v>0</v>
      </c>
      <c r="K5" s="27">
        <f>SUM(I5:J5)</f>
        <v>181139945</v>
      </c>
    </row>
    <row r="6" spans="1:11" ht="13.5" customHeight="1">
      <c r="A6" s="15">
        <v>2</v>
      </c>
      <c r="B6" s="34" t="s">
        <v>7</v>
      </c>
      <c r="C6" s="64">
        <v>35365071</v>
      </c>
      <c r="D6" s="27">
        <v>0</v>
      </c>
      <c r="E6" s="27">
        <f t="shared" si="0"/>
        <v>35365071</v>
      </c>
      <c r="F6" s="64">
        <v>3969003</v>
      </c>
      <c r="G6" s="27">
        <v>0</v>
      </c>
      <c r="H6" s="27">
        <f t="shared" si="1"/>
        <v>3969003</v>
      </c>
      <c r="I6" s="27">
        <f aca="true" t="shared" si="2" ref="I6:I16">C6+F6</f>
        <v>39334074</v>
      </c>
      <c r="J6" s="27">
        <f aca="true" t="shared" si="3" ref="J6:J16">D6+G6</f>
        <v>0</v>
      </c>
      <c r="K6" s="27">
        <f aca="true" t="shared" si="4" ref="K6:K16">SUM(I6:J6)</f>
        <v>39334074</v>
      </c>
    </row>
    <row r="7" spans="1:11" ht="13.5" customHeight="1">
      <c r="A7" s="15">
        <v>3</v>
      </c>
      <c r="B7" s="34" t="s">
        <v>8</v>
      </c>
      <c r="C7" s="64">
        <v>118648200</v>
      </c>
      <c r="D7" s="27">
        <v>0</v>
      </c>
      <c r="E7" s="27">
        <f t="shared" si="0"/>
        <v>118648200</v>
      </c>
      <c r="F7" s="64">
        <v>3605908</v>
      </c>
      <c r="G7" s="27">
        <v>0</v>
      </c>
      <c r="H7" s="27">
        <f t="shared" si="1"/>
        <v>3605908</v>
      </c>
      <c r="I7" s="27">
        <f t="shared" si="2"/>
        <v>122254108</v>
      </c>
      <c r="J7" s="27">
        <f t="shared" si="3"/>
        <v>0</v>
      </c>
      <c r="K7" s="27">
        <f t="shared" si="4"/>
        <v>122254108</v>
      </c>
    </row>
    <row r="8" spans="1:11" ht="13.5" customHeight="1">
      <c r="A8" s="15">
        <v>4</v>
      </c>
      <c r="B8" s="34" t="s">
        <v>6</v>
      </c>
      <c r="C8" s="64">
        <v>3450000</v>
      </c>
      <c r="D8" s="27">
        <v>0</v>
      </c>
      <c r="E8" s="27">
        <f t="shared" si="0"/>
        <v>3450000</v>
      </c>
      <c r="F8" s="64">
        <v>288000</v>
      </c>
      <c r="G8" s="27">
        <v>0</v>
      </c>
      <c r="H8" s="27">
        <f t="shared" si="1"/>
        <v>288000</v>
      </c>
      <c r="I8" s="27">
        <f t="shared" si="2"/>
        <v>3738000</v>
      </c>
      <c r="J8" s="27">
        <f t="shared" si="3"/>
        <v>0</v>
      </c>
      <c r="K8" s="27">
        <f t="shared" si="4"/>
        <v>3738000</v>
      </c>
    </row>
    <row r="9" spans="1:11" ht="13.5" customHeight="1">
      <c r="A9" s="15">
        <v>5</v>
      </c>
      <c r="B9" s="34" t="s">
        <v>9</v>
      </c>
      <c r="C9" s="64">
        <v>1000000</v>
      </c>
      <c r="D9" s="64">
        <v>8501082</v>
      </c>
      <c r="E9" s="27">
        <f t="shared" si="0"/>
        <v>9501082</v>
      </c>
      <c r="F9" s="64">
        <v>0</v>
      </c>
      <c r="G9" s="27">
        <v>635360</v>
      </c>
      <c r="H9" s="27">
        <f t="shared" si="1"/>
        <v>635360</v>
      </c>
      <c r="I9" s="27">
        <f t="shared" si="2"/>
        <v>1000000</v>
      </c>
      <c r="J9" s="27">
        <f t="shared" si="3"/>
        <v>9136442</v>
      </c>
      <c r="K9" s="27">
        <f t="shared" si="4"/>
        <v>10136442</v>
      </c>
    </row>
    <row r="10" spans="1:11" ht="13.5" customHeight="1">
      <c r="A10" s="15">
        <v>6</v>
      </c>
      <c r="B10" s="34" t="s">
        <v>51</v>
      </c>
      <c r="C10" s="64">
        <v>0</v>
      </c>
      <c r="D10" s="27">
        <v>0</v>
      </c>
      <c r="E10" s="27">
        <f t="shared" si="0"/>
        <v>0</v>
      </c>
      <c r="F10" s="64">
        <v>0</v>
      </c>
      <c r="G10" s="27"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 s="27">
        <f t="shared" si="4"/>
        <v>0</v>
      </c>
    </row>
    <row r="11" spans="1:11" ht="13.5" customHeight="1">
      <c r="A11" s="15">
        <v>7</v>
      </c>
      <c r="B11" s="34" t="s">
        <v>10</v>
      </c>
      <c r="C11" s="64">
        <v>98066250</v>
      </c>
      <c r="D11" s="27">
        <v>0</v>
      </c>
      <c r="E11" s="27">
        <f t="shared" si="0"/>
        <v>98066250</v>
      </c>
      <c r="F11" s="64">
        <v>1374949</v>
      </c>
      <c r="G11" s="27">
        <v>0</v>
      </c>
      <c r="H11" s="27">
        <f t="shared" si="1"/>
        <v>1374949</v>
      </c>
      <c r="I11" s="27">
        <f t="shared" si="2"/>
        <v>99441199</v>
      </c>
      <c r="J11" s="27">
        <f t="shared" si="3"/>
        <v>0</v>
      </c>
      <c r="K11" s="27">
        <f t="shared" si="4"/>
        <v>99441199</v>
      </c>
    </row>
    <row r="12" spans="1:11" ht="13.5" customHeight="1">
      <c r="A12" s="15">
        <v>8</v>
      </c>
      <c r="B12" s="35" t="s">
        <v>11</v>
      </c>
      <c r="C12" s="65">
        <v>0</v>
      </c>
      <c r="D12" s="27">
        <v>0</v>
      </c>
      <c r="E12" s="27">
        <f t="shared" si="0"/>
        <v>0</v>
      </c>
      <c r="F12" s="65"/>
      <c r="G12" s="27"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 s="27">
        <f t="shared" si="4"/>
        <v>0</v>
      </c>
    </row>
    <row r="13" spans="1:11" ht="13.5" customHeight="1">
      <c r="A13" s="15">
        <v>9</v>
      </c>
      <c r="B13" s="34" t="s">
        <v>12</v>
      </c>
      <c r="C13" s="65">
        <v>1250000</v>
      </c>
      <c r="D13" s="27">
        <v>0</v>
      </c>
      <c r="E13" s="27">
        <f t="shared" si="0"/>
        <v>1250000</v>
      </c>
      <c r="F13" s="65"/>
      <c r="G13" s="27">
        <v>0</v>
      </c>
      <c r="H13" s="27">
        <f t="shared" si="1"/>
        <v>0</v>
      </c>
      <c r="I13" s="27">
        <f t="shared" si="2"/>
        <v>1250000</v>
      </c>
      <c r="J13" s="27">
        <f t="shared" si="3"/>
        <v>0</v>
      </c>
      <c r="K13" s="27">
        <f t="shared" si="4"/>
        <v>1250000</v>
      </c>
    </row>
    <row r="14" spans="1:11" ht="13.5" customHeight="1">
      <c r="A14" s="15">
        <v>10</v>
      </c>
      <c r="B14" s="34" t="s">
        <v>52</v>
      </c>
      <c r="C14" s="65">
        <v>0</v>
      </c>
      <c r="D14" s="27">
        <v>0</v>
      </c>
      <c r="E14" s="27">
        <f t="shared" si="0"/>
        <v>0</v>
      </c>
      <c r="F14" s="65"/>
      <c r="G14" s="27"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 s="27">
        <f t="shared" si="4"/>
        <v>0</v>
      </c>
    </row>
    <row r="15" spans="1:11" ht="13.5" customHeight="1">
      <c r="A15" s="15">
        <v>11</v>
      </c>
      <c r="B15" s="34" t="s">
        <v>13</v>
      </c>
      <c r="C15" s="64">
        <v>0</v>
      </c>
      <c r="D15" s="27">
        <v>0</v>
      </c>
      <c r="E15" s="27">
        <f t="shared" si="0"/>
        <v>0</v>
      </c>
      <c r="F15" s="64"/>
      <c r="G15" s="27"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 s="27">
        <f t="shared" si="4"/>
        <v>0</v>
      </c>
    </row>
    <row r="16" spans="1:11" ht="13.5" customHeight="1">
      <c r="A16" s="15">
        <v>12</v>
      </c>
      <c r="B16" s="34" t="s">
        <v>72</v>
      </c>
      <c r="C16" s="65">
        <v>8550000</v>
      </c>
      <c r="D16" s="27">
        <v>0</v>
      </c>
      <c r="E16" s="27">
        <f t="shared" si="0"/>
        <v>8550000</v>
      </c>
      <c r="F16" s="65">
        <v>-1150657</v>
      </c>
      <c r="G16" s="27"/>
      <c r="H16" s="27">
        <f t="shared" si="1"/>
        <v>-1150657</v>
      </c>
      <c r="I16" s="27">
        <f t="shared" si="2"/>
        <v>7399343</v>
      </c>
      <c r="J16" s="27">
        <f t="shared" si="3"/>
        <v>0</v>
      </c>
      <c r="K16" s="27">
        <f t="shared" si="4"/>
        <v>7399343</v>
      </c>
    </row>
    <row r="17" spans="1:11" ht="13.5" customHeight="1">
      <c r="A17" s="17">
        <v>13</v>
      </c>
      <c r="B17" s="36" t="s">
        <v>14</v>
      </c>
      <c r="C17" s="29">
        <f aca="true" t="shared" si="5" ref="C17:K17">SUM(C5:C16)-C12</f>
        <v>423664321</v>
      </c>
      <c r="D17" s="29">
        <f t="shared" si="5"/>
        <v>8501082</v>
      </c>
      <c r="E17" s="29">
        <f t="shared" si="5"/>
        <v>432165403</v>
      </c>
      <c r="F17" s="29">
        <f t="shared" si="5"/>
        <v>31892348</v>
      </c>
      <c r="G17" s="29">
        <f t="shared" si="5"/>
        <v>635360</v>
      </c>
      <c r="H17" s="29">
        <f t="shared" si="5"/>
        <v>32527708</v>
      </c>
      <c r="I17" s="29">
        <f t="shared" si="5"/>
        <v>455556669</v>
      </c>
      <c r="J17" s="29">
        <f t="shared" si="5"/>
        <v>9136442</v>
      </c>
      <c r="K17" s="29">
        <f t="shared" si="5"/>
        <v>464693111</v>
      </c>
    </row>
    <row r="18" spans="1:11" ht="13.5" customHeight="1">
      <c r="A18" s="15">
        <v>14</v>
      </c>
      <c r="B18" s="34" t="s">
        <v>15</v>
      </c>
      <c r="C18" s="65">
        <v>40305700</v>
      </c>
      <c r="D18" s="27">
        <v>0</v>
      </c>
      <c r="E18" s="27">
        <f>SUM(C18:D18)</f>
        <v>40305700</v>
      </c>
      <c r="F18" s="27">
        <v>0</v>
      </c>
      <c r="G18" s="27">
        <v>0</v>
      </c>
      <c r="H18" s="27">
        <f>SUM(F18:G18)</f>
        <v>0</v>
      </c>
      <c r="I18" s="27">
        <f>C18+F18</f>
        <v>40305700</v>
      </c>
      <c r="J18" s="27">
        <v>0</v>
      </c>
      <c r="K18" s="27">
        <f>SUM(I18:J18)</f>
        <v>40305700</v>
      </c>
    </row>
    <row r="19" spans="1:11" ht="13.5" customHeight="1">
      <c r="A19" s="15">
        <v>15</v>
      </c>
      <c r="B19" s="34" t="s">
        <v>16</v>
      </c>
      <c r="C19" s="65">
        <v>0</v>
      </c>
      <c r="D19" s="27">
        <v>0</v>
      </c>
      <c r="E19" s="27">
        <f>SUM(C19:D19)</f>
        <v>0</v>
      </c>
      <c r="F19" s="27">
        <v>0</v>
      </c>
      <c r="G19" s="27">
        <v>0</v>
      </c>
      <c r="H19" s="27">
        <f>SUM(F19:G19)</f>
        <v>0</v>
      </c>
      <c r="I19" s="27">
        <f>C19+F19</f>
        <v>0</v>
      </c>
      <c r="J19" s="27">
        <v>0</v>
      </c>
      <c r="K19" s="27">
        <f>SUM(I19:J19)</f>
        <v>0</v>
      </c>
    </row>
    <row r="20" spans="1:11" ht="13.5" customHeight="1">
      <c r="A20" s="15">
        <v>16</v>
      </c>
      <c r="B20" s="34" t="s">
        <v>17</v>
      </c>
      <c r="C20" s="65">
        <v>0</v>
      </c>
      <c r="D20" s="27">
        <v>0</v>
      </c>
      <c r="E20" s="27">
        <f>SUM(C20:D20)</f>
        <v>0</v>
      </c>
      <c r="F20" s="27">
        <v>0</v>
      </c>
      <c r="G20" s="27">
        <v>0</v>
      </c>
      <c r="H20" s="27">
        <f>SUM(F20:G20)</f>
        <v>0</v>
      </c>
      <c r="I20" s="27">
        <f>C20+F20</f>
        <v>0</v>
      </c>
      <c r="J20" s="27">
        <v>0</v>
      </c>
      <c r="K20" s="27">
        <f>SUM(I20:J20)</f>
        <v>0</v>
      </c>
    </row>
    <row r="21" spans="1:11" ht="13.5" customHeight="1">
      <c r="A21" s="15">
        <v>17</v>
      </c>
      <c r="B21" s="34" t="s">
        <v>18</v>
      </c>
      <c r="C21" s="65">
        <v>5502964</v>
      </c>
      <c r="D21" s="27">
        <v>0</v>
      </c>
      <c r="E21" s="27">
        <f>SUM(C21:D21)</f>
        <v>5502964</v>
      </c>
      <c r="F21" s="27">
        <v>0</v>
      </c>
      <c r="G21" s="27">
        <v>0</v>
      </c>
      <c r="H21" s="27">
        <f>SUM(F21:G21)</f>
        <v>0</v>
      </c>
      <c r="I21" s="27">
        <f>C21+F21</f>
        <v>5502964</v>
      </c>
      <c r="J21" s="27">
        <v>0</v>
      </c>
      <c r="K21" s="27">
        <f>SUM(I21:J21)</f>
        <v>5502964</v>
      </c>
    </row>
    <row r="22" spans="1:11" ht="13.5" customHeight="1">
      <c r="A22" s="15">
        <v>18</v>
      </c>
      <c r="B22" s="34" t="s">
        <v>19</v>
      </c>
      <c r="C22" s="65">
        <v>0</v>
      </c>
      <c r="D22" s="27">
        <v>0</v>
      </c>
      <c r="E22" s="27">
        <f>SUM(C22:D22)</f>
        <v>0</v>
      </c>
      <c r="F22" s="27">
        <v>0</v>
      </c>
      <c r="G22" s="27">
        <v>0</v>
      </c>
      <c r="H22" s="27">
        <f>SUM(F22:G22)</f>
        <v>0</v>
      </c>
      <c r="I22" s="27">
        <f>C22+F22</f>
        <v>0</v>
      </c>
      <c r="J22" s="27">
        <v>0</v>
      </c>
      <c r="K22" s="27">
        <f>SUM(I22:J22)</f>
        <v>0</v>
      </c>
    </row>
    <row r="23" spans="1:11" ht="13.5" customHeight="1">
      <c r="A23" s="18">
        <v>19</v>
      </c>
      <c r="B23" s="37" t="s">
        <v>20</v>
      </c>
      <c r="C23" s="19">
        <f aca="true" t="shared" si="6" ref="C23:K23">SUM(C18:C22)</f>
        <v>45808664</v>
      </c>
      <c r="D23" s="19">
        <f t="shared" si="6"/>
        <v>0</v>
      </c>
      <c r="E23" s="19">
        <f t="shared" si="6"/>
        <v>45808664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19">
        <f t="shared" si="6"/>
        <v>45808664</v>
      </c>
      <c r="J23" s="19">
        <f t="shared" si="6"/>
        <v>0</v>
      </c>
      <c r="K23" s="19">
        <f t="shared" si="6"/>
        <v>45808664</v>
      </c>
    </row>
    <row r="24" spans="1:11" ht="13.5" customHeight="1">
      <c r="A24" s="15">
        <v>20</v>
      </c>
      <c r="B24" s="34" t="s">
        <v>21</v>
      </c>
      <c r="C24" s="27">
        <v>0</v>
      </c>
      <c r="D24" s="27">
        <v>0</v>
      </c>
      <c r="E24" s="27">
        <f>SUM(C24:D24)</f>
        <v>0</v>
      </c>
      <c r="F24" s="27">
        <v>0</v>
      </c>
      <c r="G24" s="27">
        <v>0</v>
      </c>
      <c r="H24" s="27">
        <f>SUM(F24:G24)</f>
        <v>0</v>
      </c>
      <c r="I24" s="27">
        <f>C24+F24</f>
        <v>0</v>
      </c>
      <c r="J24" s="27">
        <f>D24+G24</f>
        <v>0</v>
      </c>
      <c r="K24" s="27">
        <f>SUM(I24:J24)</f>
        <v>0</v>
      </c>
    </row>
    <row r="25" spans="1:11" ht="13.5" customHeight="1">
      <c r="A25" s="15">
        <v>21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3.5" customHeight="1">
      <c r="A26" s="17">
        <v>22</v>
      </c>
      <c r="B26" s="36" t="s">
        <v>22</v>
      </c>
      <c r="C26" s="29">
        <f aca="true" t="shared" si="7" ref="C26:K26">C17+C23+C24</f>
        <v>469472985</v>
      </c>
      <c r="D26" s="29">
        <f t="shared" si="7"/>
        <v>8501082</v>
      </c>
      <c r="E26" s="29">
        <f t="shared" si="7"/>
        <v>477974067</v>
      </c>
      <c r="F26" s="29">
        <f t="shared" si="7"/>
        <v>31892348</v>
      </c>
      <c r="G26" s="29">
        <f t="shared" si="7"/>
        <v>635360</v>
      </c>
      <c r="H26" s="29">
        <f t="shared" si="7"/>
        <v>32527708</v>
      </c>
      <c r="I26" s="29">
        <f t="shared" si="7"/>
        <v>501365333</v>
      </c>
      <c r="J26" s="29">
        <f t="shared" si="7"/>
        <v>9136442</v>
      </c>
      <c r="K26" s="29">
        <f t="shared" si="7"/>
        <v>510501775</v>
      </c>
    </row>
    <row r="27" spans="1:11" ht="13.5" customHeight="1">
      <c r="A27" s="56">
        <v>23</v>
      </c>
      <c r="B27" s="57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3.5" customHeight="1">
      <c r="A28" s="15">
        <v>24</v>
      </c>
      <c r="B28" s="34" t="s">
        <v>23</v>
      </c>
      <c r="C28" s="64">
        <v>163741796</v>
      </c>
      <c r="D28" s="27">
        <v>0</v>
      </c>
      <c r="E28" s="27">
        <f aca="true" t="shared" si="8" ref="E28:E41">SUM(C28:D28)</f>
        <v>163741796</v>
      </c>
      <c r="F28" s="64">
        <v>29694859</v>
      </c>
      <c r="G28" s="27">
        <v>0</v>
      </c>
      <c r="H28" s="27">
        <f aca="true" t="shared" si="9" ref="H28:H41">SUM(F28:G28)</f>
        <v>29694859</v>
      </c>
      <c r="I28" s="27">
        <f>C28+F28</f>
        <v>193436655</v>
      </c>
      <c r="J28" s="27">
        <f>D28+G28</f>
        <v>0</v>
      </c>
      <c r="K28" s="27">
        <f>SUM(I28:J28)</f>
        <v>193436655</v>
      </c>
    </row>
    <row r="29" spans="1:11" ht="13.5" customHeight="1">
      <c r="A29" s="15">
        <v>25</v>
      </c>
      <c r="B29" s="35" t="s">
        <v>24</v>
      </c>
      <c r="C29" s="64">
        <v>160168296</v>
      </c>
      <c r="D29" s="27">
        <v>0</v>
      </c>
      <c r="E29" s="27">
        <f t="shared" si="8"/>
        <v>160168296</v>
      </c>
      <c r="F29" s="64">
        <v>10317916</v>
      </c>
      <c r="G29" s="27">
        <v>0</v>
      </c>
      <c r="H29" s="27">
        <f t="shared" si="9"/>
        <v>10317916</v>
      </c>
      <c r="I29" s="27">
        <f aca="true" t="shared" si="10" ref="I29:I41">C29+F29</f>
        <v>170486212</v>
      </c>
      <c r="J29" s="27">
        <f aca="true" t="shared" si="11" ref="J29:J40">D29+G29</f>
        <v>0</v>
      </c>
      <c r="K29" s="27">
        <f aca="true" t="shared" si="12" ref="K29:K40">SUM(I29:J29)</f>
        <v>170486212</v>
      </c>
    </row>
    <row r="30" spans="1:11" ht="13.5" customHeight="1">
      <c r="A30" s="15">
        <v>26</v>
      </c>
      <c r="B30" s="34" t="s">
        <v>25</v>
      </c>
      <c r="C30" s="64">
        <v>0</v>
      </c>
      <c r="D30" s="27">
        <v>0</v>
      </c>
      <c r="E30" s="27">
        <f t="shared" si="8"/>
        <v>0</v>
      </c>
      <c r="F30" s="64">
        <v>295328</v>
      </c>
      <c r="G30" s="27">
        <v>0</v>
      </c>
      <c r="H30" s="27">
        <f t="shared" si="9"/>
        <v>295328</v>
      </c>
      <c r="I30" s="27">
        <f t="shared" si="10"/>
        <v>295328</v>
      </c>
      <c r="J30" s="27">
        <f t="shared" si="11"/>
        <v>0</v>
      </c>
      <c r="K30" s="27">
        <f t="shared" si="12"/>
        <v>295328</v>
      </c>
    </row>
    <row r="31" spans="1:11" ht="13.5" customHeight="1">
      <c r="A31" s="15">
        <v>27</v>
      </c>
      <c r="B31" s="35" t="s">
        <v>26</v>
      </c>
      <c r="C31" s="64">
        <v>0</v>
      </c>
      <c r="D31" s="27">
        <v>0</v>
      </c>
      <c r="E31" s="27">
        <f t="shared" si="8"/>
        <v>0</v>
      </c>
      <c r="F31" s="64">
        <v>0</v>
      </c>
      <c r="G31" s="27">
        <v>0</v>
      </c>
      <c r="H31" s="27">
        <f t="shared" si="9"/>
        <v>0</v>
      </c>
      <c r="I31" s="27">
        <f t="shared" si="10"/>
        <v>0</v>
      </c>
      <c r="J31" s="27">
        <f t="shared" si="11"/>
        <v>0</v>
      </c>
      <c r="K31" s="27">
        <f t="shared" si="12"/>
        <v>0</v>
      </c>
    </row>
    <row r="32" spans="1:11" ht="13.5" customHeight="1">
      <c r="A32" s="15">
        <v>28</v>
      </c>
      <c r="B32" s="35" t="s">
        <v>27</v>
      </c>
      <c r="C32" s="64">
        <v>156184535</v>
      </c>
      <c r="D32" s="27">
        <v>0</v>
      </c>
      <c r="E32" s="27">
        <f t="shared" si="8"/>
        <v>156184535</v>
      </c>
      <c r="F32" s="64">
        <v>0</v>
      </c>
      <c r="G32" s="27">
        <v>0</v>
      </c>
      <c r="H32" s="27">
        <f t="shared" si="9"/>
        <v>0</v>
      </c>
      <c r="I32" s="27">
        <f t="shared" si="10"/>
        <v>156184535</v>
      </c>
      <c r="J32" s="27">
        <f t="shared" si="11"/>
        <v>0</v>
      </c>
      <c r="K32" s="27">
        <f t="shared" si="12"/>
        <v>156184535</v>
      </c>
    </row>
    <row r="33" spans="1:11" ht="13.5" customHeight="1">
      <c r="A33" s="15">
        <v>29</v>
      </c>
      <c r="B33" s="35" t="s">
        <v>28</v>
      </c>
      <c r="C33" s="64">
        <v>146184535</v>
      </c>
      <c r="D33" s="27">
        <v>0</v>
      </c>
      <c r="E33" s="27">
        <f t="shared" si="8"/>
        <v>146184535</v>
      </c>
      <c r="F33" s="64">
        <v>0</v>
      </c>
      <c r="G33" s="27">
        <v>0</v>
      </c>
      <c r="H33" s="27">
        <f t="shared" si="9"/>
        <v>0</v>
      </c>
      <c r="I33" s="27">
        <f t="shared" si="10"/>
        <v>146184535</v>
      </c>
      <c r="J33" s="27">
        <f t="shared" si="11"/>
        <v>0</v>
      </c>
      <c r="K33" s="27">
        <f t="shared" si="12"/>
        <v>146184535</v>
      </c>
    </row>
    <row r="34" spans="1:11" ht="13.5" customHeight="1">
      <c r="A34" s="15">
        <v>30</v>
      </c>
      <c r="B34" s="35" t="s">
        <v>29</v>
      </c>
      <c r="C34" s="64">
        <v>10000000</v>
      </c>
      <c r="D34" s="27">
        <v>0</v>
      </c>
      <c r="E34" s="27">
        <f t="shared" si="8"/>
        <v>10000000</v>
      </c>
      <c r="F34" s="64">
        <v>0</v>
      </c>
      <c r="G34" s="27">
        <v>0</v>
      </c>
      <c r="H34" s="27">
        <f t="shared" si="9"/>
        <v>0</v>
      </c>
      <c r="I34" s="27">
        <f t="shared" si="10"/>
        <v>10000000</v>
      </c>
      <c r="J34" s="27">
        <f t="shared" si="11"/>
        <v>0</v>
      </c>
      <c r="K34" s="27">
        <f t="shared" si="12"/>
        <v>10000000</v>
      </c>
    </row>
    <row r="35" spans="1:11" ht="13.5" customHeight="1">
      <c r="A35" s="15">
        <v>31</v>
      </c>
      <c r="B35" s="34" t="s">
        <v>30</v>
      </c>
      <c r="C35" s="64">
        <v>37183004</v>
      </c>
      <c r="D35" s="27">
        <v>0</v>
      </c>
      <c r="E35" s="27">
        <f t="shared" si="8"/>
        <v>37183004</v>
      </c>
      <c r="F35" s="64">
        <v>2914814</v>
      </c>
      <c r="G35" s="27">
        <v>0</v>
      </c>
      <c r="H35" s="27">
        <f t="shared" si="9"/>
        <v>2914814</v>
      </c>
      <c r="I35" s="27">
        <f t="shared" si="10"/>
        <v>40097818</v>
      </c>
      <c r="J35" s="27">
        <f t="shared" si="11"/>
        <v>0</v>
      </c>
      <c r="K35" s="27">
        <f t="shared" si="12"/>
        <v>40097818</v>
      </c>
    </row>
    <row r="36" spans="1:11" ht="13.5" customHeight="1">
      <c r="A36" s="15">
        <v>32</v>
      </c>
      <c r="B36" s="34" t="s">
        <v>31</v>
      </c>
      <c r="C36" s="65">
        <v>5000000</v>
      </c>
      <c r="D36" s="27">
        <v>0</v>
      </c>
      <c r="E36" s="27">
        <f t="shared" si="8"/>
        <v>5000000</v>
      </c>
      <c r="F36" s="65">
        <v>0</v>
      </c>
      <c r="G36" s="27">
        <v>0</v>
      </c>
      <c r="H36" s="27">
        <f t="shared" si="9"/>
        <v>0</v>
      </c>
      <c r="I36" s="27">
        <f t="shared" si="10"/>
        <v>5000000</v>
      </c>
      <c r="J36" s="27">
        <f t="shared" si="11"/>
        <v>0</v>
      </c>
      <c r="K36" s="27">
        <f t="shared" si="12"/>
        <v>5000000</v>
      </c>
    </row>
    <row r="37" spans="1:11" ht="13.5" customHeight="1">
      <c r="A37" s="15">
        <v>33</v>
      </c>
      <c r="B37" s="35" t="s">
        <v>32</v>
      </c>
      <c r="C37" s="65">
        <v>5000000</v>
      </c>
      <c r="D37" s="27">
        <v>0</v>
      </c>
      <c r="E37" s="27">
        <f t="shared" si="8"/>
        <v>5000000</v>
      </c>
      <c r="F37" s="65">
        <v>0</v>
      </c>
      <c r="G37" s="27">
        <v>0</v>
      </c>
      <c r="H37" s="27">
        <f t="shared" si="9"/>
        <v>0</v>
      </c>
      <c r="I37" s="27">
        <f t="shared" si="10"/>
        <v>5000000</v>
      </c>
      <c r="J37" s="27">
        <f t="shared" si="11"/>
        <v>0</v>
      </c>
      <c r="K37" s="27">
        <f t="shared" si="12"/>
        <v>5000000</v>
      </c>
    </row>
    <row r="38" spans="1:11" ht="13.5" customHeight="1">
      <c r="A38" s="15">
        <v>34</v>
      </c>
      <c r="B38" s="34" t="s">
        <v>33</v>
      </c>
      <c r="C38" s="65">
        <v>1800000</v>
      </c>
      <c r="D38" s="27">
        <v>0</v>
      </c>
      <c r="E38" s="27">
        <f t="shared" si="8"/>
        <v>1800000</v>
      </c>
      <c r="F38" s="65">
        <v>0</v>
      </c>
      <c r="G38" s="27">
        <v>0</v>
      </c>
      <c r="H38" s="27">
        <f t="shared" si="9"/>
        <v>0</v>
      </c>
      <c r="I38" s="27">
        <f t="shared" si="10"/>
        <v>1800000</v>
      </c>
      <c r="J38" s="27">
        <f t="shared" si="11"/>
        <v>0</v>
      </c>
      <c r="K38" s="27">
        <f t="shared" si="12"/>
        <v>1800000</v>
      </c>
    </row>
    <row r="39" spans="1:11" ht="24.75" customHeight="1">
      <c r="A39" s="15">
        <v>35</v>
      </c>
      <c r="B39" s="38" t="s">
        <v>34</v>
      </c>
      <c r="C39" s="65">
        <v>0</v>
      </c>
      <c r="D39" s="27">
        <v>0</v>
      </c>
      <c r="E39" s="27">
        <f t="shared" si="8"/>
        <v>0</v>
      </c>
      <c r="F39" s="65">
        <v>0</v>
      </c>
      <c r="G39" s="27">
        <v>0</v>
      </c>
      <c r="H39" s="27">
        <f t="shared" si="9"/>
        <v>0</v>
      </c>
      <c r="I39" s="27">
        <f t="shared" si="10"/>
        <v>0</v>
      </c>
      <c r="J39" s="27">
        <f t="shared" si="11"/>
        <v>0</v>
      </c>
      <c r="K39" s="27">
        <f t="shared" si="12"/>
        <v>0</v>
      </c>
    </row>
    <row r="40" spans="1:11" ht="13.5" customHeight="1">
      <c r="A40" s="15">
        <v>36</v>
      </c>
      <c r="B40" s="34" t="s">
        <v>35</v>
      </c>
      <c r="C40" s="65">
        <v>0</v>
      </c>
      <c r="D40" s="27">
        <v>0</v>
      </c>
      <c r="E40" s="27">
        <f t="shared" si="8"/>
        <v>0</v>
      </c>
      <c r="F40" s="65">
        <v>0</v>
      </c>
      <c r="G40" s="27">
        <v>0</v>
      </c>
      <c r="H40" s="27">
        <f t="shared" si="9"/>
        <v>0</v>
      </c>
      <c r="I40" s="27">
        <f t="shared" si="10"/>
        <v>0</v>
      </c>
      <c r="J40" s="27">
        <f t="shared" si="11"/>
        <v>0</v>
      </c>
      <c r="K40" s="27">
        <f t="shared" si="12"/>
        <v>0</v>
      </c>
    </row>
    <row r="41" spans="1:11" ht="25.5">
      <c r="A41" s="15">
        <v>37</v>
      </c>
      <c r="B41" s="38" t="s">
        <v>36</v>
      </c>
      <c r="C41" s="65">
        <v>0</v>
      </c>
      <c r="D41" s="27">
        <v>0</v>
      </c>
      <c r="E41" s="27">
        <f t="shared" si="8"/>
        <v>0</v>
      </c>
      <c r="F41" s="65">
        <v>0</v>
      </c>
      <c r="G41" s="27">
        <v>0</v>
      </c>
      <c r="H41" s="27">
        <f t="shared" si="9"/>
        <v>0</v>
      </c>
      <c r="I41" s="27">
        <f t="shared" si="10"/>
        <v>0</v>
      </c>
      <c r="J41" s="27">
        <v>0</v>
      </c>
      <c r="K41" s="27">
        <f>SUM(I41:J41)</f>
        <v>0</v>
      </c>
    </row>
    <row r="42" spans="1:11" ht="27.75" customHeight="1">
      <c r="A42" s="17">
        <v>38</v>
      </c>
      <c r="B42" s="39" t="s">
        <v>37</v>
      </c>
      <c r="C42" s="29">
        <f aca="true" t="shared" si="13" ref="C42:K42">SUM(C28:C41)-C29-C31-C33-C34-C37-C39-C41</f>
        <v>363909335</v>
      </c>
      <c r="D42" s="29">
        <f t="shared" si="13"/>
        <v>0</v>
      </c>
      <c r="E42" s="29">
        <f t="shared" si="13"/>
        <v>363909335</v>
      </c>
      <c r="F42" s="29">
        <f t="shared" si="13"/>
        <v>32905001</v>
      </c>
      <c r="G42" s="29">
        <f t="shared" si="13"/>
        <v>0</v>
      </c>
      <c r="H42" s="29">
        <f t="shared" si="13"/>
        <v>32905001</v>
      </c>
      <c r="I42" s="29">
        <f t="shared" si="13"/>
        <v>396814336</v>
      </c>
      <c r="J42" s="29">
        <f t="shared" si="13"/>
        <v>0</v>
      </c>
      <c r="K42" s="29">
        <f t="shared" si="13"/>
        <v>396814336</v>
      </c>
    </row>
    <row r="43" spans="1:11" ht="13.5" customHeight="1">
      <c r="A43" s="15">
        <v>39</v>
      </c>
      <c r="B43" s="34" t="s">
        <v>38</v>
      </c>
      <c r="C43" s="65">
        <v>30000000</v>
      </c>
      <c r="D43" s="27">
        <v>0</v>
      </c>
      <c r="E43" s="27">
        <f aca="true" t="shared" si="14" ref="E43:E50">SUM(C43:D43)</f>
        <v>30000000</v>
      </c>
      <c r="F43" s="65">
        <v>0</v>
      </c>
      <c r="G43" s="27">
        <v>0</v>
      </c>
      <c r="H43" s="27">
        <f aca="true" t="shared" si="15" ref="H43:H50">SUM(F43:G43)</f>
        <v>0</v>
      </c>
      <c r="I43" s="27">
        <f>C43+F43</f>
        <v>30000000</v>
      </c>
      <c r="J43" s="27">
        <f>D43+G43</f>
        <v>0</v>
      </c>
      <c r="K43" s="27">
        <f aca="true" t="shared" si="16" ref="K43:K50">SUM(I43:J43)</f>
        <v>30000000</v>
      </c>
    </row>
    <row r="44" spans="1:11" ht="13.5" customHeight="1">
      <c r="A44" s="15">
        <v>40</v>
      </c>
      <c r="B44" s="34" t="s">
        <v>39</v>
      </c>
      <c r="C44" s="65">
        <v>0</v>
      </c>
      <c r="D44" s="27">
        <v>0</v>
      </c>
      <c r="E44" s="27">
        <f t="shared" si="14"/>
        <v>0</v>
      </c>
      <c r="F44" s="65">
        <v>0</v>
      </c>
      <c r="G44" s="27">
        <v>0</v>
      </c>
      <c r="H44" s="27">
        <f t="shared" si="15"/>
        <v>0</v>
      </c>
      <c r="I44" s="27">
        <f aca="true" t="shared" si="17" ref="I44:I50">C44+F44</f>
        <v>0</v>
      </c>
      <c r="J44" s="27">
        <f aca="true" t="shared" si="18" ref="J44:J50">D44+G44</f>
        <v>0</v>
      </c>
      <c r="K44" s="27">
        <f t="shared" si="16"/>
        <v>0</v>
      </c>
    </row>
    <row r="45" spans="1:11" ht="13.5" customHeight="1">
      <c r="A45" s="15">
        <v>41</v>
      </c>
      <c r="B45" s="34" t="s">
        <v>40</v>
      </c>
      <c r="C45" s="65">
        <v>84064732</v>
      </c>
      <c r="D45" s="27">
        <v>0</v>
      </c>
      <c r="E45" s="27">
        <f t="shared" si="14"/>
        <v>84064732</v>
      </c>
      <c r="F45" s="65">
        <v>-377293</v>
      </c>
      <c r="G45" s="27">
        <v>0</v>
      </c>
      <c r="H45" s="27">
        <f t="shared" si="15"/>
        <v>-377293</v>
      </c>
      <c r="I45" s="27">
        <f t="shared" si="17"/>
        <v>83687439</v>
      </c>
      <c r="J45" s="27">
        <f t="shared" si="18"/>
        <v>0</v>
      </c>
      <c r="K45" s="27">
        <f t="shared" si="16"/>
        <v>83687439</v>
      </c>
    </row>
    <row r="46" spans="1:11" ht="13.5" customHeight="1">
      <c r="A46" s="15">
        <v>42</v>
      </c>
      <c r="B46" s="34" t="s">
        <v>17</v>
      </c>
      <c r="C46" s="65">
        <v>0</v>
      </c>
      <c r="D46" s="27">
        <v>0</v>
      </c>
      <c r="E46" s="27">
        <f t="shared" si="14"/>
        <v>0</v>
      </c>
      <c r="F46" s="65">
        <v>0</v>
      </c>
      <c r="G46" s="27">
        <v>0</v>
      </c>
      <c r="H46" s="27">
        <f t="shared" si="15"/>
        <v>0</v>
      </c>
      <c r="I46" s="27">
        <f t="shared" si="17"/>
        <v>0</v>
      </c>
      <c r="J46" s="27">
        <f t="shared" si="18"/>
        <v>0</v>
      </c>
      <c r="K46" s="27">
        <f t="shared" si="16"/>
        <v>0</v>
      </c>
    </row>
    <row r="47" spans="1:11" ht="13.5" customHeight="1">
      <c r="A47" s="15">
        <v>43</v>
      </c>
      <c r="B47" s="34" t="s">
        <v>41</v>
      </c>
      <c r="C47" s="65">
        <v>0</v>
      </c>
      <c r="D47" s="27">
        <v>0</v>
      </c>
      <c r="E47" s="27">
        <f t="shared" si="14"/>
        <v>0</v>
      </c>
      <c r="F47" s="65">
        <v>0</v>
      </c>
      <c r="G47" s="27">
        <v>0</v>
      </c>
      <c r="H47" s="27">
        <f t="shared" si="15"/>
        <v>0</v>
      </c>
      <c r="I47" s="27">
        <f t="shared" si="17"/>
        <v>0</v>
      </c>
      <c r="J47" s="27">
        <f t="shared" si="18"/>
        <v>0</v>
      </c>
      <c r="K47" s="27">
        <f t="shared" si="16"/>
        <v>0</v>
      </c>
    </row>
    <row r="48" spans="1:11" ht="13.5" customHeight="1">
      <c r="A48" s="15">
        <v>44</v>
      </c>
      <c r="B48" s="34" t="s">
        <v>42</v>
      </c>
      <c r="C48" s="65"/>
      <c r="D48" s="27">
        <v>0</v>
      </c>
      <c r="E48" s="27">
        <f t="shared" si="14"/>
        <v>0</v>
      </c>
      <c r="F48" s="65"/>
      <c r="G48" s="27">
        <v>0</v>
      </c>
      <c r="H48" s="27">
        <f t="shared" si="15"/>
        <v>0</v>
      </c>
      <c r="I48" s="27">
        <f t="shared" si="17"/>
        <v>0</v>
      </c>
      <c r="J48" s="27">
        <f t="shared" si="18"/>
        <v>0</v>
      </c>
      <c r="K48" s="27">
        <f t="shared" si="16"/>
        <v>0</v>
      </c>
    </row>
    <row r="49" spans="1:11" ht="13.5" customHeight="1">
      <c r="A49" s="15">
        <v>45</v>
      </c>
      <c r="B49" s="34" t="s">
        <v>43</v>
      </c>
      <c r="C49" s="65">
        <v>0</v>
      </c>
      <c r="D49" s="27">
        <v>0</v>
      </c>
      <c r="E49" s="27">
        <f t="shared" si="14"/>
        <v>0</v>
      </c>
      <c r="F49" s="65">
        <v>0</v>
      </c>
      <c r="G49" s="27">
        <v>0</v>
      </c>
      <c r="H49" s="27">
        <f t="shared" si="15"/>
        <v>0</v>
      </c>
      <c r="I49" s="27">
        <f t="shared" si="17"/>
        <v>0</v>
      </c>
      <c r="J49" s="27">
        <f t="shared" si="18"/>
        <v>0</v>
      </c>
      <c r="K49" s="27">
        <f t="shared" si="16"/>
        <v>0</v>
      </c>
    </row>
    <row r="50" spans="1:11" ht="13.5" customHeight="1">
      <c r="A50" s="15">
        <v>46</v>
      </c>
      <c r="B50" s="34" t="s">
        <v>44</v>
      </c>
      <c r="C50" s="64">
        <v>0</v>
      </c>
      <c r="D50" s="27">
        <v>0</v>
      </c>
      <c r="E50" s="27">
        <f t="shared" si="14"/>
        <v>0</v>
      </c>
      <c r="F50" s="64">
        <v>0</v>
      </c>
      <c r="G50" s="27">
        <v>0</v>
      </c>
      <c r="H50" s="27">
        <f t="shared" si="15"/>
        <v>0</v>
      </c>
      <c r="I50" s="27">
        <f t="shared" si="17"/>
        <v>0</v>
      </c>
      <c r="J50" s="27">
        <f t="shared" si="18"/>
        <v>0</v>
      </c>
      <c r="K50" s="27">
        <f t="shared" si="16"/>
        <v>0</v>
      </c>
    </row>
    <row r="51" spans="1:11" ht="13.5" customHeight="1">
      <c r="A51" s="18">
        <v>47</v>
      </c>
      <c r="B51" s="37" t="s">
        <v>45</v>
      </c>
      <c r="C51" s="22">
        <f aca="true" t="shared" si="19" ref="C51:K51">SUM(C43:C50)</f>
        <v>114064732</v>
      </c>
      <c r="D51" s="22">
        <f t="shared" si="19"/>
        <v>0</v>
      </c>
      <c r="E51" s="22">
        <f t="shared" si="19"/>
        <v>114064732</v>
      </c>
      <c r="F51" s="22">
        <f t="shared" si="19"/>
        <v>-377293</v>
      </c>
      <c r="G51" s="22">
        <f t="shared" si="19"/>
        <v>0</v>
      </c>
      <c r="H51" s="22">
        <f t="shared" si="19"/>
        <v>-377293</v>
      </c>
      <c r="I51" s="22">
        <f t="shared" si="19"/>
        <v>113687439</v>
      </c>
      <c r="J51" s="22">
        <f t="shared" si="19"/>
        <v>0</v>
      </c>
      <c r="K51" s="22">
        <f t="shared" si="19"/>
        <v>113687439</v>
      </c>
    </row>
    <row r="52" spans="1:11" ht="13.5" customHeight="1">
      <c r="A52" s="15">
        <v>48</v>
      </c>
      <c r="B52" s="34" t="s">
        <v>46</v>
      </c>
      <c r="C52" s="27">
        <v>0</v>
      </c>
      <c r="D52" s="27">
        <v>0</v>
      </c>
      <c r="E52" s="27">
        <f>SUM(C52:D52)</f>
        <v>0</v>
      </c>
      <c r="F52" s="27">
        <v>0</v>
      </c>
      <c r="G52" s="27">
        <v>0</v>
      </c>
      <c r="H52" s="27">
        <f>SUM(F52:G52)</f>
        <v>0</v>
      </c>
      <c r="I52" s="27">
        <v>0</v>
      </c>
      <c r="J52" s="27">
        <v>0</v>
      </c>
      <c r="K52" s="27">
        <f>SUM(I52:J52)</f>
        <v>0</v>
      </c>
    </row>
    <row r="53" spans="1:11" ht="13.5" customHeight="1">
      <c r="A53" s="15">
        <v>49</v>
      </c>
      <c r="B53" s="34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8" customHeight="1">
      <c r="A54" s="17">
        <v>50</v>
      </c>
      <c r="B54" s="36" t="s">
        <v>74</v>
      </c>
      <c r="C54" s="29">
        <f aca="true" t="shared" si="20" ref="C54:K54">C42+C51+SUM(C52:C52)</f>
        <v>477974067</v>
      </c>
      <c r="D54" s="29">
        <f t="shared" si="20"/>
        <v>0</v>
      </c>
      <c r="E54" s="29">
        <f t="shared" si="20"/>
        <v>477974067</v>
      </c>
      <c r="F54" s="29">
        <f t="shared" si="20"/>
        <v>32527708</v>
      </c>
      <c r="G54" s="29">
        <f t="shared" si="20"/>
        <v>0</v>
      </c>
      <c r="H54" s="29">
        <f t="shared" si="20"/>
        <v>32527708</v>
      </c>
      <c r="I54" s="29">
        <f t="shared" si="20"/>
        <v>510501775</v>
      </c>
      <c r="J54" s="29">
        <f t="shared" si="20"/>
        <v>0</v>
      </c>
      <c r="K54" s="29">
        <f t="shared" si="20"/>
        <v>510501775</v>
      </c>
    </row>
    <row r="55" spans="1:11" ht="35.25" customHeight="1">
      <c r="A55" s="17">
        <v>51</v>
      </c>
      <c r="B55" s="40" t="s">
        <v>48</v>
      </c>
      <c r="C55" s="29">
        <f aca="true" t="shared" si="21" ref="C55:K55">C42-C17</f>
        <v>-59754986</v>
      </c>
      <c r="D55" s="29">
        <f t="shared" si="21"/>
        <v>-8501082</v>
      </c>
      <c r="E55" s="29">
        <f t="shared" si="21"/>
        <v>-68256068</v>
      </c>
      <c r="F55" s="29">
        <f t="shared" si="21"/>
        <v>1012653</v>
      </c>
      <c r="G55" s="29">
        <f t="shared" si="21"/>
        <v>-635360</v>
      </c>
      <c r="H55" s="29">
        <f t="shared" si="21"/>
        <v>377293</v>
      </c>
      <c r="I55" s="29">
        <f t="shared" si="21"/>
        <v>-58742333</v>
      </c>
      <c r="J55" s="29">
        <f t="shared" si="21"/>
        <v>-9136442</v>
      </c>
      <c r="K55" s="29">
        <f t="shared" si="21"/>
        <v>-67878775</v>
      </c>
    </row>
    <row r="56" spans="1:11" ht="17.25" customHeight="1">
      <c r="A56" s="17">
        <v>52</v>
      </c>
      <c r="B56" s="36" t="s">
        <v>76</v>
      </c>
      <c r="C56" s="29">
        <f aca="true" t="shared" si="22" ref="C56:K56">C51-C23</f>
        <v>68256068</v>
      </c>
      <c r="D56" s="29">
        <f t="shared" si="22"/>
        <v>0</v>
      </c>
      <c r="E56" s="29">
        <f t="shared" si="22"/>
        <v>68256068</v>
      </c>
      <c r="F56" s="29">
        <f t="shared" si="22"/>
        <v>-377293</v>
      </c>
      <c r="G56" s="29">
        <f t="shared" si="22"/>
        <v>0</v>
      </c>
      <c r="H56" s="29">
        <f t="shared" si="22"/>
        <v>-377293</v>
      </c>
      <c r="I56" s="29">
        <f t="shared" si="22"/>
        <v>67878775</v>
      </c>
      <c r="J56" s="29">
        <f t="shared" si="22"/>
        <v>0</v>
      </c>
      <c r="K56" s="29">
        <f t="shared" si="22"/>
        <v>67878775</v>
      </c>
    </row>
    <row r="57" spans="1:11" ht="16.5" customHeight="1">
      <c r="A57" s="17">
        <v>53</v>
      </c>
      <c r="B57" s="40" t="s">
        <v>77</v>
      </c>
      <c r="C57" s="29">
        <f aca="true" t="shared" si="23" ref="C57:K57">C54-C26</f>
        <v>8501082</v>
      </c>
      <c r="D57" s="29">
        <f t="shared" si="23"/>
        <v>-8501082</v>
      </c>
      <c r="E57" s="29">
        <f t="shared" si="23"/>
        <v>0</v>
      </c>
      <c r="F57" s="29">
        <f t="shared" si="23"/>
        <v>635360</v>
      </c>
      <c r="G57" s="29">
        <f t="shared" si="23"/>
        <v>-635360</v>
      </c>
      <c r="H57" s="29">
        <f t="shared" si="23"/>
        <v>0</v>
      </c>
      <c r="I57" s="29">
        <f t="shared" si="23"/>
        <v>9136442</v>
      </c>
      <c r="J57" s="29">
        <f t="shared" si="23"/>
        <v>-9136442</v>
      </c>
      <c r="K57" s="29">
        <f t="shared" si="23"/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4">
    <mergeCell ref="F2:H2"/>
    <mergeCell ref="F3:F4"/>
    <mergeCell ref="G3:G4"/>
    <mergeCell ref="H3:H4"/>
    <mergeCell ref="I2:K2"/>
    <mergeCell ref="I3:I4"/>
    <mergeCell ref="J3:J4"/>
    <mergeCell ref="K3:K4"/>
    <mergeCell ref="E3:E4"/>
    <mergeCell ref="C3:C4"/>
    <mergeCell ref="A2:A4"/>
    <mergeCell ref="B2:B4"/>
    <mergeCell ref="C2:E2"/>
    <mergeCell ref="D3:D4"/>
  </mergeCells>
  <printOptions horizontalCentered="1"/>
  <pageMargins left="0.9055118110236221" right="0.5511811023622047" top="1.6141732283464567" bottom="0.07874015748031496" header="0.31496062992125984" footer="0.2755905511811024"/>
  <pageSetup horizontalDpi="600" verticalDpi="600" orientation="portrait" paperSize="8" scale="70" r:id="rId1"/>
  <headerFooter alignWithMargins="0">
    <oddHeader xml:space="preserve">&amp;C&amp;"Garamond,Normál"&amp;14 
                            &amp;"Garamond,Félkövér"
KÖTELEZŐ-ÖNKÉNT VÁLLALT FELADAT SZERINTI KÖLTSÉGVETÉSI MÉRLEG (JELENTÉS) 2017. ÉV&amp;R&amp;"Garamond,Normál"&amp;14 3. sz.melléklet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H37" sqref="H37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2.69921875" style="10" customWidth="1"/>
    <col min="4" max="4" width="12.8984375" style="10" customWidth="1"/>
    <col min="5" max="5" width="12.09765625" style="10" customWidth="1"/>
    <col min="6" max="6" width="11.3984375" style="8" customWidth="1"/>
    <col min="7" max="7" width="13.3984375" style="8" customWidth="1"/>
    <col min="8" max="8" width="10.3984375" style="8" customWidth="1"/>
    <col min="9" max="9" width="11.59765625" style="8" customWidth="1"/>
    <col min="10" max="10" width="11.8984375" style="8" customWidth="1"/>
    <col min="11" max="14" width="10.69921875" style="8" customWidth="1"/>
    <col min="15" max="15" width="12.69921875" style="8" customWidth="1"/>
    <col min="16" max="16" width="11.59765625" style="8" customWidth="1"/>
    <col min="17" max="17" width="12.5" style="8" customWidth="1"/>
    <col min="18" max="16384" width="9" style="8" customWidth="1"/>
  </cols>
  <sheetData>
    <row r="1" spans="1:17" ht="16.5" customHeight="1" thickBot="1">
      <c r="A1" s="33" t="str">
        <f>Adatlap!A1</f>
        <v>Nagyréde Nagyközség Önkormányzata</v>
      </c>
      <c r="Q1" s="46" t="s">
        <v>84</v>
      </c>
    </row>
    <row r="2" spans="1:17" ht="20.25" customHeight="1">
      <c r="A2" s="169" t="s">
        <v>3</v>
      </c>
      <c r="B2" s="171" t="s">
        <v>0</v>
      </c>
      <c r="C2" s="162" t="s">
        <v>1</v>
      </c>
      <c r="D2" s="163"/>
      <c r="E2" s="164"/>
      <c r="F2" s="162" t="s">
        <v>62</v>
      </c>
      <c r="G2" s="163"/>
      <c r="H2" s="164"/>
      <c r="I2" s="162" t="s">
        <v>63</v>
      </c>
      <c r="J2" s="163"/>
      <c r="K2" s="164"/>
      <c r="L2" s="162" t="s">
        <v>85</v>
      </c>
      <c r="M2" s="163"/>
      <c r="N2" s="164"/>
      <c r="O2" s="162" t="s">
        <v>2</v>
      </c>
      <c r="P2" s="163"/>
      <c r="Q2" s="166"/>
    </row>
    <row r="3" spans="1:17" ht="29.25" customHeight="1">
      <c r="A3" s="170"/>
      <c r="B3" s="172"/>
      <c r="C3" s="165" t="s">
        <v>61</v>
      </c>
      <c r="D3" s="165" t="s">
        <v>82</v>
      </c>
      <c r="E3" s="165" t="s">
        <v>79</v>
      </c>
      <c r="F3" s="165" t="s">
        <v>61</v>
      </c>
      <c r="G3" s="165" t="s">
        <v>82</v>
      </c>
      <c r="H3" s="165" t="s">
        <v>79</v>
      </c>
      <c r="I3" s="165" t="s">
        <v>61</v>
      </c>
      <c r="J3" s="165" t="s">
        <v>82</v>
      </c>
      <c r="K3" s="165" t="s">
        <v>79</v>
      </c>
      <c r="L3" s="165" t="s">
        <v>61</v>
      </c>
      <c r="M3" s="165" t="s">
        <v>82</v>
      </c>
      <c r="N3" s="165" t="s">
        <v>79</v>
      </c>
      <c r="O3" s="168" t="s">
        <v>61</v>
      </c>
      <c r="P3" s="165" t="s">
        <v>82</v>
      </c>
      <c r="Q3" s="167" t="s">
        <v>79</v>
      </c>
    </row>
    <row r="4" spans="1:17" ht="15.75" customHeight="1">
      <c r="A4" s="170"/>
      <c r="B4" s="172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8"/>
      <c r="P4" s="165"/>
      <c r="Q4" s="167"/>
    </row>
    <row r="5" spans="1:17" ht="12.75" customHeight="1" hidden="1">
      <c r="A5" s="170"/>
      <c r="B5" s="172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8"/>
      <c r="P5" s="165"/>
      <c r="Q5" s="167"/>
    </row>
    <row r="6" spans="1:17" ht="13.5" customHeight="1">
      <c r="A6" s="47">
        <v>1</v>
      </c>
      <c r="B6" s="24" t="s">
        <v>5</v>
      </c>
      <c r="C6" s="27">
        <v>46292300</v>
      </c>
      <c r="D6" s="27">
        <v>13769684</v>
      </c>
      <c r="E6" s="27">
        <f aca="true" t="shared" si="0" ref="E6:E16">SUM(C6:D6)</f>
        <v>60061984</v>
      </c>
      <c r="F6" s="30">
        <v>42034700</v>
      </c>
      <c r="G6" s="30">
        <v>7635051</v>
      </c>
      <c r="H6" s="30">
        <f>SUM(F6:G6)</f>
        <v>49669751</v>
      </c>
      <c r="I6" s="30">
        <v>62279100</v>
      </c>
      <c r="J6" s="30">
        <v>1716637</v>
      </c>
      <c r="K6" s="30">
        <f>SUM(I6:J6)</f>
        <v>63995737</v>
      </c>
      <c r="L6" s="30">
        <v>6728700</v>
      </c>
      <c r="M6" s="30">
        <v>683773</v>
      </c>
      <c r="N6" s="30">
        <f>SUM(L6:M6)</f>
        <v>7412473</v>
      </c>
      <c r="O6" s="27">
        <f>C6+F6+I6+L6</f>
        <v>157334800</v>
      </c>
      <c r="P6" s="27">
        <f>D6+G6+J6+M6</f>
        <v>23805145</v>
      </c>
      <c r="Q6" s="60">
        <f>E6+H6+K6+N6</f>
        <v>181139945</v>
      </c>
    </row>
    <row r="7" spans="1:17" ht="13.5" customHeight="1">
      <c r="A7" s="47">
        <v>2</v>
      </c>
      <c r="B7" s="53" t="s">
        <v>7</v>
      </c>
      <c r="C7" s="27">
        <v>10386100</v>
      </c>
      <c r="D7" s="27">
        <v>3029335</v>
      </c>
      <c r="E7" s="27">
        <f t="shared" si="0"/>
        <v>13415435</v>
      </c>
      <c r="F7" s="30">
        <v>9468671</v>
      </c>
      <c r="G7" s="30">
        <v>411578</v>
      </c>
      <c r="H7" s="30">
        <f>SUM(F7:G7)</f>
        <v>9880249</v>
      </c>
      <c r="I7" s="30">
        <v>13991700</v>
      </c>
      <c r="J7" s="30">
        <v>377660</v>
      </c>
      <c r="K7" s="30">
        <f aca="true" t="shared" si="1" ref="K7:K17">SUM(I7:J7)</f>
        <v>14369360</v>
      </c>
      <c r="L7" s="30">
        <v>1518600</v>
      </c>
      <c r="M7" s="30">
        <v>150430</v>
      </c>
      <c r="N7" s="30">
        <f aca="true" t="shared" si="2" ref="N7:N17">SUM(L7:M7)</f>
        <v>1669030</v>
      </c>
      <c r="O7" s="27">
        <f aca="true" t="shared" si="3" ref="O7:O17">C7+F7+I7+L7</f>
        <v>35365071</v>
      </c>
      <c r="P7" s="27">
        <f aca="true" t="shared" si="4" ref="P7:P16">D7+G7+J7+M7</f>
        <v>3969003</v>
      </c>
      <c r="Q7" s="60">
        <f aca="true" t="shared" si="5" ref="Q7:Q17">E7+H7+K7+N7</f>
        <v>39334074</v>
      </c>
    </row>
    <row r="8" spans="1:17" ht="13.5" customHeight="1">
      <c r="A8" s="47">
        <v>3</v>
      </c>
      <c r="B8" s="24" t="s">
        <v>8</v>
      </c>
      <c r="C8" s="28">
        <v>68404900</v>
      </c>
      <c r="D8" s="28">
        <v>4210624</v>
      </c>
      <c r="E8" s="27">
        <f t="shared" si="0"/>
        <v>72615524</v>
      </c>
      <c r="F8" s="30">
        <v>14598900</v>
      </c>
      <c r="G8" s="30">
        <v>-604716</v>
      </c>
      <c r="H8" s="30">
        <f>SUM(F8:G8)</f>
        <v>13994184</v>
      </c>
      <c r="I8" s="30">
        <v>31328000</v>
      </c>
      <c r="J8" s="30">
        <v>0</v>
      </c>
      <c r="K8" s="30">
        <f t="shared" si="1"/>
        <v>31328000</v>
      </c>
      <c r="L8" s="30">
        <v>4316400</v>
      </c>
      <c r="M8" s="30"/>
      <c r="N8" s="30">
        <f t="shared" si="2"/>
        <v>4316400</v>
      </c>
      <c r="O8" s="27">
        <f t="shared" si="3"/>
        <v>118648200</v>
      </c>
      <c r="P8" s="27">
        <f t="shared" si="4"/>
        <v>3605908</v>
      </c>
      <c r="Q8" s="60">
        <f t="shared" si="5"/>
        <v>122254108</v>
      </c>
    </row>
    <row r="9" spans="1:17" ht="13.5" customHeight="1">
      <c r="A9" s="47">
        <v>4</v>
      </c>
      <c r="B9" s="24" t="s">
        <v>6</v>
      </c>
      <c r="C9" s="28">
        <v>3450000</v>
      </c>
      <c r="D9" s="28">
        <v>288000</v>
      </c>
      <c r="E9" s="27">
        <f t="shared" si="0"/>
        <v>3738000</v>
      </c>
      <c r="F9" s="28">
        <v>0</v>
      </c>
      <c r="G9" s="28">
        <v>0</v>
      </c>
      <c r="H9" s="30">
        <f aca="true" t="shared" si="6" ref="H9:H17">SUM(F9:G9)</f>
        <v>0</v>
      </c>
      <c r="I9" s="28">
        <v>0</v>
      </c>
      <c r="J9" s="30">
        <v>0</v>
      </c>
      <c r="K9" s="30">
        <f t="shared" si="1"/>
        <v>0</v>
      </c>
      <c r="L9" s="30">
        <v>0</v>
      </c>
      <c r="M9" s="30"/>
      <c r="N9" s="30">
        <f t="shared" si="2"/>
        <v>0</v>
      </c>
      <c r="O9" s="27">
        <f t="shared" si="3"/>
        <v>3450000</v>
      </c>
      <c r="P9" s="27">
        <f t="shared" si="4"/>
        <v>288000</v>
      </c>
      <c r="Q9" s="60">
        <f t="shared" si="5"/>
        <v>3738000</v>
      </c>
    </row>
    <row r="10" spans="1:17" ht="13.5" customHeight="1">
      <c r="A10" s="47">
        <v>5</v>
      </c>
      <c r="B10" s="24" t="s">
        <v>9</v>
      </c>
      <c r="C10" s="28">
        <v>9501082</v>
      </c>
      <c r="D10" s="28">
        <v>635360</v>
      </c>
      <c r="E10" s="27">
        <f t="shared" si="0"/>
        <v>10136442</v>
      </c>
      <c r="F10" s="28">
        <v>0</v>
      </c>
      <c r="G10" s="28">
        <v>0</v>
      </c>
      <c r="H10" s="30">
        <f t="shared" si="6"/>
        <v>0</v>
      </c>
      <c r="I10" s="28">
        <v>0</v>
      </c>
      <c r="J10" s="30">
        <v>0</v>
      </c>
      <c r="K10" s="30">
        <f t="shared" si="1"/>
        <v>0</v>
      </c>
      <c r="L10" s="30">
        <v>0</v>
      </c>
      <c r="M10" s="30"/>
      <c r="N10" s="30">
        <f t="shared" si="2"/>
        <v>0</v>
      </c>
      <c r="O10" s="27">
        <f t="shared" si="3"/>
        <v>9501082</v>
      </c>
      <c r="P10" s="27">
        <f t="shared" si="4"/>
        <v>635360</v>
      </c>
      <c r="Q10" s="60">
        <f t="shared" si="5"/>
        <v>10136442</v>
      </c>
    </row>
    <row r="11" spans="1:17" ht="13.5" customHeight="1">
      <c r="A11" s="47">
        <v>6</v>
      </c>
      <c r="B11" s="16" t="s">
        <v>51</v>
      </c>
      <c r="C11" s="28">
        <v>0</v>
      </c>
      <c r="D11" s="28">
        <v>0</v>
      </c>
      <c r="E11" s="27">
        <f t="shared" si="0"/>
        <v>0</v>
      </c>
      <c r="F11" s="28">
        <v>0</v>
      </c>
      <c r="G11" s="28">
        <v>0</v>
      </c>
      <c r="H11" s="30">
        <f t="shared" si="6"/>
        <v>0</v>
      </c>
      <c r="I11" s="28">
        <v>0</v>
      </c>
      <c r="J11" s="30">
        <v>0</v>
      </c>
      <c r="K11" s="30">
        <f t="shared" si="1"/>
        <v>0</v>
      </c>
      <c r="L11" s="30">
        <v>0</v>
      </c>
      <c r="M11" s="30"/>
      <c r="N11" s="30">
        <f t="shared" si="2"/>
        <v>0</v>
      </c>
      <c r="O11" s="27">
        <f t="shared" si="3"/>
        <v>0</v>
      </c>
      <c r="P11" s="27">
        <f t="shared" si="4"/>
        <v>0</v>
      </c>
      <c r="Q11" s="60">
        <f t="shared" si="5"/>
        <v>0</v>
      </c>
    </row>
    <row r="12" spans="1:17" ht="13.5" customHeight="1">
      <c r="A12" s="47">
        <v>7</v>
      </c>
      <c r="B12" s="24" t="s">
        <v>10</v>
      </c>
      <c r="C12" s="27">
        <v>93333250</v>
      </c>
      <c r="D12" s="27">
        <v>1374949</v>
      </c>
      <c r="E12" s="27">
        <f t="shared" si="0"/>
        <v>94708199</v>
      </c>
      <c r="F12" s="27">
        <v>1233000</v>
      </c>
      <c r="G12" s="27">
        <v>0</v>
      </c>
      <c r="H12" s="30">
        <f t="shared" si="6"/>
        <v>1233000</v>
      </c>
      <c r="I12" s="27">
        <v>3500000</v>
      </c>
      <c r="J12" s="30">
        <v>0</v>
      </c>
      <c r="K12" s="30">
        <f t="shared" si="1"/>
        <v>3500000</v>
      </c>
      <c r="L12" s="30">
        <v>0</v>
      </c>
      <c r="M12" s="30"/>
      <c r="N12" s="30">
        <f t="shared" si="2"/>
        <v>0</v>
      </c>
      <c r="O12" s="27">
        <f t="shared" si="3"/>
        <v>98066250</v>
      </c>
      <c r="P12" s="27">
        <f t="shared" si="4"/>
        <v>1374949</v>
      </c>
      <c r="Q12" s="60">
        <f t="shared" si="5"/>
        <v>99441199</v>
      </c>
    </row>
    <row r="13" spans="1:17" ht="13.5" customHeight="1">
      <c r="A13" s="47">
        <v>8</v>
      </c>
      <c r="B13" s="25" t="s">
        <v>11</v>
      </c>
      <c r="C13" s="27">
        <v>0</v>
      </c>
      <c r="D13" s="27">
        <v>0</v>
      </c>
      <c r="E13" s="27">
        <f t="shared" si="0"/>
        <v>0</v>
      </c>
      <c r="F13" s="27">
        <v>0</v>
      </c>
      <c r="G13" s="27">
        <v>0</v>
      </c>
      <c r="H13" s="30">
        <f t="shared" si="6"/>
        <v>0</v>
      </c>
      <c r="I13" s="27">
        <v>0</v>
      </c>
      <c r="J13" s="30">
        <v>0</v>
      </c>
      <c r="K13" s="30">
        <f t="shared" si="1"/>
        <v>0</v>
      </c>
      <c r="L13" s="30">
        <v>0</v>
      </c>
      <c r="M13" s="30"/>
      <c r="N13" s="30">
        <f t="shared" si="2"/>
        <v>0</v>
      </c>
      <c r="O13" s="27">
        <f t="shared" si="3"/>
        <v>0</v>
      </c>
      <c r="P13" s="27">
        <f t="shared" si="4"/>
        <v>0</v>
      </c>
      <c r="Q13" s="60">
        <f t="shared" si="5"/>
        <v>0</v>
      </c>
    </row>
    <row r="14" spans="1:17" ht="13.5" customHeight="1">
      <c r="A14" s="47">
        <v>9</v>
      </c>
      <c r="B14" s="24" t="s">
        <v>12</v>
      </c>
      <c r="C14" s="27">
        <v>1250000</v>
      </c>
      <c r="D14" s="27">
        <v>0</v>
      </c>
      <c r="E14" s="27">
        <f t="shared" si="0"/>
        <v>1250000</v>
      </c>
      <c r="F14" s="27">
        <v>0</v>
      </c>
      <c r="G14" s="27">
        <v>0</v>
      </c>
      <c r="H14" s="30">
        <f t="shared" si="6"/>
        <v>0</v>
      </c>
      <c r="I14" s="27">
        <v>0</v>
      </c>
      <c r="J14" s="30">
        <v>0</v>
      </c>
      <c r="K14" s="30">
        <f t="shared" si="1"/>
        <v>0</v>
      </c>
      <c r="L14" s="30">
        <v>0</v>
      </c>
      <c r="M14" s="30"/>
      <c r="N14" s="30">
        <f t="shared" si="2"/>
        <v>0</v>
      </c>
      <c r="O14" s="27">
        <f t="shared" si="3"/>
        <v>1250000</v>
      </c>
      <c r="P14" s="27">
        <f t="shared" si="4"/>
        <v>0</v>
      </c>
      <c r="Q14" s="60">
        <f t="shared" si="5"/>
        <v>1250000</v>
      </c>
    </row>
    <row r="15" spans="1:17" ht="13.5" customHeight="1">
      <c r="A15" s="47">
        <v>10</v>
      </c>
      <c r="B15" s="16" t="s">
        <v>52</v>
      </c>
      <c r="C15" s="27">
        <v>0</v>
      </c>
      <c r="D15" s="27">
        <v>0</v>
      </c>
      <c r="E15" s="27">
        <f t="shared" si="0"/>
        <v>0</v>
      </c>
      <c r="F15" s="27">
        <v>0</v>
      </c>
      <c r="G15" s="27">
        <v>0</v>
      </c>
      <c r="H15" s="30">
        <f t="shared" si="6"/>
        <v>0</v>
      </c>
      <c r="I15" s="27">
        <v>0</v>
      </c>
      <c r="J15" s="30">
        <v>0</v>
      </c>
      <c r="K15" s="30">
        <f t="shared" si="1"/>
        <v>0</v>
      </c>
      <c r="L15" s="30">
        <v>0</v>
      </c>
      <c r="M15" s="30"/>
      <c r="N15" s="30">
        <f t="shared" si="2"/>
        <v>0</v>
      </c>
      <c r="O15" s="27">
        <f t="shared" si="3"/>
        <v>0</v>
      </c>
      <c r="P15" s="27">
        <f t="shared" si="4"/>
        <v>0</v>
      </c>
      <c r="Q15" s="60">
        <f t="shared" si="5"/>
        <v>0</v>
      </c>
    </row>
    <row r="16" spans="1:17" ht="13.5" customHeight="1">
      <c r="A16" s="47">
        <v>11</v>
      </c>
      <c r="B16" s="24" t="s">
        <v>13</v>
      </c>
      <c r="C16" s="27">
        <v>0</v>
      </c>
      <c r="D16" s="27">
        <v>0</v>
      </c>
      <c r="E16" s="27">
        <f t="shared" si="0"/>
        <v>0</v>
      </c>
      <c r="F16" s="27">
        <v>0</v>
      </c>
      <c r="G16" s="27">
        <v>0</v>
      </c>
      <c r="H16" s="30">
        <f t="shared" si="6"/>
        <v>0</v>
      </c>
      <c r="I16" s="27">
        <v>0</v>
      </c>
      <c r="J16" s="30">
        <v>0</v>
      </c>
      <c r="K16" s="30">
        <f t="shared" si="1"/>
        <v>0</v>
      </c>
      <c r="L16" s="30">
        <v>0</v>
      </c>
      <c r="M16" s="30"/>
      <c r="N16" s="30">
        <f t="shared" si="2"/>
        <v>0</v>
      </c>
      <c r="O16" s="27">
        <f t="shared" si="3"/>
        <v>0</v>
      </c>
      <c r="P16" s="27">
        <f t="shared" si="4"/>
        <v>0</v>
      </c>
      <c r="Q16" s="60">
        <f t="shared" si="5"/>
        <v>0</v>
      </c>
    </row>
    <row r="17" spans="1:17" ht="13.5" customHeight="1">
      <c r="A17" s="47">
        <v>12</v>
      </c>
      <c r="B17" s="24" t="s">
        <v>72</v>
      </c>
      <c r="C17" s="27">
        <v>8550000</v>
      </c>
      <c r="D17" s="27">
        <v>-1150657</v>
      </c>
      <c r="E17" s="27">
        <f>SUM(C17:D17)</f>
        <v>7399343</v>
      </c>
      <c r="F17" s="27">
        <v>0</v>
      </c>
      <c r="G17" s="27">
        <v>0</v>
      </c>
      <c r="H17" s="30">
        <f t="shared" si="6"/>
        <v>0</v>
      </c>
      <c r="I17" s="27">
        <v>0</v>
      </c>
      <c r="J17" s="30">
        <v>0</v>
      </c>
      <c r="K17" s="30">
        <f t="shared" si="1"/>
        <v>0</v>
      </c>
      <c r="L17" s="30">
        <v>0</v>
      </c>
      <c r="M17" s="30"/>
      <c r="N17" s="30">
        <f t="shared" si="2"/>
        <v>0</v>
      </c>
      <c r="O17" s="27">
        <f t="shared" si="3"/>
        <v>8550000</v>
      </c>
      <c r="P17" s="27">
        <f>D17+G17+J17</f>
        <v>-1150657</v>
      </c>
      <c r="Q17" s="60">
        <f t="shared" si="5"/>
        <v>7399343</v>
      </c>
    </row>
    <row r="18" spans="1:17" ht="13.5" customHeight="1">
      <c r="A18" s="48">
        <v>13</v>
      </c>
      <c r="B18" s="21" t="s">
        <v>14</v>
      </c>
      <c r="C18" s="29">
        <f aca="true" t="shared" si="7" ref="C18:Q18">SUM(C6:C17)-C13</f>
        <v>241167632</v>
      </c>
      <c r="D18" s="29">
        <f t="shared" si="7"/>
        <v>22157295</v>
      </c>
      <c r="E18" s="29">
        <f t="shared" si="7"/>
        <v>263324927</v>
      </c>
      <c r="F18" s="29">
        <f t="shared" si="7"/>
        <v>67335271</v>
      </c>
      <c r="G18" s="29">
        <f t="shared" si="7"/>
        <v>7441913</v>
      </c>
      <c r="H18" s="29">
        <f t="shared" si="7"/>
        <v>74777184</v>
      </c>
      <c r="I18" s="29">
        <f t="shared" si="7"/>
        <v>111098800</v>
      </c>
      <c r="J18" s="29">
        <f t="shared" si="7"/>
        <v>2094297</v>
      </c>
      <c r="K18" s="29">
        <f t="shared" si="7"/>
        <v>113193097</v>
      </c>
      <c r="L18" s="29">
        <f t="shared" si="7"/>
        <v>12563700</v>
      </c>
      <c r="M18" s="29">
        <f t="shared" si="7"/>
        <v>834203</v>
      </c>
      <c r="N18" s="29">
        <f t="shared" si="7"/>
        <v>13397903</v>
      </c>
      <c r="O18" s="29">
        <f t="shared" si="7"/>
        <v>432165403</v>
      </c>
      <c r="P18" s="29">
        <f t="shared" si="7"/>
        <v>32527708</v>
      </c>
      <c r="Q18" s="105">
        <f t="shared" si="7"/>
        <v>464693111</v>
      </c>
    </row>
    <row r="19" spans="1:17" ht="13.5" customHeight="1">
      <c r="A19" s="47">
        <v>14</v>
      </c>
      <c r="B19" s="24" t="s">
        <v>15</v>
      </c>
      <c r="C19" s="27">
        <v>40305700</v>
      </c>
      <c r="D19" s="27">
        <v>0</v>
      </c>
      <c r="E19" s="27">
        <f>SUM(C19:D19)</f>
        <v>40305700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/>
      <c r="N19" s="27">
        <f>SUM(L19:M19)</f>
        <v>0</v>
      </c>
      <c r="O19" s="27">
        <f aca="true" t="shared" si="8" ref="O19:Q23">C19+F19+I19+L19</f>
        <v>40305700</v>
      </c>
      <c r="P19" s="27">
        <f t="shared" si="8"/>
        <v>0</v>
      </c>
      <c r="Q19" s="60">
        <f t="shared" si="8"/>
        <v>40305700</v>
      </c>
    </row>
    <row r="20" spans="1:17" ht="13.5" customHeight="1">
      <c r="A20" s="47">
        <v>15</v>
      </c>
      <c r="B20" s="24" t="s">
        <v>16</v>
      </c>
      <c r="C20" s="27">
        <v>0</v>
      </c>
      <c r="D20" s="27">
        <v>0</v>
      </c>
      <c r="E20" s="27">
        <f aca="true" t="shared" si="9" ref="E20:E25">SUM(C20:D20)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/>
      <c r="N20" s="27">
        <f>SUM(L20:M20)</f>
        <v>0</v>
      </c>
      <c r="O20" s="27">
        <f t="shared" si="8"/>
        <v>0</v>
      </c>
      <c r="P20" s="27">
        <f t="shared" si="8"/>
        <v>0</v>
      </c>
      <c r="Q20" s="60">
        <f t="shared" si="8"/>
        <v>0</v>
      </c>
    </row>
    <row r="21" spans="1:17" ht="13.5" customHeight="1">
      <c r="A21" s="47">
        <v>16</v>
      </c>
      <c r="B21" s="24" t="s">
        <v>17</v>
      </c>
      <c r="C21" s="27">
        <v>0</v>
      </c>
      <c r="D21" s="27">
        <v>0</v>
      </c>
      <c r="E21" s="27">
        <f t="shared" si="9"/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/>
      <c r="N21" s="27">
        <f>SUM(L21:M21)</f>
        <v>0</v>
      </c>
      <c r="O21" s="27">
        <f t="shared" si="8"/>
        <v>0</v>
      </c>
      <c r="P21" s="27">
        <f t="shared" si="8"/>
        <v>0</v>
      </c>
      <c r="Q21" s="60">
        <f t="shared" si="8"/>
        <v>0</v>
      </c>
    </row>
    <row r="22" spans="1:17" ht="13.5" customHeight="1">
      <c r="A22" s="47">
        <v>17</v>
      </c>
      <c r="B22" s="24" t="s">
        <v>18</v>
      </c>
      <c r="C22" s="27">
        <v>5502964</v>
      </c>
      <c r="D22" s="27">
        <v>0</v>
      </c>
      <c r="E22" s="27">
        <f t="shared" si="9"/>
        <v>5502964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/>
      <c r="N22" s="27">
        <f>SUM(L22:M22)</f>
        <v>0</v>
      </c>
      <c r="O22" s="27">
        <f t="shared" si="8"/>
        <v>5502964</v>
      </c>
      <c r="P22" s="27">
        <f t="shared" si="8"/>
        <v>0</v>
      </c>
      <c r="Q22" s="60">
        <f t="shared" si="8"/>
        <v>5502964</v>
      </c>
    </row>
    <row r="23" spans="1:17" ht="13.5" customHeight="1">
      <c r="A23" s="47">
        <v>18</v>
      </c>
      <c r="B23" s="24" t="s">
        <v>19</v>
      </c>
      <c r="C23" s="30">
        <v>171922263</v>
      </c>
      <c r="D23" s="30">
        <v>7455599</v>
      </c>
      <c r="E23" s="27">
        <f t="shared" si="9"/>
        <v>179377862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/>
      <c r="N23" s="27">
        <f>SUM(L23:M23)</f>
        <v>0</v>
      </c>
      <c r="O23" s="27">
        <f t="shared" si="8"/>
        <v>171922263</v>
      </c>
      <c r="P23" s="27">
        <f t="shared" si="8"/>
        <v>7455599</v>
      </c>
      <c r="Q23" s="60">
        <f t="shared" si="8"/>
        <v>179377862</v>
      </c>
    </row>
    <row r="24" spans="1:17" ht="13.5" customHeight="1">
      <c r="A24" s="49">
        <v>19</v>
      </c>
      <c r="B24" s="26" t="s">
        <v>20</v>
      </c>
      <c r="C24" s="19">
        <f aca="true" t="shared" si="10" ref="C24:Q24">SUM(C19:C23)</f>
        <v>217730927</v>
      </c>
      <c r="D24" s="19">
        <f t="shared" si="10"/>
        <v>7455599</v>
      </c>
      <c r="E24" s="19">
        <f t="shared" si="10"/>
        <v>225186526</v>
      </c>
      <c r="F24" s="19">
        <f t="shared" si="10"/>
        <v>0</v>
      </c>
      <c r="G24" s="19">
        <f t="shared" si="10"/>
        <v>0</v>
      </c>
      <c r="H24" s="19">
        <f t="shared" si="10"/>
        <v>0</v>
      </c>
      <c r="I24" s="19">
        <f t="shared" si="10"/>
        <v>0</v>
      </c>
      <c r="J24" s="19">
        <f t="shared" si="10"/>
        <v>0</v>
      </c>
      <c r="K24" s="19">
        <f t="shared" si="10"/>
        <v>0</v>
      </c>
      <c r="L24" s="19">
        <f t="shared" si="10"/>
        <v>0</v>
      </c>
      <c r="M24" s="19">
        <f t="shared" si="10"/>
        <v>0</v>
      </c>
      <c r="N24" s="19">
        <f t="shared" si="10"/>
        <v>0</v>
      </c>
      <c r="O24" s="19">
        <f t="shared" si="10"/>
        <v>217730927</v>
      </c>
      <c r="P24" s="19">
        <f t="shared" si="10"/>
        <v>7455599</v>
      </c>
      <c r="Q24" s="106">
        <f t="shared" si="10"/>
        <v>225186526</v>
      </c>
    </row>
    <row r="25" spans="1:17" ht="13.5" customHeight="1">
      <c r="A25" s="47">
        <v>20</v>
      </c>
      <c r="B25" s="24" t="s">
        <v>21</v>
      </c>
      <c r="C25" s="27">
        <v>0</v>
      </c>
      <c r="D25" s="27">
        <v>0</v>
      </c>
      <c r="E25" s="27">
        <f t="shared" si="9"/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/>
      <c r="N25" s="27">
        <v>0</v>
      </c>
      <c r="O25" s="27">
        <f>C25+F25+I25</f>
        <v>0</v>
      </c>
      <c r="P25" s="27">
        <f>D25+G25+J25</f>
        <v>0</v>
      </c>
      <c r="Q25" s="60">
        <f>E25+H25+K25</f>
        <v>0</v>
      </c>
    </row>
    <row r="26" spans="1:17" ht="13.5" customHeight="1">
      <c r="A26" s="47">
        <v>21</v>
      </c>
      <c r="B26" s="2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60"/>
    </row>
    <row r="27" spans="1:17" ht="13.5" customHeight="1">
      <c r="A27" s="48">
        <v>22</v>
      </c>
      <c r="B27" s="21" t="s">
        <v>22</v>
      </c>
      <c r="C27" s="29">
        <f aca="true" t="shared" si="11" ref="C27:Q27">C18+C24+C25</f>
        <v>458898559</v>
      </c>
      <c r="D27" s="29">
        <f t="shared" si="11"/>
        <v>29612894</v>
      </c>
      <c r="E27" s="29">
        <f t="shared" si="11"/>
        <v>488511453</v>
      </c>
      <c r="F27" s="29">
        <f t="shared" si="11"/>
        <v>67335271</v>
      </c>
      <c r="G27" s="29">
        <f t="shared" si="11"/>
        <v>7441913</v>
      </c>
      <c r="H27" s="29">
        <f t="shared" si="11"/>
        <v>74777184</v>
      </c>
      <c r="I27" s="29">
        <f t="shared" si="11"/>
        <v>111098800</v>
      </c>
      <c r="J27" s="29">
        <f t="shared" si="11"/>
        <v>2094297</v>
      </c>
      <c r="K27" s="29">
        <f t="shared" si="11"/>
        <v>113193097</v>
      </c>
      <c r="L27" s="29">
        <f t="shared" si="11"/>
        <v>12563700</v>
      </c>
      <c r="M27" s="29">
        <f t="shared" si="11"/>
        <v>834203</v>
      </c>
      <c r="N27" s="29">
        <f t="shared" si="11"/>
        <v>13397903</v>
      </c>
      <c r="O27" s="29">
        <f t="shared" si="11"/>
        <v>649896330</v>
      </c>
      <c r="P27" s="29">
        <f t="shared" si="11"/>
        <v>39983307</v>
      </c>
      <c r="Q27" s="105">
        <f t="shared" si="11"/>
        <v>689879637</v>
      </c>
    </row>
    <row r="28" spans="1:17" ht="13.5" customHeight="1">
      <c r="A28" s="58">
        <v>23</v>
      </c>
      <c r="B28" s="5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61"/>
    </row>
    <row r="29" spans="1:17" ht="13.5" customHeight="1">
      <c r="A29" s="47">
        <v>24</v>
      </c>
      <c r="B29" s="53" t="s">
        <v>23</v>
      </c>
      <c r="C29" s="27">
        <v>163741796</v>
      </c>
      <c r="D29" s="27">
        <v>29694859</v>
      </c>
      <c r="E29" s="27">
        <f>SUM(C29:D29)</f>
        <v>193436655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/>
      <c r="N29" s="27">
        <f>SUM(L29:M29)</f>
        <v>0</v>
      </c>
      <c r="O29" s="27">
        <f>C29+F29+I29+L29</f>
        <v>163741796</v>
      </c>
      <c r="P29" s="27">
        <f>D29+G29+J29+M29</f>
        <v>29694859</v>
      </c>
      <c r="Q29" s="60">
        <f>E29+H29+K29+N29</f>
        <v>193436655</v>
      </c>
    </row>
    <row r="30" spans="1:17" ht="13.5" customHeight="1">
      <c r="A30" s="47">
        <v>25</v>
      </c>
      <c r="B30" s="54" t="s">
        <v>24</v>
      </c>
      <c r="C30" s="27">
        <v>160168296</v>
      </c>
      <c r="D30" s="27">
        <v>10317916</v>
      </c>
      <c r="E30" s="27">
        <f aca="true" t="shared" si="12" ref="E30:E42">SUM(C30:D30)</f>
        <v>170486212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/>
      <c r="N30" s="27">
        <f aca="true" t="shared" si="13" ref="N30:N42">SUM(L30:M30)</f>
        <v>0</v>
      </c>
      <c r="O30" s="27">
        <f aca="true" t="shared" si="14" ref="O30:O42">C30+F30+I30+L30</f>
        <v>160168296</v>
      </c>
      <c r="P30" s="27">
        <f aca="true" t="shared" si="15" ref="P30:P42">D30+G30+J30+M30</f>
        <v>10317916</v>
      </c>
      <c r="Q30" s="60">
        <f aca="true" t="shared" si="16" ref="Q30:Q42">E30+H30+K30+N30</f>
        <v>170486212</v>
      </c>
    </row>
    <row r="31" spans="1:17" ht="13.5" customHeight="1">
      <c r="A31" s="47">
        <v>26</v>
      </c>
      <c r="B31" s="55" t="s">
        <v>25</v>
      </c>
      <c r="C31" s="27">
        <v>0</v>
      </c>
      <c r="D31" s="27">
        <v>295328</v>
      </c>
      <c r="E31" s="27">
        <f t="shared" si="12"/>
        <v>295328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/>
      <c r="N31" s="27">
        <f t="shared" si="13"/>
        <v>0</v>
      </c>
      <c r="O31" s="27">
        <f t="shared" si="14"/>
        <v>0</v>
      </c>
      <c r="P31" s="27">
        <f t="shared" si="15"/>
        <v>295328</v>
      </c>
      <c r="Q31" s="60">
        <f t="shared" si="16"/>
        <v>295328</v>
      </c>
    </row>
    <row r="32" spans="1:17" ht="13.5" customHeight="1">
      <c r="A32" s="47">
        <v>27</v>
      </c>
      <c r="B32" s="54" t="s">
        <v>26</v>
      </c>
      <c r="C32" s="27">
        <v>0</v>
      </c>
      <c r="D32" s="27">
        <v>0</v>
      </c>
      <c r="E32" s="27">
        <f t="shared" si="12"/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/>
      <c r="N32" s="27">
        <f t="shared" si="13"/>
        <v>0</v>
      </c>
      <c r="O32" s="27">
        <f t="shared" si="14"/>
        <v>0</v>
      </c>
      <c r="P32" s="27">
        <f t="shared" si="15"/>
        <v>0</v>
      </c>
      <c r="Q32" s="60">
        <f t="shared" si="16"/>
        <v>0</v>
      </c>
    </row>
    <row r="33" spans="1:17" ht="13.5" customHeight="1">
      <c r="A33" s="47">
        <v>28</v>
      </c>
      <c r="B33" s="25" t="s">
        <v>27</v>
      </c>
      <c r="C33" s="30">
        <v>156184535</v>
      </c>
      <c r="D33" s="27">
        <v>0</v>
      </c>
      <c r="E33" s="27">
        <f t="shared" si="12"/>
        <v>156184535</v>
      </c>
      <c r="F33" s="27">
        <v>0</v>
      </c>
      <c r="G33" s="28">
        <v>0</v>
      </c>
      <c r="H33" s="27">
        <v>0</v>
      </c>
      <c r="I33" s="28">
        <v>0</v>
      </c>
      <c r="J33" s="28">
        <v>0</v>
      </c>
      <c r="K33" s="28">
        <v>0</v>
      </c>
      <c r="L33" s="28">
        <v>0</v>
      </c>
      <c r="M33" s="28"/>
      <c r="N33" s="27">
        <f t="shared" si="13"/>
        <v>0</v>
      </c>
      <c r="O33" s="27">
        <f t="shared" si="14"/>
        <v>156184535</v>
      </c>
      <c r="P33" s="27">
        <f t="shared" si="15"/>
        <v>0</v>
      </c>
      <c r="Q33" s="60">
        <f t="shared" si="16"/>
        <v>156184535</v>
      </c>
    </row>
    <row r="34" spans="1:17" ht="13.5" customHeight="1">
      <c r="A34" s="47">
        <v>29</v>
      </c>
      <c r="B34" s="25" t="s">
        <v>28</v>
      </c>
      <c r="C34" s="27">
        <v>146184535</v>
      </c>
      <c r="D34" s="27">
        <v>0</v>
      </c>
      <c r="E34" s="27">
        <f t="shared" si="12"/>
        <v>146184535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/>
      <c r="N34" s="27">
        <f t="shared" si="13"/>
        <v>0</v>
      </c>
      <c r="O34" s="27">
        <f t="shared" si="14"/>
        <v>146184535</v>
      </c>
      <c r="P34" s="27">
        <f t="shared" si="15"/>
        <v>0</v>
      </c>
      <c r="Q34" s="60">
        <f t="shared" si="16"/>
        <v>146184535</v>
      </c>
    </row>
    <row r="35" spans="1:17" ht="13.5" customHeight="1">
      <c r="A35" s="47">
        <v>30</v>
      </c>
      <c r="B35" s="25" t="s">
        <v>29</v>
      </c>
      <c r="C35" s="27">
        <v>10000000</v>
      </c>
      <c r="D35" s="27">
        <v>0</v>
      </c>
      <c r="E35" s="27">
        <f t="shared" si="12"/>
        <v>10000000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/>
      <c r="N35" s="27">
        <f t="shared" si="13"/>
        <v>0</v>
      </c>
      <c r="O35" s="27">
        <f t="shared" si="14"/>
        <v>10000000</v>
      </c>
      <c r="P35" s="27">
        <f t="shared" si="15"/>
        <v>0</v>
      </c>
      <c r="Q35" s="60">
        <f t="shared" si="16"/>
        <v>10000000</v>
      </c>
    </row>
    <row r="36" spans="1:17" ht="13.5" customHeight="1">
      <c r="A36" s="47">
        <v>31</v>
      </c>
      <c r="B36" s="24" t="s">
        <v>30</v>
      </c>
      <c r="C36" s="27">
        <v>18397304</v>
      </c>
      <c r="D36" s="27">
        <v>0</v>
      </c>
      <c r="E36" s="27">
        <f t="shared" si="12"/>
        <v>18397304</v>
      </c>
      <c r="F36" s="27">
        <v>0</v>
      </c>
      <c r="G36" s="27">
        <v>2914814</v>
      </c>
      <c r="H36" s="27">
        <v>2914814</v>
      </c>
      <c r="I36" s="27">
        <v>16245100</v>
      </c>
      <c r="J36" s="27">
        <v>0</v>
      </c>
      <c r="K36" s="27">
        <f>SUM(I36:J36)</f>
        <v>16245100</v>
      </c>
      <c r="L36" s="27">
        <v>2540600</v>
      </c>
      <c r="M36" s="27"/>
      <c r="N36" s="27">
        <f t="shared" si="13"/>
        <v>2540600</v>
      </c>
      <c r="O36" s="27">
        <f t="shared" si="14"/>
        <v>37183004</v>
      </c>
      <c r="P36" s="27">
        <f t="shared" si="15"/>
        <v>2914814</v>
      </c>
      <c r="Q36" s="60">
        <f>SUM(O36:P36)</f>
        <v>40097818</v>
      </c>
    </row>
    <row r="37" spans="1:17" ht="13.5" customHeight="1">
      <c r="A37" s="47">
        <v>32</v>
      </c>
      <c r="B37" s="24" t="s">
        <v>31</v>
      </c>
      <c r="C37" s="27">
        <v>5000000</v>
      </c>
      <c r="D37" s="27">
        <v>0</v>
      </c>
      <c r="E37" s="27">
        <f t="shared" si="12"/>
        <v>5000000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/>
      <c r="N37" s="27">
        <f t="shared" si="13"/>
        <v>0</v>
      </c>
      <c r="O37" s="27">
        <f t="shared" si="14"/>
        <v>5000000</v>
      </c>
      <c r="P37" s="27">
        <f t="shared" si="15"/>
        <v>0</v>
      </c>
      <c r="Q37" s="60">
        <f t="shared" si="16"/>
        <v>5000000</v>
      </c>
    </row>
    <row r="38" spans="1:17" ht="13.5" customHeight="1">
      <c r="A38" s="47">
        <v>33</v>
      </c>
      <c r="B38" s="25" t="s">
        <v>32</v>
      </c>
      <c r="C38" s="27">
        <v>5000000</v>
      </c>
      <c r="D38" s="27">
        <v>0</v>
      </c>
      <c r="E38" s="27">
        <f t="shared" si="12"/>
        <v>5000000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/>
      <c r="N38" s="27">
        <f t="shared" si="13"/>
        <v>0</v>
      </c>
      <c r="O38" s="27">
        <f t="shared" si="14"/>
        <v>5000000</v>
      </c>
      <c r="P38" s="27">
        <f t="shared" si="15"/>
        <v>0</v>
      </c>
      <c r="Q38" s="60">
        <f t="shared" si="16"/>
        <v>5000000</v>
      </c>
    </row>
    <row r="39" spans="1:17" ht="13.5" customHeight="1">
      <c r="A39" s="47">
        <v>34</v>
      </c>
      <c r="B39" s="24" t="s">
        <v>33</v>
      </c>
      <c r="C39" s="27">
        <v>1800000</v>
      </c>
      <c r="D39" s="27">
        <v>0</v>
      </c>
      <c r="E39" s="27">
        <f t="shared" si="12"/>
        <v>1800000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/>
      <c r="N39" s="27">
        <f t="shared" si="13"/>
        <v>0</v>
      </c>
      <c r="O39" s="27">
        <f t="shared" si="14"/>
        <v>1800000</v>
      </c>
      <c r="P39" s="27">
        <f t="shared" si="15"/>
        <v>0</v>
      </c>
      <c r="Q39" s="60">
        <f t="shared" si="16"/>
        <v>1800000</v>
      </c>
    </row>
    <row r="40" spans="1:17" ht="30" customHeight="1">
      <c r="A40" s="47">
        <v>35</v>
      </c>
      <c r="B40" s="20" t="s">
        <v>34</v>
      </c>
      <c r="C40" s="27">
        <v>0</v>
      </c>
      <c r="D40" s="27">
        <v>0</v>
      </c>
      <c r="E40" s="27">
        <f t="shared" si="12"/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/>
      <c r="N40" s="27">
        <f t="shared" si="13"/>
        <v>0</v>
      </c>
      <c r="O40" s="27">
        <f t="shared" si="14"/>
        <v>0</v>
      </c>
      <c r="P40" s="27">
        <f t="shared" si="15"/>
        <v>0</v>
      </c>
      <c r="Q40" s="60">
        <f t="shared" si="16"/>
        <v>0</v>
      </c>
    </row>
    <row r="41" spans="1:17" ht="13.5" customHeight="1">
      <c r="A41" s="47">
        <v>36</v>
      </c>
      <c r="B41" s="24" t="s">
        <v>35</v>
      </c>
      <c r="C41" s="27">
        <v>0</v>
      </c>
      <c r="D41" s="27">
        <v>0</v>
      </c>
      <c r="E41" s="27">
        <f t="shared" si="12"/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/>
      <c r="N41" s="27">
        <f t="shared" si="13"/>
        <v>0</v>
      </c>
      <c r="O41" s="27">
        <f t="shared" si="14"/>
        <v>0</v>
      </c>
      <c r="P41" s="27">
        <f t="shared" si="15"/>
        <v>0</v>
      </c>
      <c r="Q41" s="60">
        <f t="shared" si="16"/>
        <v>0</v>
      </c>
    </row>
    <row r="42" spans="1:17" ht="30.75" customHeight="1">
      <c r="A42" s="47">
        <v>37</v>
      </c>
      <c r="B42" s="20" t="s">
        <v>36</v>
      </c>
      <c r="C42" s="27">
        <v>0</v>
      </c>
      <c r="D42" s="27">
        <v>0</v>
      </c>
      <c r="E42" s="27">
        <f t="shared" si="12"/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/>
      <c r="N42" s="27">
        <f t="shared" si="13"/>
        <v>0</v>
      </c>
      <c r="O42" s="27">
        <f t="shared" si="14"/>
        <v>0</v>
      </c>
      <c r="P42" s="27">
        <f t="shared" si="15"/>
        <v>0</v>
      </c>
      <c r="Q42" s="60">
        <f t="shared" si="16"/>
        <v>0</v>
      </c>
    </row>
    <row r="43" spans="1:17" ht="27.75" customHeight="1">
      <c r="A43" s="48">
        <v>38</v>
      </c>
      <c r="B43" s="21" t="s">
        <v>37</v>
      </c>
      <c r="C43" s="29">
        <f aca="true" t="shared" si="17" ref="C43:Q43">SUM(C29:C42)-C30-C32-C34-C35-C38-C40-C42</f>
        <v>345123635</v>
      </c>
      <c r="D43" s="29">
        <f t="shared" si="17"/>
        <v>29990187</v>
      </c>
      <c r="E43" s="29">
        <f t="shared" si="17"/>
        <v>375113822</v>
      </c>
      <c r="F43" s="29">
        <f t="shared" si="17"/>
        <v>0</v>
      </c>
      <c r="G43" s="29">
        <f t="shared" si="17"/>
        <v>2914814</v>
      </c>
      <c r="H43" s="29">
        <f t="shared" si="17"/>
        <v>2914814</v>
      </c>
      <c r="I43" s="29">
        <f t="shared" si="17"/>
        <v>16245100</v>
      </c>
      <c r="J43" s="29">
        <f t="shared" si="17"/>
        <v>0</v>
      </c>
      <c r="K43" s="29">
        <f t="shared" si="17"/>
        <v>16245100</v>
      </c>
      <c r="L43" s="29">
        <f t="shared" si="17"/>
        <v>2540600</v>
      </c>
      <c r="M43" s="29">
        <f t="shared" si="17"/>
        <v>0</v>
      </c>
      <c r="N43" s="29">
        <f t="shared" si="17"/>
        <v>2540600</v>
      </c>
      <c r="O43" s="29">
        <f t="shared" si="17"/>
        <v>363909335</v>
      </c>
      <c r="P43" s="29">
        <f t="shared" si="17"/>
        <v>32905001</v>
      </c>
      <c r="Q43" s="29">
        <f t="shared" si="17"/>
        <v>396814336</v>
      </c>
    </row>
    <row r="44" spans="1:17" ht="13.5" customHeight="1">
      <c r="A44" s="47">
        <v>36</v>
      </c>
      <c r="B44" s="24" t="s">
        <v>38</v>
      </c>
      <c r="C44" s="27">
        <v>30000000</v>
      </c>
      <c r="D44" s="27">
        <v>0</v>
      </c>
      <c r="E44" s="27">
        <f aca="true" t="shared" si="18" ref="E44:E51">SUM(C44:D44)</f>
        <v>30000000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/>
      <c r="N44" s="27">
        <f>SUM(L44:M44)</f>
        <v>0</v>
      </c>
      <c r="O44" s="27">
        <f>C44+F44+I44+L44</f>
        <v>30000000</v>
      </c>
      <c r="P44" s="27">
        <f>D44+G44+J44+M44</f>
        <v>0</v>
      </c>
      <c r="Q44" s="60">
        <f>E44+H44+K44+N44</f>
        <v>30000000</v>
      </c>
    </row>
    <row r="45" spans="1:17" ht="13.5" customHeight="1">
      <c r="A45" s="47">
        <v>37</v>
      </c>
      <c r="B45" s="24" t="s">
        <v>39</v>
      </c>
      <c r="C45" s="27">
        <v>0</v>
      </c>
      <c r="D45" s="27">
        <v>0</v>
      </c>
      <c r="E45" s="27">
        <f t="shared" si="18"/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/>
      <c r="N45" s="27">
        <f aca="true" t="shared" si="19" ref="N45:N51">SUM(L45:M45)</f>
        <v>0</v>
      </c>
      <c r="O45" s="27">
        <f aca="true" t="shared" si="20" ref="O45:O51">C45+F45+I45+L45</f>
        <v>0</v>
      </c>
      <c r="P45" s="27">
        <f aca="true" t="shared" si="21" ref="P45:P51">D45+G45+J45+M45</f>
        <v>0</v>
      </c>
      <c r="Q45" s="60">
        <f aca="true" t="shared" si="22" ref="Q45:Q51">E45+H45+K45+N45</f>
        <v>0</v>
      </c>
    </row>
    <row r="46" spans="1:17" ht="13.5" customHeight="1">
      <c r="A46" s="47">
        <v>38</v>
      </c>
      <c r="B46" s="24" t="s">
        <v>40</v>
      </c>
      <c r="C46" s="27">
        <v>83774924</v>
      </c>
      <c r="D46" s="27">
        <v>-377293</v>
      </c>
      <c r="E46" s="27">
        <f t="shared" si="18"/>
        <v>83397631</v>
      </c>
      <c r="F46" s="27">
        <v>99959</v>
      </c>
      <c r="G46" s="27">
        <v>0</v>
      </c>
      <c r="H46" s="27">
        <f>SUM(F46:G46)</f>
        <v>99959</v>
      </c>
      <c r="I46" s="27">
        <v>149488</v>
      </c>
      <c r="J46" s="27">
        <v>0</v>
      </c>
      <c r="K46" s="27">
        <f>SUM(I46:J46)</f>
        <v>149488</v>
      </c>
      <c r="L46" s="27">
        <v>40361</v>
      </c>
      <c r="M46" s="27"/>
      <c r="N46" s="27">
        <f t="shared" si="19"/>
        <v>40361</v>
      </c>
      <c r="O46" s="27">
        <f t="shared" si="20"/>
        <v>84064732</v>
      </c>
      <c r="P46" s="27">
        <f t="shared" si="21"/>
        <v>-377293</v>
      </c>
      <c r="Q46" s="60">
        <f t="shared" si="22"/>
        <v>83687439</v>
      </c>
    </row>
    <row r="47" spans="1:17" ht="13.5" customHeight="1">
      <c r="A47" s="47">
        <v>39</v>
      </c>
      <c r="B47" s="24" t="s">
        <v>17</v>
      </c>
      <c r="C47" s="27">
        <v>0</v>
      </c>
      <c r="D47" s="27">
        <v>0</v>
      </c>
      <c r="E47" s="27">
        <f t="shared" si="18"/>
        <v>0</v>
      </c>
      <c r="F47" s="27">
        <v>0</v>
      </c>
      <c r="G47" s="27">
        <v>0</v>
      </c>
      <c r="H47" s="27">
        <f>SUM(F47:G47)</f>
        <v>0</v>
      </c>
      <c r="I47" s="27">
        <v>0</v>
      </c>
      <c r="J47" s="27">
        <v>0</v>
      </c>
      <c r="K47" s="27">
        <f>SUM(I47:J47)</f>
        <v>0</v>
      </c>
      <c r="L47" s="27">
        <v>0</v>
      </c>
      <c r="M47" s="27"/>
      <c r="N47" s="27">
        <f t="shared" si="19"/>
        <v>0</v>
      </c>
      <c r="O47" s="27">
        <f t="shared" si="20"/>
        <v>0</v>
      </c>
      <c r="P47" s="27">
        <f t="shared" si="21"/>
        <v>0</v>
      </c>
      <c r="Q47" s="60">
        <f t="shared" si="22"/>
        <v>0</v>
      </c>
    </row>
    <row r="48" spans="1:17" ht="13.5" customHeight="1">
      <c r="A48" s="47">
        <v>40</v>
      </c>
      <c r="B48" s="24" t="s">
        <v>41</v>
      </c>
      <c r="C48" s="27">
        <v>0</v>
      </c>
      <c r="D48" s="27">
        <v>0</v>
      </c>
      <c r="E48" s="27">
        <f t="shared" si="18"/>
        <v>0</v>
      </c>
      <c r="F48" s="27">
        <v>0</v>
      </c>
      <c r="G48" s="27">
        <v>0</v>
      </c>
      <c r="H48" s="27">
        <f>SUM(F48:G48)</f>
        <v>0</v>
      </c>
      <c r="I48" s="27">
        <v>0</v>
      </c>
      <c r="J48" s="27">
        <v>0</v>
      </c>
      <c r="K48" s="27">
        <f>SUM(I48:J48)</f>
        <v>0</v>
      </c>
      <c r="L48" s="27">
        <v>0</v>
      </c>
      <c r="M48" s="27"/>
      <c r="N48" s="27">
        <f t="shared" si="19"/>
        <v>0</v>
      </c>
      <c r="O48" s="27">
        <f t="shared" si="20"/>
        <v>0</v>
      </c>
      <c r="P48" s="27">
        <f t="shared" si="21"/>
        <v>0</v>
      </c>
      <c r="Q48" s="60">
        <f t="shared" si="22"/>
        <v>0</v>
      </c>
    </row>
    <row r="49" spans="1:17" ht="13.5" customHeight="1">
      <c r="A49" s="47">
        <v>41</v>
      </c>
      <c r="B49" s="24" t="s">
        <v>42</v>
      </c>
      <c r="C49" s="27">
        <v>0</v>
      </c>
      <c r="D49" s="27">
        <v>0</v>
      </c>
      <c r="E49" s="27">
        <f t="shared" si="18"/>
        <v>0</v>
      </c>
      <c r="F49" s="27">
        <v>67235312</v>
      </c>
      <c r="G49" s="27">
        <v>4527099</v>
      </c>
      <c r="H49" s="27">
        <f>SUM(F49:G49)</f>
        <v>71762411</v>
      </c>
      <c r="I49" s="27">
        <v>94704212</v>
      </c>
      <c r="J49" s="27">
        <v>2094297</v>
      </c>
      <c r="K49" s="27">
        <f>SUM(I49:J49)</f>
        <v>96798509</v>
      </c>
      <c r="L49" s="27">
        <v>9982739</v>
      </c>
      <c r="M49" s="27">
        <v>834203</v>
      </c>
      <c r="N49" s="27">
        <f t="shared" si="19"/>
        <v>10816942</v>
      </c>
      <c r="O49" s="27">
        <f t="shared" si="20"/>
        <v>171922263</v>
      </c>
      <c r="P49" s="27">
        <f t="shared" si="21"/>
        <v>7455599</v>
      </c>
      <c r="Q49" s="60">
        <f t="shared" si="22"/>
        <v>179377862</v>
      </c>
    </row>
    <row r="50" spans="1:17" ht="13.5" customHeight="1">
      <c r="A50" s="47">
        <v>42</v>
      </c>
      <c r="B50" s="24" t="s">
        <v>43</v>
      </c>
      <c r="C50" s="27">
        <v>0</v>
      </c>
      <c r="D50" s="27">
        <v>0</v>
      </c>
      <c r="E50" s="27">
        <f t="shared" si="18"/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/>
      <c r="N50" s="27">
        <f t="shared" si="19"/>
        <v>0</v>
      </c>
      <c r="O50" s="27">
        <f t="shared" si="20"/>
        <v>0</v>
      </c>
      <c r="P50" s="27">
        <f t="shared" si="21"/>
        <v>0</v>
      </c>
      <c r="Q50" s="60">
        <f t="shared" si="22"/>
        <v>0</v>
      </c>
    </row>
    <row r="51" spans="1:17" ht="13.5" customHeight="1">
      <c r="A51" s="47">
        <v>43</v>
      </c>
      <c r="B51" s="24" t="s">
        <v>44</v>
      </c>
      <c r="C51" s="28">
        <v>0</v>
      </c>
      <c r="D51" s="27">
        <v>0</v>
      </c>
      <c r="E51" s="27">
        <f t="shared" si="18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/>
      <c r="N51" s="27">
        <f t="shared" si="19"/>
        <v>0</v>
      </c>
      <c r="O51" s="27">
        <f t="shared" si="20"/>
        <v>0</v>
      </c>
      <c r="P51" s="27">
        <f t="shared" si="21"/>
        <v>0</v>
      </c>
      <c r="Q51" s="60">
        <f t="shared" si="22"/>
        <v>0</v>
      </c>
    </row>
    <row r="52" spans="1:17" ht="13.5" customHeight="1">
      <c r="A52" s="49">
        <v>44</v>
      </c>
      <c r="B52" s="26" t="s">
        <v>45</v>
      </c>
      <c r="C52" s="22">
        <f aca="true" t="shared" si="23" ref="C52:Q52">SUM(C44:C51)</f>
        <v>113774924</v>
      </c>
      <c r="D52" s="22">
        <f t="shared" si="23"/>
        <v>-377293</v>
      </c>
      <c r="E52" s="22">
        <f t="shared" si="23"/>
        <v>113397631</v>
      </c>
      <c r="F52" s="22">
        <f t="shared" si="23"/>
        <v>67335271</v>
      </c>
      <c r="G52" s="22">
        <f t="shared" si="23"/>
        <v>4527099</v>
      </c>
      <c r="H52" s="22">
        <f t="shared" si="23"/>
        <v>71862370</v>
      </c>
      <c r="I52" s="22">
        <f t="shared" si="23"/>
        <v>94853700</v>
      </c>
      <c r="J52" s="22">
        <f t="shared" si="23"/>
        <v>2094297</v>
      </c>
      <c r="K52" s="22">
        <f t="shared" si="23"/>
        <v>96947997</v>
      </c>
      <c r="L52" s="22">
        <f t="shared" si="23"/>
        <v>10023100</v>
      </c>
      <c r="M52" s="22">
        <f t="shared" si="23"/>
        <v>834203</v>
      </c>
      <c r="N52" s="22">
        <f t="shared" si="23"/>
        <v>10857303</v>
      </c>
      <c r="O52" s="22">
        <f t="shared" si="23"/>
        <v>285986995</v>
      </c>
      <c r="P52" s="22">
        <f t="shared" si="23"/>
        <v>7078306</v>
      </c>
      <c r="Q52" s="107">
        <f t="shared" si="23"/>
        <v>293065301</v>
      </c>
    </row>
    <row r="53" spans="1:17" ht="13.5" customHeight="1">
      <c r="A53" s="47">
        <v>45</v>
      </c>
      <c r="B53" s="24" t="s">
        <v>46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>
        <f>C53+F53+I53</f>
        <v>0</v>
      </c>
      <c r="P53" s="27">
        <f>D53+G53+J53</f>
        <v>0</v>
      </c>
      <c r="Q53" s="60">
        <f>E53+H53+K53</f>
        <v>0</v>
      </c>
    </row>
    <row r="54" spans="1:17" ht="18" customHeight="1">
      <c r="A54" s="48">
        <v>47</v>
      </c>
      <c r="B54" s="21" t="s">
        <v>47</v>
      </c>
      <c r="C54" s="29">
        <f aca="true" t="shared" si="24" ref="C54:Q54">C43+C52+SUM(C53:C53)</f>
        <v>458898559</v>
      </c>
      <c r="D54" s="29">
        <f t="shared" si="24"/>
        <v>29612894</v>
      </c>
      <c r="E54" s="29">
        <f t="shared" si="24"/>
        <v>488511453</v>
      </c>
      <c r="F54" s="29">
        <f t="shared" si="24"/>
        <v>67335271</v>
      </c>
      <c r="G54" s="29">
        <f t="shared" si="24"/>
        <v>7441913</v>
      </c>
      <c r="H54" s="29">
        <f t="shared" si="24"/>
        <v>74777184</v>
      </c>
      <c r="I54" s="29">
        <f t="shared" si="24"/>
        <v>111098800</v>
      </c>
      <c r="J54" s="29">
        <f t="shared" si="24"/>
        <v>2094297</v>
      </c>
      <c r="K54" s="29">
        <f t="shared" si="24"/>
        <v>113193097</v>
      </c>
      <c r="L54" s="29">
        <f t="shared" si="24"/>
        <v>12563700</v>
      </c>
      <c r="M54" s="29">
        <f t="shared" si="24"/>
        <v>834203</v>
      </c>
      <c r="N54" s="29">
        <f t="shared" si="24"/>
        <v>13397903</v>
      </c>
      <c r="O54" s="29">
        <f t="shared" si="24"/>
        <v>649896330</v>
      </c>
      <c r="P54" s="29">
        <f t="shared" si="24"/>
        <v>39983307</v>
      </c>
      <c r="Q54" s="105">
        <f t="shared" si="24"/>
        <v>689879637</v>
      </c>
    </row>
    <row r="55" spans="1:17" ht="30" customHeight="1">
      <c r="A55" s="48">
        <v>48</v>
      </c>
      <c r="B55" s="23" t="s">
        <v>48</v>
      </c>
      <c r="C55" s="29">
        <f aca="true" t="shared" si="25" ref="C55:Q55">C43-C18</f>
        <v>103956003</v>
      </c>
      <c r="D55" s="29">
        <f t="shared" si="25"/>
        <v>7832892</v>
      </c>
      <c r="E55" s="29">
        <f t="shared" si="25"/>
        <v>111788895</v>
      </c>
      <c r="F55" s="29">
        <f t="shared" si="25"/>
        <v>-67335271</v>
      </c>
      <c r="G55" s="29">
        <f t="shared" si="25"/>
        <v>-4527099</v>
      </c>
      <c r="H55" s="29">
        <f t="shared" si="25"/>
        <v>-71862370</v>
      </c>
      <c r="I55" s="29">
        <f t="shared" si="25"/>
        <v>-94853700</v>
      </c>
      <c r="J55" s="29">
        <f t="shared" si="25"/>
        <v>-2094297</v>
      </c>
      <c r="K55" s="29">
        <f t="shared" si="25"/>
        <v>-96947997</v>
      </c>
      <c r="L55" s="29">
        <f t="shared" si="25"/>
        <v>-10023100</v>
      </c>
      <c r="M55" s="29">
        <f t="shared" si="25"/>
        <v>-834203</v>
      </c>
      <c r="N55" s="29">
        <f t="shared" si="25"/>
        <v>-10857303</v>
      </c>
      <c r="O55" s="29">
        <f t="shared" si="25"/>
        <v>-68256068</v>
      </c>
      <c r="P55" s="29">
        <f t="shared" si="25"/>
        <v>377293</v>
      </c>
      <c r="Q55" s="105">
        <f t="shared" si="25"/>
        <v>-67878775</v>
      </c>
    </row>
    <row r="56" spans="1:17" ht="18.75" customHeight="1">
      <c r="A56" s="48">
        <v>49</v>
      </c>
      <c r="B56" s="21" t="s">
        <v>49</v>
      </c>
      <c r="C56" s="29">
        <f aca="true" t="shared" si="26" ref="C56:Q56">C52-C24</f>
        <v>-103956003</v>
      </c>
      <c r="D56" s="29">
        <f t="shared" si="26"/>
        <v>-7832892</v>
      </c>
      <c r="E56" s="29">
        <f t="shared" si="26"/>
        <v>-111788895</v>
      </c>
      <c r="F56" s="29">
        <f t="shared" si="26"/>
        <v>67335271</v>
      </c>
      <c r="G56" s="29">
        <f t="shared" si="26"/>
        <v>4527099</v>
      </c>
      <c r="H56" s="29">
        <f t="shared" si="26"/>
        <v>71862370</v>
      </c>
      <c r="I56" s="29">
        <f t="shared" si="26"/>
        <v>94853700</v>
      </c>
      <c r="J56" s="29">
        <f t="shared" si="26"/>
        <v>2094297</v>
      </c>
      <c r="K56" s="29">
        <f t="shared" si="26"/>
        <v>96947997</v>
      </c>
      <c r="L56" s="29">
        <f t="shared" si="26"/>
        <v>10023100</v>
      </c>
      <c r="M56" s="29">
        <f t="shared" si="26"/>
        <v>834203</v>
      </c>
      <c r="N56" s="29">
        <f t="shared" si="26"/>
        <v>10857303</v>
      </c>
      <c r="O56" s="29">
        <f t="shared" si="26"/>
        <v>68256068</v>
      </c>
      <c r="P56" s="29">
        <f t="shared" si="26"/>
        <v>-377293</v>
      </c>
      <c r="Q56" s="105">
        <f t="shared" si="26"/>
        <v>67878775</v>
      </c>
    </row>
    <row r="57" spans="1:17" ht="17.25" customHeight="1" thickBot="1">
      <c r="A57" s="50">
        <v>50</v>
      </c>
      <c r="B57" s="51" t="s">
        <v>50</v>
      </c>
      <c r="C57" s="52">
        <f aca="true" t="shared" si="27" ref="C57:Q57">C54-C27</f>
        <v>0</v>
      </c>
      <c r="D57" s="52">
        <f t="shared" si="27"/>
        <v>0</v>
      </c>
      <c r="E57" s="52">
        <f t="shared" si="27"/>
        <v>0</v>
      </c>
      <c r="F57" s="52">
        <f t="shared" si="27"/>
        <v>0</v>
      </c>
      <c r="G57" s="52">
        <f t="shared" si="27"/>
        <v>0</v>
      </c>
      <c r="H57" s="52">
        <f t="shared" si="27"/>
        <v>0</v>
      </c>
      <c r="I57" s="52">
        <f t="shared" si="27"/>
        <v>0</v>
      </c>
      <c r="J57" s="52">
        <f t="shared" si="27"/>
        <v>0</v>
      </c>
      <c r="K57" s="52">
        <f t="shared" si="27"/>
        <v>0</v>
      </c>
      <c r="L57" s="52">
        <f t="shared" si="27"/>
        <v>0</v>
      </c>
      <c r="M57" s="52">
        <f t="shared" si="27"/>
        <v>0</v>
      </c>
      <c r="N57" s="52">
        <f t="shared" si="27"/>
        <v>0</v>
      </c>
      <c r="O57" s="52">
        <f t="shared" si="27"/>
        <v>0</v>
      </c>
      <c r="P57" s="52">
        <f t="shared" si="27"/>
        <v>0</v>
      </c>
      <c r="Q57" s="108">
        <f t="shared" si="27"/>
        <v>0</v>
      </c>
    </row>
    <row r="58" spans="1:5" ht="13.5">
      <c r="A58" s="9"/>
      <c r="B58" s="9"/>
      <c r="C58" s="7"/>
      <c r="D58" s="7"/>
      <c r="E58" s="7"/>
    </row>
    <row r="59" spans="1:15" ht="13.5">
      <c r="A59" s="9"/>
      <c r="B59" s="9"/>
      <c r="C59" s="7"/>
      <c r="D59" s="7"/>
      <c r="E59" s="7"/>
      <c r="O59" s="31"/>
    </row>
    <row r="60" spans="1:15" ht="13.5">
      <c r="A60" s="9"/>
      <c r="B60" s="9"/>
      <c r="C60" s="7"/>
      <c r="D60" s="7"/>
      <c r="E60" s="7"/>
      <c r="O60" s="31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22">
    <mergeCell ref="C2:E2"/>
    <mergeCell ref="D3:D5"/>
    <mergeCell ref="N3:N5"/>
    <mergeCell ref="L2:N2"/>
    <mergeCell ref="K3:K5"/>
    <mergeCell ref="I2:K2"/>
    <mergeCell ref="A2:A5"/>
    <mergeCell ref="B2:B5"/>
    <mergeCell ref="F3:F5"/>
    <mergeCell ref="C3:C5"/>
    <mergeCell ref="I3:I5"/>
    <mergeCell ref="E3:E5"/>
    <mergeCell ref="F2:H2"/>
    <mergeCell ref="J3:J5"/>
    <mergeCell ref="O2:Q2"/>
    <mergeCell ref="P3:P5"/>
    <mergeCell ref="Q3:Q5"/>
    <mergeCell ref="O3:O5"/>
    <mergeCell ref="G3:G5"/>
    <mergeCell ref="H3:H5"/>
    <mergeCell ref="L3:L5"/>
    <mergeCell ref="M3:M5"/>
  </mergeCells>
  <printOptions horizontalCentered="1"/>
  <pageMargins left="1" right="1" top="1" bottom="1" header="0.5" footer="0.5"/>
  <pageSetup fitToHeight="1" fitToWidth="1" horizontalDpi="600" verticalDpi="600" orientation="landscape" paperSize="8" scale="68" r:id="rId1"/>
  <headerFooter>
    <oddHeader>&amp;C&amp;"Arial,Normál"&amp;14KÖLTSÉGVETÉSI SZERVENKÉNTI &amp;"Times New Roman CE,Normál"&amp;12
&amp;"Garamond,Normál"&amp;16KÖLTSÉGVETÉSI MÉRLEG (JELENTÉS) 2017. ÉV&amp;R4. sz. melléklet</oddHeader>
  </headerFooter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User</cp:lastModifiedBy>
  <cp:lastPrinted>2017-10-20T08:07:45Z</cp:lastPrinted>
  <dcterms:created xsi:type="dcterms:W3CDTF">1997-07-30T07:21:49Z</dcterms:created>
  <dcterms:modified xsi:type="dcterms:W3CDTF">2017-10-20T08:12:47Z</dcterms:modified>
  <cp:category/>
  <cp:version/>
  <cp:contentType/>
  <cp:contentStatus/>
</cp:coreProperties>
</file>