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570" windowHeight="8265" tabRatio="811"/>
  </bookViews>
  <sheets>
    <sheet name="01 Mérleg" sheetId="53" r:id="rId1"/>
    <sheet name="02 BE" sheetId="60" r:id="rId2"/>
    <sheet name="03 KI" sheetId="21" r:id="rId3"/>
    <sheet name="05 Kt. határozatok" sheetId="36" state="hidden" r:id="rId4"/>
    <sheet name="04 PVK" sheetId="52" state="hidden" r:id="rId5"/>
  </sheets>
  <definedNames>
    <definedName name="_xlnm.Print_Titles" localSheetId="1">'02 BE'!$A:$C,'02 BE'!$1:$3</definedName>
    <definedName name="_xlnm.Print_Titles" localSheetId="2">'03 KI'!$A:$C,'03 KI'!$1:$3</definedName>
    <definedName name="_xlnm.Print_Area" localSheetId="0">'01 Mérleg'!$A$1:$H$27</definedName>
    <definedName name="_xlnm.Print_Area" localSheetId="1">'02 BE'!$A$1:$R$329</definedName>
    <definedName name="_xlnm.Print_Area" localSheetId="2">'03 KI'!$A$1:$R$331</definedName>
    <definedName name="_xlnm.Print_Area" localSheetId="4">'04 PVK'!$A$1:$N$20</definedName>
    <definedName name="_xlnm.Print_Area" localSheetId="3">'05 Kt. határozatok'!$A$1:$J$67</definedName>
  </definedNames>
  <calcPr calcId="125725"/>
</workbook>
</file>

<file path=xl/calcChain.xml><?xml version="1.0" encoding="utf-8"?>
<calcChain xmlns="http://schemas.openxmlformats.org/spreadsheetml/2006/main">
  <c r="E25" i="21"/>
  <c r="I291" i="60"/>
  <c r="L291"/>
  <c r="O291"/>
  <c r="I292"/>
  <c r="L292"/>
  <c r="O292"/>
  <c r="G293"/>
  <c r="G296" s="1"/>
  <c r="H293"/>
  <c r="H296" s="1"/>
  <c r="J293"/>
  <c r="K293"/>
  <c r="K296" s="1"/>
  <c r="M293"/>
  <c r="N293"/>
  <c r="N296" s="1"/>
  <c r="I294"/>
  <c r="L294"/>
  <c r="O294"/>
  <c r="I295"/>
  <c r="L295"/>
  <c r="O295"/>
  <c r="G297"/>
  <c r="G303" s="1"/>
  <c r="H297"/>
  <c r="J297"/>
  <c r="J303" s="1"/>
  <c r="K297"/>
  <c r="K303" s="1"/>
  <c r="M297"/>
  <c r="N297"/>
  <c r="I298"/>
  <c r="L298"/>
  <c r="O298"/>
  <c r="I299"/>
  <c r="L299"/>
  <c r="O299"/>
  <c r="I300"/>
  <c r="L300"/>
  <c r="O300"/>
  <c r="I301"/>
  <c r="L301"/>
  <c r="O301"/>
  <c r="I302"/>
  <c r="L302"/>
  <c r="O302"/>
  <c r="G304"/>
  <c r="H304"/>
  <c r="J304"/>
  <c r="K304"/>
  <c r="M304"/>
  <c r="N304"/>
  <c r="I305"/>
  <c r="L305"/>
  <c r="O305"/>
  <c r="I306"/>
  <c r="L306"/>
  <c r="O306"/>
  <c r="I307"/>
  <c r="L307"/>
  <c r="O307"/>
  <c r="I308"/>
  <c r="L308"/>
  <c r="O308"/>
  <c r="I309"/>
  <c r="L309"/>
  <c r="O309"/>
  <c r="I310"/>
  <c r="L310"/>
  <c r="O310"/>
  <c r="I312"/>
  <c r="L312"/>
  <c r="O312"/>
  <c r="I313"/>
  <c r="L313"/>
  <c r="O313"/>
  <c r="I314"/>
  <c r="L314"/>
  <c r="O314"/>
  <c r="I316"/>
  <c r="L316"/>
  <c r="O316"/>
  <c r="I317"/>
  <c r="L317"/>
  <c r="O317"/>
  <c r="I318"/>
  <c r="L318"/>
  <c r="O318"/>
  <c r="I319"/>
  <c r="L319"/>
  <c r="O319"/>
  <c r="I320"/>
  <c r="L320"/>
  <c r="O320"/>
  <c r="G321"/>
  <c r="H321"/>
  <c r="J321"/>
  <c r="K321"/>
  <c r="M321"/>
  <c r="N321"/>
  <c r="I322"/>
  <c r="L322"/>
  <c r="O322"/>
  <c r="G323"/>
  <c r="H323"/>
  <c r="I323"/>
  <c r="J323"/>
  <c r="K323"/>
  <c r="M323"/>
  <c r="N323"/>
  <c r="O323" s="1"/>
  <c r="I324"/>
  <c r="L324"/>
  <c r="O324"/>
  <c r="I325"/>
  <c r="L325"/>
  <c r="O325"/>
  <c r="I326"/>
  <c r="L326"/>
  <c r="O326"/>
  <c r="H315"/>
  <c r="E68" i="21"/>
  <c r="I5"/>
  <c r="E217"/>
  <c r="P309" i="60"/>
  <c r="F26" i="53" s="1"/>
  <c r="I2" i="36"/>
  <c r="D2"/>
  <c r="H9" i="53"/>
  <c r="H8"/>
  <c r="H59" i="21"/>
  <c r="H64" s="1"/>
  <c r="G59"/>
  <c r="G64" s="1"/>
  <c r="C25" i="53"/>
  <c r="C24"/>
  <c r="D24" s="1"/>
  <c r="N8" i="52"/>
  <c r="P311" i="60"/>
  <c r="D304"/>
  <c r="D297"/>
  <c r="D303" s="1"/>
  <c r="E297"/>
  <c r="E303" s="1"/>
  <c r="D293"/>
  <c r="D296"/>
  <c r="D295" i="21"/>
  <c r="D308"/>
  <c r="D318" s="1"/>
  <c r="G22"/>
  <c r="G18"/>
  <c r="G23" s="1"/>
  <c r="G25"/>
  <c r="G37"/>
  <c r="G40"/>
  <c r="G50"/>
  <c r="G53"/>
  <c r="G68"/>
  <c r="G81"/>
  <c r="G91"/>
  <c r="I91" s="1"/>
  <c r="G101"/>
  <c r="G108"/>
  <c r="I108" s="1"/>
  <c r="G111"/>
  <c r="G217"/>
  <c r="G223"/>
  <c r="G226"/>
  <c r="G237"/>
  <c r="G248"/>
  <c r="G261"/>
  <c r="D261"/>
  <c r="J261"/>
  <c r="M261"/>
  <c r="G275"/>
  <c r="J22"/>
  <c r="J18"/>
  <c r="J25"/>
  <c r="J37"/>
  <c r="J50"/>
  <c r="J53"/>
  <c r="J56"/>
  <c r="J59"/>
  <c r="J68"/>
  <c r="J81"/>
  <c r="J91"/>
  <c r="J101"/>
  <c r="J108"/>
  <c r="D108"/>
  <c r="J111"/>
  <c r="L111" s="1"/>
  <c r="J217"/>
  <c r="M217"/>
  <c r="J223"/>
  <c r="J226"/>
  <c r="J237"/>
  <c r="J248"/>
  <c r="J275"/>
  <c r="K275"/>
  <c r="L275"/>
  <c r="M22"/>
  <c r="M18"/>
  <c r="M23" s="1"/>
  <c r="M25"/>
  <c r="M37"/>
  <c r="M40"/>
  <c r="M50"/>
  <c r="M53"/>
  <c r="P53" s="1"/>
  <c r="M56"/>
  <c r="M59"/>
  <c r="M68"/>
  <c r="M81"/>
  <c r="M91"/>
  <c r="N91"/>
  <c r="M101"/>
  <c r="M111"/>
  <c r="M226"/>
  <c r="M237"/>
  <c r="M248"/>
  <c r="M275"/>
  <c r="D317"/>
  <c r="B21" i="53"/>
  <c r="D326" i="21"/>
  <c r="B23" i="53"/>
  <c r="B24"/>
  <c r="B25"/>
  <c r="D25" s="1"/>
  <c r="P322" i="60"/>
  <c r="F25" i="53" s="1"/>
  <c r="D323" i="60"/>
  <c r="D321"/>
  <c r="M265"/>
  <c r="J265"/>
  <c r="G265"/>
  <c r="D265"/>
  <c r="P265"/>
  <c r="M275"/>
  <c r="M287"/>
  <c r="J275"/>
  <c r="G275"/>
  <c r="D275"/>
  <c r="M225"/>
  <c r="J225"/>
  <c r="G225"/>
  <c r="D225"/>
  <c r="D233"/>
  <c r="M50"/>
  <c r="O50"/>
  <c r="M61"/>
  <c r="M72"/>
  <c r="N72"/>
  <c r="O72"/>
  <c r="J50"/>
  <c r="L50"/>
  <c r="J61"/>
  <c r="J72"/>
  <c r="G50"/>
  <c r="G61"/>
  <c r="D61"/>
  <c r="P61"/>
  <c r="G72"/>
  <c r="D50"/>
  <c r="D72"/>
  <c r="M248"/>
  <c r="P248" s="1"/>
  <c r="M238"/>
  <c r="M260"/>
  <c r="J248"/>
  <c r="J238"/>
  <c r="J260" s="1"/>
  <c r="G248"/>
  <c r="G238"/>
  <c r="G260" s="1"/>
  <c r="D248"/>
  <c r="D238"/>
  <c r="F238" s="1"/>
  <c r="M210"/>
  <c r="M214"/>
  <c r="O214"/>
  <c r="M220"/>
  <c r="M200"/>
  <c r="J210"/>
  <c r="J214"/>
  <c r="L214" s="1"/>
  <c r="J220"/>
  <c r="J200"/>
  <c r="G210"/>
  <c r="G214"/>
  <c r="I214"/>
  <c r="G220"/>
  <c r="G200"/>
  <c r="D210"/>
  <c r="D214"/>
  <c r="F214" s="1"/>
  <c r="D220"/>
  <c r="D200"/>
  <c r="F200"/>
  <c r="M85"/>
  <c r="M89"/>
  <c r="J89"/>
  <c r="G89"/>
  <c r="D89"/>
  <c r="P89"/>
  <c r="M99"/>
  <c r="M109"/>
  <c r="J109"/>
  <c r="G109"/>
  <c r="D109"/>
  <c r="P109"/>
  <c r="M114"/>
  <c r="M122"/>
  <c r="J122"/>
  <c r="G122"/>
  <c r="D122"/>
  <c r="P122"/>
  <c r="M145"/>
  <c r="M150"/>
  <c r="J150"/>
  <c r="G150"/>
  <c r="D150"/>
  <c r="P150"/>
  <c r="M155"/>
  <c r="M174"/>
  <c r="J85"/>
  <c r="J99"/>
  <c r="J114"/>
  <c r="J145"/>
  <c r="J155"/>
  <c r="G155"/>
  <c r="D155"/>
  <c r="P155"/>
  <c r="J174"/>
  <c r="G85"/>
  <c r="D85"/>
  <c r="P85"/>
  <c r="G99"/>
  <c r="G114"/>
  <c r="D114"/>
  <c r="P114"/>
  <c r="G145"/>
  <c r="G174"/>
  <c r="D99"/>
  <c r="D145"/>
  <c r="D174"/>
  <c r="M10"/>
  <c r="M13"/>
  <c r="M24"/>
  <c r="M35"/>
  <c r="J10"/>
  <c r="J13"/>
  <c r="J24"/>
  <c r="D24"/>
  <c r="G24"/>
  <c r="P24" s="1"/>
  <c r="J35"/>
  <c r="G10"/>
  <c r="G13"/>
  <c r="G35"/>
  <c r="D10"/>
  <c r="D46" s="1"/>
  <c r="D13"/>
  <c r="P13"/>
  <c r="D35"/>
  <c r="E304"/>
  <c r="F304" s="1"/>
  <c r="E293"/>
  <c r="Q293"/>
  <c r="Q82"/>
  <c r="P82"/>
  <c r="R82" s="1"/>
  <c r="Q81"/>
  <c r="P81"/>
  <c r="R81"/>
  <c r="Q80"/>
  <c r="P80"/>
  <c r="Q79"/>
  <c r="P79"/>
  <c r="R79" s="1"/>
  <c r="Q78"/>
  <c r="P78"/>
  <c r="R78" s="1"/>
  <c r="Q77"/>
  <c r="P77"/>
  <c r="Q76"/>
  <c r="P76"/>
  <c r="R76"/>
  <c r="Q75"/>
  <c r="P75"/>
  <c r="R75" s="1"/>
  <c r="Q74"/>
  <c r="R74" s="1"/>
  <c r="P74"/>
  <c r="Q73"/>
  <c r="P73"/>
  <c r="H72"/>
  <c r="K72"/>
  <c r="L72"/>
  <c r="Q71"/>
  <c r="P71"/>
  <c r="R71" s="1"/>
  <c r="Q70"/>
  <c r="P70"/>
  <c r="Q69"/>
  <c r="P69"/>
  <c r="Q68"/>
  <c r="P68"/>
  <c r="Q67"/>
  <c r="P67"/>
  <c r="Q66"/>
  <c r="P66"/>
  <c r="Q65"/>
  <c r="P65"/>
  <c r="Q64"/>
  <c r="P64"/>
  <c r="R64" s="1"/>
  <c r="Q63"/>
  <c r="P63"/>
  <c r="R63" s="1"/>
  <c r="Q62"/>
  <c r="P62"/>
  <c r="E61"/>
  <c r="H61"/>
  <c r="I61" s="1"/>
  <c r="K61"/>
  <c r="K83" s="1"/>
  <c r="N61"/>
  <c r="N83" s="1"/>
  <c r="Q60"/>
  <c r="P60"/>
  <c r="Q59"/>
  <c r="P59"/>
  <c r="Q58"/>
  <c r="P58"/>
  <c r="Q57"/>
  <c r="P57"/>
  <c r="Q56"/>
  <c r="P56"/>
  <c r="R56" s="1"/>
  <c r="Q55"/>
  <c r="P55"/>
  <c r="Q54"/>
  <c r="P54"/>
  <c r="Q53"/>
  <c r="P53"/>
  <c r="R53" s="1"/>
  <c r="Q52"/>
  <c r="P52"/>
  <c r="Q51"/>
  <c r="P51"/>
  <c r="Q50"/>
  <c r="Q49"/>
  <c r="P49"/>
  <c r="Q48"/>
  <c r="P48"/>
  <c r="Q45"/>
  <c r="P45"/>
  <c r="Q44"/>
  <c r="P44"/>
  <c r="Q43"/>
  <c r="R43" s="1"/>
  <c r="P43"/>
  <c r="Q42"/>
  <c r="R42" s="1"/>
  <c r="P42"/>
  <c r="Q41"/>
  <c r="P41"/>
  <c r="Q40"/>
  <c r="P40"/>
  <c r="Q39"/>
  <c r="P39"/>
  <c r="Q38"/>
  <c r="P38"/>
  <c r="Q37"/>
  <c r="P37"/>
  <c r="Q36"/>
  <c r="P36"/>
  <c r="H35"/>
  <c r="K35"/>
  <c r="N35"/>
  <c r="O35" s="1"/>
  <c r="Q34"/>
  <c r="P34"/>
  <c r="Q33"/>
  <c r="P33"/>
  <c r="Q32"/>
  <c r="P32"/>
  <c r="Q31"/>
  <c r="P31"/>
  <c r="Q30"/>
  <c r="P30"/>
  <c r="Q29"/>
  <c r="P29"/>
  <c r="Q28"/>
  <c r="P28"/>
  <c r="Q27"/>
  <c r="P27"/>
  <c r="Q26"/>
  <c r="P26"/>
  <c r="Q25"/>
  <c r="P25"/>
  <c r="E24"/>
  <c r="F24" s="1"/>
  <c r="H24"/>
  <c r="K24"/>
  <c r="N24"/>
  <c r="Q23"/>
  <c r="P23"/>
  <c r="R23" s="1"/>
  <c r="Q22"/>
  <c r="P22"/>
  <c r="Q21"/>
  <c r="P21"/>
  <c r="Q20"/>
  <c r="P20"/>
  <c r="Q19"/>
  <c r="P19"/>
  <c r="R19" s="1"/>
  <c r="Q18"/>
  <c r="P18"/>
  <c r="Q17"/>
  <c r="P17"/>
  <c r="Q16"/>
  <c r="P16"/>
  <c r="Q15"/>
  <c r="P15"/>
  <c r="R15" s="1"/>
  <c r="Q14"/>
  <c r="P14"/>
  <c r="E13"/>
  <c r="H13"/>
  <c r="K13"/>
  <c r="N13"/>
  <c r="O13" s="1"/>
  <c r="Q12"/>
  <c r="P12"/>
  <c r="Q11"/>
  <c r="P11"/>
  <c r="E10"/>
  <c r="H10"/>
  <c r="I10" s="1"/>
  <c r="K10"/>
  <c r="N10"/>
  <c r="Q9"/>
  <c r="P9"/>
  <c r="Q8"/>
  <c r="P8"/>
  <c r="Q7"/>
  <c r="P7"/>
  <c r="Q6"/>
  <c r="P6"/>
  <c r="Q5"/>
  <c r="P5"/>
  <c r="Q4"/>
  <c r="P4"/>
  <c r="R4"/>
  <c r="B22" i="53"/>
  <c r="B26" s="1"/>
  <c r="D226" i="21"/>
  <c r="D275"/>
  <c r="P275"/>
  <c r="D223"/>
  <c r="P223"/>
  <c r="B14" i="53" s="1"/>
  <c r="D68" i="21"/>
  <c r="D81"/>
  <c r="P81"/>
  <c r="D91"/>
  <c r="D101"/>
  <c r="D111"/>
  <c r="F111"/>
  <c r="D37"/>
  <c r="D40"/>
  <c r="P40" s="1"/>
  <c r="D50"/>
  <c r="D53"/>
  <c r="D56"/>
  <c r="D59"/>
  <c r="F59"/>
  <c r="D25"/>
  <c r="D22"/>
  <c r="P22" s="1"/>
  <c r="D18"/>
  <c r="E22"/>
  <c r="E18"/>
  <c r="H22"/>
  <c r="H18"/>
  <c r="K22"/>
  <c r="K18"/>
  <c r="K23" s="1"/>
  <c r="N22"/>
  <c r="Q22" s="1"/>
  <c r="N18"/>
  <c r="E37"/>
  <c r="E40"/>
  <c r="E50"/>
  <c r="E53"/>
  <c r="E64"/>
  <c r="E65"/>
  <c r="H37"/>
  <c r="H40"/>
  <c r="H50"/>
  <c r="H53"/>
  <c r="K37"/>
  <c r="K40"/>
  <c r="K50"/>
  <c r="K53"/>
  <c r="K56"/>
  <c r="N56"/>
  <c r="K59"/>
  <c r="N37"/>
  <c r="N40"/>
  <c r="N50"/>
  <c r="Q50" s="1"/>
  <c r="N53"/>
  <c r="N59"/>
  <c r="E81"/>
  <c r="E101"/>
  <c r="E108"/>
  <c r="H108"/>
  <c r="K108"/>
  <c r="Q108"/>
  <c r="H68"/>
  <c r="H81"/>
  <c r="H91"/>
  <c r="H101"/>
  <c r="H111"/>
  <c r="K68"/>
  <c r="K81"/>
  <c r="K91"/>
  <c r="K101"/>
  <c r="K111"/>
  <c r="N68"/>
  <c r="N81"/>
  <c r="N101"/>
  <c r="Q101" s="1"/>
  <c r="N111"/>
  <c r="E144"/>
  <c r="F144" s="1"/>
  <c r="E146"/>
  <c r="E157"/>
  <c r="E168"/>
  <c r="E181"/>
  <c r="E196"/>
  <c r="H217"/>
  <c r="K217"/>
  <c r="N217"/>
  <c r="H223"/>
  <c r="K223"/>
  <c r="E226"/>
  <c r="E237"/>
  <c r="E248"/>
  <c r="F248" s="1"/>
  <c r="E261"/>
  <c r="F261"/>
  <c r="E275"/>
  <c r="H226"/>
  <c r="I226" s="1"/>
  <c r="H237"/>
  <c r="H248"/>
  <c r="H261"/>
  <c r="H275"/>
  <c r="I275"/>
  <c r="K226"/>
  <c r="K237"/>
  <c r="L237" s="1"/>
  <c r="K248"/>
  <c r="K286" s="1"/>
  <c r="K261"/>
  <c r="L261"/>
  <c r="N226"/>
  <c r="N237"/>
  <c r="O237" s="1"/>
  <c r="N248"/>
  <c r="N261"/>
  <c r="O261" s="1"/>
  <c r="N275"/>
  <c r="O4"/>
  <c r="O5"/>
  <c r="O6"/>
  <c r="O7"/>
  <c r="O8"/>
  <c r="O9"/>
  <c r="O10"/>
  <c r="O11"/>
  <c r="O12"/>
  <c r="O13"/>
  <c r="O14"/>
  <c r="O15"/>
  <c r="O16"/>
  <c r="O17"/>
  <c r="O19"/>
  <c r="O20"/>
  <c r="O21"/>
  <c r="O22"/>
  <c r="O25"/>
  <c r="O208"/>
  <c r="O223"/>
  <c r="O225"/>
  <c r="O259"/>
  <c r="O273"/>
  <c r="O274"/>
  <c r="L4"/>
  <c r="L5"/>
  <c r="L6"/>
  <c r="L7"/>
  <c r="L8"/>
  <c r="L9"/>
  <c r="L10"/>
  <c r="L11"/>
  <c r="L12"/>
  <c r="L13"/>
  <c r="L14"/>
  <c r="L15"/>
  <c r="L16"/>
  <c r="L17"/>
  <c r="L19"/>
  <c r="L20"/>
  <c r="L21"/>
  <c r="L25"/>
  <c r="L208"/>
  <c r="L223"/>
  <c r="L225"/>
  <c r="L259"/>
  <c r="L273"/>
  <c r="L274"/>
  <c r="I4"/>
  <c r="I6"/>
  <c r="I7"/>
  <c r="I8"/>
  <c r="I9"/>
  <c r="I10"/>
  <c r="I11"/>
  <c r="I12"/>
  <c r="I13"/>
  <c r="I14"/>
  <c r="I15"/>
  <c r="I16"/>
  <c r="I17"/>
  <c r="I18"/>
  <c r="I19"/>
  <c r="I20"/>
  <c r="I21"/>
  <c r="I22"/>
  <c r="I26"/>
  <c r="I27"/>
  <c r="I28"/>
  <c r="I29"/>
  <c r="I30"/>
  <c r="I31"/>
  <c r="I32"/>
  <c r="I25"/>
  <c r="I208"/>
  <c r="I223"/>
  <c r="I225"/>
  <c r="I248"/>
  <c r="I259"/>
  <c r="I261"/>
  <c r="I273"/>
  <c r="I274"/>
  <c r="Q285"/>
  <c r="P285"/>
  <c r="R285" s="1"/>
  <c r="Q284"/>
  <c r="P284"/>
  <c r="Q283"/>
  <c r="P283"/>
  <c r="Q282"/>
  <c r="P282"/>
  <c r="Q281"/>
  <c r="P281"/>
  <c r="Q280"/>
  <c r="P280"/>
  <c r="Q279"/>
  <c r="P279"/>
  <c r="R279"/>
  <c r="Q278"/>
  <c r="P278"/>
  <c r="R278" s="1"/>
  <c r="Q277"/>
  <c r="P277"/>
  <c r="Q276"/>
  <c r="P276"/>
  <c r="Q274"/>
  <c r="P274"/>
  <c r="R274"/>
  <c r="Q273"/>
  <c r="P273"/>
  <c r="Q272"/>
  <c r="P272"/>
  <c r="R272" s="1"/>
  <c r="Q271"/>
  <c r="P271"/>
  <c r="R271"/>
  <c r="Q270"/>
  <c r="P270"/>
  <c r="R270" s="1"/>
  <c r="Q269"/>
  <c r="P269"/>
  <c r="Q268"/>
  <c r="P268"/>
  <c r="R268"/>
  <c r="Q267"/>
  <c r="P267"/>
  <c r="R267" s="1"/>
  <c r="Q266"/>
  <c r="P266"/>
  <c r="Q265"/>
  <c r="P265"/>
  <c r="Q264"/>
  <c r="P264"/>
  <c r="R264"/>
  <c r="Q263"/>
  <c r="P263"/>
  <c r="Q262"/>
  <c r="P262"/>
  <c r="R262" s="1"/>
  <c r="Q260"/>
  <c r="P260"/>
  <c r="Q259"/>
  <c r="P259"/>
  <c r="Q258"/>
  <c r="P258"/>
  <c r="R258"/>
  <c r="Q257"/>
  <c r="P257"/>
  <c r="Q256"/>
  <c r="P256"/>
  <c r="Q255"/>
  <c r="P255"/>
  <c r="Q254"/>
  <c r="P254"/>
  <c r="R254" s="1"/>
  <c r="Q253"/>
  <c r="P253"/>
  <c r="Q252"/>
  <c r="P252"/>
  <c r="Q251"/>
  <c r="P251"/>
  <c r="Q250"/>
  <c r="P250"/>
  <c r="Q249"/>
  <c r="P249"/>
  <c r="Q247"/>
  <c r="P247"/>
  <c r="Q246"/>
  <c r="P246"/>
  <c r="R246"/>
  <c r="Q245"/>
  <c r="P245"/>
  <c r="R245" s="1"/>
  <c r="Q244"/>
  <c r="P244"/>
  <c r="R244"/>
  <c r="Q243"/>
  <c r="P243"/>
  <c r="Q242"/>
  <c r="P242"/>
  <c r="R242" s="1"/>
  <c r="Q241"/>
  <c r="P241"/>
  <c r="R241"/>
  <c r="Q240"/>
  <c r="P240"/>
  <c r="R240" s="1"/>
  <c r="Q239"/>
  <c r="P239"/>
  <c r="Q238"/>
  <c r="P238"/>
  <c r="R238"/>
  <c r="Q236"/>
  <c r="P236"/>
  <c r="R236" s="1"/>
  <c r="Q235"/>
  <c r="P235"/>
  <c r="R235"/>
  <c r="Q234"/>
  <c r="P234"/>
  <c r="Q233"/>
  <c r="P233"/>
  <c r="R233" s="1"/>
  <c r="Q232"/>
  <c r="P232"/>
  <c r="Q231"/>
  <c r="P231"/>
  <c r="R231"/>
  <c r="Q230"/>
  <c r="P230"/>
  <c r="Q229"/>
  <c r="P229"/>
  <c r="R229" s="1"/>
  <c r="Q228"/>
  <c r="P228"/>
  <c r="R228"/>
  <c r="Q227"/>
  <c r="P227"/>
  <c r="Q225"/>
  <c r="P225"/>
  <c r="R225" s="1"/>
  <c r="Q222"/>
  <c r="P222"/>
  <c r="R222"/>
  <c r="Q221"/>
  <c r="P221"/>
  <c r="P220"/>
  <c r="Q219"/>
  <c r="P219"/>
  <c r="Q216"/>
  <c r="P216"/>
  <c r="R216"/>
  <c r="Q215"/>
  <c r="P215"/>
  <c r="Q214"/>
  <c r="P214"/>
  <c r="R214" s="1"/>
  <c r="Q213"/>
  <c r="P213"/>
  <c r="R213"/>
  <c r="Q212"/>
  <c r="P212"/>
  <c r="R212" s="1"/>
  <c r="Q211"/>
  <c r="P211"/>
  <c r="Q210"/>
  <c r="P210"/>
  <c r="Q206"/>
  <c r="P206"/>
  <c r="Q205"/>
  <c r="P205"/>
  <c r="R205"/>
  <c r="Q204"/>
  <c r="P204"/>
  <c r="R204" s="1"/>
  <c r="Q203"/>
  <c r="P203"/>
  <c r="Q202"/>
  <c r="P202"/>
  <c r="Q201"/>
  <c r="P201"/>
  <c r="Q200"/>
  <c r="P200"/>
  <c r="Q199"/>
  <c r="P199"/>
  <c r="R199"/>
  <c r="Q198"/>
  <c r="P198"/>
  <c r="R198" s="1"/>
  <c r="Q197"/>
  <c r="P197"/>
  <c r="H196"/>
  <c r="K196"/>
  <c r="N196"/>
  <c r="D196"/>
  <c r="G196"/>
  <c r="J196"/>
  <c r="M196"/>
  <c r="Q195"/>
  <c r="R195" s="1"/>
  <c r="P195"/>
  <c r="Q194"/>
  <c r="P194"/>
  <c r="R194"/>
  <c r="Q193"/>
  <c r="P193"/>
  <c r="R193" s="1"/>
  <c r="Q192"/>
  <c r="P192"/>
  <c r="R192"/>
  <c r="Q191"/>
  <c r="P191"/>
  <c r="R191" s="1"/>
  <c r="Q190"/>
  <c r="P190"/>
  <c r="Q189"/>
  <c r="P189"/>
  <c r="R189"/>
  <c r="Q188"/>
  <c r="P188"/>
  <c r="Q187"/>
  <c r="P187"/>
  <c r="R187" s="1"/>
  <c r="Q186"/>
  <c r="P186"/>
  <c r="Q185"/>
  <c r="P185"/>
  <c r="R185"/>
  <c r="Q184"/>
  <c r="P184"/>
  <c r="Q183"/>
  <c r="P183"/>
  <c r="R183" s="1"/>
  <c r="Q182"/>
  <c r="P182"/>
  <c r="R182"/>
  <c r="H181"/>
  <c r="K181"/>
  <c r="N181"/>
  <c r="D181"/>
  <c r="G181"/>
  <c r="J181"/>
  <c r="M181"/>
  <c r="P181"/>
  <c r="Q180"/>
  <c r="P180"/>
  <c r="R180" s="1"/>
  <c r="Q179"/>
  <c r="P179"/>
  <c r="Q178"/>
  <c r="P178"/>
  <c r="Q177"/>
  <c r="P177"/>
  <c r="Q176"/>
  <c r="P176"/>
  <c r="Q175"/>
  <c r="P175"/>
  <c r="Q174"/>
  <c r="P174"/>
  <c r="R174"/>
  <c r="Q173"/>
  <c r="P173"/>
  <c r="R173" s="1"/>
  <c r="Q172"/>
  <c r="P172"/>
  <c r="Q171"/>
  <c r="P171"/>
  <c r="Q170"/>
  <c r="P170"/>
  <c r="Q169"/>
  <c r="P169"/>
  <c r="R169"/>
  <c r="H168"/>
  <c r="K168"/>
  <c r="N168"/>
  <c r="D168"/>
  <c r="G168"/>
  <c r="J168"/>
  <c r="M168"/>
  <c r="Q167"/>
  <c r="P167"/>
  <c r="R167"/>
  <c r="Q166"/>
  <c r="P166"/>
  <c r="Q165"/>
  <c r="P165"/>
  <c r="R165" s="1"/>
  <c r="Q164"/>
  <c r="P164"/>
  <c r="R164"/>
  <c r="Q163"/>
  <c r="P163"/>
  <c r="R163" s="1"/>
  <c r="Q162"/>
  <c r="P162"/>
  <c r="Q161"/>
  <c r="R161" s="1"/>
  <c r="P161"/>
  <c r="Q160"/>
  <c r="P160"/>
  <c r="Q159"/>
  <c r="P159"/>
  <c r="R159"/>
  <c r="Q158"/>
  <c r="P158"/>
  <c r="R158" s="1"/>
  <c r="H157"/>
  <c r="K157"/>
  <c r="N157"/>
  <c r="D157"/>
  <c r="G157"/>
  <c r="J157"/>
  <c r="M157"/>
  <c r="Q156"/>
  <c r="P156"/>
  <c r="R156" s="1"/>
  <c r="Q155"/>
  <c r="P155"/>
  <c r="R155"/>
  <c r="Q154"/>
  <c r="P154"/>
  <c r="R154" s="1"/>
  <c r="Q153"/>
  <c r="P153"/>
  <c r="Q152"/>
  <c r="P152"/>
  <c r="Q151"/>
  <c r="P151"/>
  <c r="R151" s="1"/>
  <c r="Q150"/>
  <c r="P150"/>
  <c r="R150"/>
  <c r="Q149"/>
  <c r="P149"/>
  <c r="Q148"/>
  <c r="P148"/>
  <c r="Q147"/>
  <c r="P147"/>
  <c r="R147" s="1"/>
  <c r="H146"/>
  <c r="G146"/>
  <c r="I146"/>
  <c r="K146"/>
  <c r="N146"/>
  <c r="D146"/>
  <c r="J146"/>
  <c r="L146" s="1"/>
  <c r="M146"/>
  <c r="P146"/>
  <c r="Q145"/>
  <c r="P145"/>
  <c r="R145" s="1"/>
  <c r="H144"/>
  <c r="K144"/>
  <c r="N144"/>
  <c r="G144"/>
  <c r="I144"/>
  <c r="J144"/>
  <c r="M144"/>
  <c r="Q143"/>
  <c r="P143"/>
  <c r="Q142"/>
  <c r="P142"/>
  <c r="R142" s="1"/>
  <c r="Q141"/>
  <c r="P141"/>
  <c r="Q140"/>
  <c r="P140"/>
  <c r="Q139"/>
  <c r="P139"/>
  <c r="R139"/>
  <c r="Q136"/>
  <c r="P136"/>
  <c r="Q135"/>
  <c r="P135"/>
  <c r="Q134"/>
  <c r="P134"/>
  <c r="Q133"/>
  <c r="P133"/>
  <c r="R133" s="1"/>
  <c r="Q132"/>
  <c r="P132"/>
  <c r="R132"/>
  <c r="Q131"/>
  <c r="P131"/>
  <c r="Q130"/>
  <c r="P130"/>
  <c r="Q129"/>
  <c r="P129"/>
  <c r="R129" s="1"/>
  <c r="Q128"/>
  <c r="P128"/>
  <c r="R128"/>
  <c r="Q127"/>
  <c r="P127"/>
  <c r="Q126"/>
  <c r="P126"/>
  <c r="R126" s="1"/>
  <c r="Q125"/>
  <c r="R125" s="1"/>
  <c r="P125"/>
  <c r="Q124"/>
  <c r="R124" s="1"/>
  <c r="P124"/>
  <c r="Q123"/>
  <c r="P123"/>
  <c r="Q122"/>
  <c r="P122"/>
  <c r="Q121"/>
  <c r="P121"/>
  <c r="R121"/>
  <c r="Q120"/>
  <c r="P120"/>
  <c r="R120" s="1"/>
  <c r="Q119"/>
  <c r="P119"/>
  <c r="Q118"/>
  <c r="P118"/>
  <c r="Q117"/>
  <c r="P117"/>
  <c r="R117"/>
  <c r="Q116"/>
  <c r="P116"/>
  <c r="Q115"/>
  <c r="P115"/>
  <c r="Q114"/>
  <c r="P114"/>
  <c r="R114" s="1"/>
  <c r="Q113"/>
  <c r="P113"/>
  <c r="R113"/>
  <c r="Q112"/>
  <c r="P112"/>
  <c r="Q110"/>
  <c r="P110"/>
  <c r="Q109"/>
  <c r="P109"/>
  <c r="R109" s="1"/>
  <c r="Q107"/>
  <c r="P107"/>
  <c r="R107"/>
  <c r="Q106"/>
  <c r="P106"/>
  <c r="Q105"/>
  <c r="P105"/>
  <c r="R105" s="1"/>
  <c r="Q104"/>
  <c r="P104"/>
  <c r="Q103"/>
  <c r="P103"/>
  <c r="R103" s="1"/>
  <c r="Q102"/>
  <c r="P102"/>
  <c r="Q100"/>
  <c r="P100"/>
  <c r="R100"/>
  <c r="Q99"/>
  <c r="P99"/>
  <c r="R99" s="1"/>
  <c r="Q98"/>
  <c r="R98" s="1"/>
  <c r="P98"/>
  <c r="Q97"/>
  <c r="P97"/>
  <c r="Q96"/>
  <c r="P96"/>
  <c r="R96"/>
  <c r="Q95"/>
  <c r="P95"/>
  <c r="R95" s="1"/>
  <c r="Q94"/>
  <c r="P94"/>
  <c r="R94" s="1"/>
  <c r="Q93"/>
  <c r="P93"/>
  <c r="Q92"/>
  <c r="P92"/>
  <c r="R92"/>
  <c r="Q90"/>
  <c r="R90" s="1"/>
  <c r="P90"/>
  <c r="Q89"/>
  <c r="P89"/>
  <c r="R89"/>
  <c r="Q88"/>
  <c r="P88"/>
  <c r="Q87"/>
  <c r="P87"/>
  <c r="R87" s="1"/>
  <c r="Q86"/>
  <c r="P86"/>
  <c r="R86"/>
  <c r="Q85"/>
  <c r="P85"/>
  <c r="R85" s="1"/>
  <c r="Q84"/>
  <c r="P84"/>
  <c r="Q83"/>
  <c r="P83"/>
  <c r="Q82"/>
  <c r="R82" s="1"/>
  <c r="P82"/>
  <c r="Q80"/>
  <c r="P80"/>
  <c r="R80"/>
  <c r="Q79"/>
  <c r="P79"/>
  <c r="R79" s="1"/>
  <c r="Q78"/>
  <c r="P78"/>
  <c r="R78"/>
  <c r="Q77"/>
  <c r="P77"/>
  <c r="Q76"/>
  <c r="P76"/>
  <c r="R76" s="1"/>
  <c r="Q75"/>
  <c r="P75"/>
  <c r="Q74"/>
  <c r="P74"/>
  <c r="R74"/>
  <c r="Q73"/>
  <c r="P73"/>
  <c r="Q72"/>
  <c r="P72"/>
  <c r="R72" s="1"/>
  <c r="Q71"/>
  <c r="P71"/>
  <c r="R71"/>
  <c r="Q70"/>
  <c r="P70"/>
  <c r="R70" s="1"/>
  <c r="Q69"/>
  <c r="P69"/>
  <c r="Q68"/>
  <c r="Q67"/>
  <c r="P67"/>
  <c r="R67" s="1"/>
  <c r="O44"/>
  <c r="O43"/>
  <c r="O285"/>
  <c r="O284"/>
  <c r="O283"/>
  <c r="O282"/>
  <c r="O281"/>
  <c r="O280"/>
  <c r="O279"/>
  <c r="O278"/>
  <c r="O277"/>
  <c r="O276"/>
  <c r="O272"/>
  <c r="O271"/>
  <c r="O270"/>
  <c r="O269"/>
  <c r="O268"/>
  <c r="O267"/>
  <c r="O266"/>
  <c r="O265"/>
  <c r="O264"/>
  <c r="O263"/>
  <c r="O262"/>
  <c r="O260"/>
  <c r="O258"/>
  <c r="O257"/>
  <c r="O256"/>
  <c r="O255"/>
  <c r="O254"/>
  <c r="O253"/>
  <c r="O252"/>
  <c r="O251"/>
  <c r="O250"/>
  <c r="O249"/>
  <c r="O247"/>
  <c r="O246"/>
  <c r="O245"/>
  <c r="O244"/>
  <c r="O243"/>
  <c r="O242"/>
  <c r="O241"/>
  <c r="O240"/>
  <c r="O239"/>
  <c r="O238"/>
  <c r="O236"/>
  <c r="O235"/>
  <c r="O234"/>
  <c r="O233"/>
  <c r="O232"/>
  <c r="O231"/>
  <c r="O230"/>
  <c r="O229"/>
  <c r="O228"/>
  <c r="O227"/>
  <c r="O216"/>
  <c r="O215"/>
  <c r="O214"/>
  <c r="O213"/>
  <c r="O212"/>
  <c r="O211"/>
  <c r="O210"/>
  <c r="O207"/>
  <c r="O206"/>
  <c r="O205"/>
  <c r="O204"/>
  <c r="O203"/>
  <c r="O202"/>
  <c r="O201"/>
  <c r="O200"/>
  <c r="O199"/>
  <c r="O198"/>
  <c r="O197"/>
  <c r="O195"/>
  <c r="O194"/>
  <c r="O193"/>
  <c r="O192"/>
  <c r="O191"/>
  <c r="O190"/>
  <c r="O189"/>
  <c r="O188"/>
  <c r="O187"/>
  <c r="O186"/>
  <c r="O185"/>
  <c r="O184"/>
  <c r="O183"/>
  <c r="O182"/>
  <c r="O180"/>
  <c r="O179"/>
  <c r="O178"/>
  <c r="O177"/>
  <c r="O176"/>
  <c r="O175"/>
  <c r="O174"/>
  <c r="O173"/>
  <c r="O172"/>
  <c r="O171"/>
  <c r="O170"/>
  <c r="O169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5"/>
  <c r="O143"/>
  <c r="O142"/>
  <c r="O141"/>
  <c r="O140"/>
  <c r="O139"/>
  <c r="L285"/>
  <c r="L284"/>
  <c r="L283"/>
  <c r="L282"/>
  <c r="L281"/>
  <c r="L280"/>
  <c r="L279"/>
  <c r="L278"/>
  <c r="L277"/>
  <c r="L276"/>
  <c r="L272"/>
  <c r="L271"/>
  <c r="L270"/>
  <c r="L269"/>
  <c r="L268"/>
  <c r="L267"/>
  <c r="L266"/>
  <c r="L265"/>
  <c r="L264"/>
  <c r="L263"/>
  <c r="L262"/>
  <c r="L260"/>
  <c r="L258"/>
  <c r="L257"/>
  <c r="L256"/>
  <c r="L255"/>
  <c r="L254"/>
  <c r="L253"/>
  <c r="L252"/>
  <c r="L251"/>
  <c r="L250"/>
  <c r="L249"/>
  <c r="L247"/>
  <c r="L246"/>
  <c r="L245"/>
  <c r="L244"/>
  <c r="L243"/>
  <c r="L242"/>
  <c r="L241"/>
  <c r="L240"/>
  <c r="L239"/>
  <c r="L238"/>
  <c r="L236"/>
  <c r="L235"/>
  <c r="L234"/>
  <c r="L233"/>
  <c r="L232"/>
  <c r="L231"/>
  <c r="L230"/>
  <c r="L229"/>
  <c r="L228"/>
  <c r="L227"/>
  <c r="L216"/>
  <c r="L215"/>
  <c r="L214"/>
  <c r="L213"/>
  <c r="L212"/>
  <c r="L211"/>
  <c r="L210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6"/>
  <c r="L155"/>
  <c r="L154"/>
  <c r="L153"/>
  <c r="L152"/>
  <c r="L151"/>
  <c r="L150"/>
  <c r="L149"/>
  <c r="L148"/>
  <c r="L147"/>
  <c r="L145"/>
  <c r="L144"/>
  <c r="L143"/>
  <c r="L142"/>
  <c r="L141"/>
  <c r="L140"/>
  <c r="L139"/>
  <c r="L44"/>
  <c r="L43"/>
  <c r="I285"/>
  <c r="I284"/>
  <c r="I283"/>
  <c r="I282"/>
  <c r="I281"/>
  <c r="I280"/>
  <c r="I279"/>
  <c r="I278"/>
  <c r="I277"/>
  <c r="I276"/>
  <c r="I272"/>
  <c r="I271"/>
  <c r="I270"/>
  <c r="I269"/>
  <c r="I268"/>
  <c r="I267"/>
  <c r="I266"/>
  <c r="I265"/>
  <c r="I264"/>
  <c r="I263"/>
  <c r="I262"/>
  <c r="I260"/>
  <c r="I258"/>
  <c r="I257"/>
  <c r="I256"/>
  <c r="I255"/>
  <c r="I254"/>
  <c r="I253"/>
  <c r="I252"/>
  <c r="I251"/>
  <c r="I250"/>
  <c r="I249"/>
  <c r="I247"/>
  <c r="I246"/>
  <c r="I245"/>
  <c r="I244"/>
  <c r="I243"/>
  <c r="I242"/>
  <c r="I241"/>
  <c r="I240"/>
  <c r="I239"/>
  <c r="I238"/>
  <c r="I236"/>
  <c r="I235"/>
  <c r="I234"/>
  <c r="I233"/>
  <c r="I232"/>
  <c r="I231"/>
  <c r="I230"/>
  <c r="I229"/>
  <c r="I228"/>
  <c r="I227"/>
  <c r="I211"/>
  <c r="I207"/>
  <c r="I206"/>
  <c r="I205"/>
  <c r="I204"/>
  <c r="I203"/>
  <c r="I202"/>
  <c r="I201"/>
  <c r="I200"/>
  <c r="I199"/>
  <c r="I198"/>
  <c r="I197"/>
  <c r="I195"/>
  <c r="I194"/>
  <c r="I193"/>
  <c r="I192"/>
  <c r="I191"/>
  <c r="I190"/>
  <c r="I189"/>
  <c r="I188"/>
  <c r="I187"/>
  <c r="I186"/>
  <c r="I185"/>
  <c r="I184"/>
  <c r="I183"/>
  <c r="I182"/>
  <c r="I180"/>
  <c r="I179"/>
  <c r="I178"/>
  <c r="I177"/>
  <c r="I176"/>
  <c r="I175"/>
  <c r="I174"/>
  <c r="I173"/>
  <c r="I172"/>
  <c r="I171"/>
  <c r="I170"/>
  <c r="I169"/>
  <c r="I167"/>
  <c r="I166"/>
  <c r="I165"/>
  <c r="I164"/>
  <c r="I163"/>
  <c r="I162"/>
  <c r="I161"/>
  <c r="I160"/>
  <c r="I159"/>
  <c r="I158"/>
  <c r="I156"/>
  <c r="I155"/>
  <c r="I154"/>
  <c r="I153"/>
  <c r="I152"/>
  <c r="I151"/>
  <c r="I150"/>
  <c r="I149"/>
  <c r="I148"/>
  <c r="I147"/>
  <c r="I145"/>
  <c r="I143"/>
  <c r="I142"/>
  <c r="I141"/>
  <c r="I140"/>
  <c r="I139"/>
  <c r="F328"/>
  <c r="F327"/>
  <c r="F325"/>
  <c r="F324"/>
  <c r="F323"/>
  <c r="F322"/>
  <c r="F321"/>
  <c r="F320"/>
  <c r="F319"/>
  <c r="F326" s="1"/>
  <c r="F316"/>
  <c r="F315"/>
  <c r="F317"/>
  <c r="F314"/>
  <c r="F313"/>
  <c r="F312"/>
  <c r="F310"/>
  <c r="F309"/>
  <c r="F307"/>
  <c r="F306"/>
  <c r="F305"/>
  <c r="F304"/>
  <c r="F303"/>
  <c r="F302"/>
  <c r="F301"/>
  <c r="F300"/>
  <c r="F299"/>
  <c r="F298"/>
  <c r="F297"/>
  <c r="F296"/>
  <c r="F308"/>
  <c r="F294"/>
  <c r="F293"/>
  <c r="F292"/>
  <c r="F291"/>
  <c r="F290"/>
  <c r="F195"/>
  <c r="F194"/>
  <c r="F193"/>
  <c r="F192"/>
  <c r="F191"/>
  <c r="F190"/>
  <c r="F189"/>
  <c r="F188"/>
  <c r="F187"/>
  <c r="F186"/>
  <c r="F185"/>
  <c r="F184"/>
  <c r="F183"/>
  <c r="F182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6"/>
  <c r="F155"/>
  <c r="F154"/>
  <c r="F153"/>
  <c r="F152"/>
  <c r="F151"/>
  <c r="F150"/>
  <c r="F149"/>
  <c r="F148"/>
  <c r="F147"/>
  <c r="F146"/>
  <c r="F145"/>
  <c r="F143"/>
  <c r="F142"/>
  <c r="F141"/>
  <c r="F140"/>
  <c r="F139"/>
  <c r="F285"/>
  <c r="F284"/>
  <c r="F283"/>
  <c r="F282"/>
  <c r="F281"/>
  <c r="F280"/>
  <c r="F279"/>
  <c r="F278"/>
  <c r="F277"/>
  <c r="F276"/>
  <c r="F274"/>
  <c r="F273"/>
  <c r="F272"/>
  <c r="F271"/>
  <c r="F270"/>
  <c r="F269"/>
  <c r="F268"/>
  <c r="F267"/>
  <c r="F266"/>
  <c r="F265"/>
  <c r="F264"/>
  <c r="F263"/>
  <c r="F262"/>
  <c r="F260"/>
  <c r="F259"/>
  <c r="F258"/>
  <c r="F257"/>
  <c r="F256"/>
  <c r="F255"/>
  <c r="F254"/>
  <c r="F253"/>
  <c r="F252"/>
  <c r="F251"/>
  <c r="F250"/>
  <c r="F249"/>
  <c r="F247"/>
  <c r="F246"/>
  <c r="F245"/>
  <c r="F244"/>
  <c r="F243"/>
  <c r="F242"/>
  <c r="F241"/>
  <c r="F240"/>
  <c r="F239"/>
  <c r="F238"/>
  <c r="F236"/>
  <c r="F235"/>
  <c r="F234"/>
  <c r="F233"/>
  <c r="F232"/>
  <c r="F231"/>
  <c r="F230"/>
  <c r="F229"/>
  <c r="F228"/>
  <c r="F227"/>
  <c r="F225"/>
  <c r="F222"/>
  <c r="F221"/>
  <c r="F216"/>
  <c r="F215"/>
  <c r="F214"/>
  <c r="F213"/>
  <c r="F212"/>
  <c r="F210"/>
  <c r="F206"/>
  <c r="F205"/>
  <c r="F204"/>
  <c r="F202"/>
  <c r="F219"/>
  <c r="R83"/>
  <c r="R143"/>
  <c r="R177"/>
  <c r="R219"/>
  <c r="R263"/>
  <c r="R232"/>
  <c r="R250"/>
  <c r="R266"/>
  <c r="R282"/>
  <c r="F44"/>
  <c r="F43"/>
  <c r="F31"/>
  <c r="F30"/>
  <c r="F29"/>
  <c r="F28"/>
  <c r="F27"/>
  <c r="E326"/>
  <c r="C23" i="53"/>
  <c r="D23" s="1"/>
  <c r="E317" i="21"/>
  <c r="E308"/>
  <c r="E295"/>
  <c r="F295"/>
  <c r="P237"/>
  <c r="Q226"/>
  <c r="Q248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0"/>
  <c r="O89"/>
  <c r="O88"/>
  <c r="O87"/>
  <c r="O86"/>
  <c r="O85"/>
  <c r="O84"/>
  <c r="O83"/>
  <c r="O82"/>
  <c r="O79"/>
  <c r="O78"/>
  <c r="O77"/>
  <c r="O76"/>
  <c r="O75"/>
  <c r="O74"/>
  <c r="O73"/>
  <c r="O72"/>
  <c r="O71"/>
  <c r="O70"/>
  <c r="O69"/>
  <c r="O6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0"/>
  <c r="L109"/>
  <c r="L107"/>
  <c r="L106"/>
  <c r="L105"/>
  <c r="L104"/>
  <c r="L103"/>
  <c r="L102"/>
  <c r="L100"/>
  <c r="L99"/>
  <c r="L98"/>
  <c r="L97"/>
  <c r="L96"/>
  <c r="L95"/>
  <c r="L94"/>
  <c r="L93"/>
  <c r="L92"/>
  <c r="L90"/>
  <c r="L89"/>
  <c r="L88"/>
  <c r="L87"/>
  <c r="L86"/>
  <c r="L85"/>
  <c r="L84"/>
  <c r="L83"/>
  <c r="L82"/>
  <c r="L79"/>
  <c r="L78"/>
  <c r="L77"/>
  <c r="L76"/>
  <c r="L75"/>
  <c r="L74"/>
  <c r="L73"/>
  <c r="L72"/>
  <c r="L71"/>
  <c r="L70"/>
  <c r="L69"/>
  <c r="L6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0"/>
  <c r="I109"/>
  <c r="I107"/>
  <c r="I106"/>
  <c r="I105"/>
  <c r="I104"/>
  <c r="I103"/>
  <c r="I102"/>
  <c r="I100"/>
  <c r="I99"/>
  <c r="I98"/>
  <c r="I97"/>
  <c r="I96"/>
  <c r="I95"/>
  <c r="I94"/>
  <c r="I93"/>
  <c r="I92"/>
  <c r="I90"/>
  <c r="I89"/>
  <c r="I88"/>
  <c r="I87"/>
  <c r="I86"/>
  <c r="I85"/>
  <c r="I84"/>
  <c r="I83"/>
  <c r="I82"/>
  <c r="I79"/>
  <c r="I78"/>
  <c r="I77"/>
  <c r="I76"/>
  <c r="I75"/>
  <c r="I74"/>
  <c r="I73"/>
  <c r="I72"/>
  <c r="I71"/>
  <c r="I70"/>
  <c r="I69"/>
  <c r="I67"/>
  <c r="F6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0"/>
  <c r="F109"/>
  <c r="F107"/>
  <c r="F106"/>
  <c r="F105"/>
  <c r="F104"/>
  <c r="F103"/>
  <c r="F102"/>
  <c r="F100"/>
  <c r="F99"/>
  <c r="F98"/>
  <c r="F97"/>
  <c r="F96"/>
  <c r="F95"/>
  <c r="F94"/>
  <c r="F93"/>
  <c r="F92"/>
  <c r="F90"/>
  <c r="F89"/>
  <c r="F88"/>
  <c r="F87"/>
  <c r="F86"/>
  <c r="F85"/>
  <c r="F84"/>
  <c r="F83"/>
  <c r="F82"/>
  <c r="F80"/>
  <c r="F79"/>
  <c r="F78"/>
  <c r="F77"/>
  <c r="F76"/>
  <c r="F75"/>
  <c r="F74"/>
  <c r="F73"/>
  <c r="F72"/>
  <c r="F71"/>
  <c r="F70"/>
  <c r="F69"/>
  <c r="Q63"/>
  <c r="P63"/>
  <c r="Q62"/>
  <c r="P62"/>
  <c r="Q61"/>
  <c r="P61"/>
  <c r="R61"/>
  <c r="Q60"/>
  <c r="P60"/>
  <c r="Q58"/>
  <c r="P58"/>
  <c r="R58" s="1"/>
  <c r="Q57"/>
  <c r="P57"/>
  <c r="Q55"/>
  <c r="P55"/>
  <c r="R55"/>
  <c r="Q54"/>
  <c r="P54"/>
  <c r="Q52"/>
  <c r="P52"/>
  <c r="R52" s="1"/>
  <c r="Q51"/>
  <c r="P51"/>
  <c r="Q49"/>
  <c r="P49"/>
  <c r="R49"/>
  <c r="Q48"/>
  <c r="P48"/>
  <c r="R48" s="1"/>
  <c r="Q47"/>
  <c r="R47" s="1"/>
  <c r="P47"/>
  <c r="Q46"/>
  <c r="P46"/>
  <c r="Q45"/>
  <c r="P45"/>
  <c r="R45"/>
  <c r="Q44"/>
  <c r="P44"/>
  <c r="Q43"/>
  <c r="P43"/>
  <c r="Q42"/>
  <c r="P42"/>
  <c r="Q41"/>
  <c r="P41"/>
  <c r="Q39"/>
  <c r="P39"/>
  <c r="Q38"/>
  <c r="P38"/>
  <c r="R38" s="1"/>
  <c r="Q36"/>
  <c r="P36"/>
  <c r="Q35"/>
  <c r="P35"/>
  <c r="Q27"/>
  <c r="P27"/>
  <c r="Q34"/>
  <c r="P34"/>
  <c r="Q31"/>
  <c r="P31"/>
  <c r="P32" s="1"/>
  <c r="Q30"/>
  <c r="P30"/>
  <c r="R30"/>
  <c r="Q29"/>
  <c r="P29"/>
  <c r="Q28"/>
  <c r="P28"/>
  <c r="R28" s="1"/>
  <c r="Q26"/>
  <c r="P26"/>
  <c r="R26"/>
  <c r="O63"/>
  <c r="O62"/>
  <c r="O61"/>
  <c r="O60"/>
  <c r="O59" s="1"/>
  <c r="O58"/>
  <c r="O57"/>
  <c r="O56"/>
  <c r="O55"/>
  <c r="O54"/>
  <c r="O52"/>
  <c r="O51"/>
  <c r="O53" s="1"/>
  <c r="O49"/>
  <c r="O48"/>
  <c r="O47"/>
  <c r="O46"/>
  <c r="O45"/>
  <c r="O42"/>
  <c r="O41"/>
  <c r="O39"/>
  <c r="O38"/>
  <c r="O40" s="1"/>
  <c r="O35"/>
  <c r="O34"/>
  <c r="L63"/>
  <c r="L62"/>
  <c r="L61"/>
  <c r="L60"/>
  <c r="L59"/>
  <c r="L58"/>
  <c r="L57"/>
  <c r="L56" s="1"/>
  <c r="L55"/>
  <c r="L54"/>
  <c r="L52"/>
  <c r="L51"/>
  <c r="L53"/>
  <c r="L49"/>
  <c r="L48"/>
  <c r="L47"/>
  <c r="L46"/>
  <c r="L45"/>
  <c r="L42"/>
  <c r="L41"/>
  <c r="L50"/>
  <c r="L39"/>
  <c r="L38"/>
  <c r="L40" s="1"/>
  <c r="L35"/>
  <c r="L34"/>
  <c r="L37"/>
  <c r="I34"/>
  <c r="I35"/>
  <c r="I36"/>
  <c r="I37"/>
  <c r="I39"/>
  <c r="I41"/>
  <c r="I42"/>
  <c r="I43"/>
  <c r="I44"/>
  <c r="I45"/>
  <c r="I46"/>
  <c r="I47"/>
  <c r="I48"/>
  <c r="I49"/>
  <c r="I51"/>
  <c r="I52"/>
  <c r="I53" s="1"/>
  <c r="I54"/>
  <c r="I55"/>
  <c r="I56"/>
  <c r="I57"/>
  <c r="I58"/>
  <c r="I59"/>
  <c r="I60"/>
  <c r="I61"/>
  <c r="I62"/>
  <c r="I63"/>
  <c r="Q21"/>
  <c r="P21"/>
  <c r="Q20"/>
  <c r="P20"/>
  <c r="Q19"/>
  <c r="P19"/>
  <c r="R19" s="1"/>
  <c r="Q17"/>
  <c r="P17"/>
  <c r="Q16"/>
  <c r="P16"/>
  <c r="Q15"/>
  <c r="P15"/>
  <c r="Q14"/>
  <c r="P14"/>
  <c r="R14"/>
  <c r="Q13"/>
  <c r="P13"/>
  <c r="Q12"/>
  <c r="P12"/>
  <c r="R12" s="1"/>
  <c r="Q11"/>
  <c r="P11"/>
  <c r="R11"/>
  <c r="Q10"/>
  <c r="P10"/>
  <c r="Q9"/>
  <c r="P9"/>
  <c r="Q8"/>
  <c r="P8"/>
  <c r="R8" s="1"/>
  <c r="Q7"/>
  <c r="P7"/>
  <c r="Q6"/>
  <c r="P6"/>
  <c r="Q5"/>
  <c r="P5"/>
  <c r="Q4"/>
  <c r="P4"/>
  <c r="F17"/>
  <c r="F16"/>
  <c r="F15"/>
  <c r="F14"/>
  <c r="F13"/>
  <c r="F12"/>
  <c r="F11"/>
  <c r="F10"/>
  <c r="F9"/>
  <c r="F8"/>
  <c r="F7"/>
  <c r="F6"/>
  <c r="I101"/>
  <c r="L81"/>
  <c r="O111"/>
  <c r="I81"/>
  <c r="L68"/>
  <c r="I68"/>
  <c r="R60"/>
  <c r="N85" i="60"/>
  <c r="O85" s="1"/>
  <c r="K85"/>
  <c r="H85"/>
  <c r="E85"/>
  <c r="F85" s="1"/>
  <c r="P86"/>
  <c r="Q86"/>
  <c r="R86" s="1"/>
  <c r="P87"/>
  <c r="Q87"/>
  <c r="P88"/>
  <c r="Q88"/>
  <c r="N89"/>
  <c r="K89"/>
  <c r="H89"/>
  <c r="I89" s="1"/>
  <c r="E89"/>
  <c r="F89" s="1"/>
  <c r="P90"/>
  <c r="R90" s="1"/>
  <c r="Q90"/>
  <c r="P91"/>
  <c r="R91" s="1"/>
  <c r="Q91"/>
  <c r="P92"/>
  <c r="Q92"/>
  <c r="P93"/>
  <c r="R93" s="1"/>
  <c r="Q93"/>
  <c r="P94"/>
  <c r="R94" s="1"/>
  <c r="Q94"/>
  <c r="P95"/>
  <c r="Q95"/>
  <c r="P96"/>
  <c r="Q96"/>
  <c r="P97"/>
  <c r="R97" s="1"/>
  <c r="Q97"/>
  <c r="N99"/>
  <c r="O99" s="1"/>
  <c r="K99"/>
  <c r="H99"/>
  <c r="E99"/>
  <c r="P100"/>
  <c r="Q100"/>
  <c r="P101"/>
  <c r="Q101"/>
  <c r="P102"/>
  <c r="Q102"/>
  <c r="P103"/>
  <c r="Q103"/>
  <c r="R103" s="1"/>
  <c r="P104"/>
  <c r="Q104"/>
  <c r="R104" s="1"/>
  <c r="P105"/>
  <c r="Q105"/>
  <c r="P106"/>
  <c r="Q106"/>
  <c r="R106"/>
  <c r="P107"/>
  <c r="Q107"/>
  <c r="P108"/>
  <c r="Q108"/>
  <c r="N109"/>
  <c r="K109"/>
  <c r="L109" s="1"/>
  <c r="H109"/>
  <c r="E109"/>
  <c r="F109"/>
  <c r="P110"/>
  <c r="Q110"/>
  <c r="P111"/>
  <c r="Q111"/>
  <c r="P112"/>
  <c r="Q112"/>
  <c r="P113"/>
  <c r="Q113"/>
  <c r="R113" s="1"/>
  <c r="N114"/>
  <c r="O114"/>
  <c r="K114"/>
  <c r="L114"/>
  <c r="H114"/>
  <c r="E114"/>
  <c r="F114" s="1"/>
  <c r="P115"/>
  <c r="Q115"/>
  <c r="P116"/>
  <c r="Q116"/>
  <c r="R116"/>
  <c r="P117"/>
  <c r="Q117"/>
  <c r="P118"/>
  <c r="Q118"/>
  <c r="P119"/>
  <c r="Q119"/>
  <c r="R119" s="1"/>
  <c r="P120"/>
  <c r="Q120"/>
  <c r="P121"/>
  <c r="R121" s="1"/>
  <c r="Q121"/>
  <c r="N122"/>
  <c r="O122" s="1"/>
  <c r="K122"/>
  <c r="H122"/>
  <c r="I122" s="1"/>
  <c r="F122"/>
  <c r="P123"/>
  <c r="Q123"/>
  <c r="P124"/>
  <c r="Q124"/>
  <c r="P125"/>
  <c r="Q125"/>
  <c r="R125" s="1"/>
  <c r="P126"/>
  <c r="Q126"/>
  <c r="P127"/>
  <c r="Q127"/>
  <c r="P128"/>
  <c r="Q128"/>
  <c r="P129"/>
  <c r="Q129"/>
  <c r="P130"/>
  <c r="Q130"/>
  <c r="P131"/>
  <c r="Q131"/>
  <c r="P132"/>
  <c r="Q132"/>
  <c r="P133"/>
  <c r="Q133"/>
  <c r="R133" s="1"/>
  <c r="P134"/>
  <c r="Q134"/>
  <c r="P135"/>
  <c r="Q135"/>
  <c r="P136"/>
  <c r="Q136"/>
  <c r="P137"/>
  <c r="Q137"/>
  <c r="P138"/>
  <c r="Q138"/>
  <c r="P139"/>
  <c r="Q139"/>
  <c r="P140"/>
  <c r="Q140"/>
  <c r="P141"/>
  <c r="Q141"/>
  <c r="P142"/>
  <c r="Q142"/>
  <c r="R142" s="1"/>
  <c r="P143"/>
  <c r="Q143"/>
  <c r="P144"/>
  <c r="Q144"/>
  <c r="N145"/>
  <c r="O145"/>
  <c r="K145"/>
  <c r="H145"/>
  <c r="I145" s="1"/>
  <c r="E145"/>
  <c r="P146"/>
  <c r="Q146"/>
  <c r="P147"/>
  <c r="Q147"/>
  <c r="P148"/>
  <c r="Q148"/>
  <c r="R148"/>
  <c r="P149"/>
  <c r="Q149"/>
  <c r="N150"/>
  <c r="O150"/>
  <c r="K150"/>
  <c r="L150"/>
  <c r="H150"/>
  <c r="I150"/>
  <c r="E150"/>
  <c r="P151"/>
  <c r="Q151"/>
  <c r="P152"/>
  <c r="Q152"/>
  <c r="P153"/>
  <c r="Q153"/>
  <c r="P154"/>
  <c r="Q154"/>
  <c r="N155"/>
  <c r="O155" s="1"/>
  <c r="K155"/>
  <c r="L155" s="1"/>
  <c r="H155"/>
  <c r="I155" s="1"/>
  <c r="P156"/>
  <c r="Q156"/>
  <c r="R156"/>
  <c r="P157"/>
  <c r="Q157"/>
  <c r="P158"/>
  <c r="Q158"/>
  <c r="R158" s="1"/>
  <c r="P159"/>
  <c r="Q159"/>
  <c r="P160"/>
  <c r="Q160"/>
  <c r="P161"/>
  <c r="Q161"/>
  <c r="P162"/>
  <c r="Q162"/>
  <c r="R162"/>
  <c r="P163"/>
  <c r="Q163"/>
  <c r="R163" s="1"/>
  <c r="P164"/>
  <c r="Q164"/>
  <c r="P165"/>
  <c r="Q165"/>
  <c r="P166"/>
  <c r="Q166"/>
  <c r="R166" s="1"/>
  <c r="P167"/>
  <c r="Q167"/>
  <c r="P168"/>
  <c r="Q168"/>
  <c r="R168"/>
  <c r="P169"/>
  <c r="Q169"/>
  <c r="P170"/>
  <c r="Q170"/>
  <c r="R170" s="1"/>
  <c r="P171"/>
  <c r="Q171"/>
  <c r="P172"/>
  <c r="Q172"/>
  <c r="R172" s="1"/>
  <c r="P174"/>
  <c r="N174"/>
  <c r="K174"/>
  <c r="H174"/>
  <c r="P175"/>
  <c r="Q175"/>
  <c r="P176"/>
  <c r="Q176"/>
  <c r="P177"/>
  <c r="Q177"/>
  <c r="P178"/>
  <c r="Q178"/>
  <c r="P179"/>
  <c r="Q179"/>
  <c r="P180"/>
  <c r="Q180"/>
  <c r="R180"/>
  <c r="P181"/>
  <c r="Q181"/>
  <c r="P182"/>
  <c r="Q182"/>
  <c r="P183"/>
  <c r="Q183"/>
  <c r="R183" s="1"/>
  <c r="P184"/>
  <c r="Q184"/>
  <c r="P185"/>
  <c r="Q185"/>
  <c r="P186"/>
  <c r="Q186"/>
  <c r="P187"/>
  <c r="Q187"/>
  <c r="P188"/>
  <c r="Q188"/>
  <c r="P189"/>
  <c r="Q189"/>
  <c r="R189" s="1"/>
  <c r="P190"/>
  <c r="Q190"/>
  <c r="P193"/>
  <c r="Q193"/>
  <c r="N194"/>
  <c r="K194"/>
  <c r="L194" s="1"/>
  <c r="P195"/>
  <c r="Q195"/>
  <c r="R195" s="1"/>
  <c r="P196"/>
  <c r="Q196"/>
  <c r="P197"/>
  <c r="Q197"/>
  <c r="R197"/>
  <c r="P198"/>
  <c r="Q198"/>
  <c r="P199"/>
  <c r="Q199"/>
  <c r="N200"/>
  <c r="O200"/>
  <c r="K200"/>
  <c r="H200"/>
  <c r="P201"/>
  <c r="Q201"/>
  <c r="P202"/>
  <c r="Q202"/>
  <c r="P203"/>
  <c r="Q203"/>
  <c r="P204"/>
  <c r="Q204"/>
  <c r="R204" s="1"/>
  <c r="P205"/>
  <c r="Q205"/>
  <c r="P206"/>
  <c r="Q206"/>
  <c r="P207"/>
  <c r="Q207"/>
  <c r="P208"/>
  <c r="Q208"/>
  <c r="P209"/>
  <c r="Q209"/>
  <c r="P210"/>
  <c r="N210"/>
  <c r="K210"/>
  <c r="L210" s="1"/>
  <c r="H210"/>
  <c r="I210" s="1"/>
  <c r="E210"/>
  <c r="F210" s="1"/>
  <c r="P211"/>
  <c r="Q211"/>
  <c r="P212"/>
  <c r="Q212"/>
  <c r="P213"/>
  <c r="Q213"/>
  <c r="P215"/>
  <c r="R215" s="1"/>
  <c r="Q215"/>
  <c r="P216"/>
  <c r="Q216"/>
  <c r="R216"/>
  <c r="P217"/>
  <c r="Q217"/>
  <c r="P218"/>
  <c r="Q218"/>
  <c r="R218" s="1"/>
  <c r="P219"/>
  <c r="Q219"/>
  <c r="P220"/>
  <c r="O220"/>
  <c r="L220"/>
  <c r="I220"/>
  <c r="F220"/>
  <c r="P221"/>
  <c r="Q221"/>
  <c r="R221" s="1"/>
  <c r="P222"/>
  <c r="Q222"/>
  <c r="R224"/>
  <c r="N225"/>
  <c r="N233" s="1"/>
  <c r="K225"/>
  <c r="H225"/>
  <c r="H233"/>
  <c r="E225"/>
  <c r="P226"/>
  <c r="Q226"/>
  <c r="R226"/>
  <c r="P227"/>
  <c r="Q227"/>
  <c r="R227" s="1"/>
  <c r="P228"/>
  <c r="Q228"/>
  <c r="P229"/>
  <c r="Q229"/>
  <c r="P230"/>
  <c r="Q230"/>
  <c r="R230" s="1"/>
  <c r="P231"/>
  <c r="Q231"/>
  <c r="R231" s="1"/>
  <c r="P232"/>
  <c r="Q232"/>
  <c r="P235"/>
  <c r="Q235"/>
  <c r="P236"/>
  <c r="R236" s="1"/>
  <c r="Q236"/>
  <c r="P237"/>
  <c r="Q237"/>
  <c r="N238"/>
  <c r="K238"/>
  <c r="H238"/>
  <c r="P239"/>
  <c r="Q239"/>
  <c r="P240"/>
  <c r="Q240"/>
  <c r="P241"/>
  <c r="Q241"/>
  <c r="P242"/>
  <c r="Q242"/>
  <c r="R242" s="1"/>
  <c r="P243"/>
  <c r="Q243"/>
  <c r="P244"/>
  <c r="Q244"/>
  <c r="P245"/>
  <c r="Q245"/>
  <c r="P246"/>
  <c r="Q246"/>
  <c r="R246" s="1"/>
  <c r="P247"/>
  <c r="Q247"/>
  <c r="N248"/>
  <c r="Q248" s="1"/>
  <c r="K248"/>
  <c r="L248"/>
  <c r="H248"/>
  <c r="H260"/>
  <c r="F248"/>
  <c r="P249"/>
  <c r="Q249"/>
  <c r="P250"/>
  <c r="Q250"/>
  <c r="P251"/>
  <c r="Q251"/>
  <c r="R251"/>
  <c r="P252"/>
  <c r="Q252"/>
  <c r="P253"/>
  <c r="Q253"/>
  <c r="R253" s="1"/>
  <c r="P254"/>
  <c r="Q254"/>
  <c r="P255"/>
  <c r="Q255"/>
  <c r="R255" s="1"/>
  <c r="P256"/>
  <c r="Q256"/>
  <c r="P257"/>
  <c r="Q257"/>
  <c r="P258"/>
  <c r="Q258"/>
  <c r="P259"/>
  <c r="Q259"/>
  <c r="E260"/>
  <c r="P262"/>
  <c r="Q262"/>
  <c r="P263"/>
  <c r="Q263"/>
  <c r="R263" s="1"/>
  <c r="P264"/>
  <c r="Q264"/>
  <c r="N265"/>
  <c r="K265"/>
  <c r="L265"/>
  <c r="H265"/>
  <c r="E265"/>
  <c r="F265" s="1"/>
  <c r="P266"/>
  <c r="Q266"/>
  <c r="P267"/>
  <c r="Q267"/>
  <c r="R267" s="1"/>
  <c r="P268"/>
  <c r="Q268"/>
  <c r="P269"/>
  <c r="Q269"/>
  <c r="P270"/>
  <c r="Q270"/>
  <c r="R270" s="1"/>
  <c r="P271"/>
  <c r="Q271"/>
  <c r="R271" s="1"/>
  <c r="P272"/>
  <c r="Q272"/>
  <c r="P273"/>
  <c r="Q273"/>
  <c r="P274"/>
  <c r="Q274"/>
  <c r="N275"/>
  <c r="O275" s="1"/>
  <c r="K275"/>
  <c r="L275" s="1"/>
  <c r="H275"/>
  <c r="E275"/>
  <c r="F275"/>
  <c r="P276"/>
  <c r="Q276"/>
  <c r="P277"/>
  <c r="Q277"/>
  <c r="R277" s="1"/>
  <c r="P278"/>
  <c r="Q278"/>
  <c r="P279"/>
  <c r="Q279"/>
  <c r="P280"/>
  <c r="Q280"/>
  <c r="P281"/>
  <c r="Q281"/>
  <c r="R281"/>
  <c r="P282"/>
  <c r="Q282"/>
  <c r="P283"/>
  <c r="Q283"/>
  <c r="R283" s="1"/>
  <c r="P284"/>
  <c r="Q284"/>
  <c r="R284" s="1"/>
  <c r="P285"/>
  <c r="Q285"/>
  <c r="R285" s="1"/>
  <c r="P286"/>
  <c r="Q286"/>
  <c r="P291"/>
  <c r="Q291"/>
  <c r="P292"/>
  <c r="Q292"/>
  <c r="P294"/>
  <c r="Q294"/>
  <c r="P295"/>
  <c r="Q295"/>
  <c r="R295"/>
  <c r="P298"/>
  <c r="Q298"/>
  <c r="P299"/>
  <c r="Q299"/>
  <c r="P300"/>
  <c r="Q300"/>
  <c r="P301"/>
  <c r="Q301"/>
  <c r="R301" s="1"/>
  <c r="P302"/>
  <c r="Q302"/>
  <c r="P305"/>
  <c r="Q305"/>
  <c r="P306"/>
  <c r="Q306"/>
  <c r="P307"/>
  <c r="Q307"/>
  <c r="R307" s="1"/>
  <c r="P308"/>
  <c r="Q308"/>
  <c r="R308" s="1"/>
  <c r="Q309"/>
  <c r="R309"/>
  <c r="P310"/>
  <c r="Q310"/>
  <c r="P312"/>
  <c r="Q312"/>
  <c r="R312" s="1"/>
  <c r="P313"/>
  <c r="Q313"/>
  <c r="P314"/>
  <c r="Q314"/>
  <c r="P316"/>
  <c r="Q316"/>
  <c r="P317"/>
  <c r="Q317"/>
  <c r="R317" s="1"/>
  <c r="P318"/>
  <c r="Q318"/>
  <c r="P319"/>
  <c r="Q319"/>
  <c r="P320"/>
  <c r="Q320"/>
  <c r="E321"/>
  <c r="F321"/>
  <c r="Q322"/>
  <c r="G25" i="53"/>
  <c r="E323" i="60"/>
  <c r="F323"/>
  <c r="P324"/>
  <c r="Q324"/>
  <c r="R324" s="1"/>
  <c r="P325"/>
  <c r="Q325"/>
  <c r="R325" s="1"/>
  <c r="P326"/>
  <c r="Q326"/>
  <c r="R326"/>
  <c r="O286"/>
  <c r="O285"/>
  <c r="O284"/>
  <c r="O283"/>
  <c r="O282"/>
  <c r="O281"/>
  <c r="O280"/>
  <c r="O279"/>
  <c r="O278"/>
  <c r="O277"/>
  <c r="O276"/>
  <c r="O274"/>
  <c r="O273"/>
  <c r="O272"/>
  <c r="O271"/>
  <c r="O270"/>
  <c r="O269"/>
  <c r="O268"/>
  <c r="O267"/>
  <c r="O266"/>
  <c r="O264"/>
  <c r="O263"/>
  <c r="O262"/>
  <c r="O259"/>
  <c r="O258"/>
  <c r="O257"/>
  <c r="O256"/>
  <c r="O255"/>
  <c r="O254"/>
  <c r="O253"/>
  <c r="O252"/>
  <c r="O251"/>
  <c r="O250"/>
  <c r="O249"/>
  <c r="O247"/>
  <c r="O246"/>
  <c r="O245"/>
  <c r="O244"/>
  <c r="O243"/>
  <c r="O242"/>
  <c r="O241"/>
  <c r="O240"/>
  <c r="O239"/>
  <c r="O237"/>
  <c r="O236"/>
  <c r="O235"/>
  <c r="O232"/>
  <c r="O231"/>
  <c r="O230"/>
  <c r="O229"/>
  <c r="O228"/>
  <c r="O227"/>
  <c r="O226"/>
  <c r="O224"/>
  <c r="O222"/>
  <c r="O221"/>
  <c r="O219"/>
  <c r="O218"/>
  <c r="O217"/>
  <c r="O216"/>
  <c r="O215"/>
  <c r="O213"/>
  <c r="O212"/>
  <c r="O211"/>
  <c r="O209"/>
  <c r="O208"/>
  <c r="O207"/>
  <c r="O206"/>
  <c r="O205"/>
  <c r="O204"/>
  <c r="O203"/>
  <c r="O202"/>
  <c r="O201"/>
  <c r="O199"/>
  <c r="O198"/>
  <c r="O197"/>
  <c r="O196"/>
  <c r="O195"/>
  <c r="M194"/>
  <c r="O193"/>
  <c r="O190"/>
  <c r="O189"/>
  <c r="O188"/>
  <c r="O187"/>
  <c r="O186"/>
  <c r="O185"/>
  <c r="O184"/>
  <c r="O183"/>
  <c r="O182"/>
  <c r="O181"/>
  <c r="O180"/>
  <c r="O179"/>
  <c r="O178"/>
  <c r="O177"/>
  <c r="O176"/>
  <c r="O175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4"/>
  <c r="O153"/>
  <c r="O152"/>
  <c r="O151"/>
  <c r="O149"/>
  <c r="O148"/>
  <c r="O147"/>
  <c r="O146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1"/>
  <c r="O120"/>
  <c r="O119"/>
  <c r="O118"/>
  <c r="O117"/>
  <c r="O116"/>
  <c r="O115"/>
  <c r="O113"/>
  <c r="O112"/>
  <c r="O111"/>
  <c r="O110"/>
  <c r="O108"/>
  <c r="O107"/>
  <c r="O106"/>
  <c r="O105"/>
  <c r="O104"/>
  <c r="O103"/>
  <c r="O102"/>
  <c r="O101"/>
  <c r="O100"/>
  <c r="O97"/>
  <c r="O96"/>
  <c r="O95"/>
  <c r="O94"/>
  <c r="O93"/>
  <c r="O92"/>
  <c r="O91"/>
  <c r="O90"/>
  <c r="O88"/>
  <c r="O87"/>
  <c r="O86"/>
  <c r="O82"/>
  <c r="O81"/>
  <c r="O80"/>
  <c r="O79"/>
  <c r="O78"/>
  <c r="O77"/>
  <c r="O76"/>
  <c r="O75"/>
  <c r="O74"/>
  <c r="O73"/>
  <c r="O71"/>
  <c r="O70"/>
  <c r="O69"/>
  <c r="O68"/>
  <c r="O67"/>
  <c r="O66"/>
  <c r="O65"/>
  <c r="O64"/>
  <c r="O63"/>
  <c r="O62"/>
  <c r="O60"/>
  <c r="O59"/>
  <c r="O58"/>
  <c r="O57"/>
  <c r="O56"/>
  <c r="O55"/>
  <c r="O54"/>
  <c r="O53"/>
  <c r="O52"/>
  <c r="O51"/>
  <c r="O49"/>
  <c r="O48"/>
  <c r="O45"/>
  <c r="O44"/>
  <c r="O43"/>
  <c r="O42"/>
  <c r="O41"/>
  <c r="O40"/>
  <c r="O39"/>
  <c r="O38"/>
  <c r="O37"/>
  <c r="O36"/>
  <c r="O34"/>
  <c r="O33"/>
  <c r="O32"/>
  <c r="O31"/>
  <c r="O30"/>
  <c r="O29"/>
  <c r="O28"/>
  <c r="O27"/>
  <c r="O26"/>
  <c r="O25"/>
  <c r="O23"/>
  <c r="O22"/>
  <c r="O21"/>
  <c r="O20"/>
  <c r="O19"/>
  <c r="O18"/>
  <c r="O17"/>
  <c r="O16"/>
  <c r="O15"/>
  <c r="O14"/>
  <c r="O12"/>
  <c r="O11"/>
  <c r="O9"/>
  <c r="O8"/>
  <c r="O7"/>
  <c r="O6"/>
  <c r="O5"/>
  <c r="O4"/>
  <c r="L286"/>
  <c r="L285"/>
  <c r="L284"/>
  <c r="L283"/>
  <c r="L282"/>
  <c r="L281"/>
  <c r="L280"/>
  <c r="L279"/>
  <c r="L278"/>
  <c r="L277"/>
  <c r="L276"/>
  <c r="L274"/>
  <c r="L273"/>
  <c r="L272"/>
  <c r="L271"/>
  <c r="L270"/>
  <c r="L269"/>
  <c r="L268"/>
  <c r="L267"/>
  <c r="L266"/>
  <c r="L264"/>
  <c r="L263"/>
  <c r="L262"/>
  <c r="L259"/>
  <c r="L258"/>
  <c r="L257"/>
  <c r="L256"/>
  <c r="L255"/>
  <c r="L254"/>
  <c r="L253"/>
  <c r="L252"/>
  <c r="L251"/>
  <c r="L250"/>
  <c r="L249"/>
  <c r="L247"/>
  <c r="L246"/>
  <c r="L245"/>
  <c r="L244"/>
  <c r="L243"/>
  <c r="L242"/>
  <c r="L241"/>
  <c r="L240"/>
  <c r="L239"/>
  <c r="L237"/>
  <c r="L236"/>
  <c r="L235"/>
  <c r="L232"/>
  <c r="L231"/>
  <c r="L230"/>
  <c r="L229"/>
  <c r="L228"/>
  <c r="L227"/>
  <c r="L226"/>
  <c r="L224"/>
  <c r="L222"/>
  <c r="L221"/>
  <c r="L219"/>
  <c r="L218"/>
  <c r="L217"/>
  <c r="L216"/>
  <c r="L215"/>
  <c r="L213"/>
  <c r="L212"/>
  <c r="L211"/>
  <c r="L209"/>
  <c r="L208"/>
  <c r="L207"/>
  <c r="L206"/>
  <c r="L205"/>
  <c r="L204"/>
  <c r="L203"/>
  <c r="L202"/>
  <c r="L201"/>
  <c r="L199"/>
  <c r="L198"/>
  <c r="L197"/>
  <c r="L196"/>
  <c r="L195"/>
  <c r="J194"/>
  <c r="L193"/>
  <c r="L190"/>
  <c r="L189"/>
  <c r="L188"/>
  <c r="L187"/>
  <c r="L186"/>
  <c r="L185"/>
  <c r="L184"/>
  <c r="L183"/>
  <c r="L182"/>
  <c r="L181"/>
  <c r="L180"/>
  <c r="L179"/>
  <c r="L178"/>
  <c r="L177"/>
  <c r="L176"/>
  <c r="L175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4"/>
  <c r="L153"/>
  <c r="L152"/>
  <c r="L151"/>
  <c r="L149"/>
  <c r="L148"/>
  <c r="L147"/>
  <c r="L146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1"/>
  <c r="L120"/>
  <c r="L119"/>
  <c r="L118"/>
  <c r="L117"/>
  <c r="L116"/>
  <c r="L115"/>
  <c r="L113"/>
  <c r="L112"/>
  <c r="L111"/>
  <c r="L110"/>
  <c r="L108"/>
  <c r="L107"/>
  <c r="L106"/>
  <c r="L105"/>
  <c r="L104"/>
  <c r="L103"/>
  <c r="L102"/>
  <c r="L101"/>
  <c r="L100"/>
  <c r="L97"/>
  <c r="L96"/>
  <c r="L95"/>
  <c r="L94"/>
  <c r="L93"/>
  <c r="L92"/>
  <c r="L91"/>
  <c r="L90"/>
  <c r="L88"/>
  <c r="L87"/>
  <c r="L86"/>
  <c r="L82"/>
  <c r="L81"/>
  <c r="L80"/>
  <c r="L79"/>
  <c r="L78"/>
  <c r="L77"/>
  <c r="L76"/>
  <c r="L75"/>
  <c r="L74"/>
  <c r="L73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49"/>
  <c r="L48"/>
  <c r="L45"/>
  <c r="L44"/>
  <c r="L43"/>
  <c r="L42"/>
  <c r="L41"/>
  <c r="L40"/>
  <c r="L39"/>
  <c r="L38"/>
  <c r="L37"/>
  <c r="L36"/>
  <c r="L34"/>
  <c r="L33"/>
  <c r="L32"/>
  <c r="L31"/>
  <c r="L30"/>
  <c r="L29"/>
  <c r="L28"/>
  <c r="L27"/>
  <c r="L26"/>
  <c r="L25"/>
  <c r="L23"/>
  <c r="L22"/>
  <c r="L21"/>
  <c r="L20"/>
  <c r="L19"/>
  <c r="L18"/>
  <c r="L17"/>
  <c r="L16"/>
  <c r="L15"/>
  <c r="L14"/>
  <c r="L13"/>
  <c r="L12"/>
  <c r="L11"/>
  <c r="L9"/>
  <c r="L8"/>
  <c r="L7"/>
  <c r="L6"/>
  <c r="L5"/>
  <c r="L4"/>
  <c r="F326"/>
  <c r="F325"/>
  <c r="F324"/>
  <c r="F322"/>
  <c r="F320"/>
  <c r="F319"/>
  <c r="F318"/>
  <c r="F317"/>
  <c r="F316"/>
  <c r="F314"/>
  <c r="F313"/>
  <c r="F312"/>
  <c r="F309"/>
  <c r="F308"/>
  <c r="F306"/>
  <c r="F305"/>
  <c r="F302"/>
  <c r="F301"/>
  <c r="F300"/>
  <c r="F299"/>
  <c r="F298"/>
  <c r="F295"/>
  <c r="F294"/>
  <c r="F292"/>
  <c r="F291"/>
  <c r="F286"/>
  <c r="F285"/>
  <c r="F284"/>
  <c r="F283"/>
  <c r="F282"/>
  <c r="F281"/>
  <c r="F280"/>
  <c r="F279"/>
  <c r="F278"/>
  <c r="F277"/>
  <c r="F276"/>
  <c r="F274"/>
  <c r="F273"/>
  <c r="F272"/>
  <c r="F271"/>
  <c r="F270"/>
  <c r="F269"/>
  <c r="F268"/>
  <c r="F267"/>
  <c r="F266"/>
  <c r="F264"/>
  <c r="F263"/>
  <c r="F262"/>
  <c r="F259"/>
  <c r="F258"/>
  <c r="F257"/>
  <c r="F256"/>
  <c r="F255"/>
  <c r="F254"/>
  <c r="F253"/>
  <c r="F252"/>
  <c r="F251"/>
  <c r="F250"/>
  <c r="F249"/>
  <c r="F247"/>
  <c r="F246"/>
  <c r="F245"/>
  <c r="F244"/>
  <c r="F243"/>
  <c r="F242"/>
  <c r="F241"/>
  <c r="F240"/>
  <c r="F239"/>
  <c r="F237"/>
  <c r="F236"/>
  <c r="F235"/>
  <c r="F232"/>
  <c r="F231"/>
  <c r="F230"/>
  <c r="F229"/>
  <c r="F228"/>
  <c r="F227"/>
  <c r="F226"/>
  <c r="F224"/>
  <c r="F222"/>
  <c r="F221"/>
  <c r="F219"/>
  <c r="F218"/>
  <c r="F217"/>
  <c r="F216"/>
  <c r="F215"/>
  <c r="F213"/>
  <c r="F212"/>
  <c r="F211"/>
  <c r="F209"/>
  <c r="F208"/>
  <c r="F207"/>
  <c r="F206"/>
  <c r="F205"/>
  <c r="F204"/>
  <c r="F203"/>
  <c r="F202"/>
  <c r="F201"/>
  <c r="F199"/>
  <c r="F198"/>
  <c r="F197"/>
  <c r="F196"/>
  <c r="F195"/>
  <c r="D194"/>
  <c r="F194" s="1"/>
  <c r="F193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4"/>
  <c r="F153"/>
  <c r="F152"/>
  <c r="F151"/>
  <c r="F149"/>
  <c r="F148"/>
  <c r="F147"/>
  <c r="F146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1"/>
  <c r="F120"/>
  <c r="F119"/>
  <c r="F118"/>
  <c r="F117"/>
  <c r="F116"/>
  <c r="F115"/>
  <c r="F113"/>
  <c r="F112"/>
  <c r="F111"/>
  <c r="F110"/>
  <c r="F108"/>
  <c r="F107"/>
  <c r="F106"/>
  <c r="F105"/>
  <c r="F104"/>
  <c r="F103"/>
  <c r="F102"/>
  <c r="F101"/>
  <c r="F100"/>
  <c r="F97"/>
  <c r="F96"/>
  <c r="F95"/>
  <c r="F94"/>
  <c r="F93"/>
  <c r="F92"/>
  <c r="F91"/>
  <c r="F90"/>
  <c r="F88"/>
  <c r="F87"/>
  <c r="F86"/>
  <c r="F82"/>
  <c r="F81"/>
  <c r="F80"/>
  <c r="F79"/>
  <c r="F78"/>
  <c r="F77"/>
  <c r="F76"/>
  <c r="F75"/>
  <c r="F74"/>
  <c r="F73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2"/>
  <c r="F51"/>
  <c r="F49"/>
  <c r="F48"/>
  <c r="F45"/>
  <c r="F44"/>
  <c r="F43"/>
  <c r="F42"/>
  <c r="F41"/>
  <c r="F40"/>
  <c r="F39"/>
  <c r="F38"/>
  <c r="F37"/>
  <c r="F36"/>
  <c r="F34"/>
  <c r="F33"/>
  <c r="F32"/>
  <c r="F31"/>
  <c r="F30"/>
  <c r="F29"/>
  <c r="F28"/>
  <c r="F27"/>
  <c r="F26"/>
  <c r="F25"/>
  <c r="F23"/>
  <c r="F22"/>
  <c r="F21"/>
  <c r="F20"/>
  <c r="F19"/>
  <c r="F18"/>
  <c r="F17"/>
  <c r="F16"/>
  <c r="F15"/>
  <c r="F14"/>
  <c r="F12"/>
  <c r="F11"/>
  <c r="F9"/>
  <c r="F8"/>
  <c r="F7"/>
  <c r="F6"/>
  <c r="F5"/>
  <c r="F4"/>
  <c r="P200"/>
  <c r="G194"/>
  <c r="F150"/>
  <c r="I286"/>
  <c r="I285"/>
  <c r="I284"/>
  <c r="I283"/>
  <c r="I282"/>
  <c r="I281"/>
  <c r="I280"/>
  <c r="I279"/>
  <c r="I278"/>
  <c r="I277"/>
  <c r="I276"/>
  <c r="I274"/>
  <c r="I273"/>
  <c r="I272"/>
  <c r="I271"/>
  <c r="I270"/>
  <c r="I269"/>
  <c r="I268"/>
  <c r="I267"/>
  <c r="I266"/>
  <c r="I264"/>
  <c r="I263"/>
  <c r="I262"/>
  <c r="I259"/>
  <c r="I258"/>
  <c r="I257"/>
  <c r="I256"/>
  <c r="I255"/>
  <c r="I254"/>
  <c r="I253"/>
  <c r="I252"/>
  <c r="I251"/>
  <c r="I250"/>
  <c r="I249"/>
  <c r="I247"/>
  <c r="I246"/>
  <c r="I245"/>
  <c r="I244"/>
  <c r="I243"/>
  <c r="I242"/>
  <c r="I241"/>
  <c r="I240"/>
  <c r="I239"/>
  <c r="I237"/>
  <c r="I236"/>
  <c r="I235"/>
  <c r="I232"/>
  <c r="I231"/>
  <c r="I230"/>
  <c r="I229"/>
  <c r="I228"/>
  <c r="I227"/>
  <c r="I226"/>
  <c r="I224"/>
  <c r="I222"/>
  <c r="I221"/>
  <c r="I219"/>
  <c r="I218"/>
  <c r="I217"/>
  <c r="I216"/>
  <c r="I215"/>
  <c r="I212"/>
  <c r="I211"/>
  <c r="I209"/>
  <c r="I208"/>
  <c r="I207"/>
  <c r="I206"/>
  <c r="I205"/>
  <c r="I204"/>
  <c r="I203"/>
  <c r="I202"/>
  <c r="I201"/>
  <c r="I199"/>
  <c r="I198"/>
  <c r="I197"/>
  <c r="I196"/>
  <c r="I195"/>
  <c r="I193"/>
  <c r="I190"/>
  <c r="I189"/>
  <c r="I188"/>
  <c r="I187"/>
  <c r="I186"/>
  <c r="I185"/>
  <c r="I184"/>
  <c r="I183"/>
  <c r="I182"/>
  <c r="I181"/>
  <c r="I180"/>
  <c r="I179"/>
  <c r="I178"/>
  <c r="I177"/>
  <c r="I176"/>
  <c r="I175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4"/>
  <c r="I153"/>
  <c r="I152"/>
  <c r="I151"/>
  <c r="I149"/>
  <c r="I148"/>
  <c r="I147"/>
  <c r="I146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1"/>
  <c r="I120"/>
  <c r="I119"/>
  <c r="I118"/>
  <c r="I117"/>
  <c r="I116"/>
  <c r="I115"/>
  <c r="I113"/>
  <c r="I112"/>
  <c r="I111"/>
  <c r="I110"/>
  <c r="I108"/>
  <c r="I107"/>
  <c r="I106"/>
  <c r="I105"/>
  <c r="I104"/>
  <c r="I103"/>
  <c r="I102"/>
  <c r="I101"/>
  <c r="I100"/>
  <c r="I97"/>
  <c r="I96"/>
  <c r="I95"/>
  <c r="I94"/>
  <c r="I93"/>
  <c r="I92"/>
  <c r="I91"/>
  <c r="I90"/>
  <c r="I88"/>
  <c r="I87"/>
  <c r="I86"/>
  <c r="I82"/>
  <c r="I81"/>
  <c r="I80"/>
  <c r="I79"/>
  <c r="I78"/>
  <c r="I77"/>
  <c r="I76"/>
  <c r="I75"/>
  <c r="I74"/>
  <c r="I73"/>
  <c r="I71"/>
  <c r="I70"/>
  <c r="I69"/>
  <c r="I68"/>
  <c r="I67"/>
  <c r="I66"/>
  <c r="I65"/>
  <c r="I64"/>
  <c r="I63"/>
  <c r="I62"/>
  <c r="I60"/>
  <c r="I59"/>
  <c r="I58"/>
  <c r="I57"/>
  <c r="I56"/>
  <c r="I55"/>
  <c r="I54"/>
  <c r="I53"/>
  <c r="I52"/>
  <c r="I51"/>
  <c r="I49"/>
  <c r="I48"/>
  <c r="I45"/>
  <c r="I44"/>
  <c r="I43"/>
  <c r="I42"/>
  <c r="I41"/>
  <c r="I40"/>
  <c r="I39"/>
  <c r="I38"/>
  <c r="I37"/>
  <c r="I36"/>
  <c r="I34"/>
  <c r="I33"/>
  <c r="I32"/>
  <c r="I31"/>
  <c r="I30"/>
  <c r="I29"/>
  <c r="I28"/>
  <c r="I27"/>
  <c r="I26"/>
  <c r="I25"/>
  <c r="I23"/>
  <c r="I22"/>
  <c r="I21"/>
  <c r="I20"/>
  <c r="I19"/>
  <c r="I18"/>
  <c r="I17"/>
  <c r="I16"/>
  <c r="I15"/>
  <c r="I14"/>
  <c r="I12"/>
  <c r="I11"/>
  <c r="I9"/>
  <c r="I8"/>
  <c r="I7"/>
  <c r="I6"/>
  <c r="I5"/>
  <c r="D329" i="21"/>
  <c r="I50" i="60"/>
  <c r="I4"/>
  <c r="F217" i="21"/>
  <c r="I216"/>
  <c r="I215"/>
  <c r="I214"/>
  <c r="I213"/>
  <c r="I212"/>
  <c r="I210"/>
  <c r="F32"/>
  <c r="M20" i="52"/>
  <c r="L20"/>
  <c r="K20"/>
  <c r="J20"/>
  <c r="I20"/>
  <c r="H20"/>
  <c r="G20"/>
  <c r="F20"/>
  <c r="E20"/>
  <c r="D20"/>
  <c r="C20"/>
  <c r="B20"/>
  <c r="N19"/>
  <c r="N18"/>
  <c r="N17"/>
  <c r="N16"/>
  <c r="N15"/>
  <c r="N14"/>
  <c r="N13"/>
  <c r="N12"/>
  <c r="N11"/>
  <c r="N10"/>
  <c r="N9"/>
  <c r="N7"/>
  <c r="N5"/>
  <c r="N4"/>
  <c r="N20" s="1"/>
  <c r="E44" i="36"/>
  <c r="E2"/>
  <c r="F211" i="21"/>
  <c r="F203"/>
  <c r="F201"/>
  <c r="F200"/>
  <c r="F199"/>
  <c r="F198"/>
  <c r="F197"/>
  <c r="F63"/>
  <c r="F62"/>
  <c r="F61"/>
  <c r="F60"/>
  <c r="F58"/>
  <c r="F57"/>
  <c r="F55"/>
  <c r="F54"/>
  <c r="Q53"/>
  <c r="F52"/>
  <c r="F51"/>
  <c r="F49"/>
  <c r="F48"/>
  <c r="F47"/>
  <c r="F45"/>
  <c r="F42"/>
  <c r="F41"/>
  <c r="F39"/>
  <c r="F38"/>
  <c r="F40"/>
  <c r="Q37"/>
  <c r="F35"/>
  <c r="F34"/>
  <c r="F21"/>
  <c r="F20"/>
  <c r="P18"/>
  <c r="F5"/>
  <c r="F81"/>
  <c r="F91"/>
  <c r="F53"/>
  <c r="F46"/>
  <c r="F68"/>
  <c r="F30" i="36"/>
  <c r="F10"/>
  <c r="F67"/>
  <c r="F66"/>
  <c r="F65"/>
  <c r="F64"/>
  <c r="F63"/>
  <c r="F62"/>
  <c r="F61"/>
  <c r="F51"/>
  <c r="F50"/>
  <c r="F49"/>
  <c r="F48"/>
  <c r="F47"/>
  <c r="F46"/>
  <c r="F45"/>
  <c r="F43"/>
  <c r="F42"/>
  <c r="F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9"/>
  <c r="F8"/>
  <c r="F7"/>
  <c r="F6"/>
  <c r="F5"/>
  <c r="F4"/>
  <c r="F3"/>
  <c r="F19" i="21"/>
  <c r="F4"/>
  <c r="Q18"/>
  <c r="F26"/>
  <c r="I213" i="60"/>
  <c r="I200"/>
  <c r="F72"/>
  <c r="P238"/>
  <c r="I194"/>
  <c r="I13"/>
  <c r="F155"/>
  <c r="I85"/>
  <c r="F13"/>
  <c r="E98"/>
  <c r="I99"/>
  <c r="L200"/>
  <c r="O61"/>
  <c r="N98"/>
  <c r="N191" s="1"/>
  <c r="J233"/>
  <c r="J287"/>
  <c r="P287" s="1"/>
  <c r="F15" i="53" s="1"/>
  <c r="L85" i="60"/>
  <c r="N287"/>
  <c r="O287" s="1"/>
  <c r="H46"/>
  <c r="R213"/>
  <c r="R177"/>
  <c r="R160"/>
  <c r="R143"/>
  <c r="I114"/>
  <c r="R12"/>
  <c r="R26"/>
  <c r="R28"/>
  <c r="R32"/>
  <c r="R38"/>
  <c r="F303"/>
  <c r="P10"/>
  <c r="M223"/>
  <c r="R134"/>
  <c r="R52"/>
  <c r="R60"/>
  <c r="R68"/>
  <c r="I248"/>
  <c r="R248"/>
  <c r="R77"/>
  <c r="R305"/>
  <c r="K260"/>
  <c r="R257"/>
  <c r="R249"/>
  <c r="R232"/>
  <c r="R228"/>
  <c r="H137" i="21"/>
  <c r="I137" s="1"/>
  <c r="G98" i="60"/>
  <c r="R314"/>
  <c r="R310"/>
  <c r="R313"/>
  <c r="R319"/>
  <c r="G26" i="53"/>
  <c r="R280" i="60"/>
  <c r="R107"/>
  <c r="Q99"/>
  <c r="R95"/>
  <c r="R88"/>
  <c r="R130" i="21"/>
  <c r="R253"/>
  <c r="D286"/>
  <c r="F44" i="36"/>
  <c r="F2"/>
  <c r="N286" i="21"/>
  <c r="G46" i="60"/>
  <c r="I260"/>
  <c r="R244"/>
  <c r="R240"/>
  <c r="R229"/>
  <c r="Q89"/>
  <c r="R89" s="1"/>
  <c r="R5"/>
  <c r="R7"/>
  <c r="R9"/>
  <c r="R17"/>
  <c r="R21"/>
  <c r="Q24"/>
  <c r="R24" s="1"/>
  <c r="R27"/>
  <c r="R31"/>
  <c r="R39"/>
  <c r="R49"/>
  <c r="R57"/>
  <c r="R67"/>
  <c r="R80"/>
  <c r="D173"/>
  <c r="G173"/>
  <c r="J223"/>
  <c r="Q311"/>
  <c r="R311"/>
  <c r="R299"/>
  <c r="R279"/>
  <c r="R262"/>
  <c r="R219"/>
  <c r="R211"/>
  <c r="R179"/>
  <c r="R159"/>
  <c r="Q150"/>
  <c r="R146"/>
  <c r="R137"/>
  <c r="R129"/>
  <c r="R118"/>
  <c r="R96"/>
  <c r="R92"/>
  <c r="Q85"/>
  <c r="R85" s="1"/>
  <c r="Q13"/>
  <c r="R13" s="1"/>
  <c r="D98"/>
  <c r="D191" s="1"/>
  <c r="J98"/>
  <c r="M98"/>
  <c r="P98" s="1"/>
  <c r="G191"/>
  <c r="Q214"/>
  <c r="R104" i="21"/>
  <c r="R257"/>
  <c r="R11" i="60"/>
  <c r="R14"/>
  <c r="R18"/>
  <c r="R22"/>
  <c r="R33"/>
  <c r="R36"/>
  <c r="R40"/>
  <c r="R44"/>
  <c r="R54"/>
  <c r="R58"/>
  <c r="Q61"/>
  <c r="R61" s="1"/>
  <c r="R65"/>
  <c r="R69"/>
  <c r="J173"/>
  <c r="J83"/>
  <c r="D287"/>
  <c r="R318"/>
  <c r="R300"/>
  <c r="R294"/>
  <c r="Q275"/>
  <c r="R256"/>
  <c r="R245"/>
  <c r="R241"/>
  <c r="Q238"/>
  <c r="R238" s="1"/>
  <c r="R235"/>
  <c r="R199"/>
  <c r="R188"/>
  <c r="R167"/>
  <c r="R126"/>
  <c r="Q114"/>
  <c r="R114" s="1"/>
  <c r="R108"/>
  <c r="R100"/>
  <c r="R30"/>
  <c r="R34"/>
  <c r="R37"/>
  <c r="R41"/>
  <c r="R45"/>
  <c r="R51"/>
  <c r="R55"/>
  <c r="R59"/>
  <c r="R62"/>
  <c r="R66"/>
  <c r="R70"/>
  <c r="R73"/>
  <c r="F50" i="21"/>
  <c r="R150" i="60"/>
  <c r="Q321"/>
  <c r="R259" i="21"/>
  <c r="F196"/>
  <c r="R16" i="60"/>
  <c r="R20"/>
  <c r="M46"/>
  <c r="D223"/>
  <c r="D260"/>
  <c r="F260"/>
  <c r="D83"/>
  <c r="F22" i="21"/>
  <c r="R320" i="60"/>
  <c r="R316"/>
  <c r="R302"/>
  <c r="R298"/>
  <c r="R291"/>
  <c r="R254"/>
  <c r="R247"/>
  <c r="R243"/>
  <c r="R239"/>
  <c r="R237"/>
  <c r="R202"/>
  <c r="E223"/>
  <c r="F223" s="1"/>
  <c r="R165"/>
  <c r="R128"/>
  <c r="R110"/>
  <c r="R102"/>
  <c r="R54" i="21"/>
  <c r="R166"/>
  <c r="G83" i="60"/>
  <c r="M286" i="21"/>
  <c r="R210"/>
  <c r="R102"/>
  <c r="Q304" i="60"/>
  <c r="G22" i="53" s="1"/>
  <c r="R48" i="60"/>
  <c r="R29"/>
  <c r="R25"/>
  <c r="Q10"/>
  <c r="R8"/>
  <c r="R6"/>
  <c r="R322"/>
  <c r="K223"/>
  <c r="R164"/>
  <c r="Q122"/>
  <c r="R122"/>
  <c r="L22" i="21"/>
  <c r="Q35" i="60"/>
  <c r="R106" i="21"/>
  <c r="R112"/>
  <c r="R116"/>
  <c r="R122"/>
  <c r="R152"/>
  <c r="R170"/>
  <c r="R176"/>
  <c r="R186"/>
  <c r="R227"/>
  <c r="R255"/>
  <c r="L18"/>
  <c r="L23"/>
  <c r="K64"/>
  <c r="K65"/>
  <c r="M64"/>
  <c r="M65"/>
  <c r="R39"/>
  <c r="R184"/>
  <c r="R202"/>
  <c r="R206"/>
  <c r="N137"/>
  <c r="R118"/>
  <c r="K137"/>
  <c r="R140"/>
  <c r="R162"/>
  <c r="R190"/>
  <c r="P144"/>
  <c r="P157"/>
  <c r="R172"/>
  <c r="R200"/>
  <c r="R148"/>
  <c r="R160"/>
  <c r="R188"/>
  <c r="R53"/>
  <c r="R136"/>
  <c r="R10"/>
  <c r="R190" i="60"/>
  <c r="N23" i="21"/>
  <c r="Q23" s="1"/>
  <c r="C4" i="53" s="1"/>
  <c r="H23" i="21"/>
  <c r="E137"/>
  <c r="E23"/>
  <c r="J191" i="60"/>
  <c r="L223"/>
  <c r="C22" i="53"/>
  <c r="C26" s="1"/>
  <c r="D26" s="1"/>
  <c r="F311" i="21"/>
  <c r="Q323" i="60"/>
  <c r="K287"/>
  <c r="L287"/>
  <c r="Q225"/>
  <c r="Q72"/>
  <c r="M83"/>
  <c r="P83" s="1"/>
  <c r="F13" i="53" s="1"/>
  <c r="O24" i="60"/>
  <c r="I24"/>
  <c r="E287"/>
  <c r="F287"/>
  <c r="R259"/>
  <c r="R217"/>
  <c r="R212"/>
  <c r="R198"/>
  <c r="R196"/>
  <c r="R171"/>
  <c r="R169"/>
  <c r="R161"/>
  <c r="R157"/>
  <c r="R149"/>
  <c r="R147"/>
  <c r="R140"/>
  <c r="R117"/>
  <c r="R115"/>
  <c r="R105"/>
  <c r="R101"/>
  <c r="R87"/>
  <c r="L24"/>
  <c r="I174"/>
  <c r="I109"/>
  <c r="O109"/>
  <c r="I238"/>
  <c r="I265"/>
  <c r="O265"/>
  <c r="P321"/>
  <c r="F23" i="53"/>
  <c r="K315" i="60"/>
  <c r="K327"/>
  <c r="L260"/>
  <c r="P194"/>
  <c r="R292"/>
  <c r="R286"/>
  <c r="R282"/>
  <c r="R278"/>
  <c r="R276"/>
  <c r="R264"/>
  <c r="R258"/>
  <c r="R252"/>
  <c r="R250"/>
  <c r="R120"/>
  <c r="H98"/>
  <c r="I98"/>
  <c r="I23" i="21"/>
  <c r="Q137"/>
  <c r="C7" i="53" s="1"/>
  <c r="D7" s="1"/>
  <c r="Q275" i="21"/>
  <c r="R275" s="1"/>
  <c r="O146"/>
  <c r="L157"/>
  <c r="I168"/>
  <c r="L181"/>
  <c r="O196"/>
  <c r="Q237"/>
  <c r="R237" s="1"/>
  <c r="F181"/>
  <c r="F157"/>
  <c r="Q111"/>
  <c r="R111" s="1"/>
  <c r="R22"/>
  <c r="P226"/>
  <c r="R226" s="1"/>
  <c r="F226"/>
  <c r="O275"/>
  <c r="O248"/>
  <c r="O226"/>
  <c r="M137"/>
  <c r="O137" s="1"/>
  <c r="L248"/>
  <c r="P248"/>
  <c r="R248"/>
  <c r="P91"/>
  <c r="J137"/>
  <c r="L137" s="1"/>
  <c r="P56"/>
  <c r="P101"/>
  <c r="R101" s="1"/>
  <c r="G137"/>
  <c r="D137"/>
  <c r="P137"/>
  <c r="B7" i="53" s="1"/>
  <c r="P50" i="21"/>
  <c r="P37"/>
  <c r="R37" s="1"/>
  <c r="F137"/>
  <c r="Q217"/>
  <c r="C13" i="53"/>
  <c r="D13" s="1"/>
  <c r="Q144" i="21"/>
  <c r="Q168"/>
  <c r="D64"/>
  <c r="D65" s="1"/>
  <c r="Q181"/>
  <c r="R181" s="1"/>
  <c r="H286"/>
  <c r="E286"/>
  <c r="Q286"/>
  <c r="C15" i="53" s="1"/>
  <c r="F25" i="21"/>
  <c r="F37"/>
  <c r="O68"/>
  <c r="P59"/>
  <c r="R5"/>
  <c r="R7"/>
  <c r="R13"/>
  <c r="R15"/>
  <c r="R16"/>
  <c r="R20"/>
  <c r="O37"/>
  <c r="R36"/>
  <c r="R42"/>
  <c r="R44"/>
  <c r="R46"/>
  <c r="R51"/>
  <c r="R57"/>
  <c r="R62"/>
  <c r="F101"/>
  <c r="F108"/>
  <c r="L101"/>
  <c r="F275"/>
  <c r="Q261"/>
  <c r="F237"/>
  <c r="R69"/>
  <c r="R73"/>
  <c r="R75"/>
  <c r="R77"/>
  <c r="R84"/>
  <c r="R88"/>
  <c r="R93"/>
  <c r="R97"/>
  <c r="R110"/>
  <c r="R115"/>
  <c r="R119"/>
  <c r="R123"/>
  <c r="R127"/>
  <c r="R131"/>
  <c r="R135"/>
  <c r="R141"/>
  <c r="R149"/>
  <c r="R153"/>
  <c r="R171"/>
  <c r="R175"/>
  <c r="R179"/>
  <c r="R197"/>
  <c r="R201"/>
  <c r="R203"/>
  <c r="R211"/>
  <c r="R215"/>
  <c r="R221"/>
  <c r="R230"/>
  <c r="R234"/>
  <c r="R239"/>
  <c r="R243"/>
  <c r="R247"/>
  <c r="R252"/>
  <c r="R256"/>
  <c r="R260"/>
  <c r="R265"/>
  <c r="R269"/>
  <c r="R273"/>
  <c r="R276"/>
  <c r="R280"/>
  <c r="R284"/>
  <c r="D23"/>
  <c r="O50"/>
  <c r="R50"/>
  <c r="O18"/>
  <c r="O23"/>
  <c r="I50"/>
  <c r="J286"/>
  <c r="P111"/>
  <c r="E318"/>
  <c r="F318" s="1"/>
  <c r="G65"/>
  <c r="L91"/>
  <c r="I111"/>
  <c r="Q59"/>
  <c r="R59" s="1"/>
  <c r="Q157"/>
  <c r="R157" s="1"/>
  <c r="I157"/>
  <c r="O181"/>
  <c r="I181"/>
  <c r="L226"/>
  <c r="Q81"/>
  <c r="R81" s="1"/>
  <c r="P25"/>
  <c r="P68"/>
  <c r="R68"/>
  <c r="O144"/>
  <c r="O168"/>
  <c r="I237"/>
  <c r="L217"/>
  <c r="G286"/>
  <c r="P286"/>
  <c r="B15" i="53" s="1"/>
  <c r="R321" i="60"/>
  <c r="K98"/>
  <c r="L89"/>
  <c r="G23" i="53"/>
  <c r="G24"/>
  <c r="R10" i="60"/>
  <c r="I46"/>
  <c r="H287"/>
  <c r="Q287"/>
  <c r="G15" i="53" s="1"/>
  <c r="H15" s="1"/>
  <c r="I275" i="60"/>
  <c r="L174"/>
  <c r="Q174"/>
  <c r="R174" s="1"/>
  <c r="O10"/>
  <c r="N46"/>
  <c r="L83"/>
  <c r="E296"/>
  <c r="F293"/>
  <c r="I35"/>
  <c r="L238"/>
  <c r="M233"/>
  <c r="P225"/>
  <c r="R225" s="1"/>
  <c r="G287"/>
  <c r="P275"/>
  <c r="R275"/>
  <c r="R306"/>
  <c r="R274"/>
  <c r="R273"/>
  <c r="R272"/>
  <c r="R269"/>
  <c r="R268"/>
  <c r="R266"/>
  <c r="O238"/>
  <c r="O233"/>
  <c r="R222"/>
  <c r="R209"/>
  <c r="R208"/>
  <c r="R206"/>
  <c r="R205"/>
  <c r="R203"/>
  <c r="R201"/>
  <c r="O194"/>
  <c r="R193"/>
  <c r="R187"/>
  <c r="R186"/>
  <c r="R185"/>
  <c r="R184"/>
  <c r="R182"/>
  <c r="R181"/>
  <c r="R178"/>
  <c r="R176"/>
  <c r="R175"/>
  <c r="R154"/>
  <c r="R153"/>
  <c r="R152"/>
  <c r="R151"/>
  <c r="F145"/>
  <c r="L145"/>
  <c r="R144"/>
  <c r="R141"/>
  <c r="R139"/>
  <c r="R138"/>
  <c r="R136"/>
  <c r="R135"/>
  <c r="R132"/>
  <c r="R131"/>
  <c r="R130"/>
  <c r="R127"/>
  <c r="R124"/>
  <c r="R123"/>
  <c r="R112"/>
  <c r="R111"/>
  <c r="F99"/>
  <c r="L99"/>
  <c r="O89"/>
  <c r="K46"/>
  <c r="E46"/>
  <c r="F46" s="1"/>
  <c r="L321"/>
  <c r="I321"/>
  <c r="L304"/>
  <c r="R207"/>
  <c r="O210"/>
  <c r="N223"/>
  <c r="O223"/>
  <c r="Q210"/>
  <c r="R210"/>
  <c r="P35"/>
  <c r="R35"/>
  <c r="F35"/>
  <c r="O297"/>
  <c r="N303"/>
  <c r="I297"/>
  <c r="H303"/>
  <c r="I303"/>
  <c r="M296"/>
  <c r="P293"/>
  <c r="R293"/>
  <c r="J296"/>
  <c r="L296"/>
  <c r="L293"/>
  <c r="Q194"/>
  <c r="R194" s="1"/>
  <c r="Q297"/>
  <c r="Q145"/>
  <c r="Q155"/>
  <c r="R155"/>
  <c r="Q200"/>
  <c r="R200"/>
  <c r="Q265"/>
  <c r="R265"/>
  <c r="Q220"/>
  <c r="R220"/>
  <c r="Q109"/>
  <c r="R109"/>
  <c r="H223"/>
  <c r="E173"/>
  <c r="N173"/>
  <c r="O225"/>
  <c r="N260"/>
  <c r="Q260"/>
  <c r="G7" i="53" s="1"/>
  <c r="O248" i="60"/>
  <c r="E233"/>
  <c r="F233"/>
  <c r="F225"/>
  <c r="K233"/>
  <c r="Q233" s="1"/>
  <c r="L225"/>
  <c r="L35"/>
  <c r="E83"/>
  <c r="F83" s="1"/>
  <c r="F61"/>
  <c r="H83"/>
  <c r="I83"/>
  <c r="I72"/>
  <c r="J46"/>
  <c r="P46" s="1"/>
  <c r="F4" i="53" s="1"/>
  <c r="L10" i="60"/>
  <c r="P145"/>
  <c r="P99"/>
  <c r="R99"/>
  <c r="P214"/>
  <c r="R214"/>
  <c r="G233"/>
  <c r="I225"/>
  <c r="L297"/>
  <c r="O174"/>
  <c r="M173"/>
  <c r="P173" s="1"/>
  <c r="P304"/>
  <c r="F22" i="53" s="1"/>
  <c r="H22" s="1"/>
  <c r="L323" i="60"/>
  <c r="O321"/>
  <c r="R18" i="21"/>
  <c r="R23" s="1"/>
  <c r="G315" i="60"/>
  <c r="G327" s="1"/>
  <c r="I327" s="1"/>
  <c r="I296"/>
  <c r="Q220" i="21"/>
  <c r="R220" s="1"/>
  <c r="H173" i="60"/>
  <c r="H191"/>
  <c r="I191" s="1"/>
  <c r="R6" i="21"/>
  <c r="R17"/>
  <c r="R178"/>
  <c r="R249"/>
  <c r="R277"/>
  <c r="R281"/>
  <c r="R283"/>
  <c r="I304" i="60"/>
  <c r="O293"/>
  <c r="I293"/>
  <c r="J64" i="21"/>
  <c r="J65" s="1"/>
  <c r="L65" s="1"/>
  <c r="J23"/>
  <c r="J288" s="1"/>
  <c r="R43"/>
  <c r="R9"/>
  <c r="L108"/>
  <c r="O286"/>
  <c r="I286"/>
  <c r="Q25"/>
  <c r="C5" i="53" s="1"/>
  <c r="L286" i="21"/>
  <c r="H327" i="60"/>
  <c r="L303"/>
  <c r="F297"/>
  <c r="O304"/>
  <c r="I64" i="21"/>
  <c r="R41"/>
  <c r="R35"/>
  <c r="R34"/>
  <c r="R21"/>
  <c r="P64"/>
  <c r="H65"/>
  <c r="R144"/>
  <c r="R4"/>
  <c r="R27"/>
  <c r="R63"/>
  <c r="R251"/>
  <c r="P23"/>
  <c r="B4" i="53" s="1"/>
  <c r="L64" i="21"/>
  <c r="O260" i="60"/>
  <c r="P260"/>
  <c r="F7" i="53" s="1"/>
  <c r="P233" i="60"/>
  <c r="F14" i="53" s="1"/>
  <c r="D315" i="60"/>
  <c r="D327" s="1"/>
  <c r="F327" s="1"/>
  <c r="I233"/>
  <c r="F296"/>
  <c r="Q296"/>
  <c r="O173"/>
  <c r="H25" i="53"/>
  <c r="M288" i="21"/>
  <c r="B20" i="53"/>
  <c r="R134" i="21"/>
  <c r="F18"/>
  <c r="F23" s="1"/>
  <c r="R29"/>
  <c r="K288"/>
  <c r="Q207"/>
  <c r="C9" i="53" s="1"/>
  <c r="B5"/>
  <c r="Q32" i="21"/>
  <c r="R31"/>
  <c r="R32" s="1"/>
  <c r="R25" s="1"/>
  <c r="P296" i="60"/>
  <c r="J315"/>
  <c r="J327"/>
  <c r="O296"/>
  <c r="I287"/>
  <c r="O83"/>
  <c r="G288" i="21"/>
  <c r="F286"/>
  <c r="R286" s="1"/>
  <c r="C21" i="53"/>
  <c r="C20" s="1"/>
  <c r="F64" i="21"/>
  <c r="Q98" i="60"/>
  <c r="R98" s="1"/>
  <c r="I173"/>
  <c r="O46"/>
  <c r="L98"/>
  <c r="H289"/>
  <c r="L46"/>
  <c r="E191"/>
  <c r="E289" s="1"/>
  <c r="F173"/>
  <c r="Q303"/>
  <c r="Q223"/>
  <c r="G6" i="53" s="1"/>
  <c r="R145" i="60"/>
  <c r="J289"/>
  <c r="R296"/>
  <c r="L315"/>
  <c r="D21" i="53"/>
  <c r="R260" i="60"/>
  <c r="H329"/>
  <c r="E208" i="21"/>
  <c r="J329" i="60"/>
  <c r="L327"/>
  <c r="D5" i="53" l="1"/>
  <c r="D22"/>
  <c r="H23"/>
  <c r="B12"/>
  <c r="F11" s="1"/>
  <c r="H26"/>
  <c r="F289" i="60"/>
  <c r="R233"/>
  <c r="G14" i="53"/>
  <c r="H14" s="1"/>
  <c r="Q173" i="60"/>
  <c r="R173" s="1"/>
  <c r="R261" i="21"/>
  <c r="F12" i="53"/>
  <c r="D4"/>
  <c r="L288" i="21"/>
  <c r="H7" i="53"/>
  <c r="D15"/>
  <c r="F65" i="21"/>
  <c r="P65"/>
  <c r="B6" i="53" s="1"/>
  <c r="R72" i="60"/>
  <c r="D289"/>
  <c r="D329"/>
  <c r="F191"/>
  <c r="R137" i="21"/>
  <c r="N289" i="60"/>
  <c r="O191"/>
  <c r="F98"/>
  <c r="L122"/>
  <c r="K173"/>
  <c r="P196" i="21"/>
  <c r="Q196"/>
  <c r="I196"/>
  <c r="Q56"/>
  <c r="R56" s="1"/>
  <c r="N64"/>
  <c r="Q40"/>
  <c r="R40" s="1"/>
  <c r="M303" i="60"/>
  <c r="P297"/>
  <c r="R297" s="1"/>
  <c r="E329"/>
  <c r="F329" s="1"/>
  <c r="H288" i="21"/>
  <c r="I65"/>
  <c r="F315" i="60"/>
  <c r="Q83"/>
  <c r="R287"/>
  <c r="R304"/>
  <c r="Q46"/>
  <c r="I315"/>
  <c r="O98"/>
  <c r="L233"/>
  <c r="E329" i="21"/>
  <c r="F329" s="1"/>
  <c r="M191" i="60"/>
  <c r="I38" i="21"/>
  <c r="I40" s="1"/>
  <c r="Q146"/>
  <c r="P168"/>
  <c r="R168" s="1"/>
  <c r="G223" i="60"/>
  <c r="P50"/>
  <c r="R50" s="1"/>
  <c r="F50"/>
  <c r="O91" i="21"/>
  <c r="Q91"/>
  <c r="R91" s="1"/>
  <c r="P261"/>
  <c r="P217"/>
  <c r="I217"/>
  <c r="O217"/>
  <c r="O81"/>
  <c r="F10" i="60"/>
  <c r="P72"/>
  <c r="P108" i="21"/>
  <c r="R108" s="1"/>
  <c r="P323" i="60"/>
  <c r="N315"/>
  <c r="D20" i="53"/>
  <c r="F223" i="21"/>
  <c r="E223"/>
  <c r="Q315" i="60" l="1"/>
  <c r="N327"/>
  <c r="P223"/>
  <c r="I223"/>
  <c r="G289"/>
  <c r="I289" s="1"/>
  <c r="G329"/>
  <c r="I329" s="1"/>
  <c r="Q208" i="21"/>
  <c r="C8" i="53" s="1"/>
  <c r="R146" i="21"/>
  <c r="G4" i="53"/>
  <c r="R46" i="60"/>
  <c r="M315"/>
  <c r="M327" s="1"/>
  <c r="P327" s="1"/>
  <c r="P303"/>
  <c r="O303"/>
  <c r="N65" i="21"/>
  <c r="Q64"/>
  <c r="R64" s="1"/>
  <c r="R65" s="1"/>
  <c r="O64"/>
  <c r="F24" i="53"/>
  <c r="H24" s="1"/>
  <c r="R323" i="60"/>
  <c r="R217" i="21"/>
  <c r="M289" i="60"/>
  <c r="P289" s="1"/>
  <c r="P191"/>
  <c r="F5" i="53" s="1"/>
  <c r="R83" i="60"/>
  <c r="G13" i="53"/>
  <c r="I288" i="21"/>
  <c r="R196"/>
  <c r="L173" i="60"/>
  <c r="K191"/>
  <c r="O289"/>
  <c r="D207" i="21"/>
  <c r="E288"/>
  <c r="Q223"/>
  <c r="E331"/>
  <c r="R223"/>
  <c r="D208" l="1"/>
  <c r="P207"/>
  <c r="F207"/>
  <c r="H4" i="53"/>
  <c r="F6"/>
  <c r="H6" s="1"/>
  <c r="R223" i="60"/>
  <c r="G21" i="53"/>
  <c r="L191" i="60"/>
  <c r="K329"/>
  <c r="L329" s="1"/>
  <c r="K289"/>
  <c r="Q191"/>
  <c r="H13" i="53"/>
  <c r="G12"/>
  <c r="H12" s="1"/>
  <c r="F3"/>
  <c r="F17" s="1"/>
  <c r="M329" i="60"/>
  <c r="P329" s="1"/>
  <c r="O65" i="21"/>
  <c r="O288" s="1"/>
  <c r="N288"/>
  <c r="Q65"/>
  <c r="C6" i="53" s="1"/>
  <c r="R303" i="60"/>
  <c r="P315"/>
  <c r="F21" i="53" s="1"/>
  <c r="F20" s="1"/>
  <c r="F19" s="1"/>
  <c r="Q327" i="60"/>
  <c r="R327" s="1"/>
  <c r="O327"/>
  <c r="N329"/>
  <c r="O315"/>
  <c r="C14" i="53"/>
  <c r="Q288" i="21"/>
  <c r="C3" i="53" l="1"/>
  <c r="D6"/>
  <c r="F27"/>
  <c r="L289" i="60"/>
  <c r="Q289"/>
  <c r="R289" s="1"/>
  <c r="H21" i="53"/>
  <c r="G20"/>
  <c r="R207" i="21"/>
  <c r="B9" i="53"/>
  <c r="D9" s="1"/>
  <c r="O329" i="60"/>
  <c r="Q329"/>
  <c r="R329" s="1"/>
  <c r="G5" i="53"/>
  <c r="R191" i="60"/>
  <c r="R315"/>
  <c r="D288" i="21"/>
  <c r="P208"/>
  <c r="F208"/>
  <c r="D331"/>
  <c r="F331" s="1"/>
  <c r="C12" i="53"/>
  <c r="D14"/>
  <c r="P288" i="21" l="1"/>
  <c r="B8" i="53"/>
  <c r="H5"/>
  <c r="G3"/>
  <c r="R208" i="21"/>
  <c r="R288" s="1"/>
  <c r="F288"/>
  <c r="G19" i="53"/>
  <c r="H19" s="1"/>
  <c r="H20"/>
  <c r="D12"/>
  <c r="G11"/>
  <c r="H11" s="1"/>
  <c r="C17"/>
  <c r="C27" s="1"/>
  <c r="G17" l="1"/>
  <c r="G27" s="1"/>
  <c r="H27" s="1"/>
  <c r="H3"/>
  <c r="H17" s="1"/>
  <c r="G2"/>
  <c r="B3"/>
  <c r="D8"/>
  <c r="B17" l="1"/>
  <c r="B27" s="1"/>
  <c r="D27" s="1"/>
  <c r="D3"/>
  <c r="D17" s="1"/>
  <c r="F2"/>
  <c r="H2" s="1"/>
</calcChain>
</file>

<file path=xl/comments1.xml><?xml version="1.0" encoding="utf-8"?>
<comments xmlns="http://schemas.openxmlformats.org/spreadsheetml/2006/main">
  <authors>
    <author>Jegyző</author>
  </authors>
  <commentList>
    <comment ref="E311" authorId="0">
      <text>
        <r>
          <rPr>
            <b/>
            <sz val="9"/>
            <color indexed="81"/>
            <rFont val="Tahoma"/>
            <family val="2"/>
            <charset val="238"/>
          </rPr>
          <t>Jegyző:</t>
        </r>
        <r>
          <rPr>
            <sz val="9"/>
            <color indexed="81"/>
            <rFont val="Tahoma"/>
            <family val="2"/>
            <charset val="238"/>
          </rPr>
          <t xml:space="preserve">
443017
</t>
        </r>
      </text>
    </comment>
  </commentList>
</comments>
</file>

<file path=xl/sharedStrings.xml><?xml version="1.0" encoding="utf-8"?>
<sst xmlns="http://schemas.openxmlformats.org/spreadsheetml/2006/main" count="1837" uniqueCount="1357">
  <si>
    <t>KIADÁSOK</t>
  </si>
  <si>
    <t>2015
EREDETI</t>
  </si>
  <si>
    <t>2015 MÓDOSÍTOTT</t>
  </si>
  <si>
    <t>változás
(+ / -)</t>
  </si>
  <si>
    <t>BEVÉTELEK</t>
  </si>
  <si>
    <t>MŰKÖDÉSI KÖLTSÉGVETÉSI MÉRLEG (működési egyenleg:)</t>
  </si>
  <si>
    <t>Működési kiadások</t>
  </si>
  <si>
    <t>Működési bevételek</t>
  </si>
  <si>
    <t>Személyi juttatások (K1)</t>
  </si>
  <si>
    <t>Működési célú támogatások ÁHT-n belülről (B1)</t>
  </si>
  <si>
    <t>Munkaadókat terhelő jár.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</si>
  <si>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</si>
  <si>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</si>
  <si>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</si>
  <si>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</si>
  <si>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</si>
  <si>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</si>
  <si>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ebből: Tartalékok (K513)</t>
  </si>
  <si>
    <t>FELHALMOZÁSI KÖLTSÉGVETÉSI MÉRLEG (felhalmozási egyenleg:)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</si>
  <si>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</si>
  <si>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</si>
  <si>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</si>
  <si>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</si>
  <si>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</si>
  <si>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</si>
  <si>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</si>
  <si>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</si>
  <si>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</si>
  <si>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</si>
  <si>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egyenleg:)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</si>
  <si>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</si>
  <si>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</si>
  <si>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</si>
  <si>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</si>
  <si>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</si>
  <si>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</si>
  <si>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Külföldi finanszírozás kiadásai (K92)</t>
  </si>
  <si>
    <t>Külföldi finanszírozás bevételei (B82)</t>
  </si>
  <si>
    <t>Adóssághoz nem kapcsolódó származékos ügyletek kiadásai (K93)</t>
  </si>
  <si>
    <t>Adóssághoz nem kapcsolódó származékos ügyletek bevételei (B83)</t>
  </si>
  <si>
    <t>Váltókiadások (K94)</t>
  </si>
  <si>
    <t>Váltóbevételek (B84)</t>
  </si>
  <si>
    <t xml:space="preserve">Korrekció: Intézmények és PH támogatása </t>
  </si>
  <si>
    <t>KIADÁSOK ÖSSZESEN</t>
  </si>
  <si>
    <t>BEVÉTELEK ÖSSZESEN</t>
  </si>
  <si>
    <t>Sorszám</t>
  </si>
  <si>
    <t>Rovat megnevezése</t>
  </si>
  <si>
    <t>Rovatszám</t>
  </si>
  <si>
    <t>ÖNKORMÁNYZATI FELADATOK</t>
  </si>
  <si>
    <t>POLGÁRMESTERI HIVATAL</t>
  </si>
  <si>
    <t>PÁTYOLGATÓ ÓVODA</t>
  </si>
  <si>
    <t>MŰVELŐDÉSI HÁZ, ISKOLAI ÉS KÖZSÉGI KÖNYVTÁR</t>
  </si>
  <si>
    <t>ÖSSZESEN</t>
  </si>
  <si>
    <t>Előirányzat</t>
  </si>
  <si>
    <t>Eredeti
(e Ft)</t>
  </si>
  <si>
    <t>Módosított
(e Ft)</t>
  </si>
  <si>
    <t>Változás
(e Ft)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</si>
  <si>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</si>
  <si>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</si>
  <si>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</si>
  <si>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</si>
  <si>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</si>
  <si>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</si>
  <si>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</si>
  <si>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</si>
  <si>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</si>
  <si>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</si>
  <si>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</si>
  <si>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</si>
  <si>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</si>
  <si>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</si>
  <si>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</si>
  <si>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</si>
  <si>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</si>
  <si>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</si>
  <si>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</si>
  <si>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</si>
  <si>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</si>
  <si>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</si>
  <si>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</si>
  <si>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</si>
  <si>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</si>
  <si>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</si>
  <si>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</si>
  <si>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</si>
  <si>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</si>
  <si>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</si>
  <si>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</si>
  <si>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</si>
  <si>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</si>
  <si>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</si>
  <si>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</si>
  <si>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</si>
  <si>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</si>
  <si>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</si>
  <si>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</si>
  <si>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</si>
  <si>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</si>
  <si>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</si>
  <si>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</si>
  <si>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</si>
  <si>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</si>
  <si>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</si>
  <si>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</si>
  <si>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</si>
  <si>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</si>
  <si>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</si>
  <si>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</si>
  <si>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</si>
  <si>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</si>
  <si>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</si>
  <si>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</si>
  <si>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</si>
  <si>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</si>
  <si>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</si>
  <si>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</si>
  <si>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</si>
  <si>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</si>
  <si>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</si>
  <si>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</si>
  <si>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</si>
  <si>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</si>
  <si>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</si>
  <si>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</si>
  <si>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</si>
  <si>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</si>
  <si>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</si>
  <si>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</si>
  <si>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</si>
  <si>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</si>
  <si>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</si>
  <si>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</si>
  <si>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</si>
  <si>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</si>
  <si>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</si>
  <si>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</si>
  <si>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</si>
  <si>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</si>
  <si>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</si>
  <si>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</si>
  <si>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</si>
  <si>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</si>
  <si>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</si>
  <si>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</si>
  <si>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</si>
  <si>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</si>
  <si>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</si>
  <si>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</si>
  <si>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</si>
  <si>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</si>
  <si>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</si>
  <si>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</si>
  <si>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</si>
  <si>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</si>
  <si>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</si>
  <si>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</si>
  <si>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</si>
  <si>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</si>
  <si>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</si>
  <si>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</si>
  <si>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</si>
  <si>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</si>
  <si>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</si>
  <si>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</si>
  <si>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</si>
  <si>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</si>
  <si>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</si>
  <si>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</si>
  <si>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</si>
  <si>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</si>
  <si>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</si>
  <si>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</si>
  <si>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</si>
  <si>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</si>
  <si>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</si>
  <si>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</si>
  <si>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</si>
  <si>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</si>
  <si>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</si>
  <si>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</si>
  <si>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</si>
  <si>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</si>
  <si>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</si>
  <si>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</si>
  <si>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</si>
  <si>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</si>
  <si>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</si>
  <si>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</si>
  <si>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</si>
  <si>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</si>
  <si>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</si>
  <si>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</si>
  <si>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</si>
  <si>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</si>
  <si>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</si>
  <si>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</si>
  <si>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</si>
  <si>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</si>
  <si>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</si>
  <si>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</si>
  <si>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</si>
  <si>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</si>
  <si>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</si>
  <si>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</si>
  <si>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</si>
  <si>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</si>
  <si>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</si>
  <si>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</si>
  <si>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</si>
  <si>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</si>
  <si>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</si>
  <si>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</si>
  <si>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</si>
  <si>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</si>
  <si>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</si>
  <si>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</si>
  <si>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</si>
  <si>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</si>
  <si>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</si>
  <si>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</si>
  <si>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</si>
  <si>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</si>
  <si>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</si>
  <si>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</si>
  <si>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</si>
  <si>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</si>
  <si>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</si>
  <si>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</si>
  <si>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</si>
  <si>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</si>
  <si>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</si>
  <si>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</si>
  <si>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</si>
  <si>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</si>
  <si>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</si>
  <si>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</si>
  <si>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</si>
  <si>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</si>
  <si>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</si>
  <si>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</si>
  <si>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</si>
  <si>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</si>
  <si>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</si>
  <si>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</si>
  <si>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</si>
  <si>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</si>
  <si>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</si>
  <si>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</si>
  <si>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</si>
  <si>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</si>
  <si>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</si>
  <si>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</si>
  <si>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</si>
  <si>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</si>
  <si>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</si>
  <si>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</si>
  <si>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</si>
  <si>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</si>
  <si>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</si>
  <si>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</si>
  <si>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</si>
  <si>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</si>
  <si>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</si>
  <si>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</si>
  <si>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</si>
  <si>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</si>
  <si>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</si>
  <si>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</si>
  <si>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</si>
  <si>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</si>
  <si>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</si>
  <si>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</si>
  <si>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</si>
  <si>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</si>
  <si>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</si>
  <si>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</si>
  <si>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</si>
  <si>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</si>
  <si>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</si>
  <si>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</si>
  <si>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</si>
  <si>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</si>
  <si>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</si>
  <si>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</si>
  <si>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</si>
  <si>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</si>
  <si>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</si>
  <si>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</si>
  <si>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</si>
  <si>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</si>
  <si>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</si>
  <si>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</si>
  <si>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</si>
  <si>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</si>
  <si>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</si>
  <si>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</si>
  <si>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</si>
  <si>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</si>
  <si>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</si>
  <si>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</si>
  <si>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</si>
  <si>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</si>
  <si>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</si>
  <si>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</si>
  <si>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</si>
  <si>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</si>
  <si>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</si>
  <si>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</si>
  <si>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</si>
  <si>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</si>
  <si>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</si>
  <si>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</si>
  <si>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</si>
  <si>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</si>
  <si>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</si>
  <si>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</si>
  <si>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</si>
  <si>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</si>
  <si>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</si>
  <si>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</si>
  <si>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</si>
  <si>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</si>
  <si>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</si>
  <si>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</si>
  <si>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</si>
  <si>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</si>
  <si>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</si>
  <si>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</si>
  <si>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</si>
  <si>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</si>
  <si>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</si>
  <si>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</si>
  <si>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</si>
  <si>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</si>
  <si>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</si>
  <si>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</si>
  <si>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</si>
  <si>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</si>
  <si>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</si>
  <si>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</si>
  <si>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</si>
  <si>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</si>
  <si>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</si>
  <si>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</si>
  <si>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</si>
  <si>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</si>
  <si>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</si>
  <si>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</si>
  <si>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</si>
  <si>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</si>
  <si>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</si>
  <si>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</si>
  <si>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</si>
  <si>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</si>
  <si>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</si>
  <si>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</si>
  <si>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</si>
  <si>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</si>
  <si>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</si>
  <si>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</si>
  <si>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</si>
  <si>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</si>
  <si>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</si>
  <si>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</si>
  <si>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</si>
  <si>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</si>
  <si>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</si>
  <si>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</si>
  <si>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</si>
  <si>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</si>
  <si>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</si>
  <si>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</si>
  <si>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</si>
  <si>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</si>
  <si>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</si>
  <si>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</si>
  <si>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</si>
  <si>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</si>
  <si>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</si>
  <si>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</si>
  <si>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</si>
  <si>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</si>
  <si>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</si>
  <si>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</si>
  <si>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</si>
  <si>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</si>
  <si>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</si>
  <si>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</si>
  <si>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</si>
  <si>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</si>
  <si>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</si>
  <si>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</si>
  <si>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</si>
  <si>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</si>
  <si>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</si>
  <si>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</si>
  <si>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</si>
  <si>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</si>
  <si>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</si>
  <si>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</si>
  <si>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</si>
  <si>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</si>
  <si>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</si>
  <si>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</si>
  <si>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</si>
  <si>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</si>
  <si>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</si>
  <si>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</si>
  <si>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</si>
  <si>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</si>
  <si>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</si>
  <si>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</si>
  <si>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</si>
  <si>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</si>
  <si>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</si>
  <si>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</si>
  <si>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</si>
  <si>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</si>
  <si>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</si>
  <si>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</si>
  <si>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</si>
  <si>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</si>
  <si>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</si>
  <si>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</si>
  <si>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</si>
  <si>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</si>
  <si>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</si>
  <si>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</si>
  <si>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</si>
  <si>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</si>
  <si>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</si>
  <si>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</si>
  <si>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</si>
  <si>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</si>
  <si>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</si>
  <si>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</si>
  <si>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</si>
  <si>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</si>
  <si>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</si>
  <si>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</si>
  <si>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</si>
  <si>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</si>
  <si>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</si>
  <si>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</si>
  <si>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</si>
  <si>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</si>
  <si>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</si>
  <si>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</si>
  <si>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</si>
  <si>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</si>
  <si>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</si>
  <si>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</si>
  <si>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</si>
  <si>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</si>
  <si>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</si>
  <si>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</si>
  <si>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</si>
  <si>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</si>
  <si>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</si>
  <si>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</si>
  <si>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</si>
  <si>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</si>
  <si>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</si>
  <si>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</si>
  <si>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</si>
  <si>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</si>
  <si>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</si>
  <si>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</si>
  <si>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</si>
  <si>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</si>
  <si>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</si>
  <si>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</si>
  <si>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</si>
  <si>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</si>
  <si>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</si>
  <si>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</si>
  <si>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</si>
  <si>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</si>
  <si>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</si>
  <si>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</si>
  <si>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</si>
  <si>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</si>
  <si>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</si>
  <si>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</si>
  <si>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ellenértéke</t>
  </si>
  <si>
    <t>B402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</si>
  <si>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</si>
  <si>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</si>
  <si>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</si>
  <si>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</si>
  <si>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</si>
  <si>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</si>
  <si>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</si>
  <si>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</si>
  <si>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</si>
  <si>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</si>
  <si>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</si>
  <si>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</si>
  <si>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</si>
  <si>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</si>
  <si>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</si>
  <si>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</si>
  <si>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</si>
  <si>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</si>
  <si>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</si>
  <si>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</si>
  <si>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</si>
  <si>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</si>
  <si>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</si>
  <si>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</si>
  <si>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</si>
  <si>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</si>
  <si>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</si>
  <si>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</si>
  <si>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</si>
  <si>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</si>
  <si>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</si>
  <si>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</si>
  <si>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</si>
  <si>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</si>
  <si>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</si>
  <si>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</si>
  <si>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</si>
  <si>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</si>
  <si>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</si>
  <si>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</si>
  <si>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</si>
  <si>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</si>
  <si>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</si>
  <si>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</si>
  <si>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</si>
  <si>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</si>
  <si>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</si>
  <si>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</si>
  <si>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</si>
  <si>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</si>
  <si>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</si>
  <si>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</si>
  <si>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</si>
  <si>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visszatérítései.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</si>
  <si>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</si>
  <si>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</si>
  <si>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</si>
  <si>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</si>
  <si>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</si>
  <si>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</si>
  <si>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</si>
  <si>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</si>
  <si>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</si>
  <si>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</si>
  <si>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</si>
  <si>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</si>
  <si>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</si>
  <si>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</si>
  <si>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</si>
  <si>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</si>
  <si>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</si>
  <si>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</si>
  <si>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</si>
  <si>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</si>
  <si>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</si>
  <si>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</si>
  <si>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</si>
  <si>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</si>
  <si>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</si>
  <si>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</si>
  <si>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</si>
  <si>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</si>
  <si>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</si>
  <si>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</si>
  <si>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</si>
  <si>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</si>
  <si>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</si>
  <si>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</si>
  <si>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</si>
  <si>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</si>
  <si>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</si>
  <si>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</si>
  <si>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</si>
  <si>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</si>
  <si>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</si>
  <si>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</si>
  <si>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</si>
  <si>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</si>
  <si>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</si>
  <si>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</si>
  <si>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</si>
  <si>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</si>
  <si>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</si>
  <si>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</si>
  <si>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</si>
  <si>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</si>
  <si>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</si>
  <si>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</si>
  <si>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</si>
  <si>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</si>
  <si>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</si>
  <si>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</si>
  <si>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</si>
  <si>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</si>
  <si>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</si>
  <si>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</si>
  <si>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</si>
  <si>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</si>
  <si>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</si>
  <si>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</si>
  <si>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</si>
  <si>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</si>
  <si>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</si>
  <si>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</si>
  <si>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</si>
  <si>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</si>
  <si>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</si>
  <si>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</si>
  <si>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</si>
  <si>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</si>
  <si>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</si>
  <si>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</si>
  <si>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</si>
  <si>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</si>
  <si>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</si>
  <si>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</si>
  <si>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</si>
  <si>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</si>
  <si>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</si>
  <si>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</si>
  <si>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</si>
  <si>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</si>
  <si>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</si>
  <si>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</si>
  <si>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</si>
  <si>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</si>
  <si>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</si>
  <si>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</si>
  <si>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</si>
  <si>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</si>
  <si>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</si>
  <si>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</si>
  <si>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</si>
  <si>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</si>
  <si>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</si>
  <si>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</si>
  <si>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</si>
  <si>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</si>
  <si>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</si>
  <si>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</si>
  <si>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</si>
  <si>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</si>
  <si>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</si>
  <si>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</si>
  <si>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</si>
  <si>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</si>
  <si>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</si>
  <si>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</si>
  <si>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</si>
  <si>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</si>
  <si>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</si>
  <si>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</si>
  <si>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</si>
  <si>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</si>
  <si>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</si>
  <si>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</si>
  <si>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</si>
  <si>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</si>
  <si>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</si>
  <si>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</si>
  <si>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</si>
  <si>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</si>
  <si>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</si>
  <si>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</si>
  <si>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</si>
  <si>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</si>
  <si>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</si>
  <si>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</si>
  <si>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</si>
  <si>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</si>
  <si>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</si>
  <si>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</si>
  <si>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</si>
  <si>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</si>
  <si>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</si>
  <si>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</si>
  <si>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</si>
  <si>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</si>
  <si>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</si>
  <si>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</si>
  <si>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</si>
  <si>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</si>
  <si>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</si>
  <si>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</si>
  <si>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</si>
  <si>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</si>
  <si>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</si>
  <si>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</si>
  <si>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</si>
  <si>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</si>
  <si>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</si>
  <si>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</si>
  <si>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</si>
  <si>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</si>
  <si>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</si>
  <si>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</si>
  <si>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</si>
  <si>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</si>
  <si>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</si>
  <si>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</si>
  <si>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</si>
  <si>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</si>
  <si>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</si>
  <si>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</si>
  <si>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</si>
  <si>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</si>
  <si>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</si>
  <si>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</si>
  <si>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</si>
  <si>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</si>
  <si>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</si>
  <si>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</si>
  <si>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</si>
  <si>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</si>
  <si>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</si>
  <si>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</si>
  <si>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</si>
  <si>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ÖNKORMÁNYZAT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</si>
  <si>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</si>
  <si>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</si>
  <si>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</si>
  <si>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</si>
  <si>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</si>
  <si>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</si>
  <si>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</si>
  <si>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</si>
  <si>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</si>
  <si>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</si>
  <si>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</si>
  <si>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</si>
  <si>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</si>
  <si>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</si>
  <si>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</si>
  <si>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</si>
  <si>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</si>
  <si>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</si>
  <si>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</si>
  <si>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</si>
  <si>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</si>
  <si>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</si>
  <si>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</si>
  <si>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</si>
  <si>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</si>
  <si>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</si>
  <si>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</si>
  <si>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</si>
  <si>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</si>
  <si>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</si>
  <si>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</si>
  <si>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</si>
  <si>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</si>
  <si>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</si>
  <si>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</si>
  <si>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</si>
  <si>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</si>
  <si>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</si>
  <si>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</si>
  <si>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</si>
  <si>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</si>
  <si>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</si>
  <si>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</si>
  <si>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</si>
  <si>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</si>
  <si>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</si>
  <si>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</si>
  <si>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</si>
  <si>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</si>
  <si>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</si>
  <si>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</si>
  <si>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</si>
  <si>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</si>
  <si>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</si>
  <si>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</si>
  <si>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</si>
  <si>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</si>
  <si>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</si>
  <si>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</si>
  <si>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</si>
  <si>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</si>
  <si>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</si>
  <si>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</si>
  <si>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</si>
  <si>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</si>
  <si>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</si>
  <si>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</si>
  <si>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</si>
  <si>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</si>
  <si>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</si>
  <si>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</si>
  <si>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</si>
  <si>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</si>
  <si>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</si>
  <si>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</si>
  <si>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</si>
  <si>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</si>
  <si>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</si>
  <si>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</si>
  <si>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</si>
  <si>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</si>
  <si>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</si>
  <si>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</si>
  <si>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</si>
  <si>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</si>
  <si>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</si>
  <si>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</si>
  <si>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</si>
  <si>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</si>
  <si>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</si>
  <si>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</si>
  <si>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</si>
  <si>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</si>
  <si>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</si>
  <si>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</si>
  <si>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</si>
  <si>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</si>
  <si>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</si>
  <si>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</si>
  <si>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</si>
  <si>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</si>
  <si>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</si>
  <si>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</si>
  <si>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</si>
  <si>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</si>
  <si>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</si>
  <si>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</si>
  <si>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</si>
  <si>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</si>
  <si>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</si>
  <si>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</si>
  <si>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</si>
  <si>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</si>
  <si>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</si>
  <si>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</si>
  <si>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</si>
  <si>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</si>
  <si>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</si>
  <si>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</si>
  <si>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</si>
  <si>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</si>
  <si>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</si>
  <si>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</si>
  <si>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</si>
  <si>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</si>
  <si>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</si>
  <si>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</si>
  <si>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</si>
  <si>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</si>
  <si>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</si>
  <si>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</si>
  <si>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</si>
  <si>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</si>
  <si>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</si>
  <si>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</si>
  <si>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</si>
  <si>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</si>
  <si>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</si>
  <si>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</si>
  <si>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</si>
  <si>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</si>
  <si>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</si>
  <si>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</si>
  <si>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</si>
  <si>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</si>
  <si>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</si>
  <si>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</si>
  <si>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</si>
  <si>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</si>
  <si>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</si>
  <si>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</si>
  <si>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</si>
  <si>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</si>
  <si>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</si>
  <si>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</si>
  <si>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</si>
  <si>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</si>
  <si>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</si>
  <si>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</si>
  <si>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</si>
  <si>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</si>
  <si>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</si>
  <si>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</si>
  <si>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</si>
  <si>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</si>
  <si>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</si>
  <si>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</si>
  <si>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</si>
  <si>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</si>
  <si>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</si>
  <si>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</si>
  <si>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</si>
  <si>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</si>
  <si>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</si>
  <si>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</si>
  <si>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</si>
  <si>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</si>
  <si>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</si>
  <si>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</si>
  <si>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</si>
  <si>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</si>
  <si>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</si>
  <si>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</si>
  <si>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</si>
  <si>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</si>
  <si>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</si>
  <si>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</si>
  <si>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</si>
  <si>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</si>
  <si>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</si>
  <si>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</si>
  <si>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</si>
  <si>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</si>
  <si>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</si>
  <si>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</si>
  <si>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</si>
  <si>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</si>
  <si>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</si>
  <si>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</si>
  <si>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</si>
  <si>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</si>
  <si>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</si>
  <si>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</si>
  <si>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</si>
  <si>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</si>
  <si>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</si>
  <si>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</si>
  <si>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</si>
  <si>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</si>
  <si>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</si>
  <si>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</si>
  <si>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</si>
  <si>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</si>
  <si>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</si>
  <si>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</si>
  <si>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</si>
  <si>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</si>
  <si>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</si>
  <si>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</si>
  <si>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</si>
  <si>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</si>
  <si>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</si>
  <si>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</si>
  <si>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</si>
  <si>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</si>
  <si>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</si>
  <si>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</si>
  <si>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</si>
  <si>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</si>
  <si>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</si>
  <si>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</si>
  <si>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</si>
  <si>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</si>
  <si>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</si>
  <si>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</si>
  <si>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</si>
  <si>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</si>
  <si>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</si>
  <si>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</si>
  <si>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</si>
  <si>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</si>
  <si>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</si>
  <si>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</si>
  <si>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</si>
  <si>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</si>
  <si>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</si>
  <si>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</si>
  <si>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</si>
  <si>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</si>
  <si>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</si>
  <si>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</si>
  <si>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</si>
  <si>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</si>
  <si>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</si>
  <si>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</si>
  <si>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</si>
  <si>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</si>
  <si>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</si>
  <si>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</si>
  <si>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</si>
  <si>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</si>
  <si>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</si>
  <si>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</si>
  <si>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</si>
  <si>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</si>
  <si>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</si>
  <si>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</si>
  <si>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</si>
  <si>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</si>
  <si>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</si>
  <si>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</si>
  <si>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</si>
  <si>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</si>
  <si>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</si>
  <si>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</si>
  <si>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</si>
  <si>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</si>
  <si>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</si>
  <si>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</si>
  <si>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</si>
  <si>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</si>
  <si>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</si>
  <si>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</si>
  <si>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</si>
  <si>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</si>
  <si>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</si>
  <si>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</si>
  <si>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</si>
  <si>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</si>
  <si>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</si>
  <si>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</si>
  <si>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</si>
  <si>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</si>
  <si>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</si>
  <si>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</si>
  <si>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</si>
  <si>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</si>
  <si>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</si>
  <si>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</si>
  <si>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</si>
  <si>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</si>
  <si>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</si>
  <si>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</si>
  <si>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</si>
  <si>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</si>
  <si>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</si>
  <si>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</si>
  <si>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</si>
  <si>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</si>
  <si>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</si>
  <si>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</si>
  <si>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</si>
  <si>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</si>
  <si>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</si>
  <si>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</si>
  <si>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</si>
  <si>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</si>
  <si>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</si>
  <si>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</si>
  <si>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</si>
  <si>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</si>
  <si>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</si>
  <si>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Tartalékok</t>
  </si>
  <si>
    <t>K513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</si>
  <si>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</si>
  <si>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</si>
  <si>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</si>
  <si>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</si>
  <si>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</si>
  <si>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</si>
  <si>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</si>
  <si>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</si>
  <si>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</si>
  <si>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</si>
  <si>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</si>
  <si>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</si>
  <si>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</si>
  <si>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</si>
  <si>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</si>
  <si>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</si>
  <si>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</si>
  <si>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</si>
  <si>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</si>
  <si>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</si>
  <si>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</si>
  <si>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</si>
  <si>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</si>
  <si>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</si>
  <si>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</si>
  <si>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</si>
  <si>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</si>
  <si>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</si>
  <si>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</si>
  <si>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</si>
  <si>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</si>
  <si>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</si>
  <si>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</si>
  <si>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</si>
  <si>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</si>
  <si>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</si>
  <si>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</si>
  <si>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</si>
  <si>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</si>
  <si>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</si>
  <si>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</si>
  <si>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</si>
  <si>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</si>
  <si>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</si>
  <si>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</si>
  <si>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</si>
  <si>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</si>
  <si>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</si>
  <si>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</si>
  <si>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</si>
  <si>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</si>
  <si>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</si>
  <si>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</si>
  <si>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</si>
  <si>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</si>
  <si>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</si>
  <si>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</si>
  <si>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</si>
  <si>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</si>
  <si>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</si>
  <si>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</si>
  <si>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</si>
  <si>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</si>
  <si>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</si>
  <si>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</si>
  <si>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</si>
  <si>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</si>
  <si>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</si>
  <si>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</si>
  <si>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</si>
  <si>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</si>
  <si>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</si>
  <si>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</si>
  <si>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</si>
  <si>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</si>
  <si>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</si>
  <si>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</si>
  <si>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</si>
  <si>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</si>
  <si>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</si>
  <si>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</si>
  <si>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</si>
  <si>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</si>
  <si>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</si>
  <si>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</si>
  <si>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</si>
  <si>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</si>
  <si>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</si>
  <si>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</si>
  <si>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</si>
  <si>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</si>
  <si>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</si>
  <si>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</si>
  <si>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</si>
  <si>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</si>
  <si>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</si>
  <si>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</si>
  <si>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</si>
  <si>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</si>
  <si>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</si>
  <si>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</si>
  <si>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</si>
  <si>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</si>
  <si>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</si>
  <si>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</si>
  <si>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</si>
  <si>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</si>
  <si>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</si>
  <si>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</si>
  <si>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</si>
  <si>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</si>
  <si>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</si>
  <si>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</si>
  <si>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</si>
  <si>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</si>
  <si>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</si>
  <si>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</si>
  <si>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</si>
  <si>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</si>
  <si>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</si>
  <si>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</si>
  <si>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</si>
  <si>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</si>
  <si>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</si>
  <si>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</si>
  <si>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határozat száma</t>
  </si>
  <si>
    <t>kelte</t>
  </si>
  <si>
    <t>határozat tartalma</t>
  </si>
  <si>
    <t>nettó összeg</t>
  </si>
  <si>
    <t>ÁFA / járulékok</t>
  </si>
  <si>
    <t>bruttó összeg</t>
  </si>
  <si>
    <t>honnan</t>
  </si>
  <si>
    <t>hova</t>
  </si>
  <si>
    <t>felhasználás</t>
  </si>
  <si>
    <t>megj.</t>
  </si>
  <si>
    <t>4/2005.</t>
  </si>
  <si>
    <t>(I. 28.)</t>
  </si>
  <si>
    <t>Buda Környéki Médiaszolgáltató Kft. megbízási szerződése</t>
  </si>
  <si>
    <t>költségvetésbe beépítve</t>
  </si>
  <si>
    <t>6/2015.</t>
  </si>
  <si>
    <t>55 pátyi gyermek lovasoktatásának támogatása a Bellandor Kft.-nél 2015. február 1. és 2015. június 30. között</t>
  </si>
  <si>
    <t>10/2015.</t>
  </si>
  <si>
    <t>Kerekdombi út kisajátításához 0150/4 hrsz.: 43 000 Ft, 0147/6 hrsz.: 186 000 Ft</t>
  </si>
  <si>
    <t>20/2015.</t>
  </si>
  <si>
    <t>Polgármesteri kabinetfőnök állásához szükséges 250 000 Ft + 712 50 Ft + 117 000 Ft Cafetéria 2015. március 1. és 2015. december 31. között</t>
  </si>
  <si>
    <t>40/2015.</t>
  </si>
  <si>
    <t>(II. 11.)</t>
  </si>
  <si>
    <t>Magyar Málati Szeretetszolgálat Egyesület Közép-Magyarországi Régiójánál 1 fő pszichológus fogalalkoztatása 2015. január 1. és 2015. december 31. között</t>
  </si>
  <si>
    <t>tartalékból</t>
  </si>
  <si>
    <t xml:space="preserve">43/2015. </t>
  </si>
  <si>
    <t>Szabó István László alpolgármester tiszteletdíjának megállapítása 2015. január 1-től havi bruttó 157 100 Ft + 23 565 Ft költségtérítés</t>
  </si>
  <si>
    <t>főösszeget nem érintő átcsoportosítás</t>
  </si>
  <si>
    <t>47/2015.</t>
  </si>
  <si>
    <t>Biatorbágy, Etyek, Herceghalom, Páty települések fogorvosi ügyeletének ellátására</t>
  </si>
  <si>
    <t>56/2015.</t>
  </si>
  <si>
    <t>Flexiton Kft. éves vállalkozási díja</t>
  </si>
  <si>
    <t>57/2015.</t>
  </si>
  <si>
    <t>(III. 11.)</t>
  </si>
  <si>
    <t>FlexiTon Kft. Vállalkozási szerződéséhez (Adó Információs Rendszerhez és VizInfo Rendszerhez támogatási és ASP szolgáltatásra) a "Páty térkép - Térkép, Légifotó, Rendezési Terv" szolgáltatással bővítésére</t>
  </si>
  <si>
    <t>72/2015.</t>
  </si>
  <si>
    <t>PVK Kft. 2015. április havi támogatása 12 000 000 Ft</t>
  </si>
  <si>
    <t>85/2015.</t>
  </si>
  <si>
    <t>(IV. 15.)</t>
  </si>
  <si>
    <t>Kárpátaljai gyermekek étkeztetéséhez támogatás</t>
  </si>
  <si>
    <t>86/2015.</t>
  </si>
  <si>
    <t>Bözödújfalu település halottainak emlékére állított kopjafa felállítására támogatás</t>
  </si>
  <si>
    <t>87/2015.</t>
  </si>
  <si>
    <t>Fürgelábú Roma Táncosok táncegyesülete számára hajdúszoboszlói fellépéshez útiköltség támogatása</t>
  </si>
  <si>
    <t>90/2015.</t>
  </si>
  <si>
    <t>Dr. Bálint Balázs alpolgármester számára 8,5 hónapra havi bruttó 180 000 Ft tiszteletdíj, és havi bruttó 27 000 Ft költségtérítés megállapítása (összesen 2 195 550 Ft)</t>
  </si>
  <si>
    <t>98/2015.</t>
  </si>
  <si>
    <t>24 fő általános iskolás tanuló számára 72 adag HPV oltás beszerzése</t>
  </si>
  <si>
    <t>99/2015.</t>
  </si>
  <si>
    <t>Civil szervezetek 2015. évi támogatására támogatás</t>
  </si>
  <si>
    <t>101/2015.</t>
  </si>
  <si>
    <t>A Magyar Labdarúgó Szövegséggel kötendő együttműködési megállapodáshoz biztosított 30 000 000 Ft átcsoportosítása: 22 800 000 Ft pályázati önrész, 1 500 000 Ft földmunkákhoz, 5 700 000 Ft elektromos hálózat bővítéséhez</t>
  </si>
  <si>
    <t>102/2015.</t>
  </si>
  <si>
    <t>Kiscsillag Kft. Számára az ún. Nagypince visszaadásával kapcsolatos költségeinek megtérítésére</t>
  </si>
  <si>
    <t>107/2015.</t>
  </si>
  <si>
    <t>Pátyi Sportegyesület részére támogatás a be/SFP-10568/2015/MLSZ számú, kisméretű művüfes pálya kialakításához, illetve a nagypálya öntözőrendszerének és világításának kialakításához, fejlesztéséhez</t>
  </si>
  <si>
    <t>110/2015.</t>
  </si>
  <si>
    <t>Gyermekszegénység elleni program keretében nyári étkeztetés biztosításának támogatásához szabadidős programok megvalósításához támogatás</t>
  </si>
  <si>
    <t>települési támogatások előirányzatról</t>
  </si>
  <si>
    <t>111/2015.</t>
  </si>
  <si>
    <t>2015. június 16. és augusztus 19. között szervezett nyári napközis gyermektábor megvalósításához a gyermekek felügyeletét ellátó pedagógusok munkabér-költségére</t>
  </si>
  <si>
    <t>szociális ellátások előirányzatról</t>
  </si>
  <si>
    <t>126/2015.</t>
  </si>
  <si>
    <t>(V. 20.)</t>
  </si>
  <si>
    <t>Ortofoto 2013. évi verziójának megvásárlása 5 év időtartamra</t>
  </si>
  <si>
    <t>127/2015.</t>
  </si>
  <si>
    <t>Páty, Kossuth u. 79. szám alatt található ingatlan festési és fűtési felújításának anyagköltsége</t>
  </si>
  <si>
    <t>128/2015.</t>
  </si>
  <si>
    <t>Pátyolgató Óvoda Tyúkanyó Csoportjának szabadtéri játszóeszközök esésvédelmének kialakítására</t>
  </si>
  <si>
    <t>129/2015.</t>
  </si>
  <si>
    <t>Páty Község Önkormányzata testvértelepülésekkel való kapcsolattartásának költségeire</t>
  </si>
  <si>
    <t>130/2015.</t>
  </si>
  <si>
    <t>Alapítvány Páty Fejlesztéséért Alapítvány részére 2015. évi működési költségeinek fedezésére vissza nem térítendő támogatás</t>
  </si>
  <si>
    <t>131/2015.</t>
  </si>
  <si>
    <t>Pátyi Sportegyesület részére a 2015. évi működéshez vissza nem térítendő támogatás</t>
  </si>
  <si>
    <t>132/2015.</t>
  </si>
  <si>
    <t>2015. évben tervezett útépítések, útjavítások költségeire</t>
  </si>
  <si>
    <t>133/2015.</t>
  </si>
  <si>
    <t>2015. évben beruházások tervezési munkálataihoz szükséges keretösszeg</t>
  </si>
  <si>
    <t>134/2015.</t>
  </si>
  <si>
    <t>Hagyományok Házának felújítására</t>
  </si>
  <si>
    <t>135/2015.</t>
  </si>
  <si>
    <t>Kertészeti és településképi feladatok költségeire</t>
  </si>
  <si>
    <t>136/2015.</t>
  </si>
  <si>
    <t>Katolikus temető ravatalozó tulajdonjogának megszerzéséhez</t>
  </si>
  <si>
    <t>137/2015.</t>
  </si>
  <si>
    <t>Arany János utcai játszótér I. ütemének megvalósításához</t>
  </si>
  <si>
    <t>138/2015.</t>
  </si>
  <si>
    <t>Páty Község Önkormányzatának tulajdonában álló, használaton kívüli épületek lebontásának költségeihez</t>
  </si>
  <si>
    <t>139/2015.</t>
  </si>
  <si>
    <t>Települési közvilágítási hálózat fejlesztésének költségei</t>
  </si>
  <si>
    <t>140/2015.</t>
  </si>
  <si>
    <t>Nagypince felújítása és állagmegőrzése</t>
  </si>
  <si>
    <t>141/2015.</t>
  </si>
  <si>
    <t>Művelődési Ház, Iskolai és Községi Könyvtár, valamint Védőnői Szolgálat ablakcsere költségei</t>
  </si>
  <si>
    <t xml:space="preserve">142/2015. </t>
  </si>
  <si>
    <t>Torbágyi úti járda befejezésének a költségeihez</t>
  </si>
  <si>
    <t>145/2015.</t>
  </si>
  <si>
    <t>A gyermekétkeztetés feltételeit javító fejlesztések támogatására kiírt pályázathoz önerő biztosítása (tervezett összköltség: bruttó 10 687 031 Ft, pályázati támogatás: 8 015 273 Ft)</t>
  </si>
  <si>
    <t>146/2015.</t>
  </si>
  <si>
    <t>Nagydobrony település támogatása 2015. május 1-től 2016. március 31-ig</t>
  </si>
  <si>
    <t>2016-ban 300 000 Ft</t>
  </si>
  <si>
    <t>149/2015.</t>
  </si>
  <si>
    <t>2015. évi év pedagógusa díjhoz jutalom biztosítása</t>
  </si>
  <si>
    <t>152/2015.</t>
  </si>
  <si>
    <t>(VI. 4.)</t>
  </si>
  <si>
    <t>Belügyminisztérium által kiírt pályázatokhoz önrész biztosítása</t>
  </si>
  <si>
    <t>155/2015.</t>
  </si>
  <si>
    <t>(VI. 10.)</t>
  </si>
  <si>
    <t>Bellandor Lovas Klub Egyesület támogatása</t>
  </si>
  <si>
    <t>99/2015. Kt. határozat</t>
  </si>
  <si>
    <t>156/2015.</t>
  </si>
  <si>
    <t>2015. évi civil támogatások</t>
  </si>
  <si>
    <t>158/2015.</t>
  </si>
  <si>
    <t>Máltai Szeretetszolgálat részére 20 gyermek táboroztatására támogatás</t>
  </si>
  <si>
    <t>szociális ellátások előirányzatból</t>
  </si>
  <si>
    <t>160/2015.</t>
  </si>
  <si>
    <t>(VI. 18.)</t>
  </si>
  <si>
    <t>Testvértelepülési programok és együttműködések pályázat támogatása</t>
  </si>
  <si>
    <t>182/2015.</t>
  </si>
  <si>
    <t>(VII. 2.)</t>
  </si>
  <si>
    <t>Biatorbágy, Etyek, Herceghalom, Páty települések fogorvosi ügyeletének ellátására szolgáló önrész kiegészítése</t>
  </si>
  <si>
    <t>189/2015.</t>
  </si>
  <si>
    <t>(VII. 22.)</t>
  </si>
  <si>
    <t>PVK Nkft. hulladék üzletág veszteségeinek fedezetére tulajdonosi pótbefizetés</t>
  </si>
  <si>
    <t>191/2015.</t>
  </si>
  <si>
    <t>Jogellenes jogviszony-megszüntetésből származó kifizetés fedezetére tulajdonosi pótbefizetés</t>
  </si>
  <si>
    <t>192/2015.</t>
  </si>
  <si>
    <t>(VII.22.)</t>
  </si>
  <si>
    <t>tulajdonosi pótbefizetés jogcímén történő átutalás</t>
  </si>
  <si>
    <t>203/2015.</t>
  </si>
  <si>
    <t>(IX. 23.)</t>
  </si>
  <si>
    <t>honlap karbantartás - Quercus Consulting Kft. Szerződés módosítás</t>
  </si>
  <si>
    <t>207/2015.</t>
  </si>
  <si>
    <t>2016. évi Bursa Hungarica önkormányzati önrész</t>
  </si>
  <si>
    <t>2016-ban!</t>
  </si>
  <si>
    <t>210/2015.</t>
  </si>
  <si>
    <t>Műv.ház szervezésében "Idősek napja" program</t>
  </si>
  <si>
    <t>216/2015.</t>
  </si>
  <si>
    <t>(X. 7.)</t>
  </si>
  <si>
    <t>MLSZ pályázat műfüves  kispálya megvalósítása érdekében</t>
  </si>
  <si>
    <t xml:space="preserve">217/2015. </t>
  </si>
  <si>
    <t>MLSZ pályázathoz szükséges pályázati díj</t>
  </si>
  <si>
    <t>229/2015.</t>
  </si>
  <si>
    <t>(XI. 4.)</t>
  </si>
  <si>
    <t>Pászti M.A.M.I.tandíjaként KLIK részére befizetett összeg 30% visszautalása</t>
  </si>
  <si>
    <t xml:space="preserve">231/2015. </t>
  </si>
  <si>
    <t>díjmentes zöldhulladék elszállítás</t>
  </si>
  <si>
    <t>236/2015.</t>
  </si>
  <si>
    <t>"Bűnmegelőzési projektek … " pályázat pályázati díja</t>
  </si>
  <si>
    <t>2015.11.05 bank</t>
  </si>
  <si>
    <t>TÁMOGATÁS-FELHASZNÁLÁSI ÜTEMTERV 2015
PVK Nkft.</t>
  </si>
  <si>
    <t>Hulladékszállítási tevékenységgel</t>
  </si>
  <si>
    <t>Községüzemeltetés + Műszaki csoport a központ fokozatos lebontásával</t>
  </si>
  <si>
    <t>Személyi juttatások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</si>
  <si>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</si>
  <si>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</si>
  <si>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</si>
  <si>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</si>
  <si>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</si>
  <si>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</si>
  <si>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</si>
  <si>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</si>
  <si>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</si>
  <si>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</si>
  <si>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</si>
  <si>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</si>
  <si>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</si>
  <si>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Bruttó Illetmények, cafetéria, járulékok (36 főről két ütemben 25 főre csökkentéssel)</t>
  </si>
  <si>
    <t>Közmunkások bérkiegészítése 30% 7 főre (79 155 Ft 30%-a)</t>
  </si>
  <si>
    <t>Anyag és egyéb költségek</t>
  </si>
  <si>
    <t>Belterületi települési hulladék kezelés</t>
  </si>
  <si>
    <t>Belterületi útkarbantartás</t>
  </si>
  <si>
    <t>Önkormányzati árkok, csapadékvíz elvezetők, hidak karbantartása</t>
  </si>
  <si>
    <t>Útszóró só, homok beszerzése, KRESZ táblák, utcatáblák karbantartása</t>
  </si>
  <si>
    <t>Önkormányzati épületek karbantartása (15 épület), terek, sétányok gondozása, közvilágítás karbantartása</t>
  </si>
  <si>
    <t>Önkormányzati zöldterületek gondozása, kezelése, Széchenyi tér, sétány, stb.</t>
  </si>
  <si>
    <t>PVK Nkft. gépjárművek és gépek javítása</t>
  </si>
  <si>
    <t>PVK Nkft. kötelező biztosítás</t>
  </si>
  <si>
    <t>Falugondnok dologi kiadásai (gép, eszköz, munkaruha, üzemanyag, stb.)</t>
  </si>
  <si>
    <t>Tisztítószerek beszerzése (általános iskola)</t>
  </si>
  <si>
    <t>Karbantartás, kisjavítási szolgáltatás (általános iskola)</t>
  </si>
  <si>
    <t>Kisrágcsálók irtása 11 épületben évente kétszer</t>
  </si>
  <si>
    <t>Polgármesteri Hivatal, védőnői helyiségek, rendelők tisztítószer-beszerzése, üzemeltetése</t>
  </si>
  <si>
    <t>Összes támogatásként átadott forrás</t>
  </si>
</sst>
</file>

<file path=xl/styles.xml><?xml version="1.0" encoding="utf-8"?>
<styleSheet xmlns="http://schemas.openxmlformats.org/spreadsheetml/2006/main">
  <numFmts count="4">
    <numFmt numFmtId="6" formatCode="#,##0\ &quot;Ft&quot;;[Red]\-#,##0\ &quot;Ft&quot;"/>
    <numFmt numFmtId="164" formatCode="0__"/>
    <numFmt numFmtId="165" formatCode="#,##0\ &quot;Ft&quot;"/>
    <numFmt numFmtId="166" formatCode="_-* #,##0\ _F_t_-;\-* #,##0\ _F_t_-;_-* &quot;-&quot;??\ _F_t_-;_-@_-"/>
  </numFmts>
  <fonts count="32">
    <font>
      <sz val="10"/>
      <name val="Arial CE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 CE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</font>
    <font>
      <b/>
      <i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40" fontId="1" fillId="0" borderId="0" applyFont="0" applyFill="0" applyBorder="0" applyAlignment="0" applyProtection="0"/>
    <xf numFmtId="3" fontId="2" fillId="0" borderId="0">
      <alignment horizontal="right" vertical="center"/>
    </xf>
    <xf numFmtId="0" fontId="1" fillId="0" borderId="0"/>
    <xf numFmtId="3" fontId="4" fillId="0" borderId="1">
      <alignment horizontal="right" vertical="center" wrapText="1"/>
    </xf>
  </cellStyleXfs>
  <cellXfs count="662">
    <xf numFmtId="0" fontId="0" fillId="0" borderId="0" xfId="0"/>
    <xf numFmtId="0" fontId="6" fillId="0" borderId="54" xfId="0" applyFont="1" applyFill="1" applyBorder="1" applyAlignment="1">
      <alignment horizontal="center" vertical="center" wrapText="1"/>
    </xf>
    <xf numFmtId="38" fontId="7" fillId="3" borderId="25" xfId="2" applyNumberFormat="1" applyFont="1" applyFill="1" applyBorder="1" applyAlignment="1">
      <alignment horizontal="center" vertical="center" wrapText="1"/>
    </xf>
    <xf numFmtId="38" fontId="9" fillId="0" borderId="15" xfId="2" applyNumberFormat="1" applyFont="1" applyFill="1" applyBorder="1" applyAlignment="1">
      <alignment horizontal="right" vertical="center" wrapText="1"/>
    </xf>
    <xf numFmtId="38" fontId="9" fillId="0" borderId="32" xfId="2" applyNumberFormat="1" applyFont="1" applyFill="1" applyBorder="1" applyAlignment="1">
      <alignment horizontal="right" vertical="center" wrapText="1"/>
    </xf>
    <xf numFmtId="38" fontId="9" fillId="0" borderId="10" xfId="2" applyNumberFormat="1" applyFont="1" applyFill="1" applyBorder="1" applyAlignment="1">
      <alignment horizontal="right" vertical="center" wrapText="1"/>
    </xf>
    <xf numFmtId="38" fontId="9" fillId="0" borderId="20" xfId="2" applyNumberFormat="1" applyFont="1" applyFill="1" applyBorder="1" applyAlignment="1">
      <alignment horizontal="right" vertical="center" wrapText="1"/>
    </xf>
    <xf numFmtId="38" fontId="9" fillId="0" borderId="11" xfId="2" applyNumberFormat="1" applyFont="1" applyFill="1" applyBorder="1" applyAlignment="1">
      <alignment horizontal="right" vertical="center" wrapText="1"/>
    </xf>
    <xf numFmtId="38" fontId="9" fillId="0" borderId="12" xfId="2" applyNumberFormat="1" applyFont="1" applyFill="1" applyBorder="1" applyAlignment="1">
      <alignment horizontal="right" vertical="center" wrapText="1"/>
    </xf>
    <xf numFmtId="38" fontId="7" fillId="3" borderId="24" xfId="2" applyNumberFormat="1" applyFont="1" applyFill="1" applyBorder="1" applyAlignment="1">
      <alignment horizontal="right" vertical="center" wrapText="1"/>
    </xf>
    <xf numFmtId="38" fontId="7" fillId="3" borderId="4" xfId="2" applyNumberFormat="1" applyFont="1" applyFill="1" applyBorder="1" applyAlignment="1">
      <alignment horizontal="right" vertical="center" wrapText="1"/>
    </xf>
    <xf numFmtId="38" fontId="7" fillId="3" borderId="25" xfId="2" applyNumberFormat="1" applyFont="1" applyFill="1" applyBorder="1" applyAlignment="1">
      <alignment horizontal="right" vertical="center" wrapText="1"/>
    </xf>
    <xf numFmtId="38" fontId="7" fillId="3" borderId="16" xfId="2" applyNumberFormat="1" applyFont="1" applyFill="1" applyBorder="1" applyAlignment="1">
      <alignment horizontal="right" vertical="center" wrapText="1"/>
    </xf>
    <xf numFmtId="38" fontId="7" fillId="3" borderId="2" xfId="2" applyNumberFormat="1" applyFont="1" applyFill="1" applyBorder="1" applyAlignment="1">
      <alignment horizontal="right" vertical="center" wrapText="1"/>
    </xf>
    <xf numFmtId="38" fontId="9" fillId="0" borderId="0" xfId="2" applyNumberFormat="1" applyFont="1" applyBorder="1" applyAlignment="1">
      <alignment horizontal="right" vertical="center" wrapText="1"/>
    </xf>
    <xf numFmtId="38" fontId="9" fillId="2" borderId="0" xfId="2" applyNumberFormat="1" applyFont="1" applyFill="1" applyBorder="1" applyAlignment="1">
      <alignment horizontal="right" vertical="center" wrapText="1"/>
    </xf>
    <xf numFmtId="38" fontId="8" fillId="0" borderId="0" xfId="2" applyNumberFormat="1" applyFont="1" applyAlignment="1">
      <alignment vertical="center" wrapText="1"/>
    </xf>
    <xf numFmtId="38" fontId="7" fillId="3" borderId="2" xfId="2" applyNumberFormat="1" applyFont="1" applyFill="1" applyBorder="1" applyAlignment="1">
      <alignment horizontal="left" vertical="center" wrapText="1"/>
    </xf>
    <xf numFmtId="38" fontId="8" fillId="3" borderId="0" xfId="2" applyNumberFormat="1" applyFont="1" applyFill="1" applyAlignment="1">
      <alignment vertical="center" wrapText="1"/>
    </xf>
    <xf numFmtId="38" fontId="9" fillId="0" borderId="7" xfId="2" applyNumberFormat="1" applyFont="1" applyFill="1" applyBorder="1" applyAlignment="1">
      <alignment vertical="center" wrapText="1"/>
    </xf>
    <xf numFmtId="38" fontId="9" fillId="0" borderId="46" xfId="2" applyNumberFormat="1" applyFont="1" applyFill="1" applyBorder="1" applyAlignment="1">
      <alignment horizontal="left" vertical="center" wrapText="1"/>
    </xf>
    <xf numFmtId="38" fontId="7" fillId="3" borderId="40" xfId="2" applyNumberFormat="1" applyFont="1" applyFill="1" applyBorder="1" applyAlignment="1">
      <alignment horizontal="left" vertical="center" wrapText="1"/>
    </xf>
    <xf numFmtId="38" fontId="9" fillId="0" borderId="7" xfId="2" applyNumberFormat="1" applyFont="1" applyFill="1" applyBorder="1" applyAlignment="1">
      <alignment horizontal="left" vertical="center" wrapText="1"/>
    </xf>
    <xf numFmtId="38" fontId="9" fillId="0" borderId="6" xfId="2" applyNumberFormat="1" applyFont="1" applyFill="1" applyBorder="1" applyAlignment="1">
      <alignment horizontal="left" vertical="center" wrapText="1"/>
    </xf>
    <xf numFmtId="38" fontId="9" fillId="0" borderId="29" xfId="2" applyNumberFormat="1" applyFont="1" applyFill="1" applyBorder="1" applyAlignment="1">
      <alignment horizontal="left" vertical="center" wrapText="1"/>
    </xf>
    <xf numFmtId="38" fontId="10" fillId="3" borderId="0" xfId="2" applyNumberFormat="1" applyFont="1" applyFill="1" applyAlignment="1">
      <alignment vertical="center" wrapText="1"/>
    </xf>
    <xf numFmtId="38" fontId="9" fillId="0" borderId="0" xfId="2" applyNumberFormat="1" applyFont="1" applyBorder="1" applyAlignment="1">
      <alignment vertical="center" wrapText="1"/>
    </xf>
    <xf numFmtId="38" fontId="9" fillId="0" borderId="22" xfId="2" applyNumberFormat="1" applyFont="1" applyFill="1" applyBorder="1" applyAlignment="1">
      <alignment horizontal="right" vertical="center" wrapText="1"/>
    </xf>
    <xf numFmtId="38" fontId="9" fillId="0" borderId="14" xfId="2" applyNumberFormat="1" applyFont="1" applyFill="1" applyBorder="1" applyAlignment="1">
      <alignment horizontal="right" vertical="center" wrapText="1"/>
    </xf>
    <xf numFmtId="38" fontId="9" fillId="0" borderId="21" xfId="2" applyNumberFormat="1" applyFont="1" applyFill="1" applyBorder="1" applyAlignment="1">
      <alignment horizontal="right" vertical="center" wrapText="1"/>
    </xf>
    <xf numFmtId="38" fontId="7" fillId="3" borderId="56" xfId="2" applyNumberFormat="1" applyFont="1" applyFill="1" applyBorder="1" applyAlignment="1">
      <alignment horizontal="right" vertical="center" wrapText="1"/>
    </xf>
    <xf numFmtId="38" fontId="7" fillId="3" borderId="53" xfId="2" applyNumberFormat="1" applyFont="1" applyFill="1" applyBorder="1" applyAlignment="1">
      <alignment horizontal="right" vertical="center" wrapText="1"/>
    </xf>
    <xf numFmtId="38" fontId="9" fillId="3" borderId="34" xfId="2" applyNumberFormat="1" applyFont="1" applyFill="1" applyBorder="1" applyAlignment="1">
      <alignment horizontal="right" vertical="center" wrapText="1"/>
    </xf>
    <xf numFmtId="38" fontId="7" fillId="3" borderId="61" xfId="2" applyNumberFormat="1" applyFont="1" applyFill="1" applyBorder="1" applyAlignment="1">
      <alignment horizontal="right" vertical="center" wrapText="1"/>
    </xf>
    <xf numFmtId="38" fontId="7" fillId="3" borderId="60" xfId="2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15" fillId="0" borderId="55" xfId="0" applyFont="1" applyFill="1" applyBorder="1" applyAlignment="1" applyProtection="1">
      <alignment vertical="center" wrapText="1"/>
      <protection locked="0"/>
    </xf>
    <xf numFmtId="0" fontId="13" fillId="0" borderId="57" xfId="0" applyFont="1" applyFill="1" applyBorder="1" applyAlignment="1" applyProtection="1">
      <alignment vertical="center" wrapText="1"/>
      <protection locked="0"/>
    </xf>
    <xf numFmtId="0" fontId="13" fillId="0" borderId="14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 applyProtection="1">
      <alignment horizontal="left" vertical="center" wrapText="1"/>
      <protection locked="0"/>
    </xf>
    <xf numFmtId="0" fontId="13" fillId="0" borderId="59" xfId="0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Fill="1" applyBorder="1" applyAlignment="1" applyProtection="1">
      <alignment vertical="center" wrapText="1"/>
      <protection locked="0"/>
    </xf>
    <xf numFmtId="0" fontId="13" fillId="0" borderId="30" xfId="0" applyFont="1" applyFill="1" applyBorder="1" applyAlignment="1" applyProtection="1">
      <alignment vertical="center" wrapText="1"/>
      <protection locked="0"/>
    </xf>
    <xf numFmtId="0" fontId="13" fillId="0" borderId="55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32" xfId="0" applyFont="1" applyFill="1" applyBorder="1" applyAlignment="1" applyProtection="1">
      <alignment horizontal="left" vertical="center" wrapText="1"/>
      <protection locked="0"/>
    </xf>
    <xf numFmtId="164" fontId="14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2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6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vertical="center" wrapText="1"/>
    </xf>
    <xf numFmtId="0" fontId="11" fillId="0" borderId="46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3" fontId="11" fillId="0" borderId="30" xfId="0" applyNumberFormat="1" applyFont="1" applyFill="1" applyBorder="1" applyAlignment="1">
      <alignment vertical="center" wrapText="1"/>
    </xf>
    <xf numFmtId="0" fontId="17" fillId="0" borderId="3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3" fontId="6" fillId="0" borderId="18" xfId="0" applyNumberFormat="1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3" fontId="6" fillId="0" borderId="19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 wrapText="1" indent="1"/>
    </xf>
    <xf numFmtId="0" fontId="17" fillId="0" borderId="15" xfId="0" applyFont="1" applyFill="1" applyBorder="1" applyAlignment="1">
      <alignment horizontal="left" vertical="center" wrapText="1" indent="2"/>
    </xf>
    <xf numFmtId="0" fontId="17" fillId="0" borderId="15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1" fillId="0" borderId="20" xfId="0" applyFont="1" applyFill="1" applyBorder="1" applyAlignment="1">
      <alignment horizontal="left" vertical="center" wrapText="1" indent="1"/>
    </xf>
    <xf numFmtId="0" fontId="8" fillId="0" borderId="40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3" fontId="16" fillId="0" borderId="13" xfId="3" applyFont="1" applyFill="1" applyBorder="1" applyAlignment="1" applyProtection="1">
      <alignment horizontal="left" vertical="center" wrapText="1" indent="2"/>
    </xf>
    <xf numFmtId="3" fontId="16" fillId="0" borderId="32" xfId="3" applyFont="1" applyFill="1" applyBorder="1" applyAlignment="1" applyProtection="1">
      <alignment horizontal="left" vertical="center" wrapText="1" indent="2"/>
    </xf>
    <xf numFmtId="3" fontId="15" fillId="0" borderId="32" xfId="3" applyFont="1" applyFill="1" applyBorder="1" applyAlignment="1" applyProtection="1">
      <alignment horizontal="left" vertical="center" wrapText="1" indent="1"/>
    </xf>
    <xf numFmtId="0" fontId="14" fillId="0" borderId="32" xfId="0" applyFont="1" applyFill="1" applyBorder="1" applyAlignment="1" applyProtection="1">
      <alignment horizontal="left" vertical="center" wrapText="1" indent="3"/>
    </xf>
    <xf numFmtId="0" fontId="14" fillId="0" borderId="3" xfId="0" applyFont="1" applyFill="1" applyBorder="1" applyAlignment="1" applyProtection="1">
      <alignment horizontal="left" vertical="center" wrapText="1" indent="3"/>
    </xf>
    <xf numFmtId="3" fontId="15" fillId="0" borderId="0" xfId="3" applyFont="1" applyFill="1" applyBorder="1" applyAlignment="1" applyProtection="1">
      <alignment horizontal="left" vertical="center" wrapText="1"/>
    </xf>
    <xf numFmtId="0" fontId="14" fillId="0" borderId="3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14" xfId="0" applyFont="1" applyFill="1" applyBorder="1" applyAlignment="1" applyProtection="1">
      <alignment horizontal="left" vertical="center" wrapText="1" indent="1"/>
    </xf>
    <xf numFmtId="0" fontId="14" fillId="0" borderId="32" xfId="0" applyFont="1" applyFill="1" applyBorder="1" applyAlignment="1" applyProtection="1">
      <alignment horizontal="left" vertical="center" wrapText="1" indent="1"/>
    </xf>
    <xf numFmtId="3" fontId="16" fillId="0" borderId="32" xfId="3" applyFont="1" applyFill="1" applyBorder="1" applyAlignment="1" applyProtection="1">
      <alignment horizontal="left" vertical="center" wrapText="1" indent="3"/>
    </xf>
    <xf numFmtId="3" fontId="16" fillId="0" borderId="32" xfId="3" applyFont="1" applyFill="1" applyBorder="1" applyAlignment="1" applyProtection="1">
      <alignment horizontal="left" vertical="center" wrapText="1"/>
    </xf>
    <xf numFmtId="3" fontId="16" fillId="0" borderId="3" xfId="3" applyFont="1" applyFill="1" applyBorder="1" applyAlignment="1" applyProtection="1">
      <alignment horizontal="left" vertical="center" wrapText="1" indent="3"/>
    </xf>
    <xf numFmtId="3" fontId="16" fillId="0" borderId="0" xfId="3" applyFont="1" applyFill="1" applyBorder="1" applyAlignment="1" applyProtection="1">
      <alignment horizontal="left" vertical="center" wrapText="1"/>
    </xf>
    <xf numFmtId="3" fontId="16" fillId="0" borderId="22" xfId="3" applyFont="1" applyFill="1" applyBorder="1" applyAlignment="1" applyProtection="1">
      <alignment horizontal="left" vertical="center" wrapText="1"/>
    </xf>
    <xf numFmtId="3" fontId="16" fillId="0" borderId="15" xfId="3" applyFont="1" applyFill="1" applyBorder="1" applyAlignment="1" applyProtection="1">
      <alignment horizontal="left" vertical="center" wrapText="1"/>
    </xf>
    <xf numFmtId="3" fontId="16" fillId="0" borderId="23" xfId="3" applyFont="1" applyFill="1" applyBorder="1" applyAlignment="1" applyProtection="1">
      <alignment horizontal="left" vertical="center" wrapText="1"/>
    </xf>
    <xf numFmtId="38" fontId="13" fillId="0" borderId="14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0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</xf>
    <xf numFmtId="3" fontId="15" fillId="0" borderId="0" xfId="3" applyFont="1" applyFill="1" applyBorder="1" applyAlignment="1" applyProtection="1">
      <alignment horizontal="right" vertical="center"/>
    </xf>
    <xf numFmtId="38" fontId="14" fillId="0" borderId="0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0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0" xfId="2" applyNumberFormat="1" applyFont="1" applyFill="1" applyBorder="1" applyAlignment="1" applyProtection="1">
      <alignment horizontal="right" vertical="center" wrapText="1"/>
    </xf>
    <xf numFmtId="0" fontId="14" fillId="0" borderId="37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 wrapText="1"/>
    </xf>
    <xf numFmtId="38" fontId="13" fillId="0" borderId="10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0" xfId="3" applyFont="1" applyFill="1" applyBorder="1" applyAlignment="1" applyProtection="1">
      <alignment horizontal="right" vertical="center"/>
    </xf>
    <xf numFmtId="38" fontId="15" fillId="0" borderId="12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37" xfId="3" applyFont="1" applyFill="1" applyBorder="1" applyAlignment="1" applyProtection="1">
      <alignment horizontal="left" vertical="center" wrapText="1"/>
    </xf>
    <xf numFmtId="38" fontId="13" fillId="0" borderId="3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37" xfId="3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right" vertical="center"/>
    </xf>
    <xf numFmtId="38" fontId="15" fillId="0" borderId="32" xfId="1" applyNumberFormat="1" applyFont="1" applyFill="1" applyBorder="1" applyAlignment="1" applyProtection="1">
      <alignment horizontal="right" vertical="center" wrapText="1"/>
      <protection locked="0"/>
    </xf>
    <xf numFmtId="49" fontId="14" fillId="0" borderId="37" xfId="0" applyNumberFormat="1" applyFont="1" applyFill="1" applyBorder="1" applyAlignment="1" applyProtection="1">
      <alignment horizontal="left" vertical="center" wrapText="1"/>
    </xf>
    <xf numFmtId="38" fontId="14" fillId="0" borderId="14" xfId="2" quotePrefix="1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38" fontId="14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38" fontId="16" fillId="0" borderId="10" xfId="2" quotePrefix="1" applyNumberFormat="1" applyFont="1" applyFill="1" applyBorder="1" applyAlignment="1" applyProtection="1">
      <alignment horizontal="right" vertical="center" wrapText="1"/>
      <protection locked="0"/>
    </xf>
    <xf numFmtId="38" fontId="14" fillId="0" borderId="32" xfId="2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right" vertical="center" wrapText="1"/>
      <protection locked="0"/>
    </xf>
    <xf numFmtId="38" fontId="16" fillId="0" borderId="0" xfId="2" applyNumberFormat="1" applyFont="1" applyFill="1" applyBorder="1" applyAlignment="1" applyProtection="1">
      <alignment horizontal="right" vertical="center" wrapText="1"/>
      <protection locked="0"/>
    </xf>
    <xf numFmtId="38" fontId="20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38" fontId="22" fillId="0" borderId="32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38" fontId="14" fillId="0" borderId="32" xfId="2" applyNumberFormat="1" applyFont="1" applyFill="1" applyBorder="1" applyAlignment="1" applyProtection="1">
      <alignment vertical="center" wrapText="1"/>
      <protection locked="0"/>
    </xf>
    <xf numFmtId="0" fontId="14" fillId="0" borderId="32" xfId="0" applyFont="1" applyFill="1" applyBorder="1" applyAlignment="1" applyProtection="1">
      <alignment vertical="center"/>
      <protection locked="0"/>
    </xf>
    <xf numFmtId="0" fontId="22" fillId="0" borderId="32" xfId="0" applyFont="1" applyFill="1" applyBorder="1" applyAlignment="1" applyProtection="1">
      <alignment vertical="center" wrapText="1"/>
      <protection locked="0"/>
    </xf>
    <xf numFmtId="38" fontId="14" fillId="0" borderId="11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2" xfId="0" applyFont="1" applyFill="1" applyBorder="1" applyAlignment="1" applyProtection="1">
      <alignment vertical="center"/>
      <protection locked="0"/>
    </xf>
    <xf numFmtId="38" fontId="14" fillId="0" borderId="11" xfId="2" applyNumberFormat="1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 applyProtection="1">
      <alignment vertical="center"/>
      <protection locked="0"/>
    </xf>
    <xf numFmtId="38" fontId="16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55" xfId="0" applyFont="1" applyFill="1" applyBorder="1" applyAlignment="1" applyProtection="1">
      <alignment vertical="center"/>
      <protection locked="0"/>
    </xf>
    <xf numFmtId="38" fontId="16" fillId="0" borderId="10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38" fontId="13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38" fontId="15" fillId="0" borderId="10" xfId="2" quotePrefix="1" applyNumberFormat="1" applyFont="1" applyFill="1" applyBorder="1" applyAlignment="1" applyProtection="1">
      <alignment horizontal="right" vertical="center" wrapText="1"/>
      <protection locked="0"/>
    </xf>
    <xf numFmtId="38" fontId="13" fillId="0" borderId="10" xfId="2" quotePrefix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49" fontId="13" fillId="0" borderId="55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 applyProtection="1">
      <alignment horizontal="right" vertical="center" wrapText="1"/>
      <protection locked="0"/>
    </xf>
    <xf numFmtId="38" fontId="16" fillId="0" borderId="55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59" xfId="0" applyFont="1" applyFill="1" applyBorder="1" applyAlignment="1" applyProtection="1">
      <alignment vertical="center"/>
      <protection locked="0"/>
    </xf>
    <xf numFmtId="38" fontId="21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38" fontId="21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49" fontId="13" fillId="0" borderId="57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57" xfId="0" applyFont="1" applyFill="1" applyBorder="1" applyAlignment="1" applyProtection="1">
      <alignment horizontal="right" vertical="center" wrapText="1"/>
      <protection locked="0"/>
    </xf>
    <xf numFmtId="38" fontId="16" fillId="0" borderId="57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57" xfId="2" quotePrefix="1" applyNumberFormat="1" applyFont="1" applyFill="1" applyBorder="1" applyAlignment="1" applyProtection="1">
      <alignment horizontal="right" vertical="center" wrapText="1"/>
      <protection locked="0"/>
    </xf>
    <xf numFmtId="0" fontId="14" fillId="0" borderId="57" xfId="0" applyFont="1" applyFill="1" applyBorder="1" applyAlignment="1" applyProtection="1">
      <alignment vertical="center"/>
      <protection locked="0"/>
    </xf>
    <xf numFmtId="38" fontId="13" fillId="0" borderId="14" xfId="2" quotePrefix="1" applyNumberFormat="1" applyFont="1" applyFill="1" applyBorder="1" applyAlignment="1" applyProtection="1">
      <alignment horizontal="right" vertical="center" wrapText="1"/>
      <protection locked="0"/>
    </xf>
    <xf numFmtId="38" fontId="22" fillId="0" borderId="14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Fill="1" applyBorder="1" applyAlignment="1" applyProtection="1">
      <alignment vertical="center"/>
      <protection locked="0"/>
    </xf>
    <xf numFmtId="0" fontId="13" fillId="0" borderId="32" xfId="0" applyFont="1" applyFill="1" applyBorder="1" applyAlignment="1" applyProtection="1">
      <alignment vertical="center"/>
      <protection locked="0"/>
    </xf>
    <xf numFmtId="38" fontId="16" fillId="0" borderId="7" xfId="2" applyNumberFormat="1" applyFont="1" applyFill="1" applyBorder="1" applyAlignment="1" applyProtection="1">
      <alignment horizontal="right" vertical="center" wrapText="1"/>
      <protection locked="0"/>
    </xf>
    <xf numFmtId="38" fontId="21" fillId="0" borderId="39" xfId="2" quotePrefix="1" applyNumberFormat="1" applyFont="1" applyFill="1" applyBorder="1" applyAlignment="1" applyProtection="1">
      <alignment horizontal="right" vertical="center" wrapText="1"/>
      <protection locked="0"/>
    </xf>
    <xf numFmtId="38" fontId="22" fillId="0" borderId="13" xfId="2" quotePrefix="1" applyNumberFormat="1" applyFont="1" applyFill="1" applyBorder="1" applyAlignment="1" applyProtection="1">
      <alignment horizontal="right" vertical="center" wrapText="1"/>
      <protection locked="0"/>
    </xf>
    <xf numFmtId="0" fontId="14" fillId="0" borderId="55" xfId="0" applyFont="1" applyFill="1" applyBorder="1" applyAlignment="1" applyProtection="1">
      <alignment vertical="center"/>
      <protection locked="0"/>
    </xf>
    <xf numFmtId="0" fontId="13" fillId="0" borderId="33" xfId="0" applyFont="1" applyFill="1" applyBorder="1" applyAlignment="1" applyProtection="1">
      <alignment horizontal="right" vertical="center" wrapText="1"/>
      <protection locked="0"/>
    </xf>
    <xf numFmtId="49" fontId="13" fillId="0" borderId="59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59" xfId="0" applyFont="1" applyFill="1" applyBorder="1" applyAlignment="1" applyProtection="1">
      <alignment horizontal="right" vertical="center" wrapText="1"/>
      <protection locked="0"/>
    </xf>
    <xf numFmtId="38" fontId="21" fillId="0" borderId="55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16" fillId="0" borderId="32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3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49" fontId="13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Fill="1" applyBorder="1" applyAlignment="1" applyProtection="1">
      <alignment horizontal="right" vertical="center" wrapText="1"/>
      <protection locked="0"/>
    </xf>
    <xf numFmtId="38" fontId="15" fillId="0" borderId="18" xfId="2" applyNumberFormat="1" applyFont="1" applyFill="1" applyBorder="1" applyAlignment="1" applyProtection="1">
      <alignment horizontal="right" vertical="center" wrapText="1"/>
      <protection locked="0"/>
    </xf>
    <xf numFmtId="49" fontId="13" fillId="0" borderId="30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30" xfId="0" applyFont="1" applyFill="1" applyBorder="1" applyAlignment="1" applyProtection="1">
      <alignment horizontal="right" vertical="center" wrapText="1"/>
      <protection locked="0"/>
    </xf>
    <xf numFmtId="38" fontId="16" fillId="0" borderId="30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30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30" xfId="0" applyFont="1" applyFill="1" applyBorder="1" applyAlignment="1" applyProtection="1">
      <alignment vertical="center"/>
      <protection locked="0"/>
    </xf>
    <xf numFmtId="38" fontId="16" fillId="0" borderId="13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32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 applyProtection="1">
      <alignment horizontal="right" vertical="center" wrapText="1"/>
      <protection locked="0"/>
    </xf>
    <xf numFmtId="0" fontId="23" fillId="0" borderId="32" xfId="0" applyFont="1" applyBorder="1" applyAlignment="1">
      <alignment horizontal="center"/>
    </xf>
    <xf numFmtId="0" fontId="23" fillId="0" borderId="32" xfId="0" applyFont="1" applyBorder="1"/>
    <xf numFmtId="6" fontId="23" fillId="0" borderId="32" xfId="0" applyNumberFormat="1" applyFont="1" applyBorder="1" applyAlignment="1">
      <alignment horizontal="center"/>
    </xf>
    <xf numFmtId="6" fontId="23" fillId="0" borderId="32" xfId="0" applyNumberFormat="1" applyFont="1" applyBorder="1" applyAlignment="1">
      <alignment horizontal="right"/>
    </xf>
    <xf numFmtId="0" fontId="23" fillId="0" borderId="32" xfId="0" applyFont="1" applyBorder="1" applyAlignment="1">
      <alignment horizontal="right"/>
    </xf>
    <xf numFmtId="165" fontId="16" fillId="4" borderId="2" xfId="2" applyNumberFormat="1" applyFont="1" applyFill="1" applyBorder="1" applyAlignment="1">
      <alignment horizontal="center" vertical="center" wrapText="1"/>
    </xf>
    <xf numFmtId="165" fontId="15" fillId="4" borderId="2" xfId="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24" fillId="4" borderId="2" xfId="2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right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165" fontId="25" fillId="0" borderId="13" xfId="2" applyNumberFormat="1" applyFont="1" applyBorder="1" applyAlignment="1">
      <alignment horizontal="right" vertical="center" wrapText="1"/>
    </xf>
    <xf numFmtId="165" fontId="26" fillId="0" borderId="13" xfId="2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165" fontId="25" fillId="0" borderId="13" xfId="0" applyNumberFormat="1" applyFont="1" applyBorder="1" applyAlignment="1">
      <alignment horizontal="right" wrapText="1"/>
    </xf>
    <xf numFmtId="0" fontId="16" fillId="0" borderId="13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right" vertical="center" wrapText="1"/>
    </xf>
    <xf numFmtId="49" fontId="25" fillId="0" borderId="32" xfId="0" applyNumberFormat="1" applyFont="1" applyBorder="1" applyAlignment="1">
      <alignment horizontal="center" vertical="center" wrapText="1"/>
    </xf>
    <xf numFmtId="0" fontId="25" fillId="0" borderId="32" xfId="0" applyFont="1" applyBorder="1" applyAlignment="1">
      <alignment horizontal="left" vertical="center" wrapText="1"/>
    </xf>
    <xf numFmtId="165" fontId="25" fillId="0" borderId="32" xfId="2" applyNumberFormat="1" applyFont="1" applyBorder="1" applyAlignment="1">
      <alignment horizontal="right" vertical="center" wrapText="1"/>
    </xf>
    <xf numFmtId="165" fontId="26" fillId="0" borderId="32" xfId="2" applyNumberFormat="1" applyFont="1" applyFill="1" applyBorder="1" applyAlignment="1">
      <alignment horizontal="right" vertical="center" wrapText="1"/>
    </xf>
    <xf numFmtId="0" fontId="25" fillId="0" borderId="32" xfId="0" applyFont="1" applyBorder="1" applyAlignment="1">
      <alignment horizontal="center" vertical="center" wrapText="1"/>
    </xf>
    <xf numFmtId="165" fontId="25" fillId="0" borderId="32" xfId="0" applyNumberFormat="1" applyFont="1" applyBorder="1" applyAlignment="1">
      <alignment horizontal="right" wrapText="1"/>
    </xf>
    <xf numFmtId="0" fontId="16" fillId="0" borderId="32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right" vertical="center" wrapText="1"/>
    </xf>
    <xf numFmtId="49" fontId="25" fillId="0" borderId="42" xfId="0" applyNumberFormat="1" applyFont="1" applyBorder="1" applyAlignment="1">
      <alignment horizontal="center" vertical="center" wrapText="1"/>
    </xf>
    <xf numFmtId="0" fontId="25" fillId="0" borderId="42" xfId="0" applyFont="1" applyBorder="1" applyAlignment="1">
      <alignment horizontal="left" vertical="center" wrapText="1"/>
    </xf>
    <xf numFmtId="165" fontId="25" fillId="0" borderId="42" xfId="2" applyNumberFormat="1" applyFont="1" applyBorder="1" applyAlignment="1">
      <alignment horizontal="right" vertical="center" wrapText="1"/>
    </xf>
    <xf numFmtId="165" fontId="26" fillId="0" borderId="42" xfId="2" applyNumberFormat="1" applyFont="1" applyFill="1" applyBorder="1" applyAlignment="1">
      <alignment horizontal="right" vertical="center" wrapText="1"/>
    </xf>
    <xf numFmtId="0" fontId="25" fillId="0" borderId="42" xfId="0" applyFont="1" applyBorder="1" applyAlignment="1">
      <alignment horizontal="center" vertical="center" wrapText="1"/>
    </xf>
    <xf numFmtId="165" fontId="25" fillId="0" borderId="42" xfId="0" applyNumberFormat="1" applyFont="1" applyBorder="1" applyAlignment="1">
      <alignment horizontal="right" wrapText="1"/>
    </xf>
    <xf numFmtId="0" fontId="16" fillId="0" borderId="4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165" fontId="16" fillId="0" borderId="13" xfId="2" applyNumberFormat="1" applyFont="1" applyBorder="1" applyAlignment="1">
      <alignment horizontal="right" vertical="center" wrapText="1"/>
    </xf>
    <xf numFmtId="165" fontId="15" fillId="0" borderId="13" xfId="2" applyNumberFormat="1" applyFont="1" applyFill="1" applyBorder="1" applyAlignment="1">
      <alignment horizontal="right" vertical="center" wrapText="1"/>
    </xf>
    <xf numFmtId="165" fontId="16" fillId="0" borderId="13" xfId="0" applyNumberFormat="1" applyFont="1" applyBorder="1" applyAlignment="1">
      <alignment horizontal="right" wrapText="1"/>
    </xf>
    <xf numFmtId="0" fontId="16" fillId="0" borderId="32" xfId="0" applyFont="1" applyBorder="1" applyAlignment="1">
      <alignment horizontal="right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/>
    </xf>
    <xf numFmtId="165" fontId="16" fillId="0" borderId="32" xfId="2" applyNumberFormat="1" applyFont="1" applyBorder="1" applyAlignment="1">
      <alignment horizontal="right" vertical="center" wrapText="1"/>
    </xf>
    <xf numFmtId="165" fontId="15" fillId="0" borderId="32" xfId="2" applyNumberFormat="1" applyFont="1" applyFill="1" applyBorder="1" applyAlignment="1">
      <alignment horizontal="right" vertical="center" wrapText="1"/>
    </xf>
    <xf numFmtId="165" fontId="16" fillId="0" borderId="32" xfId="0" applyNumberFormat="1" applyFont="1" applyBorder="1" applyAlignment="1">
      <alignment horizontal="right" wrapText="1"/>
    </xf>
    <xf numFmtId="165" fontId="16" fillId="0" borderId="32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5" fontId="16" fillId="0" borderId="0" xfId="2" applyNumberFormat="1" applyFont="1" applyAlignment="1">
      <alignment horizontal="right" vertical="center" wrapText="1"/>
    </xf>
    <xf numFmtId="165" fontId="15" fillId="0" borderId="0" xfId="2" applyNumberFormat="1" applyFont="1" applyFill="1" applyAlignment="1">
      <alignment horizontal="right" vertical="center" wrapText="1"/>
    </xf>
    <xf numFmtId="165" fontId="16" fillId="0" borderId="0" xfId="0" applyNumberFormat="1" applyFont="1" applyAlignment="1">
      <alignment horizontal="right" wrapText="1"/>
    </xf>
    <xf numFmtId="3" fontId="27" fillId="0" borderId="32" xfId="0" applyNumberFormat="1" applyFont="1" applyBorder="1"/>
    <xf numFmtId="6" fontId="27" fillId="0" borderId="32" xfId="0" applyNumberFormat="1" applyFont="1" applyBorder="1"/>
    <xf numFmtId="0" fontId="27" fillId="0" borderId="32" xfId="0" applyFont="1" applyFill="1" applyBorder="1" applyAlignment="1">
      <alignment horizontal="center"/>
    </xf>
    <xf numFmtId="3" fontId="27" fillId="0" borderId="32" xfId="0" applyNumberFormat="1" applyFont="1" applyBorder="1" applyAlignment="1">
      <alignment horizontal="right"/>
    </xf>
    <xf numFmtId="165" fontId="16" fillId="5" borderId="13" xfId="2" applyNumberFormat="1" applyFont="1" applyFill="1" applyBorder="1" applyAlignment="1">
      <alignment horizontal="right" vertical="center" wrapText="1"/>
    </xf>
    <xf numFmtId="165" fontId="16" fillId="5" borderId="32" xfId="2" applyNumberFormat="1" applyFont="1" applyFill="1" applyBorder="1" applyAlignment="1">
      <alignment horizontal="right" vertical="center" wrapText="1"/>
    </xf>
    <xf numFmtId="165" fontId="15" fillId="5" borderId="32" xfId="2" applyNumberFormat="1" applyFont="1" applyFill="1" applyBorder="1" applyAlignment="1">
      <alignment horizontal="right" vertical="center" wrapText="1"/>
    </xf>
    <xf numFmtId="6" fontId="23" fillId="5" borderId="32" xfId="0" applyNumberFormat="1" applyFont="1" applyFill="1" applyBorder="1" applyAlignment="1">
      <alignment horizontal="right"/>
    </xf>
    <xf numFmtId="0" fontId="23" fillId="5" borderId="32" xfId="0" applyFont="1" applyFill="1" applyBorder="1" applyAlignment="1">
      <alignment horizontal="right"/>
    </xf>
    <xf numFmtId="6" fontId="27" fillId="5" borderId="32" xfId="0" applyNumberFormat="1" applyFont="1" applyFill="1" applyBorder="1"/>
    <xf numFmtId="0" fontId="16" fillId="6" borderId="32" xfId="0" applyFont="1" applyFill="1" applyBorder="1" applyAlignment="1">
      <alignment horizontal="right" vertical="center" wrapText="1"/>
    </xf>
    <xf numFmtId="49" fontId="16" fillId="6" borderId="32" xfId="0" applyNumberFormat="1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left" vertical="center" wrapText="1"/>
    </xf>
    <xf numFmtId="165" fontId="16" fillId="6" borderId="32" xfId="2" applyNumberFormat="1" applyFont="1" applyFill="1" applyBorder="1" applyAlignment="1">
      <alignment horizontal="right" vertical="center" wrapText="1"/>
    </xf>
    <xf numFmtId="165" fontId="15" fillId="6" borderId="32" xfId="2" applyNumberFormat="1" applyFont="1" applyFill="1" applyBorder="1" applyAlignment="1">
      <alignment horizontal="right" vertical="center" wrapText="1"/>
    </xf>
    <xf numFmtId="0" fontId="16" fillId="6" borderId="32" xfId="0" applyFont="1" applyFill="1" applyBorder="1" applyAlignment="1">
      <alignment horizontal="center" vertical="center" wrapText="1"/>
    </xf>
    <xf numFmtId="165" fontId="16" fillId="6" borderId="32" xfId="0" applyNumberFormat="1" applyFont="1" applyFill="1" applyBorder="1" applyAlignment="1">
      <alignment horizontal="right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0" borderId="32" xfId="0" applyFont="1" applyFill="1" applyBorder="1" applyAlignment="1">
      <alignment horizontal="right"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left" vertical="center" wrapText="1"/>
    </xf>
    <xf numFmtId="165" fontId="16" fillId="0" borderId="32" xfId="2" applyNumberFormat="1" applyFont="1" applyFill="1" applyBorder="1" applyAlignment="1">
      <alignment horizontal="right" vertical="center" wrapText="1"/>
    </xf>
    <xf numFmtId="0" fontId="16" fillId="0" borderId="32" xfId="0" applyFont="1" applyFill="1" applyBorder="1" applyAlignment="1">
      <alignment horizontal="center" vertical="center" wrapText="1"/>
    </xf>
    <xf numFmtId="165" fontId="16" fillId="0" borderId="32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165" fontId="16" fillId="6" borderId="32" xfId="0" applyNumberFormat="1" applyFont="1" applyFill="1" applyBorder="1" applyAlignment="1">
      <alignment horizontal="right" wrapText="1"/>
    </xf>
    <xf numFmtId="0" fontId="23" fillId="6" borderId="32" xfId="0" applyFont="1" applyFill="1" applyBorder="1" applyAlignment="1">
      <alignment horizontal="center"/>
    </xf>
    <xf numFmtId="0" fontId="23" fillId="6" borderId="32" xfId="0" applyFont="1" applyFill="1" applyBorder="1"/>
    <xf numFmtId="6" fontId="23" fillId="6" borderId="32" xfId="0" applyNumberFormat="1" applyFont="1" applyFill="1" applyBorder="1" applyAlignment="1">
      <alignment horizontal="right"/>
    </xf>
    <xf numFmtId="0" fontId="23" fillId="6" borderId="32" xfId="0" applyFont="1" applyFill="1" applyBorder="1" applyAlignment="1">
      <alignment horizontal="right"/>
    </xf>
    <xf numFmtId="6" fontId="27" fillId="6" borderId="32" xfId="0" applyNumberFormat="1" applyFont="1" applyFill="1" applyBorder="1"/>
    <xf numFmtId="6" fontId="27" fillId="6" borderId="32" xfId="0" applyNumberFormat="1" applyFont="1" applyFill="1" applyBorder="1" applyAlignment="1">
      <alignment horizontal="right"/>
    </xf>
    <xf numFmtId="14" fontId="16" fillId="6" borderId="0" xfId="0" applyNumberFormat="1" applyFont="1" applyFill="1" applyAlignment="1">
      <alignment horizontal="center" vertical="center" wrapText="1"/>
    </xf>
    <xf numFmtId="38" fontId="7" fillId="3" borderId="24" xfId="2" applyNumberFormat="1" applyFont="1" applyFill="1" applyBorder="1" applyAlignment="1">
      <alignment horizontal="center" vertical="center" wrapText="1"/>
    </xf>
    <xf numFmtId="38" fontId="7" fillId="3" borderId="4" xfId="2" applyNumberFormat="1" applyFont="1" applyFill="1" applyBorder="1" applyAlignment="1">
      <alignment horizontal="center" vertical="center" wrapText="1"/>
    </xf>
    <xf numFmtId="38" fontId="7" fillId="3" borderId="2" xfId="2" applyNumberFormat="1" applyFont="1" applyFill="1" applyBorder="1" applyAlignment="1">
      <alignment horizontal="center" vertical="center" wrapText="1"/>
    </xf>
    <xf numFmtId="38" fontId="7" fillId="3" borderId="36" xfId="2" applyNumberFormat="1" applyFont="1" applyFill="1" applyBorder="1" applyAlignment="1">
      <alignment horizontal="center" vertical="center" wrapText="1"/>
    </xf>
    <xf numFmtId="38" fontId="7" fillId="3" borderId="16" xfId="2" applyNumberFormat="1" applyFont="1" applyFill="1" applyBorder="1" applyAlignment="1">
      <alignment horizontal="center" vertical="center" wrapText="1"/>
    </xf>
    <xf numFmtId="38" fontId="7" fillId="3" borderId="62" xfId="2" applyNumberFormat="1" applyFont="1" applyFill="1" applyBorder="1" applyAlignment="1">
      <alignment horizontal="center" vertical="center" wrapText="1"/>
    </xf>
    <xf numFmtId="3" fontId="15" fillId="0" borderId="13" xfId="3" applyFont="1" applyFill="1" applyBorder="1" applyAlignment="1" applyProtection="1">
      <alignment horizontal="left" vertical="center" wrapText="1" indent="1"/>
    </xf>
    <xf numFmtId="38" fontId="13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15" xfId="3" applyFont="1" applyFill="1" applyBorder="1" applyAlignment="1" applyProtection="1">
      <alignment horizontal="left" vertical="center" wrapText="1"/>
    </xf>
    <xf numFmtId="38" fontId="14" fillId="0" borderId="32" xfId="2" applyNumberFormat="1" applyFont="1" applyFill="1" applyBorder="1" applyAlignment="1" applyProtection="1">
      <alignment horizontal="right" vertical="center" wrapText="1"/>
    </xf>
    <xf numFmtId="0" fontId="16" fillId="0" borderId="15" xfId="0" applyFont="1" applyFill="1" applyBorder="1" applyAlignment="1" applyProtection="1">
      <alignment horizontal="left" wrapText="1"/>
    </xf>
    <xf numFmtId="0" fontId="13" fillId="0" borderId="32" xfId="0" applyFont="1" applyFill="1" applyBorder="1" applyAlignment="1" applyProtection="1">
      <alignment horizontal="left" vertical="center" wrapText="1"/>
    </xf>
    <xf numFmtId="38" fontId="14" fillId="0" borderId="14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32" xfId="3" applyFont="1" applyFill="1" applyBorder="1" applyAlignment="1" applyProtection="1">
      <alignment horizontal="left" vertical="center" wrapText="1"/>
    </xf>
    <xf numFmtId="38" fontId="16" fillId="0" borderId="34" xfId="2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3" fontId="6" fillId="0" borderId="14" xfId="0" applyNumberFormat="1" applyFont="1" applyFill="1" applyBorder="1" applyAlignment="1">
      <alignment vertical="center" wrapText="1"/>
    </xf>
    <xf numFmtId="3" fontId="11" fillId="0" borderId="32" xfId="0" applyNumberFormat="1" applyFont="1" applyFill="1" applyBorder="1" applyAlignment="1" applyProtection="1">
      <alignment vertical="center" wrapText="1"/>
    </xf>
    <xf numFmtId="3" fontId="11" fillId="0" borderId="10" xfId="0" applyNumberFormat="1" applyFont="1" applyFill="1" applyBorder="1" applyAlignment="1" applyProtection="1">
      <alignment vertical="center" wrapText="1"/>
    </xf>
    <xf numFmtId="3" fontId="11" fillId="0" borderId="3" xfId="0" applyNumberFormat="1" applyFont="1" applyFill="1" applyBorder="1" applyAlignment="1" applyProtection="1">
      <alignment vertical="center" wrapText="1"/>
    </xf>
    <xf numFmtId="3" fontId="11" fillId="0" borderId="26" xfId="0" applyNumberFormat="1" applyFont="1" applyFill="1" applyBorder="1" applyAlignment="1" applyProtection="1">
      <alignment vertical="center" wrapText="1"/>
    </xf>
    <xf numFmtId="0" fontId="12" fillId="0" borderId="20" xfId="0" applyFont="1" applyFill="1" applyBorder="1" applyAlignment="1">
      <alignment horizontal="left" vertical="center" wrapText="1" indent="1"/>
    </xf>
    <xf numFmtId="38" fontId="12" fillId="0" borderId="11" xfId="2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vertical="center" wrapText="1"/>
    </xf>
    <xf numFmtId="3" fontId="11" fillId="0" borderId="30" xfId="0" applyNumberFormat="1" applyFont="1" applyFill="1" applyBorder="1" applyAlignment="1" applyProtection="1">
      <alignment vertical="center" wrapText="1"/>
    </xf>
    <xf numFmtId="3" fontId="11" fillId="0" borderId="31" xfId="0" applyNumberFormat="1" applyFont="1" applyFill="1" applyBorder="1" applyAlignment="1" applyProtection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32" xfId="0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vertical="center" wrapText="1"/>
    </xf>
    <xf numFmtId="3" fontId="17" fillId="0" borderId="30" xfId="0" applyNumberFormat="1" applyFont="1" applyFill="1" applyBorder="1" applyAlignment="1">
      <alignment vertical="center" wrapText="1"/>
    </xf>
    <xf numFmtId="3" fontId="17" fillId="0" borderId="3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" fontId="6" fillId="0" borderId="21" xfId="0" applyNumberFormat="1" applyFont="1" applyFill="1" applyBorder="1" applyAlignment="1">
      <alignment vertical="center" wrapText="1"/>
    </xf>
    <xf numFmtId="3" fontId="11" fillId="0" borderId="10" xfId="0" applyNumberFormat="1" applyFont="1" applyFill="1" applyBorder="1" applyAlignment="1">
      <alignment vertical="center" wrapText="1"/>
    </xf>
    <xf numFmtId="3" fontId="17" fillId="0" borderId="32" xfId="0" applyNumberFormat="1" applyFont="1" applyFill="1" applyBorder="1" applyAlignment="1">
      <alignment vertical="center" wrapText="1"/>
    </xf>
    <xf numFmtId="3" fontId="17" fillId="0" borderId="10" xfId="0" applyNumberFormat="1" applyFont="1" applyFill="1" applyBorder="1" applyAlignment="1" applyProtection="1">
      <alignment vertical="center" wrapText="1"/>
    </xf>
    <xf numFmtId="3" fontId="11" fillId="0" borderId="4" xfId="0" applyNumberFormat="1" applyFont="1" applyFill="1" applyBorder="1" applyAlignment="1">
      <alignment vertical="center" wrapText="1"/>
    </xf>
    <xf numFmtId="3" fontId="11" fillId="0" borderId="2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0" fontId="6" fillId="0" borderId="40" xfId="0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25" xfId="0" applyNumberFormat="1" applyFont="1" applyFill="1" applyBorder="1" applyAlignment="1">
      <alignment vertical="center" wrapText="1"/>
    </xf>
    <xf numFmtId="0" fontId="6" fillId="0" borderId="48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horizontal="centerContinuous" vertical="center" wrapText="1"/>
    </xf>
    <xf numFmtId="3" fontId="10" fillId="0" borderId="50" xfId="0" applyNumberFormat="1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3" fontId="10" fillId="0" borderId="52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Continuous" vertical="center" wrapText="1"/>
    </xf>
    <xf numFmtId="3" fontId="12" fillId="0" borderId="12" xfId="2" applyNumberFormat="1" applyFont="1" applyFill="1" applyBorder="1" applyAlignment="1">
      <alignment vertical="center" wrapText="1"/>
    </xf>
    <xf numFmtId="3" fontId="6" fillId="0" borderId="32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3" fontId="30" fillId="0" borderId="11" xfId="3" applyFont="1" applyFill="1" applyBorder="1">
      <alignment horizontal="right" vertical="center"/>
    </xf>
    <xf numFmtId="0" fontId="6" fillId="0" borderId="30" xfId="0" applyFont="1" applyFill="1" applyBorder="1" applyAlignment="1">
      <alignment vertical="center" wrapText="1"/>
    </xf>
    <xf numFmtId="3" fontId="6" fillId="0" borderId="32" xfId="0" applyNumberFormat="1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vertical="center" wrapText="1"/>
    </xf>
    <xf numFmtId="3" fontId="6" fillId="0" borderId="30" xfId="0" applyNumberFormat="1" applyFont="1" applyFill="1" applyBorder="1" applyAlignment="1">
      <alignment vertical="center" wrapText="1"/>
    </xf>
    <xf numFmtId="3" fontId="31" fillId="0" borderId="32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38" fontId="13" fillId="0" borderId="15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32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23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39" xfId="0" quotePrefix="1" applyFont="1" applyFill="1" applyBorder="1" applyAlignment="1" applyProtection="1">
      <alignment horizontal="left" vertical="center" wrapText="1"/>
    </xf>
    <xf numFmtId="38" fontId="14" fillId="0" borderId="22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22" xfId="2" applyNumberFormat="1" applyFont="1" applyFill="1" applyBorder="1" applyAlignment="1" applyProtection="1">
      <alignment horizontal="right" vertical="center" wrapText="1"/>
    </xf>
    <xf numFmtId="38" fontId="13" fillId="0" borderId="14" xfId="2" applyNumberFormat="1" applyFont="1" applyFill="1" applyBorder="1" applyAlignment="1" applyProtection="1">
      <alignment horizontal="right" vertical="center" wrapText="1"/>
    </xf>
    <xf numFmtId="0" fontId="14" fillId="0" borderId="15" xfId="0" quotePrefix="1" applyFont="1" applyFill="1" applyBorder="1" applyAlignment="1" applyProtection="1">
      <alignment horizontal="left" vertical="center" wrapText="1"/>
    </xf>
    <xf numFmtId="38" fontId="14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15" xfId="2" applyNumberFormat="1" applyFont="1" applyFill="1" applyBorder="1" applyAlignment="1" applyProtection="1">
      <alignment horizontal="right" vertical="center" wrapText="1"/>
    </xf>
    <xf numFmtId="38" fontId="13" fillId="0" borderId="32" xfId="2" applyNumberFormat="1" applyFont="1" applyFill="1" applyBorder="1" applyAlignment="1" applyProtection="1">
      <alignment horizontal="right" vertical="center" wrapText="1"/>
    </xf>
    <xf numFmtId="0" fontId="16" fillId="0" borderId="32" xfId="0" applyFont="1" applyFill="1" applyBorder="1" applyAlignment="1" applyProtection="1">
      <alignment horizontal="left" wrapText="1" indent="2"/>
    </xf>
    <xf numFmtId="0" fontId="14" fillId="0" borderId="23" xfId="0" quotePrefix="1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wrapText="1" indent="2"/>
    </xf>
    <xf numFmtId="38" fontId="14" fillId="0" borderId="23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23" xfId="2" applyNumberFormat="1" applyFont="1" applyFill="1" applyBorder="1" applyAlignment="1" applyProtection="1">
      <alignment horizontal="right" vertical="center" wrapText="1"/>
    </xf>
    <xf numFmtId="38" fontId="13" fillId="0" borderId="3" xfId="2" applyNumberFormat="1" applyFont="1" applyFill="1" applyBorder="1" applyAlignment="1" applyProtection="1">
      <alignment horizontal="right" vertical="center" wrapText="1"/>
    </xf>
    <xf numFmtId="0" fontId="13" fillId="0" borderId="15" xfId="0" quotePrefix="1" applyFont="1" applyFill="1" applyBorder="1" applyAlignment="1" applyProtection="1">
      <alignment horizontal="left" vertical="center" wrapText="1"/>
    </xf>
    <xf numFmtId="0" fontId="13" fillId="0" borderId="32" xfId="0" applyFont="1" applyFill="1" applyBorder="1" applyAlignment="1" applyProtection="1">
      <alignment horizontal="left" vertical="center" wrapText="1" indent="1"/>
    </xf>
    <xf numFmtId="0" fontId="13" fillId="0" borderId="39" xfId="0" applyFont="1" applyFill="1" applyBorder="1" applyAlignment="1" applyProtection="1">
      <alignment horizontal="left" vertical="center" wrapText="1"/>
    </xf>
    <xf numFmtId="38" fontId="13" fillId="0" borderId="39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39" xfId="2" applyNumberFormat="1" applyFont="1" applyFill="1" applyBorder="1" applyAlignment="1" applyProtection="1">
      <alignment horizontal="right" vertical="center" wrapText="1"/>
    </xf>
    <xf numFmtId="38" fontId="13" fillId="0" borderId="13" xfId="2" applyNumberFormat="1" applyFont="1" applyFill="1" applyBorder="1" applyAlignment="1" applyProtection="1">
      <alignment horizontal="right" vertical="center" wrapText="1"/>
    </xf>
    <xf numFmtId="0" fontId="13" fillId="0" borderId="15" xfId="0" applyFont="1" applyFill="1" applyBorder="1" applyAlignment="1" applyProtection="1">
      <alignment horizontal="left" vertical="center" wrapText="1"/>
    </xf>
    <xf numFmtId="38" fontId="13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15" xfId="2" applyNumberFormat="1" applyFont="1" applyFill="1" applyBorder="1" applyAlignment="1" applyProtection="1">
      <alignment horizontal="right" vertical="center" wrapText="1"/>
    </xf>
    <xf numFmtId="38" fontId="14" fillId="0" borderId="20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4" xfId="0" applyFont="1" applyFill="1" applyBorder="1" applyAlignment="1" applyProtection="1">
      <alignment horizontal="left" vertical="center" wrapText="1"/>
    </xf>
    <xf numFmtId="3" fontId="15" fillId="0" borderId="4" xfId="3" applyFont="1" applyFill="1" applyBorder="1" applyAlignment="1" applyProtection="1">
      <alignment horizontal="left" vertical="center" wrapText="1"/>
    </xf>
    <xf numFmtId="38" fontId="13" fillId="0" borderId="2" xfId="2" applyNumberFormat="1" applyFont="1" applyFill="1" applyBorder="1" applyAlignment="1" applyProtection="1">
      <alignment horizontal="right" vertical="center" wrapText="1"/>
    </xf>
    <xf numFmtId="3" fontId="15" fillId="0" borderId="2" xfId="5" applyFont="1" applyFill="1" applyBorder="1" applyAlignment="1" applyProtection="1">
      <alignment horizontal="right" vertical="center" wrapText="1"/>
    </xf>
    <xf numFmtId="38" fontId="13" fillId="0" borderId="20" xfId="2" applyNumberFormat="1" applyFont="1" applyFill="1" applyBorder="1" applyAlignment="1" applyProtection="1">
      <alignment horizontal="right" vertical="center" wrapText="1"/>
    </xf>
    <xf numFmtId="38" fontId="13" fillId="0" borderId="11" xfId="2" applyNumberFormat="1" applyFont="1" applyFill="1" applyBorder="1" applyAlignment="1" applyProtection="1">
      <alignment horizontal="right" vertical="center" wrapText="1"/>
    </xf>
    <xf numFmtId="0" fontId="13" fillId="0" borderId="22" xfId="0" quotePrefix="1" applyFont="1" applyFill="1" applyBorder="1" applyAlignment="1" applyProtection="1">
      <alignment horizontal="left" vertical="center" wrapText="1"/>
    </xf>
    <xf numFmtId="0" fontId="13" fillId="0" borderId="14" xfId="0" applyFont="1" applyFill="1" applyBorder="1" applyAlignment="1" applyProtection="1">
      <alignment horizontal="left" vertical="center" wrapText="1"/>
    </xf>
    <xf numFmtId="38" fontId="13" fillId="0" borderId="22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4" xfId="3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38" fontId="14" fillId="0" borderId="14" xfId="2" applyNumberFormat="1" applyFont="1" applyFill="1" applyBorder="1" applyAlignment="1" applyProtection="1">
      <alignment horizontal="right" vertical="center" wrapText="1"/>
    </xf>
    <xf numFmtId="0" fontId="14" fillId="0" borderId="15" xfId="0" applyFont="1" applyFill="1" applyBorder="1" applyAlignment="1" applyProtection="1">
      <alignment horizontal="left" vertical="center" wrapText="1"/>
    </xf>
    <xf numFmtId="0" fontId="15" fillId="0" borderId="32" xfId="0" applyFont="1" applyFill="1" applyBorder="1" applyAlignment="1" applyProtection="1">
      <alignment horizontal="left" wrapText="1" indent="1"/>
    </xf>
    <xf numFmtId="0" fontId="16" fillId="0" borderId="32" xfId="0" applyFont="1" applyFill="1" applyBorder="1" applyAlignment="1" applyProtection="1">
      <alignment horizontal="left" wrapText="1"/>
    </xf>
    <xf numFmtId="0" fontId="16" fillId="0" borderId="32" xfId="0" applyFont="1" applyFill="1" applyBorder="1" applyAlignment="1" applyProtection="1">
      <alignment horizontal="left" wrapText="1" indent="3"/>
    </xf>
    <xf numFmtId="0" fontId="14" fillId="0" borderId="23" xfId="0" applyFont="1" applyFill="1" applyBorder="1" applyAlignment="1" applyProtection="1">
      <alignment horizontal="left" vertical="center" wrapText="1"/>
    </xf>
    <xf numFmtId="38" fontId="14" fillId="0" borderId="20" xfId="2" applyNumberFormat="1" applyFont="1" applyFill="1" applyBorder="1" applyAlignment="1" applyProtection="1">
      <alignment horizontal="right" vertical="center" wrapText="1"/>
    </xf>
    <xf numFmtId="0" fontId="16" fillId="0" borderId="14" xfId="0" applyFont="1" applyFill="1" applyBorder="1" applyAlignment="1" applyProtection="1">
      <alignment horizontal="left" wrapText="1"/>
    </xf>
    <xf numFmtId="0" fontId="15" fillId="0" borderId="32" xfId="0" applyFont="1" applyFill="1" applyBorder="1" applyAlignment="1" applyProtection="1">
      <alignment horizontal="left" wrapText="1"/>
    </xf>
    <xf numFmtId="0" fontId="13" fillId="0" borderId="20" xfId="0" applyFont="1" applyFill="1" applyBorder="1" applyAlignment="1" applyProtection="1">
      <alignment horizontal="left" vertical="center" wrapText="1"/>
    </xf>
    <xf numFmtId="3" fontId="15" fillId="0" borderId="11" xfId="3" applyFont="1" applyFill="1" applyBorder="1" applyAlignment="1" applyProtection="1">
      <alignment horizontal="left" vertical="center" wrapText="1"/>
    </xf>
    <xf numFmtId="3" fontId="15" fillId="0" borderId="22" xfId="3" applyFont="1" applyFill="1" applyBorder="1" applyAlignment="1" applyProtection="1">
      <alignment horizontal="left" vertical="center" wrapText="1"/>
    </xf>
    <xf numFmtId="3" fontId="15" fillId="0" borderId="14" xfId="3" applyFont="1" applyFill="1" applyBorder="1" applyAlignment="1" applyProtection="1">
      <alignment horizontal="left" vertical="center" wrapText="1"/>
    </xf>
    <xf numFmtId="38" fontId="13" fillId="0" borderId="22" xfId="2" applyNumberFormat="1" applyFont="1" applyFill="1" applyBorder="1" applyAlignment="1" applyProtection="1">
      <alignment horizontal="right" vertical="center" wrapText="1"/>
    </xf>
    <xf numFmtId="38" fontId="13" fillId="0" borderId="20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0" xfId="3" applyFont="1" applyFill="1" applyBorder="1" applyAlignment="1" applyProtection="1">
      <alignment horizontal="left" vertical="center" wrapText="1"/>
    </xf>
    <xf numFmtId="38" fontId="15" fillId="0" borderId="2" xfId="2" applyNumberFormat="1" applyFont="1" applyFill="1" applyBorder="1" applyAlignment="1" applyProtection="1">
      <alignment horizontal="right" vertical="center" wrapText="1"/>
    </xf>
    <xf numFmtId="0" fontId="15" fillId="0" borderId="4" xfId="0" applyFont="1" applyFill="1" applyBorder="1" applyAlignment="1" applyProtection="1">
      <alignment wrapText="1"/>
    </xf>
    <xf numFmtId="0" fontId="13" fillId="0" borderId="24" xfId="0" quotePrefix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3" fontId="16" fillId="0" borderId="8" xfId="3" applyFont="1" applyFill="1" applyBorder="1" applyAlignment="1" applyProtection="1">
      <alignment horizontal="left" vertical="center" wrapText="1"/>
    </xf>
    <xf numFmtId="3" fontId="16" fillId="0" borderId="6" xfId="3" applyFont="1" applyFill="1" applyBorder="1" applyAlignment="1" applyProtection="1">
      <alignment horizontal="left" vertical="center" wrapText="1"/>
    </xf>
    <xf numFmtId="38" fontId="15" fillId="0" borderId="32" xfId="1" applyNumberFormat="1" applyFont="1" applyFill="1" applyBorder="1" applyAlignment="1" applyProtection="1">
      <alignment horizontal="right" vertical="center" wrapText="1"/>
    </xf>
    <xf numFmtId="3" fontId="15" fillId="0" borderId="6" xfId="3" applyFont="1" applyFill="1" applyBorder="1" applyAlignment="1" applyProtection="1">
      <alignment horizontal="left" vertical="center" wrapText="1"/>
    </xf>
    <xf numFmtId="3" fontId="15" fillId="0" borderId="6" xfId="3" applyFont="1" applyFill="1" applyBorder="1" applyAlignment="1" applyProtection="1">
      <alignment horizontal="left" vertical="center" wrapText="1"/>
      <protection locked="0"/>
    </xf>
    <xf numFmtId="3" fontId="15" fillId="0" borderId="15" xfId="3" applyFont="1" applyFill="1" applyBorder="1" applyAlignment="1" applyProtection="1">
      <alignment horizontal="left" vertical="center" wrapText="1"/>
      <protection locked="0"/>
    </xf>
    <xf numFmtId="0" fontId="15" fillId="0" borderId="15" xfId="0" applyFont="1" applyFill="1" applyBorder="1" applyAlignment="1" applyProtection="1">
      <alignment horizontal="left" wrapText="1"/>
    </xf>
    <xf numFmtId="3" fontId="16" fillId="0" borderId="47" xfId="3" applyFont="1" applyFill="1" applyBorder="1" applyAlignment="1" applyProtection="1">
      <alignment horizontal="left" vertical="center" wrapText="1"/>
    </xf>
    <xf numFmtId="3" fontId="15" fillId="0" borderId="40" xfId="3" applyFont="1" applyFill="1" applyBorder="1" applyAlignment="1" applyProtection="1">
      <alignment horizontal="left" vertical="center" wrapText="1"/>
    </xf>
    <xf numFmtId="38" fontId="15" fillId="0" borderId="2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horizontal="left" vertical="center" wrapText="1"/>
    </xf>
    <xf numFmtId="3" fontId="16" fillId="0" borderId="5" xfId="3" applyFont="1" applyFill="1" applyBorder="1" applyAlignment="1" applyProtection="1">
      <alignment horizontal="right" vertical="center"/>
    </xf>
    <xf numFmtId="3" fontId="16" fillId="0" borderId="33" xfId="3" applyFont="1" applyFill="1" applyBorder="1" applyAlignment="1" applyProtection="1">
      <alignment horizontal="right" vertical="center"/>
    </xf>
    <xf numFmtId="3" fontId="16" fillId="0" borderId="65" xfId="3" applyFont="1" applyFill="1" applyBorder="1" applyAlignment="1" applyProtection="1">
      <alignment horizontal="right" vertical="center"/>
    </xf>
    <xf numFmtId="3" fontId="15" fillId="0" borderId="33" xfId="3" applyFont="1" applyFill="1" applyBorder="1" applyAlignment="1" applyProtection="1">
      <alignment horizontal="right" vertical="center"/>
    </xf>
    <xf numFmtId="3" fontId="15" fillId="0" borderId="5" xfId="3" applyFont="1" applyFill="1" applyBorder="1" applyAlignment="1" applyProtection="1">
      <alignment horizontal="right" vertical="center"/>
    </xf>
    <xf numFmtId="3" fontId="15" fillId="0" borderId="62" xfId="3" applyFont="1" applyFill="1" applyBorder="1" applyAlignment="1" applyProtection="1">
      <alignment horizontal="right" vertical="center"/>
    </xf>
    <xf numFmtId="0" fontId="13" fillId="0" borderId="66" xfId="0" applyFont="1" applyFill="1" applyBorder="1" applyAlignment="1" applyProtection="1">
      <alignment horizontal="right" vertical="center"/>
    </xf>
    <xf numFmtId="0" fontId="13" fillId="0" borderId="62" xfId="0" applyFont="1" applyFill="1" applyBorder="1" applyAlignment="1" applyProtection="1">
      <alignment horizontal="right" vertical="center"/>
    </xf>
    <xf numFmtId="3" fontId="16" fillId="0" borderId="66" xfId="3" applyFont="1" applyFill="1" applyBorder="1" applyAlignment="1" applyProtection="1">
      <alignment horizontal="right" vertical="center"/>
    </xf>
    <xf numFmtId="0" fontId="13" fillId="0" borderId="33" xfId="0" applyFont="1" applyFill="1" applyBorder="1" applyAlignment="1" applyProtection="1">
      <alignment horizontal="right" vertical="center"/>
    </xf>
    <xf numFmtId="0" fontId="14" fillId="0" borderId="33" xfId="0" applyFont="1" applyFill="1" applyBorder="1" applyAlignment="1" applyProtection="1">
      <alignment horizontal="right" vertical="center"/>
    </xf>
    <xf numFmtId="3" fontId="15" fillId="0" borderId="67" xfId="3" applyFont="1" applyFill="1" applyBorder="1" applyAlignment="1" applyProtection="1">
      <alignment horizontal="right" vertical="center"/>
    </xf>
    <xf numFmtId="0" fontId="15" fillId="0" borderId="67" xfId="0" applyFont="1" applyFill="1" applyBorder="1" applyAlignment="1" applyProtection="1">
      <alignment horizontal="right" vertical="center"/>
    </xf>
    <xf numFmtId="0" fontId="14" fillId="0" borderId="65" xfId="0" applyFont="1" applyFill="1" applyBorder="1" applyAlignment="1" applyProtection="1">
      <alignment horizontal="right" vertical="center"/>
    </xf>
    <xf numFmtId="0" fontId="14" fillId="0" borderId="66" xfId="0" applyFont="1" applyFill="1" applyBorder="1" applyAlignment="1" applyProtection="1">
      <alignment horizontal="right" vertical="center"/>
    </xf>
    <xf numFmtId="0" fontId="13" fillId="0" borderId="33" xfId="0" applyFont="1" applyFill="1" applyBorder="1" applyAlignment="1" applyProtection="1">
      <alignment horizontal="right" vertical="center"/>
      <protection locked="0"/>
    </xf>
    <xf numFmtId="3" fontId="15" fillId="0" borderId="10" xfId="5" applyFont="1" applyFill="1" applyBorder="1" applyAlignment="1" applyProtection="1">
      <alignment horizontal="center" vertical="center" wrapText="1"/>
      <protection locked="0"/>
    </xf>
    <xf numFmtId="3" fontId="16" fillId="0" borderId="21" xfId="5" applyFont="1" applyFill="1" applyBorder="1" applyAlignment="1" applyProtection="1">
      <alignment horizontal="right" vertical="center" wrapText="1"/>
    </xf>
    <xf numFmtId="3" fontId="16" fillId="0" borderId="10" xfId="5" applyFont="1" applyFill="1" applyBorder="1" applyAlignment="1" applyProtection="1">
      <alignment horizontal="right" vertical="center" wrapText="1"/>
    </xf>
    <xf numFmtId="3" fontId="16" fillId="0" borderId="26" xfId="5" applyFont="1" applyFill="1" applyBorder="1" applyAlignment="1" applyProtection="1">
      <alignment horizontal="right" vertical="center" wrapText="1"/>
    </xf>
    <xf numFmtId="3" fontId="15" fillId="0" borderId="10" xfId="5" applyFont="1" applyFill="1" applyBorder="1" applyAlignment="1" applyProtection="1">
      <alignment horizontal="right" vertical="center" wrapText="1"/>
    </xf>
    <xf numFmtId="3" fontId="15" fillId="0" borderId="28" xfId="5" applyFont="1" applyFill="1" applyBorder="1" applyAlignment="1" applyProtection="1">
      <alignment horizontal="right" vertical="center" wrapText="1"/>
    </xf>
    <xf numFmtId="3" fontId="16" fillId="0" borderId="12" xfId="5" applyFont="1" applyFill="1" applyBorder="1" applyAlignment="1" applyProtection="1">
      <alignment horizontal="right" vertical="center" wrapText="1"/>
    </xf>
    <xf numFmtId="38" fontId="14" fillId="0" borderId="37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49" xfId="2" applyNumberFormat="1" applyFont="1" applyFill="1" applyBorder="1" applyAlignment="1" applyProtection="1">
      <alignment horizontal="right" vertical="center" wrapText="1"/>
    </xf>
    <xf numFmtId="3" fontId="15" fillId="0" borderId="21" xfId="5" applyFont="1" applyFill="1" applyBorder="1" applyAlignment="1" applyProtection="1">
      <alignment horizontal="right" vertical="center" wrapText="1"/>
    </xf>
    <xf numFmtId="0" fontId="14" fillId="0" borderId="37" xfId="0" applyFont="1" applyFill="1" applyBorder="1" applyAlignment="1" applyProtection="1">
      <alignment vertical="center" wrapText="1"/>
      <protection locked="0"/>
    </xf>
    <xf numFmtId="0" fontId="16" fillId="0" borderId="49" xfId="0" applyFont="1" applyFill="1" applyBorder="1" applyAlignment="1" applyProtection="1">
      <alignment vertical="center" wrapText="1"/>
    </xf>
    <xf numFmtId="3" fontId="16" fillId="0" borderId="49" xfId="5" applyFont="1" applyFill="1" applyBorder="1" applyAlignment="1" applyProtection="1">
      <alignment horizontal="right" vertical="center" wrapText="1"/>
    </xf>
    <xf numFmtId="3" fontId="16" fillId="0" borderId="45" xfId="5" applyFont="1" applyFill="1" applyBorder="1" applyAlignment="1" applyProtection="1">
      <alignment horizontal="right" vertical="center" wrapText="1"/>
    </xf>
    <xf numFmtId="3" fontId="15" fillId="0" borderId="12" xfId="5" applyFont="1" applyFill="1" applyBorder="1" applyAlignment="1" applyProtection="1">
      <alignment horizontal="right" vertical="center" wrapText="1"/>
    </xf>
    <xf numFmtId="3" fontId="15" fillId="0" borderId="49" xfId="5" applyFont="1" applyFill="1" applyBorder="1" applyAlignment="1" applyProtection="1">
      <alignment horizontal="right" vertical="center" wrapText="1"/>
    </xf>
    <xf numFmtId="0" fontId="16" fillId="0" borderId="37" xfId="0" applyFont="1" applyFill="1" applyBorder="1" applyAlignment="1" applyProtection="1">
      <alignment vertical="center" wrapText="1"/>
      <protection locked="0"/>
    </xf>
    <xf numFmtId="0" fontId="14" fillId="0" borderId="49" xfId="0" applyFont="1" applyFill="1" applyBorder="1" applyAlignment="1" applyProtection="1">
      <alignment vertical="center" wrapText="1"/>
    </xf>
    <xf numFmtId="38" fontId="14" fillId="0" borderId="49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6" xfId="5" applyFont="1" applyFill="1" applyBorder="1" applyAlignment="1" applyProtection="1">
      <alignment horizontal="center" vertical="center" wrapText="1"/>
      <protection locked="0"/>
    </xf>
    <xf numFmtId="3" fontId="15" fillId="0" borderId="10" xfId="5" applyFont="1" applyFill="1" applyBorder="1" applyAlignment="1" applyProtection="1">
      <alignment horizontal="right" vertical="center" wrapText="1"/>
      <protection locked="0"/>
    </xf>
    <xf numFmtId="0" fontId="14" fillId="0" borderId="49" xfId="0" applyFont="1" applyFill="1" applyBorder="1" applyAlignment="1" applyProtection="1">
      <alignment vertical="center" wrapText="1"/>
      <protection locked="0"/>
    </xf>
    <xf numFmtId="3" fontId="16" fillId="0" borderId="21" xfId="5" applyFont="1" applyFill="1" applyBorder="1" applyAlignment="1" applyProtection="1">
      <alignment horizontal="right" vertical="center" wrapText="1"/>
      <protection locked="0"/>
    </xf>
    <xf numFmtId="3" fontId="16" fillId="0" borderId="10" xfId="5" applyFont="1" applyFill="1" applyBorder="1" applyAlignment="1" applyProtection="1">
      <alignment horizontal="right" vertical="center" wrapText="1"/>
      <protection locked="0"/>
    </xf>
    <xf numFmtId="3" fontId="16" fillId="0" borderId="26" xfId="5" applyFont="1" applyFill="1" applyBorder="1" applyAlignment="1" applyProtection="1">
      <alignment horizontal="right" vertical="center" wrapText="1"/>
      <protection locked="0"/>
    </xf>
    <xf numFmtId="3" fontId="15" fillId="0" borderId="28" xfId="5" applyFont="1" applyFill="1" applyBorder="1" applyAlignment="1" applyProtection="1">
      <alignment horizontal="right" vertical="center" wrapText="1"/>
      <protection locked="0"/>
    </xf>
    <xf numFmtId="3" fontId="16" fillId="0" borderId="12" xfId="5" applyFont="1" applyFill="1" applyBorder="1" applyAlignment="1" applyProtection="1">
      <alignment horizontal="right" vertical="center" wrapText="1"/>
      <protection locked="0"/>
    </xf>
    <xf numFmtId="38" fontId="15" fillId="0" borderId="49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1" xfId="5" applyFont="1" applyFill="1" applyBorder="1" applyAlignment="1" applyProtection="1">
      <alignment horizontal="right" vertical="center" wrapText="1"/>
      <protection locked="0"/>
    </xf>
    <xf numFmtId="0" fontId="16" fillId="0" borderId="49" xfId="0" applyFont="1" applyFill="1" applyBorder="1" applyAlignment="1" applyProtection="1">
      <alignment vertical="center" wrapText="1"/>
      <protection locked="0"/>
    </xf>
    <xf numFmtId="3" fontId="16" fillId="0" borderId="49" xfId="5" applyFont="1" applyFill="1" applyBorder="1" applyAlignment="1" applyProtection="1">
      <alignment horizontal="right" vertical="center" wrapText="1"/>
      <protection locked="0"/>
    </xf>
    <xf numFmtId="3" fontId="16" fillId="0" borderId="45" xfId="5" applyFont="1" applyFill="1" applyBorder="1" applyAlignment="1" applyProtection="1">
      <alignment horizontal="right" vertical="center" wrapText="1"/>
      <protection locked="0"/>
    </xf>
    <xf numFmtId="3" fontId="15" fillId="0" borderId="12" xfId="5" applyFont="1" applyFill="1" applyBorder="1" applyAlignment="1" applyProtection="1">
      <alignment horizontal="right" vertical="center" wrapText="1"/>
      <protection locked="0"/>
    </xf>
    <xf numFmtId="3" fontId="15" fillId="0" borderId="49" xfId="5" applyFont="1" applyFill="1" applyBorder="1" applyAlignment="1" applyProtection="1">
      <alignment horizontal="right" vertical="center" wrapText="1"/>
      <protection locked="0"/>
    </xf>
    <xf numFmtId="3" fontId="16" fillId="0" borderId="28" xfId="5" applyFont="1" applyFill="1" applyBorder="1" applyAlignment="1" applyProtection="1">
      <alignment horizontal="right" vertical="center" wrapText="1"/>
    </xf>
    <xf numFmtId="38" fontId="14" fillId="0" borderId="37" xfId="2" applyNumberFormat="1" applyFont="1" applyFill="1" applyBorder="1" applyAlignment="1" applyProtection="1">
      <alignment horizontal="right" vertical="center" wrapText="1"/>
    </xf>
    <xf numFmtId="0" fontId="14" fillId="0" borderId="37" xfId="0" applyFont="1" applyFill="1" applyBorder="1" applyAlignment="1" applyProtection="1">
      <alignment vertical="center" wrapText="1"/>
    </xf>
    <xf numFmtId="0" fontId="16" fillId="0" borderId="37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49" fontId="14" fillId="0" borderId="22" xfId="0" quotePrefix="1" applyNumberFormat="1" applyFont="1" applyFill="1" applyBorder="1" applyAlignment="1" applyProtection="1">
      <alignment horizontal="left" vertical="center" wrapText="1"/>
      <protection locked="0"/>
    </xf>
    <xf numFmtId="38" fontId="16" fillId="0" borderId="22" xfId="2" quotePrefix="1" applyNumberFormat="1" applyFont="1" applyFill="1" applyBorder="1" applyAlignment="1" applyProtection="1">
      <alignment horizontal="right" vertical="center" wrapText="1"/>
      <protection locked="0"/>
    </xf>
    <xf numFmtId="38" fontId="16" fillId="0" borderId="14" xfId="2" quotePrefix="1" applyNumberFormat="1" applyFont="1" applyFill="1" applyBorder="1" applyAlignment="1" applyProtection="1">
      <alignment horizontal="right" vertical="center" wrapText="1"/>
      <protection locked="0"/>
    </xf>
    <xf numFmtId="49" fontId="14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38" fontId="16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3" fontId="16" fillId="0" borderId="10" xfId="5" applyFont="1" applyFill="1" applyBorder="1" applyAlignment="1" applyProtection="1">
      <alignment horizontal="right" vertical="center"/>
      <protection locked="0"/>
    </xf>
    <xf numFmtId="38" fontId="16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13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38" fontId="15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38" fontId="15" fillId="0" borderId="32" xfId="2" quotePrefix="1" applyNumberFormat="1" applyFont="1" applyFill="1" applyBorder="1" applyAlignment="1" applyProtection="1">
      <alignment horizontal="right" vertical="center" wrapText="1"/>
      <protection locked="0"/>
    </xf>
    <xf numFmtId="49" fontId="13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Fill="1" applyBorder="1" applyAlignment="1" applyProtection="1">
      <alignment horizontal="left" vertical="center" wrapText="1"/>
      <protection locked="0"/>
    </xf>
    <xf numFmtId="38" fontId="15" fillId="0" borderId="20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1" xfId="2" applyNumberFormat="1" applyFont="1" applyFill="1" applyBorder="1" applyAlignment="1" applyProtection="1">
      <alignment horizontal="right" vertical="center" wrapText="1"/>
      <protection locked="0"/>
    </xf>
    <xf numFmtId="49" fontId="13" fillId="0" borderId="22" xfId="0" quotePrefix="1" applyNumberFormat="1" applyFont="1" applyFill="1" applyBorder="1" applyAlignment="1" applyProtection="1">
      <alignment horizontal="left" vertical="center" wrapText="1"/>
      <protection locked="0"/>
    </xf>
    <xf numFmtId="38" fontId="15" fillId="0" borderId="22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4" xfId="2" applyNumberFormat="1" applyFont="1" applyFill="1" applyBorder="1" applyAlignment="1" applyProtection="1">
      <alignment horizontal="right" vertical="center" wrapText="1"/>
      <protection locked="0"/>
    </xf>
    <xf numFmtId="38" fontId="21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15" xfId="2" applyNumberFormat="1" applyFont="1" applyFill="1" applyBorder="1" applyAlignment="1" applyProtection="1">
      <alignment vertical="center" wrapText="1"/>
      <protection locked="0"/>
    </xf>
    <xf numFmtId="0" fontId="14" fillId="0" borderId="15" xfId="0" applyFont="1" applyFill="1" applyBorder="1" applyAlignment="1" applyProtection="1">
      <alignment vertical="center"/>
      <protection locked="0"/>
    </xf>
    <xf numFmtId="38" fontId="16" fillId="0" borderId="23" xfId="2" quotePrefix="1" applyNumberFormat="1" applyFont="1" applyFill="1" applyBorder="1" applyAlignment="1" applyProtection="1">
      <alignment horizontal="right" vertical="center" wrapText="1"/>
      <protection locked="0"/>
    </xf>
    <xf numFmtId="38" fontId="16" fillId="0" borderId="3" xfId="2" quotePrefix="1" applyNumberFormat="1" applyFont="1" applyFill="1" applyBorder="1" applyAlignment="1" applyProtection="1">
      <alignment horizontal="right" vertical="center" wrapText="1"/>
      <protection locked="0"/>
    </xf>
    <xf numFmtId="0" fontId="21" fillId="0" borderId="15" xfId="0" applyFont="1" applyFill="1" applyBorder="1" applyAlignment="1" applyProtection="1">
      <alignment vertical="center" wrapText="1"/>
      <protection locked="0"/>
    </xf>
    <xf numFmtId="49" fontId="14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38" fontId="21" fillId="0" borderId="20" xfId="2" applyNumberFormat="1" applyFont="1" applyFill="1" applyBorder="1" applyAlignment="1" applyProtection="1">
      <alignment horizontal="right" vertical="center" wrapText="1"/>
      <protection locked="0"/>
    </xf>
    <xf numFmtId="38" fontId="14" fillId="0" borderId="20" xfId="2" applyNumberFormat="1" applyFont="1" applyFill="1" applyBorder="1" applyAlignment="1" applyProtection="1">
      <alignment vertical="center" wrapText="1"/>
      <protection locked="0"/>
    </xf>
    <xf numFmtId="0" fontId="14" fillId="0" borderId="20" xfId="0" applyFont="1" applyFill="1" applyBorder="1" applyAlignment="1" applyProtection="1">
      <alignment vertical="center"/>
      <protection locked="0"/>
    </xf>
    <xf numFmtId="38" fontId="16" fillId="0" borderId="20" xfId="2" applyNumberFormat="1" applyFont="1" applyFill="1" applyBorder="1" applyAlignment="1" applyProtection="1">
      <alignment horizontal="right" vertical="center" wrapText="1"/>
      <protection locked="0"/>
    </xf>
    <xf numFmtId="38" fontId="16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38" fontId="13" fillId="0" borderId="22" xfId="2" quotePrefix="1" applyNumberFormat="1" applyFont="1" applyFill="1" applyBorder="1" applyAlignment="1" applyProtection="1">
      <alignment horizontal="right" vertical="center" wrapText="1"/>
      <protection locked="0"/>
    </xf>
    <xf numFmtId="0" fontId="15" fillId="0" borderId="32" xfId="0" applyFont="1" applyFill="1" applyBorder="1" applyAlignment="1" applyProtection="1">
      <alignment horizontal="left" vertical="center" wrapText="1"/>
      <protection locked="0"/>
    </xf>
    <xf numFmtId="38" fontId="14" fillId="0" borderId="15" xfId="2" applyNumberFormat="1" applyFont="1" applyFill="1" applyBorder="1" applyAlignment="1" applyProtection="1">
      <alignment horizontal="left" vertical="center" wrapText="1"/>
      <protection locked="0"/>
    </xf>
    <xf numFmtId="38" fontId="13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11" xfId="0" applyFont="1" applyFill="1" applyBorder="1" applyAlignment="1" applyProtection="1">
      <alignment vertical="center" wrapText="1"/>
      <protection locked="0"/>
    </xf>
    <xf numFmtId="38" fontId="14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38" fontId="14" fillId="0" borderId="34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32" xfId="0" applyFont="1" applyFill="1" applyBorder="1" applyAlignment="1" applyProtection="1">
      <alignment vertical="center" wrapText="1"/>
      <protection locked="0"/>
    </xf>
    <xf numFmtId="38" fontId="22" fillId="0" borderId="22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22" xfId="0" applyFont="1" applyFill="1" applyBorder="1" applyAlignment="1" applyProtection="1">
      <alignment vertical="center"/>
      <protection locked="0"/>
    </xf>
    <xf numFmtId="38" fontId="22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0" fontId="13" fillId="0" borderId="15" xfId="0" applyFont="1" applyFill="1" applyBorder="1" applyAlignment="1" applyProtection="1">
      <alignment vertical="center"/>
      <protection locked="0"/>
    </xf>
    <xf numFmtId="38" fontId="20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20" xfId="2" quotePrefix="1" applyNumberFormat="1" applyFont="1" applyFill="1" applyBorder="1" applyAlignment="1" applyProtection="1">
      <alignment horizontal="right" vertical="center" wrapText="1"/>
      <protection locked="0"/>
    </xf>
    <xf numFmtId="38" fontId="22" fillId="0" borderId="11" xfId="2" quotePrefix="1" applyNumberFormat="1" applyFont="1" applyFill="1" applyBorder="1" applyAlignment="1" applyProtection="1">
      <alignment horizontal="right" vertical="center" wrapText="1"/>
      <protection locked="0"/>
    </xf>
    <xf numFmtId="38" fontId="21" fillId="0" borderId="15" xfId="2" quotePrefix="1" applyNumberFormat="1" applyFont="1" applyFill="1" applyBorder="1" applyAlignment="1" applyProtection="1">
      <alignment horizontal="right" vertical="center" wrapText="1"/>
      <protection locked="0"/>
    </xf>
    <xf numFmtId="38" fontId="19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14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0" fontId="14" fillId="0" borderId="23" xfId="0" applyFont="1" applyFill="1" applyBorder="1" applyAlignment="1" applyProtection="1">
      <alignment vertical="center"/>
      <protection locked="0"/>
    </xf>
    <xf numFmtId="49" fontId="13" fillId="0" borderId="24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vertical="center" wrapText="1"/>
      <protection locked="0"/>
    </xf>
    <xf numFmtId="38" fontId="15" fillId="0" borderId="24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39" xfId="0" quotePrefix="1" applyFont="1" applyFill="1" applyBorder="1" applyAlignment="1" applyProtection="1">
      <alignment horizontal="left" vertical="center" wrapText="1"/>
      <protection locked="0"/>
    </xf>
    <xf numFmtId="38" fontId="16" fillId="0" borderId="39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39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13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39" xfId="0" applyFont="1" applyFill="1" applyBorder="1" applyAlignment="1" applyProtection="1">
      <alignment vertical="center"/>
      <protection locked="0"/>
    </xf>
    <xf numFmtId="0" fontId="14" fillId="0" borderId="13" xfId="0" applyFont="1" applyFill="1" applyBorder="1" applyAlignment="1" applyProtection="1">
      <alignment vertical="center"/>
      <protection locked="0"/>
    </xf>
    <xf numFmtId="38" fontId="16" fillId="0" borderId="39" xfId="2" quotePrefix="1" applyNumberFormat="1" applyFont="1" applyFill="1" applyBorder="1" applyAlignment="1" applyProtection="1">
      <alignment horizontal="right" vertical="center" wrapText="1"/>
      <protection locked="0"/>
    </xf>
    <xf numFmtId="38" fontId="16" fillId="0" borderId="13" xfId="2" quotePrefix="1" applyNumberFormat="1" applyFont="1" applyFill="1" applyBorder="1" applyAlignment="1" applyProtection="1">
      <alignment horizontal="right" vertical="center" wrapText="1"/>
      <protection locked="0"/>
    </xf>
    <xf numFmtId="0" fontId="14" fillId="0" borderId="15" xfId="0" quotePrefix="1" applyFont="1" applyFill="1" applyBorder="1" applyAlignment="1" applyProtection="1">
      <alignment horizontal="left" vertical="center" wrapText="1"/>
      <protection locked="0"/>
    </xf>
    <xf numFmtId="0" fontId="13" fillId="0" borderId="15" xfId="0" quotePrefix="1" applyFont="1" applyFill="1" applyBorder="1" applyAlignment="1" applyProtection="1">
      <alignment horizontal="left" vertical="center" wrapText="1"/>
      <protection locked="0"/>
    </xf>
    <xf numFmtId="0" fontId="15" fillId="0" borderId="15" xfId="0" applyFont="1" applyFill="1" applyBorder="1" applyAlignment="1" applyProtection="1">
      <alignment vertical="center"/>
      <protection locked="0"/>
    </xf>
    <xf numFmtId="0" fontId="13" fillId="0" borderId="20" xfId="0" quotePrefix="1" applyFont="1" applyFill="1" applyBorder="1" applyAlignment="1" applyProtection="1">
      <alignment horizontal="left" vertical="center" wrapText="1"/>
      <protection locked="0"/>
    </xf>
    <xf numFmtId="38" fontId="15" fillId="0" borderId="15" xfId="2" applyNumberFormat="1" applyFont="1" applyFill="1" applyBorder="1" applyAlignment="1" applyProtection="1">
      <alignment vertical="center" wrapText="1"/>
      <protection locked="0"/>
    </xf>
    <xf numFmtId="38" fontId="15" fillId="0" borderId="32" xfId="2" applyNumberFormat="1" applyFont="1" applyFill="1" applyBorder="1" applyAlignment="1" applyProtection="1">
      <alignment vertical="center" wrapText="1"/>
      <protection locked="0"/>
    </xf>
    <xf numFmtId="49" fontId="14" fillId="0" borderId="57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57" xfId="0" applyFont="1" applyFill="1" applyBorder="1" applyAlignment="1" applyProtection="1">
      <alignment vertical="center" wrapText="1"/>
      <protection locked="0"/>
    </xf>
    <xf numFmtId="0" fontId="14" fillId="0" borderId="57" xfId="0" applyFont="1" applyFill="1" applyBorder="1" applyAlignment="1" applyProtection="1">
      <alignment horizontal="right" vertical="center" wrapText="1"/>
      <protection locked="0"/>
    </xf>
    <xf numFmtId="38" fontId="14" fillId="0" borderId="57" xfId="2" applyNumberFormat="1" applyFont="1" applyFill="1" applyBorder="1" applyAlignment="1" applyProtection="1">
      <alignment horizontal="right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66" xfId="0" applyFont="1" applyFill="1" applyBorder="1" applyAlignment="1" applyProtection="1">
      <alignment horizontal="right" vertical="center" wrapText="1"/>
      <protection locked="0"/>
    </xf>
    <xf numFmtId="0" fontId="14" fillId="0" borderId="33" xfId="0" applyFont="1" applyFill="1" applyBorder="1" applyAlignment="1" applyProtection="1">
      <alignment horizontal="right" vertical="center" wrapText="1"/>
      <protection locked="0"/>
    </xf>
    <xf numFmtId="0" fontId="13" fillId="0" borderId="67" xfId="0" applyFont="1" applyFill="1" applyBorder="1" applyAlignment="1" applyProtection="1">
      <alignment horizontal="right" vertical="center" wrapText="1"/>
      <protection locked="0"/>
    </xf>
    <xf numFmtId="0" fontId="13" fillId="0" borderId="66" xfId="0" applyFont="1" applyFill="1" applyBorder="1" applyAlignment="1" applyProtection="1">
      <alignment horizontal="right" vertical="center" wrapText="1"/>
      <protection locked="0"/>
    </xf>
    <xf numFmtId="0" fontId="14" fillId="0" borderId="67" xfId="0" applyFont="1" applyFill="1" applyBorder="1" applyAlignment="1" applyProtection="1">
      <alignment horizontal="right" vertical="center" wrapText="1"/>
      <protection locked="0"/>
    </xf>
    <xf numFmtId="0" fontId="15" fillId="0" borderId="33" xfId="0" applyFont="1" applyFill="1" applyBorder="1" applyAlignment="1" applyProtection="1">
      <alignment horizontal="right" vertical="center" wrapText="1"/>
      <protection locked="0"/>
    </xf>
    <xf numFmtId="0" fontId="14" fillId="0" borderId="65" xfId="0" applyFont="1" applyFill="1" applyBorder="1" applyAlignment="1" applyProtection="1">
      <alignment horizontal="right" vertical="center" wrapText="1"/>
      <protection locked="0"/>
    </xf>
    <xf numFmtId="0" fontId="13" fillId="0" borderId="62" xfId="0" applyFont="1" applyFill="1" applyBorder="1" applyAlignment="1" applyProtection="1">
      <alignment horizontal="right" vertical="center" wrapText="1"/>
      <protection locked="0"/>
    </xf>
    <xf numFmtId="0" fontId="14" fillId="0" borderId="5" xfId="0" applyFont="1" applyFill="1" applyBorder="1" applyAlignment="1" applyProtection="1">
      <alignment horizontal="right" vertical="center" wrapText="1"/>
      <protection locked="0"/>
    </xf>
    <xf numFmtId="3" fontId="16" fillId="0" borderId="21" xfId="5" applyFont="1" applyFill="1" applyBorder="1" applyAlignment="1" applyProtection="1">
      <alignment horizontal="right" vertical="center"/>
      <protection locked="0"/>
    </xf>
    <xf numFmtId="3" fontId="15" fillId="0" borderId="10" xfId="5" applyFont="1" applyFill="1" applyBorder="1" applyAlignment="1" applyProtection="1">
      <alignment horizontal="right" vertical="center"/>
      <protection locked="0"/>
    </xf>
    <xf numFmtId="3" fontId="15" fillId="0" borderId="12" xfId="5" applyFont="1" applyFill="1" applyBorder="1" applyAlignment="1" applyProtection="1">
      <alignment horizontal="right" vertical="center"/>
      <protection locked="0"/>
    </xf>
    <xf numFmtId="38" fontId="16" fillId="0" borderId="37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49" xfId="5" applyFont="1" applyFill="1" applyBorder="1" applyAlignment="1" applyProtection="1">
      <alignment horizontal="right" vertical="center"/>
      <protection locked="0"/>
    </xf>
    <xf numFmtId="3" fontId="15" fillId="0" borderId="21" xfId="5" applyFont="1" applyFill="1" applyBorder="1" applyAlignment="1" applyProtection="1">
      <alignment horizontal="right" vertical="center"/>
      <protection locked="0"/>
    </xf>
    <xf numFmtId="3" fontId="16" fillId="0" borderId="12" xfId="5" applyFont="1" applyFill="1" applyBorder="1" applyAlignment="1" applyProtection="1">
      <alignment horizontal="right" vertical="center"/>
      <protection locked="0"/>
    </xf>
    <xf numFmtId="0" fontId="13" fillId="0" borderId="37" xfId="0" applyFont="1" applyFill="1" applyBorder="1" applyAlignment="1" applyProtection="1">
      <alignment vertical="center"/>
      <protection locked="0"/>
    </xf>
    <xf numFmtId="0" fontId="13" fillId="0" borderId="49" xfId="0" applyFont="1" applyFill="1" applyBorder="1" applyAlignment="1" applyProtection="1">
      <alignment vertical="center"/>
      <protection locked="0"/>
    </xf>
    <xf numFmtId="3" fontId="15" fillId="0" borderId="10" xfId="2" applyNumberFormat="1" applyFont="1" applyFill="1" applyBorder="1" applyAlignment="1" applyProtection="1">
      <alignment horizontal="right" vertical="center" wrapText="1"/>
      <protection locked="0"/>
    </xf>
    <xf numFmtId="166" fontId="15" fillId="0" borderId="10" xfId="2" quotePrefix="1" applyNumberFormat="1" applyFont="1" applyFill="1" applyBorder="1" applyAlignment="1" applyProtection="1">
      <alignment horizontal="right" vertical="center" wrapText="1"/>
      <protection locked="0"/>
    </xf>
    <xf numFmtId="3" fontId="16" fillId="0" borderId="56" xfId="5" applyFont="1" applyFill="1" applyBorder="1" applyAlignment="1" applyProtection="1">
      <alignment horizontal="right" vertical="center"/>
      <protection locked="0"/>
    </xf>
    <xf numFmtId="38" fontId="16" fillId="0" borderId="47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60" xfId="5" applyFont="1" applyFill="1" applyBorder="1" applyAlignment="1" applyProtection="1">
      <alignment horizontal="right" vertical="center"/>
      <protection locked="0"/>
    </xf>
    <xf numFmtId="3" fontId="16" fillId="0" borderId="26" xfId="5" applyFont="1" applyFill="1" applyBorder="1" applyAlignment="1" applyProtection="1">
      <alignment horizontal="right" vertical="center"/>
      <protection locked="0"/>
    </xf>
    <xf numFmtId="38" fontId="15" fillId="0" borderId="25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7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9" xfId="2" applyNumberFormat="1" applyFont="1" applyFill="1" applyBorder="1" applyAlignment="1" applyProtection="1">
      <alignment horizontal="right" vertical="center" wrapText="1"/>
      <protection locked="0"/>
    </xf>
    <xf numFmtId="38" fontId="16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31" xfId="5" applyFont="1" applyFill="1" applyBorder="1" applyAlignment="1" applyProtection="1">
      <alignment horizontal="right" vertical="center"/>
      <protection locked="0"/>
    </xf>
    <xf numFmtId="3" fontId="16" fillId="0" borderId="28" xfId="5" applyFont="1" applyFill="1" applyBorder="1" applyAlignment="1" applyProtection="1">
      <alignment horizontal="right" vertical="center"/>
      <protection locked="0"/>
    </xf>
    <xf numFmtId="38" fontId="14" fillId="0" borderId="47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58" xfId="5" applyFont="1" applyFill="1" applyBorder="1" applyAlignment="1" applyProtection="1">
      <alignment horizontal="right" vertical="center"/>
      <protection locked="0"/>
    </xf>
    <xf numFmtId="38" fontId="19" fillId="0" borderId="37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49" xfId="5" applyFont="1" applyFill="1" applyBorder="1" applyAlignment="1" applyProtection="1">
      <alignment horizontal="right" vertical="center" wrapText="1"/>
      <protection locked="0"/>
    </xf>
    <xf numFmtId="3" fontId="19" fillId="0" borderId="10" xfId="5" applyFont="1" applyFill="1" applyBorder="1" applyAlignment="1" applyProtection="1">
      <alignment horizontal="right" vertical="center" wrapText="1"/>
      <protection locked="0"/>
    </xf>
    <xf numFmtId="3" fontId="19" fillId="0" borderId="12" xfId="5" applyFont="1" applyFill="1" applyBorder="1" applyAlignment="1" applyProtection="1">
      <alignment horizontal="right" vertical="center" wrapText="1"/>
      <protection locked="0"/>
    </xf>
    <xf numFmtId="3" fontId="19" fillId="0" borderId="10" xfId="5" applyFont="1" applyFill="1" applyBorder="1" applyAlignment="1" applyProtection="1">
      <alignment horizontal="right" vertical="center"/>
      <protection locked="0"/>
    </xf>
    <xf numFmtId="3" fontId="20" fillId="0" borderId="10" xfId="5" applyFont="1" applyFill="1" applyBorder="1" applyAlignment="1" applyProtection="1">
      <alignment horizontal="right" vertical="center"/>
      <protection locked="0"/>
    </xf>
    <xf numFmtId="38" fontId="22" fillId="0" borderId="47" xfId="2" quotePrefix="1" applyNumberFormat="1" applyFont="1" applyFill="1" applyBorder="1" applyAlignment="1" applyProtection="1">
      <alignment horizontal="right" vertical="center" wrapText="1"/>
      <protection locked="0"/>
    </xf>
    <xf numFmtId="3" fontId="20" fillId="0" borderId="60" xfId="5" applyFont="1" applyFill="1" applyBorder="1" applyAlignment="1" applyProtection="1">
      <alignment horizontal="right" vertical="center"/>
      <protection locked="0"/>
    </xf>
    <xf numFmtId="3" fontId="19" fillId="0" borderId="21" xfId="5" applyFont="1" applyFill="1" applyBorder="1" applyAlignment="1" applyProtection="1">
      <alignment horizontal="right" vertical="center"/>
      <protection locked="0"/>
    </xf>
    <xf numFmtId="3" fontId="20" fillId="0" borderId="12" xfId="5" applyFont="1" applyFill="1" applyBorder="1" applyAlignment="1" applyProtection="1">
      <alignment horizontal="right" vertical="center" wrapText="1"/>
      <protection locked="0"/>
    </xf>
    <xf numFmtId="3" fontId="19" fillId="0" borderId="28" xfId="5" applyFont="1" applyFill="1" applyBorder="1" applyAlignment="1" applyProtection="1">
      <alignment horizontal="right" vertical="center" wrapText="1"/>
      <protection locked="0"/>
    </xf>
    <xf numFmtId="38" fontId="20" fillId="0" borderId="10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12" xfId="2" quotePrefix="1" applyNumberFormat="1" applyFont="1" applyFill="1" applyBorder="1" applyAlignment="1" applyProtection="1">
      <alignment horizontal="right" vertical="center" wrapText="1"/>
      <protection locked="0"/>
    </xf>
    <xf numFmtId="38" fontId="21" fillId="0" borderId="7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56" xfId="5" applyFont="1" applyFill="1" applyBorder="1" applyAlignment="1" applyProtection="1">
      <alignment horizontal="right" vertical="center"/>
      <protection locked="0"/>
    </xf>
    <xf numFmtId="38" fontId="22" fillId="0" borderId="15" xfId="2" applyNumberFormat="1" applyFont="1" applyFill="1" applyBorder="1" applyAlignment="1" applyProtection="1">
      <alignment horizontal="right" vertical="center" wrapText="1"/>
      <protection locked="0"/>
    </xf>
    <xf numFmtId="38" fontId="19" fillId="0" borderId="23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26" xfId="5" applyFont="1" applyFill="1" applyBorder="1" applyAlignment="1" applyProtection="1">
      <alignment horizontal="right" vertical="center"/>
      <protection locked="0"/>
    </xf>
    <xf numFmtId="38" fontId="19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31" xfId="5" applyFont="1" applyFill="1" applyBorder="1" applyAlignment="1" applyProtection="1">
      <alignment horizontal="right" vertical="center"/>
      <protection locked="0"/>
    </xf>
    <xf numFmtId="3" fontId="19" fillId="0" borderId="28" xfId="5" applyFont="1" applyFill="1" applyBorder="1" applyAlignment="1" applyProtection="1">
      <alignment horizontal="right" vertical="center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4" fillId="0" borderId="56" xfId="0" applyFont="1" applyFill="1" applyBorder="1" applyAlignment="1" applyProtection="1">
      <alignment vertical="center"/>
      <protection locked="0"/>
    </xf>
    <xf numFmtId="0" fontId="16" fillId="0" borderId="47" xfId="0" applyFont="1" applyFill="1" applyBorder="1" applyAlignment="1" applyProtection="1">
      <alignment vertical="center"/>
      <protection locked="0"/>
    </xf>
    <xf numFmtId="0" fontId="14" fillId="0" borderId="60" xfId="0" applyFont="1" applyFill="1" applyBorder="1" applyAlignment="1" applyProtection="1">
      <alignment vertical="center"/>
      <protection locked="0"/>
    </xf>
    <xf numFmtId="0" fontId="16" fillId="0" borderId="37" xfId="0" applyFont="1" applyFill="1" applyBorder="1" applyAlignment="1" applyProtection="1">
      <alignment vertical="center"/>
      <protection locked="0"/>
    </xf>
    <xf numFmtId="0" fontId="14" fillId="0" borderId="49" xfId="0" applyFont="1" applyFill="1" applyBorder="1" applyAlignment="1" applyProtection="1">
      <alignment vertical="center"/>
      <protection locked="0"/>
    </xf>
    <xf numFmtId="38" fontId="14" fillId="0" borderId="10" xfId="2" applyNumberFormat="1" applyFont="1" applyFill="1" applyBorder="1" applyAlignment="1" applyProtection="1">
      <alignment vertical="center" wrapText="1"/>
      <protection locked="0"/>
    </xf>
    <xf numFmtId="38" fontId="14" fillId="0" borderId="12" xfId="2" applyNumberFormat="1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56" xfId="0" applyFont="1" applyFill="1" applyBorder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vertical="center"/>
      <protection locked="0"/>
    </xf>
    <xf numFmtId="0" fontId="14" fillId="0" borderId="61" xfId="0" applyFont="1" applyFill="1" applyBorder="1" applyAlignment="1" applyProtection="1">
      <alignment vertical="center"/>
      <protection locked="0"/>
    </xf>
    <xf numFmtId="0" fontId="14" fillId="0" borderId="47" xfId="0" applyFont="1" applyFill="1" applyBorder="1" applyAlignment="1" applyProtection="1">
      <alignment vertical="center"/>
      <protection locked="0"/>
    </xf>
    <xf numFmtId="0" fontId="14" fillId="0" borderId="7" xfId="0" applyFont="1" applyFill="1" applyBorder="1" applyAlignment="1" applyProtection="1">
      <alignment vertical="center"/>
      <protection locked="0"/>
    </xf>
    <xf numFmtId="0" fontId="14" fillId="0" borderId="29" xfId="0" applyFont="1" applyFill="1" applyBorder="1" applyAlignment="1" applyProtection="1">
      <alignment vertical="center"/>
      <protection locked="0"/>
    </xf>
    <xf numFmtId="0" fontId="14" fillId="0" borderId="31" xfId="0" applyFont="1" applyFill="1" applyBorder="1" applyAlignment="1" applyProtection="1">
      <alignment vertical="center"/>
      <protection locked="0"/>
    </xf>
    <xf numFmtId="0" fontId="14" fillId="0" borderId="37" xfId="0" applyFont="1" applyFill="1" applyBorder="1" applyAlignment="1" applyProtection="1">
      <alignment vertical="center"/>
      <protection locked="0"/>
    </xf>
    <xf numFmtId="3" fontId="15" fillId="0" borderId="25" xfId="5" applyFont="1" applyFill="1" applyBorder="1" applyAlignment="1" applyProtection="1">
      <alignment horizontal="right" vertical="center"/>
      <protection locked="0"/>
    </xf>
    <xf numFmtId="3" fontId="15" fillId="0" borderId="19" xfId="5" applyFont="1" applyFill="1" applyBorder="1" applyAlignment="1" applyProtection="1">
      <alignment horizontal="right" vertical="center"/>
      <protection locked="0"/>
    </xf>
    <xf numFmtId="166" fontId="15" fillId="0" borderId="25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25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7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49" fontId="13" fillId="0" borderId="54" xfId="0" applyNumberFormat="1" applyFont="1" applyFill="1" applyBorder="1" applyAlignment="1" applyProtection="1">
      <alignment horizontal="center" vertical="center" textRotation="90" wrapText="1"/>
    </xf>
    <xf numFmtId="49" fontId="13" fillId="0" borderId="43" xfId="0" applyNumberFormat="1" applyFont="1" applyFill="1" applyBorder="1" applyAlignment="1" applyProtection="1">
      <alignment horizontal="center" vertical="center" textRotation="90" wrapText="1"/>
    </xf>
    <xf numFmtId="49" fontId="13" fillId="0" borderId="38" xfId="0" applyNumberFormat="1" applyFont="1" applyFill="1" applyBorder="1" applyAlignment="1" applyProtection="1">
      <alignment horizontal="center" vertical="center" textRotation="90" wrapText="1"/>
    </xf>
    <xf numFmtId="0" fontId="13" fillId="0" borderId="27" xfId="0" applyFont="1" applyFill="1" applyBorder="1" applyAlignment="1" applyProtection="1">
      <alignment horizontal="center" vertical="center" wrapText="1"/>
    </xf>
    <xf numFmtId="0" fontId="13" fillId="0" borderId="44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textRotation="90"/>
    </xf>
    <xf numFmtId="0" fontId="13" fillId="0" borderId="63" xfId="0" applyFont="1" applyFill="1" applyBorder="1" applyAlignment="1" applyProtection="1">
      <alignment horizontal="center" vertical="center" textRotation="90"/>
    </xf>
    <xf numFmtId="0" fontId="13" fillId="0" borderId="64" xfId="0" applyFont="1" applyFill="1" applyBorder="1" applyAlignment="1" applyProtection="1">
      <alignment horizontal="center" vertical="center" textRotation="90"/>
    </xf>
    <xf numFmtId="38" fontId="13" fillId="0" borderId="8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9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6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38" fontId="13" fillId="0" borderId="15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32" xfId="2" applyNumberFormat="1" applyFont="1" applyFill="1" applyBorder="1" applyAlignment="1" applyProtection="1">
      <alignment horizontal="center" vertical="center" wrapText="1"/>
      <protection locked="0"/>
    </xf>
    <xf numFmtId="38" fontId="13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49" fontId="13" fillId="0" borderId="54" xfId="0" applyNumberFormat="1" applyFont="1" applyFill="1" applyBorder="1" applyAlignment="1" applyProtection="1">
      <alignment horizontal="center" vertical="center" textRotation="90" wrapText="1"/>
      <protection locked="0"/>
    </xf>
    <xf numFmtId="49" fontId="13" fillId="0" borderId="43" xfId="0" applyNumberFormat="1" applyFont="1" applyFill="1" applyBorder="1" applyAlignment="1" applyProtection="1">
      <alignment horizontal="center" vertical="center" textRotation="90" wrapText="1"/>
      <protection locked="0"/>
    </xf>
    <xf numFmtId="49" fontId="13" fillId="0" borderId="38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44" xfId="0" applyFont="1" applyFill="1" applyBorder="1" applyAlignment="1" applyProtection="1">
      <alignment horizontal="center" vertical="center" wrapText="1"/>
      <protection locked="0"/>
    </xf>
    <xf numFmtId="0" fontId="13" fillId="0" borderId="35" xfId="0" applyFont="1" applyFill="1" applyBorder="1" applyAlignment="1" applyProtection="1">
      <alignment horizontal="center" vertical="center" wrapText="1"/>
      <protection locked="0"/>
    </xf>
    <xf numFmtId="0" fontId="13" fillId="0" borderId="41" xfId="0" applyFont="1" applyFill="1" applyBorder="1" applyAlignment="1" applyProtection="1">
      <alignment horizontal="center" vertical="center" textRotation="90" wrapText="1"/>
      <protection locked="0"/>
    </xf>
    <xf numFmtId="0" fontId="13" fillId="0" borderId="63" xfId="0" applyFont="1" applyFill="1" applyBorder="1" applyAlignment="1" applyProtection="1">
      <alignment horizontal="center" vertical="center" textRotation="90" wrapText="1"/>
      <protection locked="0"/>
    </xf>
    <xf numFmtId="0" fontId="13" fillId="0" borderId="64" xfId="0" applyFont="1" applyFill="1" applyBorder="1" applyAlignment="1" applyProtection="1">
      <alignment horizontal="center" vertical="center" textRotation="90" wrapText="1"/>
      <protection locked="0"/>
    </xf>
    <xf numFmtId="0" fontId="15" fillId="0" borderId="22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6" fillId="4" borderId="37" xfId="0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38" fontId="7" fillId="4" borderId="18" xfId="2" applyNumberFormat="1" applyFont="1" applyFill="1" applyBorder="1" applyAlignment="1">
      <alignment horizontal="center" vertical="center" wrapText="1"/>
    </xf>
    <xf numFmtId="38" fontId="7" fillId="4" borderId="19" xfId="2" applyNumberFormat="1" applyFont="1" applyFill="1" applyBorder="1" applyAlignment="1">
      <alignment horizontal="center" vertical="center" wrapText="1"/>
    </xf>
    <xf numFmtId="38" fontId="7" fillId="4" borderId="30" xfId="2" applyNumberFormat="1" applyFont="1" applyFill="1" applyBorder="1" applyAlignment="1">
      <alignment horizontal="center" vertical="center" wrapText="1"/>
    </xf>
    <xf numFmtId="38" fontId="7" fillId="4" borderId="31" xfId="2" applyNumberFormat="1" applyFont="1" applyFill="1" applyBorder="1" applyAlignment="1">
      <alignment horizontal="center" vertical="center" wrapText="1"/>
    </xf>
    <xf numFmtId="38" fontId="7" fillId="4" borderId="17" xfId="2" applyNumberFormat="1" applyFont="1" applyFill="1" applyBorder="1" applyAlignment="1">
      <alignment horizontal="center" vertical="center" wrapText="1"/>
    </xf>
    <xf numFmtId="38" fontId="7" fillId="4" borderId="29" xfId="2" applyNumberFormat="1" applyFont="1" applyFill="1" applyBorder="1" applyAlignment="1">
      <alignment horizontal="center" vertical="center" wrapText="1"/>
    </xf>
    <xf numFmtId="38" fontId="7" fillId="4" borderId="50" xfId="2" applyNumberFormat="1" applyFont="1" applyFill="1" applyBorder="1" applyAlignment="1">
      <alignment horizontal="center" vertical="center" wrapText="1"/>
    </xf>
    <xf numFmtId="38" fontId="7" fillId="4" borderId="51" xfId="2" applyNumberFormat="1" applyFont="1" applyFill="1" applyBorder="1" applyAlignment="1">
      <alignment horizontal="center" vertical="center" wrapText="1"/>
    </xf>
  </cellXfs>
  <cellStyles count="6">
    <cellStyle name="Ezres" xfId="2" builtinId="3"/>
    <cellStyle name="költségvetési tábla" xfId="3"/>
    <cellStyle name="Normál" xfId="0" builtinId="0"/>
    <cellStyle name="Normal_KARSZJ3" xfId="4"/>
    <cellStyle name="Oszlopszint_1" xfId="1" builtinId="2" iLevel="0"/>
    <cellStyle name="számérték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view="pageLayout" zoomScaleNormal="75" zoomScaleSheetLayoutView="100" workbookViewId="0">
      <selection activeCell="D1" sqref="D1"/>
    </sheetView>
  </sheetViews>
  <sheetFormatPr defaultRowHeight="12.75"/>
  <cols>
    <col min="1" max="1" width="51.85546875" style="54" customWidth="1"/>
    <col min="2" max="2" width="16" style="54" customWidth="1"/>
    <col min="3" max="3" width="16" style="334" customWidth="1"/>
    <col min="4" max="4" width="16" style="54" customWidth="1"/>
    <col min="5" max="5" width="51.85546875" style="54" customWidth="1"/>
    <col min="6" max="8" width="16" style="54" customWidth="1"/>
    <col min="9" max="16384" width="9.140625" style="54"/>
  </cols>
  <sheetData>
    <row r="1" spans="1:8" ht="42" customHeight="1" thickBot="1">
      <c r="A1" s="320" t="s">
        <v>0</v>
      </c>
      <c r="B1" s="321" t="s">
        <v>1</v>
      </c>
      <c r="C1" s="322" t="s">
        <v>2</v>
      </c>
      <c r="D1" s="323" t="s">
        <v>3</v>
      </c>
      <c r="E1" s="324" t="s">
        <v>4</v>
      </c>
      <c r="F1" s="321" t="s">
        <v>1</v>
      </c>
      <c r="G1" s="322" t="s">
        <v>2</v>
      </c>
      <c r="H1" s="321" t="s">
        <v>3</v>
      </c>
    </row>
    <row r="2" spans="1:8" ht="13.5" thickBot="1">
      <c r="A2" s="1" t="s">
        <v>5</v>
      </c>
      <c r="B2" s="609"/>
      <c r="C2" s="609"/>
      <c r="D2" s="609"/>
      <c r="E2" s="610"/>
      <c r="F2" s="290">
        <f>SUM(F3-B3)</f>
        <v>1715</v>
      </c>
      <c r="G2" s="290">
        <f>SUM(G3-C3)</f>
        <v>150890</v>
      </c>
      <c r="H2" s="290">
        <f>SUM(G2-F2)</f>
        <v>149175</v>
      </c>
    </row>
    <row r="3" spans="1:8">
      <c r="A3" s="291" t="s">
        <v>6</v>
      </c>
      <c r="B3" s="292">
        <f>SUM(B4:B8)</f>
        <v>840630</v>
      </c>
      <c r="C3" s="292">
        <f>SUM(C4:C8)</f>
        <v>955757</v>
      </c>
      <c r="D3" s="292">
        <f>SUM(C3-B3)</f>
        <v>115127</v>
      </c>
      <c r="E3" s="291" t="s">
        <v>7</v>
      </c>
      <c r="F3" s="292">
        <f t="shared" ref="F3:G3" si="0">SUM(F4:F9)</f>
        <v>842345</v>
      </c>
      <c r="G3" s="292">
        <f t="shared" si="0"/>
        <v>1106647</v>
      </c>
      <c r="H3" s="292">
        <f t="shared" ref="H3:H9" si="1">SUM(G3-F3)</f>
        <v>264302</v>
      </c>
    </row>
    <row r="4" spans="1:8">
      <c r="A4" s="55" t="s">
        <v>8</v>
      </c>
      <c r="B4" s="293">
        <f>SUM('03 KI'!P23)</f>
        <v>306694</v>
      </c>
      <c r="C4" s="326">
        <f>SUM('03 KI'!Q23)</f>
        <v>282238</v>
      </c>
      <c r="D4" s="294">
        <f t="shared" ref="D4:D9" si="2">SUM(C4-B4)</f>
        <v>-24456</v>
      </c>
      <c r="E4" s="56" t="s">
        <v>9</v>
      </c>
      <c r="F4" s="293">
        <f>SUM('02 BE'!P46)</f>
        <v>266854</v>
      </c>
      <c r="G4" s="293">
        <f>SUM('02 BE'!Q46)</f>
        <v>341695</v>
      </c>
      <c r="H4" s="294">
        <f t="shared" si="1"/>
        <v>74841</v>
      </c>
    </row>
    <row r="5" spans="1:8" ht="25.5">
      <c r="A5" s="55" t="s">
        <v>10</v>
      </c>
      <c r="B5" s="293">
        <f>SUM('03 KI'!P25)</f>
        <v>87159</v>
      </c>
      <c r="C5" s="326">
        <f>SUM('03 KI'!Q25)</f>
        <v>78076</v>
      </c>
      <c r="D5" s="294">
        <f t="shared" si="2"/>
        <v>-9083</v>
      </c>
      <c r="E5" s="56" t="s">
        <v>11</v>
      </c>
      <c r="F5" s="293">
        <f>SUM('02 BE'!P191)</f>
        <v>530000</v>
      </c>
      <c r="G5" s="293">
        <f>SUM('02 BE'!Q191)</f>
        <v>538656</v>
      </c>
      <c r="H5" s="294">
        <f t="shared" si="1"/>
        <v>8656</v>
      </c>
    </row>
    <row r="6" spans="1:8">
      <c r="A6" s="55" t="s">
        <v>12</v>
      </c>
      <c r="B6" s="293">
        <f>SUM('03 KI'!P65)</f>
        <v>238886</v>
      </c>
      <c r="C6" s="326">
        <f>SUM('03 KI'!Q65)</f>
        <v>332357</v>
      </c>
      <c r="D6" s="294">
        <f t="shared" si="2"/>
        <v>93471</v>
      </c>
      <c r="E6" s="56" t="s">
        <v>13</v>
      </c>
      <c r="F6" s="293">
        <f>SUM('02 BE'!P223)</f>
        <v>45491</v>
      </c>
      <c r="G6" s="293">
        <f>SUM('02 BE'!Q223)</f>
        <v>202424</v>
      </c>
      <c r="H6" s="294">
        <f t="shared" si="1"/>
        <v>156933</v>
      </c>
    </row>
    <row r="7" spans="1:8">
      <c r="A7" s="55" t="s">
        <v>14</v>
      </c>
      <c r="B7" s="293">
        <f>SUM('03 KI'!P137)</f>
        <v>20845</v>
      </c>
      <c r="C7" s="326">
        <f>SUM('03 KI'!Q137)</f>
        <v>16001</v>
      </c>
      <c r="D7" s="294">
        <f t="shared" si="2"/>
        <v>-4844</v>
      </c>
      <c r="E7" s="56" t="s">
        <v>15</v>
      </c>
      <c r="F7" s="293">
        <f>SUM('02 BE'!P260)</f>
        <v>0</v>
      </c>
      <c r="G7" s="293">
        <f>SUM('02 BE'!Q260)</f>
        <v>23872</v>
      </c>
      <c r="H7" s="294">
        <f t="shared" si="1"/>
        <v>23872</v>
      </c>
    </row>
    <row r="8" spans="1:8">
      <c r="A8" s="57" t="s">
        <v>16</v>
      </c>
      <c r="B8" s="295">
        <f>SUM('03 KI'!P208)</f>
        <v>187046</v>
      </c>
      <c r="C8" s="327">
        <f>SUM('03 KI'!Q208)</f>
        <v>247085</v>
      </c>
      <c r="D8" s="296">
        <f t="shared" si="2"/>
        <v>60039</v>
      </c>
      <c r="E8" s="58"/>
      <c r="F8" s="293"/>
      <c r="G8" s="293"/>
      <c r="H8" s="294">
        <f t="shared" si="1"/>
        <v>0</v>
      </c>
    </row>
    <row r="9" spans="1:8" ht="13.5" thickBot="1">
      <c r="A9" s="297" t="s">
        <v>17</v>
      </c>
      <c r="B9" s="298">
        <f>SUM('03 KI'!P207)</f>
        <v>57046</v>
      </c>
      <c r="C9" s="328">
        <f>SUM('03 KI'!Q207)</f>
        <v>0</v>
      </c>
      <c r="D9" s="325">
        <f t="shared" si="2"/>
        <v>-57046</v>
      </c>
      <c r="E9" s="59"/>
      <c r="F9" s="299"/>
      <c r="G9" s="299"/>
      <c r="H9" s="300">
        <f t="shared" si="1"/>
        <v>0</v>
      </c>
    </row>
    <row r="10" spans="1:8" ht="13.5" thickBot="1">
      <c r="A10" s="60"/>
      <c r="B10" s="61"/>
      <c r="C10" s="329"/>
      <c r="D10" s="61"/>
      <c r="E10" s="61"/>
      <c r="F10" s="301"/>
      <c r="G10" s="301"/>
      <c r="H10" s="302"/>
    </row>
    <row r="11" spans="1:8" ht="13.5" thickBot="1">
      <c r="A11" s="611" t="s">
        <v>18</v>
      </c>
      <c r="B11" s="612"/>
      <c r="C11" s="612"/>
      <c r="D11" s="612"/>
      <c r="E11" s="613"/>
      <c r="F11" s="290">
        <f>SUM(F12-B12)</f>
        <v>-1715</v>
      </c>
      <c r="G11" s="290">
        <f>SUM(G12-C12)</f>
        <v>-155361</v>
      </c>
      <c r="H11" s="290">
        <f t="shared" ref="H11:H15" si="3">SUM(G11-F11)</f>
        <v>-153646</v>
      </c>
    </row>
    <row r="12" spans="1:8">
      <c r="A12" s="291" t="s">
        <v>19</v>
      </c>
      <c r="B12" s="292">
        <f>SUM(B13:B15)</f>
        <v>1715</v>
      </c>
      <c r="C12" s="292">
        <f t="shared" ref="C12" si="4">SUM(C13:C15)</f>
        <v>351963</v>
      </c>
      <c r="D12" s="292">
        <f t="shared" ref="D12:D15" si="5">SUM(C12-B12)</f>
        <v>350248</v>
      </c>
      <c r="E12" s="291" t="s">
        <v>20</v>
      </c>
      <c r="F12" s="303">
        <f t="shared" ref="F12" si="6">SUM(F13:F15)</f>
        <v>0</v>
      </c>
      <c r="G12" s="303">
        <f t="shared" ref="G12" si="7">SUM(G13:G15)</f>
        <v>196602</v>
      </c>
      <c r="H12" s="303">
        <f t="shared" si="3"/>
        <v>196602</v>
      </c>
    </row>
    <row r="13" spans="1:8" ht="25.5">
      <c r="A13" s="55" t="s">
        <v>21</v>
      </c>
      <c r="B13" s="304">
        <v>1715</v>
      </c>
      <c r="C13" s="330">
        <f>SUM('03 KI'!Q217)</f>
        <v>152522</v>
      </c>
      <c r="D13" s="294">
        <f t="shared" si="5"/>
        <v>150807</v>
      </c>
      <c r="E13" s="56" t="s">
        <v>22</v>
      </c>
      <c r="F13" s="304">
        <f>SUM('02 BE'!P83)</f>
        <v>0</v>
      </c>
      <c r="G13" s="304">
        <f>SUM('02 BE'!Q83)</f>
        <v>130503</v>
      </c>
      <c r="H13" s="294">
        <f t="shared" si="3"/>
        <v>130503</v>
      </c>
    </row>
    <row r="14" spans="1:8">
      <c r="A14" s="55" t="s">
        <v>23</v>
      </c>
      <c r="B14" s="304">
        <f>SUM('03 KI'!P223)</f>
        <v>0</v>
      </c>
      <c r="C14" s="330">
        <f>SUM('03 KI'!Q223)</f>
        <v>199441</v>
      </c>
      <c r="D14" s="294">
        <f t="shared" si="5"/>
        <v>199441</v>
      </c>
      <c r="E14" s="56" t="s">
        <v>24</v>
      </c>
      <c r="F14" s="304">
        <f>SUM('02 BE'!P233)</f>
        <v>0</v>
      </c>
      <c r="G14" s="304">
        <f>SUM('02 BE'!Q233)</f>
        <v>66099</v>
      </c>
      <c r="H14" s="294">
        <f t="shared" si="3"/>
        <v>66099</v>
      </c>
    </row>
    <row r="15" spans="1:8" ht="13.5" thickBot="1">
      <c r="A15" s="62" t="s">
        <v>25</v>
      </c>
      <c r="B15" s="305">
        <f>SUM('03 KI'!P286)</f>
        <v>0</v>
      </c>
      <c r="C15" s="331">
        <f>SUM('03 KI'!Q286)</f>
        <v>0</v>
      </c>
      <c r="D15" s="300">
        <f t="shared" si="5"/>
        <v>0</v>
      </c>
      <c r="E15" s="63" t="s">
        <v>26</v>
      </c>
      <c r="F15" s="305">
        <f>SUM('02 BE'!P287)</f>
        <v>0</v>
      </c>
      <c r="G15" s="305">
        <f>SUM('02 BE'!Q287)</f>
        <v>0</v>
      </c>
      <c r="H15" s="300">
        <f t="shared" si="3"/>
        <v>0</v>
      </c>
    </row>
    <row r="16" spans="1:8" s="67" customFormat="1" ht="13.5" thickBot="1">
      <c r="A16" s="64"/>
      <c r="B16" s="65"/>
      <c r="C16" s="332"/>
      <c r="D16" s="65"/>
      <c r="E16" s="66"/>
      <c r="F16" s="306"/>
      <c r="G16" s="306"/>
      <c r="H16" s="307"/>
    </row>
    <row r="17" spans="1:8" ht="32.25" customHeight="1" thickBot="1">
      <c r="A17" s="308" t="s">
        <v>27</v>
      </c>
      <c r="B17" s="290">
        <f>SUM(B3,B12)</f>
        <v>842345</v>
      </c>
      <c r="C17" s="290">
        <f>SUM(C3,C12)</f>
        <v>1307720</v>
      </c>
      <c r="D17" s="290">
        <f>SUM(D3,D12)</f>
        <v>465375</v>
      </c>
      <c r="E17" s="308" t="s">
        <v>28</v>
      </c>
      <c r="F17" s="290">
        <f>SUM(F3,F12)</f>
        <v>842345</v>
      </c>
      <c r="G17" s="290">
        <f>SUM(G3,G12)</f>
        <v>1303249</v>
      </c>
      <c r="H17" s="290">
        <f>SUM(H3,H12)</f>
        <v>460904</v>
      </c>
    </row>
    <row r="18" spans="1:8" s="72" customFormat="1" ht="13.5" thickBot="1">
      <c r="A18" s="68"/>
      <c r="B18" s="69"/>
      <c r="C18" s="69"/>
      <c r="D18" s="69"/>
      <c r="E18" s="70"/>
      <c r="F18" s="69"/>
      <c r="G18" s="69"/>
      <c r="H18" s="71"/>
    </row>
    <row r="19" spans="1:8" ht="13.5" thickBot="1">
      <c r="A19" s="611" t="s">
        <v>29</v>
      </c>
      <c r="B19" s="612"/>
      <c r="C19" s="612"/>
      <c r="D19" s="612"/>
      <c r="E19" s="613"/>
      <c r="F19" s="290">
        <f>SUM(F20-B20)</f>
        <v>0</v>
      </c>
      <c r="G19" s="290">
        <f>SUM(G20-C20)</f>
        <v>378502</v>
      </c>
      <c r="H19" s="290">
        <f t="shared" ref="H19:H27" si="8">SUM(G19-F19)</f>
        <v>378502</v>
      </c>
    </row>
    <row r="20" spans="1:8">
      <c r="A20" s="291" t="s">
        <v>30</v>
      </c>
      <c r="B20" s="292">
        <f>SUM(B21,B23,B24,B25)</f>
        <v>425607</v>
      </c>
      <c r="C20" s="292">
        <f>SUM(C21,C23,C24,C25)</f>
        <v>2212483</v>
      </c>
      <c r="D20" s="309">
        <f t="shared" ref="D20:D27" si="9">SUM(C20-B20)</f>
        <v>1786876</v>
      </c>
      <c r="E20" s="291" t="s">
        <v>31</v>
      </c>
      <c r="F20" s="292">
        <f>SUM(F21,F23,F24,F25)</f>
        <v>425607</v>
      </c>
      <c r="G20" s="292">
        <f>SUM(G21,G23,G24,G25)</f>
        <v>2590985</v>
      </c>
      <c r="H20" s="309">
        <f t="shared" si="8"/>
        <v>2165378</v>
      </c>
    </row>
    <row r="21" spans="1:8">
      <c r="A21" s="73" t="s">
        <v>32</v>
      </c>
      <c r="B21" s="304">
        <f>SUM('03 KI'!D318)</f>
        <v>425607</v>
      </c>
      <c r="C21" s="330">
        <f>SUM('03 KI'!E318)</f>
        <v>2212483</v>
      </c>
      <c r="D21" s="310">
        <f t="shared" si="9"/>
        <v>1786876</v>
      </c>
      <c r="E21" s="56" t="s">
        <v>33</v>
      </c>
      <c r="F21" s="304">
        <f>SUM('02 BE'!P315)</f>
        <v>425607</v>
      </c>
      <c r="G21" s="304">
        <f>SUM('02 BE'!Q315)</f>
        <v>2590985</v>
      </c>
      <c r="H21" s="294">
        <f t="shared" si="8"/>
        <v>2165378</v>
      </c>
    </row>
    <row r="22" spans="1:8" s="76" customFormat="1" ht="29.25" customHeight="1">
      <c r="A22" s="74" t="s">
        <v>34</v>
      </c>
      <c r="B22" s="311">
        <f>SUM('03 KI'!D311)</f>
        <v>425607</v>
      </c>
      <c r="C22" s="333">
        <f>SUM('03 KI'!E311)</f>
        <v>394030</v>
      </c>
      <c r="D22" s="312">
        <f t="shared" si="9"/>
        <v>-31577</v>
      </c>
      <c r="E22" s="75" t="s">
        <v>35</v>
      </c>
      <c r="F22" s="311">
        <f>SUM('02 BE'!P304)</f>
        <v>0</v>
      </c>
      <c r="G22" s="311">
        <f>SUM('02 BE'!Q304)</f>
        <v>77534</v>
      </c>
      <c r="H22" s="312">
        <f t="shared" si="8"/>
        <v>77534</v>
      </c>
    </row>
    <row r="23" spans="1:8">
      <c r="A23" s="73" t="s">
        <v>36</v>
      </c>
      <c r="B23" s="304">
        <f>SUM('03 KI'!D326)</f>
        <v>0</v>
      </c>
      <c r="C23" s="330">
        <f>SUM('03 KI'!E326)</f>
        <v>0</v>
      </c>
      <c r="D23" s="294">
        <f t="shared" si="9"/>
        <v>0</v>
      </c>
      <c r="E23" s="56" t="s">
        <v>37</v>
      </c>
      <c r="F23" s="304">
        <f>SUM('02 BE'!P321)</f>
        <v>0</v>
      </c>
      <c r="G23" s="304">
        <f>SUM('02 BE'!Q321)</f>
        <v>0</v>
      </c>
      <c r="H23" s="294">
        <f t="shared" si="8"/>
        <v>0</v>
      </c>
    </row>
    <row r="24" spans="1:8" ht="25.5">
      <c r="A24" s="73" t="s">
        <v>38</v>
      </c>
      <c r="B24" s="304">
        <f>SUM('03 KI'!D327)</f>
        <v>0</v>
      </c>
      <c r="C24" s="330">
        <f>SUM('03 KI'!E327)</f>
        <v>0</v>
      </c>
      <c r="D24" s="294">
        <f t="shared" si="9"/>
        <v>0</v>
      </c>
      <c r="E24" s="56" t="s">
        <v>39</v>
      </c>
      <c r="F24" s="304">
        <f>SUM('02 BE'!P323)</f>
        <v>0</v>
      </c>
      <c r="G24" s="304">
        <f>SUM('02 BE'!Q323)</f>
        <v>0</v>
      </c>
      <c r="H24" s="294">
        <f t="shared" si="8"/>
        <v>0</v>
      </c>
    </row>
    <row r="25" spans="1:8" ht="13.5" thickBot="1">
      <c r="A25" s="77" t="s">
        <v>40</v>
      </c>
      <c r="B25" s="305">
        <f>SUM('03 KI'!D328)</f>
        <v>0</v>
      </c>
      <c r="C25" s="331">
        <f>SUM('03 KI'!E328)</f>
        <v>0</v>
      </c>
      <c r="D25" s="300">
        <f t="shared" si="9"/>
        <v>0</v>
      </c>
      <c r="E25" s="63" t="s">
        <v>41</v>
      </c>
      <c r="F25" s="305">
        <f>SUM('02 BE'!P322)</f>
        <v>0</v>
      </c>
      <c r="G25" s="305">
        <f>SUM('02 BE'!Q322)</f>
        <v>0</v>
      </c>
      <c r="H25" s="300">
        <f t="shared" si="8"/>
        <v>0</v>
      </c>
    </row>
    <row r="26" spans="1:8" s="80" customFormat="1" ht="13.5" thickBot="1">
      <c r="A26" s="78" t="s">
        <v>42</v>
      </c>
      <c r="B26" s="313">
        <f>SUM(B22)*(-1)</f>
        <v>-425607</v>
      </c>
      <c r="C26" s="317">
        <f>SUM(C22)*(-1)</f>
        <v>-394030</v>
      </c>
      <c r="D26" s="314">
        <f t="shared" si="9"/>
        <v>31577</v>
      </c>
      <c r="E26" s="79" t="s">
        <v>42</v>
      </c>
      <c r="F26" s="313">
        <f>SUM('02 BE'!P309)*-1</f>
        <v>-425607</v>
      </c>
      <c r="G26" s="313">
        <f>SUM('02 BE'!Q309)*-1</f>
        <v>-394030</v>
      </c>
      <c r="H26" s="315">
        <f t="shared" si="8"/>
        <v>31577</v>
      </c>
    </row>
    <row r="27" spans="1:8" s="67" customFormat="1" ht="13.5" thickBot="1">
      <c r="A27" s="316" t="s">
        <v>43</v>
      </c>
      <c r="B27" s="317">
        <f>SUM(B17,B20,B26)</f>
        <v>842345</v>
      </c>
      <c r="C27" s="317">
        <f>SUM(C17,C20,C26)</f>
        <v>3126173</v>
      </c>
      <c r="D27" s="318">
        <f t="shared" si="9"/>
        <v>2283828</v>
      </c>
      <c r="E27" s="319" t="s">
        <v>44</v>
      </c>
      <c r="F27" s="317">
        <f>SUM(F17,F20,F26)</f>
        <v>842345</v>
      </c>
      <c r="G27" s="317">
        <f>SUM(G17,G20,G26)</f>
        <v>3500204</v>
      </c>
      <c r="H27" s="318">
        <f t="shared" si="8"/>
        <v>2657859</v>
      </c>
    </row>
  </sheetData>
  <mergeCells count="3">
    <mergeCell ref="A2:E2"/>
    <mergeCell ref="A11:E11"/>
    <mergeCell ref="A19:E19"/>
  </mergeCells>
  <pageMargins left="0.7" right="0.7" top="0.75" bottom="0.75" header="0.3" footer="0.3"/>
  <pageSetup paperSize="9" scale="89" orientation="portrait" r:id="rId1"/>
  <headerFooter>
    <oddHeader xml:space="preserve">&amp;R1. melléklet a 7/2016. (V.30.) önk. rendelethez
</oddHeader>
  </headerFooter>
  <colBreaks count="1" manualBreakCount="1">
    <brk id="4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329"/>
  <sheetViews>
    <sheetView showGridLines="0" view="pageLayout" zoomScaleNormal="100" zoomScaleSheetLayoutView="100" workbookViewId="0">
      <selection activeCell="G1" sqref="G1:I1"/>
    </sheetView>
  </sheetViews>
  <sheetFormatPr defaultColWidth="11.42578125" defaultRowHeight="11.25" outlineLevelRow="2"/>
  <cols>
    <col min="1" max="1" width="4.140625" style="405" customWidth="1"/>
    <col min="2" max="2" width="41.7109375" style="89" customWidth="1"/>
    <col min="3" max="3" width="7.140625" style="109" customWidth="1"/>
    <col min="4" max="4" width="9.7109375" style="429" customWidth="1"/>
    <col min="5" max="5" width="9.7109375" style="105" customWidth="1"/>
    <col min="6" max="6" width="9.7109375" style="440" customWidth="1"/>
    <col min="7" max="7" width="9.7109375" style="438" customWidth="1"/>
    <col min="8" max="8" width="9.7109375" style="36" customWidth="1"/>
    <col min="9" max="9" width="9.7109375" style="443" customWidth="1"/>
    <col min="10" max="10" width="9.7109375" style="432" customWidth="1"/>
    <col min="11" max="11" width="9.7109375" style="46" customWidth="1"/>
    <col min="12" max="12" width="9.7109375" style="443" customWidth="1"/>
    <col min="13" max="13" width="9.7109375" style="432" customWidth="1"/>
    <col min="14" max="14" width="9.7109375" style="46" customWidth="1"/>
    <col min="15" max="15" width="9.7109375" style="443" customWidth="1"/>
    <col min="16" max="16" width="9.7109375" style="432" customWidth="1"/>
    <col min="17" max="17" width="9.7109375" style="46" customWidth="1"/>
    <col min="18" max="18" width="9.7109375" style="443" customWidth="1"/>
    <col min="19" max="16384" width="11.42578125" style="46"/>
  </cols>
  <sheetData>
    <row r="1" spans="1:18" ht="57" customHeight="1">
      <c r="A1" s="614" t="s">
        <v>45</v>
      </c>
      <c r="B1" s="617" t="s">
        <v>46</v>
      </c>
      <c r="C1" s="620" t="s">
        <v>47</v>
      </c>
      <c r="D1" s="623" t="s">
        <v>48</v>
      </c>
      <c r="E1" s="624"/>
      <c r="F1" s="625"/>
      <c r="G1" s="626" t="s">
        <v>49</v>
      </c>
      <c r="H1" s="627"/>
      <c r="I1" s="628"/>
      <c r="J1" s="629" t="s">
        <v>50</v>
      </c>
      <c r="K1" s="630"/>
      <c r="L1" s="631"/>
      <c r="M1" s="629" t="s">
        <v>51</v>
      </c>
      <c r="N1" s="630"/>
      <c r="O1" s="631"/>
      <c r="P1" s="626" t="s">
        <v>52</v>
      </c>
      <c r="Q1" s="627"/>
      <c r="R1" s="628"/>
    </row>
    <row r="2" spans="1:18" s="335" customFormat="1">
      <c r="A2" s="615"/>
      <c r="B2" s="618"/>
      <c r="C2" s="621"/>
      <c r="D2" s="632" t="s">
        <v>53</v>
      </c>
      <c r="E2" s="633"/>
      <c r="F2" s="634"/>
      <c r="G2" s="632" t="s">
        <v>53</v>
      </c>
      <c r="H2" s="633"/>
      <c r="I2" s="634"/>
      <c r="J2" s="632" t="s">
        <v>53</v>
      </c>
      <c r="K2" s="633"/>
      <c r="L2" s="634"/>
      <c r="M2" s="632" t="s">
        <v>53</v>
      </c>
      <c r="N2" s="633"/>
      <c r="O2" s="634"/>
      <c r="P2" s="632" t="s">
        <v>53</v>
      </c>
      <c r="Q2" s="633"/>
      <c r="R2" s="634"/>
    </row>
    <row r="3" spans="1:18" s="335" customFormat="1" ht="23.25" thickBot="1">
      <c r="A3" s="616"/>
      <c r="B3" s="619"/>
      <c r="C3" s="622"/>
      <c r="D3" s="336" t="s">
        <v>54</v>
      </c>
      <c r="E3" s="337" t="s">
        <v>55</v>
      </c>
      <c r="F3" s="422" t="s">
        <v>56</v>
      </c>
      <c r="G3" s="338" t="s">
        <v>54</v>
      </c>
      <c r="H3" s="339" t="s">
        <v>55</v>
      </c>
      <c r="I3" s="441" t="s">
        <v>56</v>
      </c>
      <c r="J3" s="336" t="s">
        <v>54</v>
      </c>
      <c r="K3" s="337" t="s">
        <v>55</v>
      </c>
      <c r="L3" s="422" t="s">
        <v>56</v>
      </c>
      <c r="M3" s="336" t="s">
        <v>54</v>
      </c>
      <c r="N3" s="337" t="s">
        <v>55</v>
      </c>
      <c r="O3" s="422" t="s">
        <v>56</v>
      </c>
      <c r="P3" s="338" t="s">
        <v>54</v>
      </c>
      <c r="Q3" s="339" t="s">
        <v>55</v>
      </c>
      <c r="R3" s="441" t="s">
        <v>56</v>
      </c>
    </row>
    <row r="4" spans="1:18" ht="22.5">
      <c r="A4" s="340">
        <v>1</v>
      </c>
      <c r="B4" s="81" t="s">
        <v>57</v>
      </c>
      <c r="C4" s="406" t="s">
        <v>58</v>
      </c>
      <c r="D4" s="341">
        <v>67197</v>
      </c>
      <c r="E4" s="99">
        <v>67459</v>
      </c>
      <c r="F4" s="423">
        <f t="shared" ref="F4:F46" si="0">SUM(E4-D4)</f>
        <v>262</v>
      </c>
      <c r="G4" s="341"/>
      <c r="H4" s="99"/>
      <c r="I4" s="423">
        <f t="shared" ref="I4:I67" si="1">SUM(H4-G4)</f>
        <v>0</v>
      </c>
      <c r="J4" s="341"/>
      <c r="K4" s="99"/>
      <c r="L4" s="423">
        <f t="shared" ref="L4:L46" si="2">SUM(K4-J4)</f>
        <v>0</v>
      </c>
      <c r="M4" s="341"/>
      <c r="N4" s="99"/>
      <c r="O4" s="444">
        <f t="shared" ref="O4:O46" si="3">SUM(N4-M4)</f>
        <v>0</v>
      </c>
      <c r="P4" s="342">
        <f t="shared" ref="P4:P45" si="4">SUM(D4,G4,J4,M4)</f>
        <v>67197</v>
      </c>
      <c r="Q4" s="343">
        <f t="shared" ref="Q4:Q45" si="5">SUM(E4,H4,K4,N4)</f>
        <v>67459</v>
      </c>
      <c r="R4" s="423">
        <f t="shared" ref="R4" si="6">SUM(Q4-P4)</f>
        <v>262</v>
      </c>
    </row>
    <row r="5" spans="1:18" ht="22.5">
      <c r="A5" s="344">
        <v>2</v>
      </c>
      <c r="B5" s="82" t="s">
        <v>59</v>
      </c>
      <c r="C5" s="407" t="s">
        <v>60</v>
      </c>
      <c r="D5" s="345">
        <v>158009</v>
      </c>
      <c r="E5" s="100">
        <v>158311</v>
      </c>
      <c r="F5" s="424">
        <f t="shared" si="0"/>
        <v>302</v>
      </c>
      <c r="G5" s="345"/>
      <c r="H5" s="100"/>
      <c r="I5" s="424">
        <f t="shared" si="1"/>
        <v>0</v>
      </c>
      <c r="J5" s="345"/>
      <c r="K5" s="100"/>
      <c r="L5" s="424">
        <f t="shared" si="2"/>
        <v>0</v>
      </c>
      <c r="M5" s="345"/>
      <c r="N5" s="100"/>
      <c r="O5" s="445">
        <f t="shared" si="3"/>
        <v>0</v>
      </c>
      <c r="P5" s="346">
        <f t="shared" si="4"/>
        <v>158009</v>
      </c>
      <c r="Q5" s="347">
        <f t="shared" si="5"/>
        <v>158311</v>
      </c>
      <c r="R5" s="424">
        <f t="shared" ref="R5:R45" si="7">SUM(Q5-P5)</f>
        <v>302</v>
      </c>
    </row>
    <row r="6" spans="1:18" ht="22.5">
      <c r="A6" s="344">
        <v>3</v>
      </c>
      <c r="B6" s="348" t="s">
        <v>61</v>
      </c>
      <c r="C6" s="407" t="s">
        <v>62</v>
      </c>
      <c r="D6" s="345">
        <v>33432</v>
      </c>
      <c r="E6" s="100">
        <v>35779</v>
      </c>
      <c r="F6" s="424">
        <f t="shared" si="0"/>
        <v>2347</v>
      </c>
      <c r="G6" s="345"/>
      <c r="H6" s="100"/>
      <c r="I6" s="424">
        <f t="shared" si="1"/>
        <v>0</v>
      </c>
      <c r="J6" s="345"/>
      <c r="K6" s="100"/>
      <c r="L6" s="424">
        <f t="shared" si="2"/>
        <v>0</v>
      </c>
      <c r="M6" s="345"/>
      <c r="N6" s="100"/>
      <c r="O6" s="445">
        <f t="shared" si="3"/>
        <v>0</v>
      </c>
      <c r="P6" s="346">
        <f t="shared" si="4"/>
        <v>33432</v>
      </c>
      <c r="Q6" s="347">
        <f t="shared" si="5"/>
        <v>35779</v>
      </c>
      <c r="R6" s="424">
        <f t="shared" si="7"/>
        <v>2347</v>
      </c>
    </row>
    <row r="7" spans="1:18" ht="22.5">
      <c r="A7" s="344">
        <v>4</v>
      </c>
      <c r="B7" s="82" t="s">
        <v>63</v>
      </c>
      <c r="C7" s="407" t="s">
        <v>64</v>
      </c>
      <c r="D7" s="345">
        <v>8216</v>
      </c>
      <c r="E7" s="100">
        <v>8764</v>
      </c>
      <c r="F7" s="424">
        <f t="shared" si="0"/>
        <v>548</v>
      </c>
      <c r="G7" s="345"/>
      <c r="H7" s="100"/>
      <c r="I7" s="424">
        <f t="shared" si="1"/>
        <v>0</v>
      </c>
      <c r="J7" s="345"/>
      <c r="K7" s="100"/>
      <c r="L7" s="424">
        <f t="shared" si="2"/>
        <v>0</v>
      </c>
      <c r="M7" s="345"/>
      <c r="N7" s="100"/>
      <c r="O7" s="445">
        <f t="shared" si="3"/>
        <v>0</v>
      </c>
      <c r="P7" s="346">
        <f t="shared" si="4"/>
        <v>8216</v>
      </c>
      <c r="Q7" s="347">
        <f t="shared" si="5"/>
        <v>8764</v>
      </c>
      <c r="R7" s="424">
        <f t="shared" si="7"/>
        <v>548</v>
      </c>
    </row>
    <row r="8" spans="1:18" ht="22.5">
      <c r="A8" s="344">
        <v>5</v>
      </c>
      <c r="B8" s="348" t="s">
        <v>65</v>
      </c>
      <c r="C8" s="407" t="s">
        <v>66</v>
      </c>
      <c r="D8" s="345">
        <v>0</v>
      </c>
      <c r="E8" s="100">
        <v>51402</v>
      </c>
      <c r="F8" s="424">
        <f t="shared" si="0"/>
        <v>51402</v>
      </c>
      <c r="G8" s="345"/>
      <c r="H8" s="100"/>
      <c r="I8" s="424">
        <f t="shared" si="1"/>
        <v>0</v>
      </c>
      <c r="J8" s="345"/>
      <c r="K8" s="100"/>
      <c r="L8" s="424">
        <f t="shared" si="2"/>
        <v>0</v>
      </c>
      <c r="M8" s="345"/>
      <c r="N8" s="100"/>
      <c r="O8" s="445">
        <f t="shared" si="3"/>
        <v>0</v>
      </c>
      <c r="P8" s="346">
        <f t="shared" si="4"/>
        <v>0</v>
      </c>
      <c r="Q8" s="347">
        <f t="shared" si="5"/>
        <v>51402</v>
      </c>
      <c r="R8" s="424">
        <f t="shared" si="7"/>
        <v>51402</v>
      </c>
    </row>
    <row r="9" spans="1:18">
      <c r="A9" s="349">
        <v>6</v>
      </c>
      <c r="B9" s="350" t="s">
        <v>67</v>
      </c>
      <c r="C9" s="408" t="s">
        <v>68</v>
      </c>
      <c r="D9" s="351">
        <v>0</v>
      </c>
      <c r="E9" s="115"/>
      <c r="F9" s="425">
        <f t="shared" si="0"/>
        <v>0</v>
      </c>
      <c r="G9" s="351"/>
      <c r="H9" s="115"/>
      <c r="I9" s="425">
        <f t="shared" si="1"/>
        <v>0</v>
      </c>
      <c r="J9" s="351"/>
      <c r="K9" s="115"/>
      <c r="L9" s="425">
        <f t="shared" si="2"/>
        <v>0</v>
      </c>
      <c r="M9" s="351"/>
      <c r="N9" s="115"/>
      <c r="O9" s="446">
        <f t="shared" si="3"/>
        <v>0</v>
      </c>
      <c r="P9" s="352">
        <f t="shared" si="4"/>
        <v>0</v>
      </c>
      <c r="Q9" s="353">
        <f t="shared" si="5"/>
        <v>0</v>
      </c>
      <c r="R9" s="425">
        <f t="shared" si="7"/>
        <v>0</v>
      </c>
    </row>
    <row r="10" spans="1:18" s="110" customFormat="1" ht="22.5">
      <c r="A10" s="354">
        <v>7</v>
      </c>
      <c r="B10" s="355" t="s">
        <v>69</v>
      </c>
      <c r="C10" s="409" t="s">
        <v>70</v>
      </c>
      <c r="D10" s="362">
        <f t="shared" ref="D10:E10" si="8">SUM(D4:D9)</f>
        <v>266854</v>
      </c>
      <c r="E10" s="347">
        <f t="shared" si="8"/>
        <v>321715</v>
      </c>
      <c r="F10" s="426">
        <f t="shared" si="0"/>
        <v>54861</v>
      </c>
      <c r="G10" s="362">
        <f t="shared" ref="G10:H10" si="9">SUM(G4:G9)</f>
        <v>0</v>
      </c>
      <c r="H10" s="347">
        <f t="shared" si="9"/>
        <v>0</v>
      </c>
      <c r="I10" s="426">
        <f t="shared" si="1"/>
        <v>0</v>
      </c>
      <c r="J10" s="362">
        <f t="shared" ref="J10:K10" si="10">SUM(J4:J9)</f>
        <v>0</v>
      </c>
      <c r="K10" s="347">
        <f t="shared" si="10"/>
        <v>0</v>
      </c>
      <c r="L10" s="426">
        <f t="shared" si="2"/>
        <v>0</v>
      </c>
      <c r="M10" s="362">
        <f t="shared" ref="M10:N10" si="11">SUM(M4:M9)</f>
        <v>0</v>
      </c>
      <c r="N10" s="347">
        <f t="shared" si="11"/>
        <v>0</v>
      </c>
      <c r="O10" s="426">
        <f t="shared" si="3"/>
        <v>0</v>
      </c>
      <c r="P10" s="346">
        <f t="shared" si="4"/>
        <v>266854</v>
      </c>
      <c r="Q10" s="347">
        <f t="shared" si="5"/>
        <v>321715</v>
      </c>
      <c r="R10" s="424">
        <f t="shared" si="7"/>
        <v>54861</v>
      </c>
    </row>
    <row r="11" spans="1:18" s="36" customFormat="1">
      <c r="A11" s="356">
        <v>8</v>
      </c>
      <c r="B11" s="280" t="s">
        <v>71</v>
      </c>
      <c r="C11" s="410" t="s">
        <v>72</v>
      </c>
      <c r="D11" s="357">
        <v>0</v>
      </c>
      <c r="E11" s="281"/>
      <c r="F11" s="427">
        <f t="shared" si="0"/>
        <v>0</v>
      </c>
      <c r="G11" s="357">
        <v>0</v>
      </c>
      <c r="H11" s="281"/>
      <c r="I11" s="427">
        <f t="shared" si="1"/>
        <v>0</v>
      </c>
      <c r="J11" s="357">
        <v>0</v>
      </c>
      <c r="K11" s="281"/>
      <c r="L11" s="427">
        <f t="shared" si="2"/>
        <v>0</v>
      </c>
      <c r="M11" s="357">
        <v>0</v>
      </c>
      <c r="N11" s="281"/>
      <c r="O11" s="447">
        <f t="shared" si="3"/>
        <v>0</v>
      </c>
      <c r="P11" s="358">
        <f t="shared" si="4"/>
        <v>0</v>
      </c>
      <c r="Q11" s="359">
        <f t="shared" si="5"/>
        <v>0</v>
      </c>
      <c r="R11" s="456">
        <f t="shared" si="7"/>
        <v>0</v>
      </c>
    </row>
    <row r="12" spans="1:18" s="36" customFormat="1" ht="33.75">
      <c r="A12" s="360">
        <v>9</v>
      </c>
      <c r="B12" s="83" t="s">
        <v>73</v>
      </c>
      <c r="C12" s="409" t="s">
        <v>74</v>
      </c>
      <c r="D12" s="361">
        <v>0</v>
      </c>
      <c r="E12" s="100"/>
      <c r="F12" s="426">
        <f t="shared" si="0"/>
        <v>0</v>
      </c>
      <c r="G12" s="361">
        <v>0</v>
      </c>
      <c r="H12" s="100"/>
      <c r="I12" s="426">
        <f t="shared" si="1"/>
        <v>0</v>
      </c>
      <c r="J12" s="361">
        <v>0</v>
      </c>
      <c r="K12" s="100"/>
      <c r="L12" s="426">
        <f t="shared" si="2"/>
        <v>0</v>
      </c>
      <c r="M12" s="361">
        <v>0</v>
      </c>
      <c r="N12" s="100"/>
      <c r="O12" s="442">
        <f t="shared" si="3"/>
        <v>0</v>
      </c>
      <c r="P12" s="346">
        <f t="shared" si="4"/>
        <v>0</v>
      </c>
      <c r="Q12" s="347">
        <f t="shared" si="5"/>
        <v>0</v>
      </c>
      <c r="R12" s="424">
        <f t="shared" si="7"/>
        <v>0</v>
      </c>
    </row>
    <row r="13" spans="1:18" s="110" customFormat="1" ht="33.75" collapsed="1">
      <c r="A13" s="360">
        <v>10</v>
      </c>
      <c r="B13" s="355" t="s">
        <v>75</v>
      </c>
      <c r="C13" s="409" t="s">
        <v>76</v>
      </c>
      <c r="D13" s="362">
        <f>SUM(D14:D23)</f>
        <v>0</v>
      </c>
      <c r="E13" s="347">
        <f>SUM(E14:E23)</f>
        <v>0</v>
      </c>
      <c r="F13" s="426">
        <f t="shared" si="0"/>
        <v>0</v>
      </c>
      <c r="G13" s="362">
        <f>SUM(G14:G23)</f>
        <v>0</v>
      </c>
      <c r="H13" s="347">
        <f>SUM(H14:H23)</f>
        <v>0</v>
      </c>
      <c r="I13" s="426">
        <f t="shared" si="1"/>
        <v>0</v>
      </c>
      <c r="J13" s="362">
        <f>SUM(J14:J23)</f>
        <v>0</v>
      </c>
      <c r="K13" s="347">
        <f>SUM(K14:K23)</f>
        <v>0</v>
      </c>
      <c r="L13" s="426">
        <f t="shared" si="2"/>
        <v>0</v>
      </c>
      <c r="M13" s="362">
        <f>SUM(M14:M23)</f>
        <v>0</v>
      </c>
      <c r="N13" s="347">
        <f>SUM(N14:N23)</f>
        <v>0</v>
      </c>
      <c r="O13" s="426">
        <f t="shared" si="3"/>
        <v>0</v>
      </c>
      <c r="P13" s="346">
        <f t="shared" si="4"/>
        <v>0</v>
      </c>
      <c r="Q13" s="347">
        <f t="shared" si="5"/>
        <v>0</v>
      </c>
      <c r="R13" s="424">
        <f t="shared" si="7"/>
        <v>0</v>
      </c>
    </row>
    <row r="14" spans="1:18" hidden="1" outlineLevel="2">
      <c r="A14" s="344" t="s">
        <v>77</v>
      </c>
      <c r="B14" s="84" t="s">
        <v>78</v>
      </c>
      <c r="C14" s="407" t="s">
        <v>79</v>
      </c>
      <c r="D14" s="345"/>
      <c r="E14" s="100"/>
      <c r="F14" s="424">
        <f t="shared" si="0"/>
        <v>0</v>
      </c>
      <c r="G14" s="345"/>
      <c r="H14" s="100"/>
      <c r="I14" s="424">
        <f t="shared" si="1"/>
        <v>0</v>
      </c>
      <c r="J14" s="345"/>
      <c r="K14" s="100"/>
      <c r="L14" s="424">
        <f t="shared" si="2"/>
        <v>0</v>
      </c>
      <c r="M14" s="345"/>
      <c r="N14" s="100"/>
      <c r="O14" s="445">
        <f t="shared" si="3"/>
        <v>0</v>
      </c>
      <c r="P14" s="346">
        <f t="shared" si="4"/>
        <v>0</v>
      </c>
      <c r="Q14" s="347">
        <f t="shared" si="5"/>
        <v>0</v>
      </c>
      <c r="R14" s="424">
        <f t="shared" si="7"/>
        <v>0</v>
      </c>
    </row>
    <row r="15" spans="1:18" hidden="1" outlineLevel="2">
      <c r="A15" s="344" t="s">
        <v>80</v>
      </c>
      <c r="B15" s="84" t="s">
        <v>81</v>
      </c>
      <c r="C15" s="407" t="s">
        <v>82</v>
      </c>
      <c r="D15" s="345"/>
      <c r="E15" s="100"/>
      <c r="F15" s="424">
        <f t="shared" si="0"/>
        <v>0</v>
      </c>
      <c r="G15" s="345"/>
      <c r="H15" s="100"/>
      <c r="I15" s="424">
        <f t="shared" si="1"/>
        <v>0</v>
      </c>
      <c r="J15" s="345"/>
      <c r="K15" s="100"/>
      <c r="L15" s="424">
        <f t="shared" si="2"/>
        <v>0</v>
      </c>
      <c r="M15" s="345"/>
      <c r="N15" s="100"/>
      <c r="O15" s="445">
        <f t="shared" si="3"/>
        <v>0</v>
      </c>
      <c r="P15" s="346">
        <f t="shared" si="4"/>
        <v>0</v>
      </c>
      <c r="Q15" s="347">
        <f t="shared" si="5"/>
        <v>0</v>
      </c>
      <c r="R15" s="424">
        <f t="shared" si="7"/>
        <v>0</v>
      </c>
    </row>
    <row r="16" spans="1:18" ht="22.5" hidden="1" outlineLevel="2">
      <c r="A16" s="344" t="s">
        <v>83</v>
      </c>
      <c r="B16" s="84" t="s">
        <v>84</v>
      </c>
      <c r="C16" s="407" t="s">
        <v>85</v>
      </c>
      <c r="D16" s="345"/>
      <c r="E16" s="100"/>
      <c r="F16" s="424">
        <f t="shared" si="0"/>
        <v>0</v>
      </c>
      <c r="G16" s="345"/>
      <c r="H16" s="100"/>
      <c r="I16" s="424">
        <f t="shared" si="1"/>
        <v>0</v>
      </c>
      <c r="J16" s="345"/>
      <c r="K16" s="100"/>
      <c r="L16" s="424">
        <f t="shared" si="2"/>
        <v>0</v>
      </c>
      <c r="M16" s="345"/>
      <c r="N16" s="100"/>
      <c r="O16" s="445">
        <f t="shared" si="3"/>
        <v>0</v>
      </c>
      <c r="P16" s="346">
        <f t="shared" si="4"/>
        <v>0</v>
      </c>
      <c r="Q16" s="347">
        <f t="shared" si="5"/>
        <v>0</v>
      </c>
      <c r="R16" s="424">
        <f t="shared" si="7"/>
        <v>0</v>
      </c>
    </row>
    <row r="17" spans="1:18" hidden="1" outlineLevel="2">
      <c r="A17" s="344" t="s">
        <v>86</v>
      </c>
      <c r="B17" s="84" t="s">
        <v>87</v>
      </c>
      <c r="C17" s="407" t="s">
        <v>88</v>
      </c>
      <c r="D17" s="345"/>
      <c r="E17" s="100"/>
      <c r="F17" s="424">
        <f t="shared" si="0"/>
        <v>0</v>
      </c>
      <c r="G17" s="345"/>
      <c r="H17" s="100"/>
      <c r="I17" s="424">
        <f t="shared" si="1"/>
        <v>0</v>
      </c>
      <c r="J17" s="345"/>
      <c r="K17" s="100"/>
      <c r="L17" s="424">
        <f t="shared" si="2"/>
        <v>0</v>
      </c>
      <c r="M17" s="345"/>
      <c r="N17" s="100"/>
      <c r="O17" s="445">
        <f t="shared" si="3"/>
        <v>0</v>
      </c>
      <c r="P17" s="346">
        <f t="shared" si="4"/>
        <v>0</v>
      </c>
      <c r="Q17" s="347">
        <f t="shared" si="5"/>
        <v>0</v>
      </c>
      <c r="R17" s="424">
        <f t="shared" si="7"/>
        <v>0</v>
      </c>
    </row>
    <row r="18" spans="1:18" hidden="1" outlineLevel="2">
      <c r="A18" s="344" t="s">
        <v>89</v>
      </c>
      <c r="B18" s="84" t="s">
        <v>90</v>
      </c>
      <c r="C18" s="407" t="s">
        <v>91</v>
      </c>
      <c r="D18" s="345"/>
      <c r="E18" s="100"/>
      <c r="F18" s="424">
        <f t="shared" si="0"/>
        <v>0</v>
      </c>
      <c r="G18" s="345"/>
      <c r="H18" s="100"/>
      <c r="I18" s="424">
        <f t="shared" si="1"/>
        <v>0</v>
      </c>
      <c r="J18" s="345"/>
      <c r="K18" s="100"/>
      <c r="L18" s="424">
        <f t="shared" si="2"/>
        <v>0</v>
      </c>
      <c r="M18" s="345"/>
      <c r="N18" s="100"/>
      <c r="O18" s="445">
        <f t="shared" si="3"/>
        <v>0</v>
      </c>
      <c r="P18" s="346">
        <f t="shared" si="4"/>
        <v>0</v>
      </c>
      <c r="Q18" s="347">
        <f t="shared" si="5"/>
        <v>0</v>
      </c>
      <c r="R18" s="424">
        <f t="shared" si="7"/>
        <v>0</v>
      </c>
    </row>
    <row r="19" spans="1:18" hidden="1" outlineLevel="2">
      <c r="A19" s="344" t="s">
        <v>92</v>
      </c>
      <c r="B19" s="84" t="s">
        <v>93</v>
      </c>
      <c r="C19" s="407" t="s">
        <v>94</v>
      </c>
      <c r="D19" s="345"/>
      <c r="E19" s="100"/>
      <c r="F19" s="424">
        <f t="shared" si="0"/>
        <v>0</v>
      </c>
      <c r="G19" s="345"/>
      <c r="H19" s="100"/>
      <c r="I19" s="424">
        <f t="shared" si="1"/>
        <v>0</v>
      </c>
      <c r="J19" s="345"/>
      <c r="K19" s="100"/>
      <c r="L19" s="424">
        <f t="shared" si="2"/>
        <v>0</v>
      </c>
      <c r="M19" s="345"/>
      <c r="N19" s="100"/>
      <c r="O19" s="445">
        <f t="shared" si="3"/>
        <v>0</v>
      </c>
      <c r="P19" s="346">
        <f t="shared" si="4"/>
        <v>0</v>
      </c>
      <c r="Q19" s="347">
        <f t="shared" si="5"/>
        <v>0</v>
      </c>
      <c r="R19" s="424">
        <f t="shared" si="7"/>
        <v>0</v>
      </c>
    </row>
    <row r="20" spans="1:18" ht="22.5" hidden="1" outlineLevel="2">
      <c r="A20" s="344" t="s">
        <v>95</v>
      </c>
      <c r="B20" s="84" t="s">
        <v>96</v>
      </c>
      <c r="C20" s="407" t="s">
        <v>97</v>
      </c>
      <c r="D20" s="345"/>
      <c r="E20" s="100"/>
      <c r="F20" s="424">
        <f t="shared" si="0"/>
        <v>0</v>
      </c>
      <c r="G20" s="345"/>
      <c r="H20" s="100"/>
      <c r="I20" s="424">
        <f t="shared" si="1"/>
        <v>0</v>
      </c>
      <c r="J20" s="345"/>
      <c r="K20" s="100"/>
      <c r="L20" s="424">
        <f t="shared" si="2"/>
        <v>0</v>
      </c>
      <c r="M20" s="345"/>
      <c r="N20" s="100"/>
      <c r="O20" s="445">
        <f t="shared" si="3"/>
        <v>0</v>
      </c>
      <c r="P20" s="346">
        <f t="shared" si="4"/>
        <v>0</v>
      </c>
      <c r="Q20" s="347">
        <f t="shared" si="5"/>
        <v>0</v>
      </c>
      <c r="R20" s="424">
        <f t="shared" si="7"/>
        <v>0</v>
      </c>
    </row>
    <row r="21" spans="1:18" hidden="1" outlineLevel="2">
      <c r="A21" s="344" t="s">
        <v>98</v>
      </c>
      <c r="B21" s="84" t="s">
        <v>99</v>
      </c>
      <c r="C21" s="407" t="s">
        <v>100</v>
      </c>
      <c r="D21" s="345"/>
      <c r="E21" s="100"/>
      <c r="F21" s="424">
        <f t="shared" si="0"/>
        <v>0</v>
      </c>
      <c r="G21" s="345"/>
      <c r="H21" s="100"/>
      <c r="I21" s="424">
        <f t="shared" si="1"/>
        <v>0</v>
      </c>
      <c r="J21" s="345"/>
      <c r="K21" s="100"/>
      <c r="L21" s="424">
        <f t="shared" si="2"/>
        <v>0</v>
      </c>
      <c r="M21" s="345"/>
      <c r="N21" s="100"/>
      <c r="O21" s="445">
        <f t="shared" si="3"/>
        <v>0</v>
      </c>
      <c r="P21" s="346">
        <f t="shared" si="4"/>
        <v>0</v>
      </c>
      <c r="Q21" s="347">
        <f t="shared" si="5"/>
        <v>0</v>
      </c>
      <c r="R21" s="424">
        <f t="shared" si="7"/>
        <v>0</v>
      </c>
    </row>
    <row r="22" spans="1:18" ht="22.5" hidden="1" outlineLevel="2">
      <c r="A22" s="344" t="s">
        <v>101</v>
      </c>
      <c r="B22" s="84" t="s">
        <v>102</v>
      </c>
      <c r="C22" s="407" t="s">
        <v>103</v>
      </c>
      <c r="D22" s="345"/>
      <c r="E22" s="100"/>
      <c r="F22" s="424">
        <f t="shared" si="0"/>
        <v>0</v>
      </c>
      <c r="G22" s="345"/>
      <c r="H22" s="100"/>
      <c r="I22" s="424">
        <f t="shared" si="1"/>
        <v>0</v>
      </c>
      <c r="J22" s="345"/>
      <c r="K22" s="100"/>
      <c r="L22" s="424">
        <f t="shared" si="2"/>
        <v>0</v>
      </c>
      <c r="M22" s="345"/>
      <c r="N22" s="100"/>
      <c r="O22" s="445">
        <f t="shared" si="3"/>
        <v>0</v>
      </c>
      <c r="P22" s="346">
        <f t="shared" si="4"/>
        <v>0</v>
      </c>
      <c r="Q22" s="347">
        <f t="shared" si="5"/>
        <v>0</v>
      </c>
      <c r="R22" s="424">
        <f t="shared" si="7"/>
        <v>0</v>
      </c>
    </row>
    <row r="23" spans="1:18" ht="22.5" hidden="1" outlineLevel="2">
      <c r="A23" s="344" t="s">
        <v>104</v>
      </c>
      <c r="B23" s="84" t="s">
        <v>105</v>
      </c>
      <c r="C23" s="407" t="s">
        <v>106</v>
      </c>
      <c r="D23" s="345"/>
      <c r="E23" s="100"/>
      <c r="F23" s="424">
        <f t="shared" si="0"/>
        <v>0</v>
      </c>
      <c r="G23" s="345"/>
      <c r="H23" s="100"/>
      <c r="I23" s="424">
        <f t="shared" si="1"/>
        <v>0</v>
      </c>
      <c r="J23" s="345"/>
      <c r="K23" s="100"/>
      <c r="L23" s="424">
        <f t="shared" si="2"/>
        <v>0</v>
      </c>
      <c r="M23" s="345"/>
      <c r="N23" s="100"/>
      <c r="O23" s="445">
        <f t="shared" si="3"/>
        <v>0</v>
      </c>
      <c r="P23" s="346">
        <f t="shared" si="4"/>
        <v>0</v>
      </c>
      <c r="Q23" s="347">
        <f t="shared" si="5"/>
        <v>0</v>
      </c>
      <c r="R23" s="424">
        <f t="shared" si="7"/>
        <v>0</v>
      </c>
    </row>
    <row r="24" spans="1:18" s="110" customFormat="1" ht="33.75" collapsed="1">
      <c r="A24" s="360">
        <v>21</v>
      </c>
      <c r="B24" s="355" t="s">
        <v>107</v>
      </c>
      <c r="C24" s="409" t="s">
        <v>108</v>
      </c>
      <c r="D24" s="362">
        <f>SUM(D25:D34)</f>
        <v>0</v>
      </c>
      <c r="E24" s="347">
        <f>SUM(E25:E34)</f>
        <v>0</v>
      </c>
      <c r="F24" s="426">
        <f t="shared" si="0"/>
        <v>0</v>
      </c>
      <c r="G24" s="362">
        <f>SUM(G25:G34)</f>
        <v>0</v>
      </c>
      <c r="H24" s="347">
        <f>SUM(H25:H34)</f>
        <v>0</v>
      </c>
      <c r="I24" s="426">
        <f t="shared" si="1"/>
        <v>0</v>
      </c>
      <c r="J24" s="362">
        <f>SUM(J25:J34)</f>
        <v>0</v>
      </c>
      <c r="K24" s="347">
        <f>SUM(K25:K34)</f>
        <v>0</v>
      </c>
      <c r="L24" s="426">
        <f t="shared" si="2"/>
        <v>0</v>
      </c>
      <c r="M24" s="362">
        <f>SUM(M25:M34)</f>
        <v>0</v>
      </c>
      <c r="N24" s="347">
        <f>SUM(N25:N34)</f>
        <v>0</v>
      </c>
      <c r="O24" s="426">
        <f t="shared" si="3"/>
        <v>0</v>
      </c>
      <c r="P24" s="346">
        <f t="shared" si="4"/>
        <v>0</v>
      </c>
      <c r="Q24" s="347">
        <f t="shared" si="5"/>
        <v>0</v>
      </c>
      <c r="R24" s="424">
        <f t="shared" si="7"/>
        <v>0</v>
      </c>
    </row>
    <row r="25" spans="1:18" hidden="1" outlineLevel="1">
      <c r="A25" s="344" t="s">
        <v>109</v>
      </c>
      <c r="B25" s="84" t="s">
        <v>78</v>
      </c>
      <c r="C25" s="407" t="s">
        <v>110</v>
      </c>
      <c r="D25" s="345"/>
      <c r="E25" s="100"/>
      <c r="F25" s="424">
        <f t="shared" si="0"/>
        <v>0</v>
      </c>
      <c r="G25" s="345"/>
      <c r="H25" s="100"/>
      <c r="I25" s="424">
        <f t="shared" si="1"/>
        <v>0</v>
      </c>
      <c r="J25" s="345"/>
      <c r="K25" s="100"/>
      <c r="L25" s="424">
        <f t="shared" si="2"/>
        <v>0</v>
      </c>
      <c r="M25" s="345"/>
      <c r="N25" s="100"/>
      <c r="O25" s="445">
        <f t="shared" si="3"/>
        <v>0</v>
      </c>
      <c r="P25" s="346">
        <f t="shared" si="4"/>
        <v>0</v>
      </c>
      <c r="Q25" s="347">
        <f t="shared" si="5"/>
        <v>0</v>
      </c>
      <c r="R25" s="424">
        <f t="shared" si="7"/>
        <v>0</v>
      </c>
    </row>
    <row r="26" spans="1:18" hidden="1" outlineLevel="1">
      <c r="A26" s="344" t="s">
        <v>111</v>
      </c>
      <c r="B26" s="84" t="s">
        <v>81</v>
      </c>
      <c r="C26" s="407" t="s">
        <v>112</v>
      </c>
      <c r="D26" s="345"/>
      <c r="E26" s="100"/>
      <c r="F26" s="424">
        <f t="shared" si="0"/>
        <v>0</v>
      </c>
      <c r="G26" s="345"/>
      <c r="H26" s="100"/>
      <c r="I26" s="424">
        <f t="shared" si="1"/>
        <v>0</v>
      </c>
      <c r="J26" s="345"/>
      <c r="K26" s="100"/>
      <c r="L26" s="424">
        <f t="shared" si="2"/>
        <v>0</v>
      </c>
      <c r="M26" s="345"/>
      <c r="N26" s="100"/>
      <c r="O26" s="445">
        <f t="shared" si="3"/>
        <v>0</v>
      </c>
      <c r="P26" s="346">
        <f t="shared" si="4"/>
        <v>0</v>
      </c>
      <c r="Q26" s="347">
        <f t="shared" si="5"/>
        <v>0</v>
      </c>
      <c r="R26" s="424">
        <f t="shared" si="7"/>
        <v>0</v>
      </c>
    </row>
    <row r="27" spans="1:18" ht="22.5" hidden="1" outlineLevel="1">
      <c r="A27" s="344" t="s">
        <v>113</v>
      </c>
      <c r="B27" s="84" t="s">
        <v>84</v>
      </c>
      <c r="C27" s="407" t="s">
        <v>114</v>
      </c>
      <c r="D27" s="345"/>
      <c r="E27" s="100"/>
      <c r="F27" s="424">
        <f t="shared" si="0"/>
        <v>0</v>
      </c>
      <c r="G27" s="345"/>
      <c r="H27" s="100"/>
      <c r="I27" s="424">
        <f t="shared" si="1"/>
        <v>0</v>
      </c>
      <c r="J27" s="345"/>
      <c r="K27" s="100"/>
      <c r="L27" s="424">
        <f t="shared" si="2"/>
        <v>0</v>
      </c>
      <c r="M27" s="345"/>
      <c r="N27" s="100"/>
      <c r="O27" s="445">
        <f t="shared" si="3"/>
        <v>0</v>
      </c>
      <c r="P27" s="346">
        <f t="shared" si="4"/>
        <v>0</v>
      </c>
      <c r="Q27" s="347">
        <f t="shared" si="5"/>
        <v>0</v>
      </c>
      <c r="R27" s="424">
        <f t="shared" si="7"/>
        <v>0</v>
      </c>
    </row>
    <row r="28" spans="1:18" hidden="1" outlineLevel="1">
      <c r="A28" s="344" t="s">
        <v>115</v>
      </c>
      <c r="B28" s="84" t="s">
        <v>87</v>
      </c>
      <c r="C28" s="407" t="s">
        <v>116</v>
      </c>
      <c r="D28" s="345"/>
      <c r="E28" s="100"/>
      <c r="F28" s="424">
        <f t="shared" si="0"/>
        <v>0</v>
      </c>
      <c r="G28" s="345"/>
      <c r="H28" s="100"/>
      <c r="I28" s="424">
        <f t="shared" si="1"/>
        <v>0</v>
      </c>
      <c r="J28" s="345"/>
      <c r="K28" s="100"/>
      <c r="L28" s="424">
        <f t="shared" si="2"/>
        <v>0</v>
      </c>
      <c r="M28" s="345"/>
      <c r="N28" s="100"/>
      <c r="O28" s="445">
        <f t="shared" si="3"/>
        <v>0</v>
      </c>
      <c r="P28" s="346">
        <f t="shared" si="4"/>
        <v>0</v>
      </c>
      <c r="Q28" s="347">
        <f t="shared" si="5"/>
        <v>0</v>
      </c>
      <c r="R28" s="424">
        <f t="shared" si="7"/>
        <v>0</v>
      </c>
    </row>
    <row r="29" spans="1:18" hidden="1" outlineLevel="1">
      <c r="A29" s="344" t="s">
        <v>117</v>
      </c>
      <c r="B29" s="84" t="s">
        <v>90</v>
      </c>
      <c r="C29" s="407" t="s">
        <v>118</v>
      </c>
      <c r="D29" s="345"/>
      <c r="E29" s="100"/>
      <c r="F29" s="424">
        <f t="shared" si="0"/>
        <v>0</v>
      </c>
      <c r="G29" s="345"/>
      <c r="H29" s="100"/>
      <c r="I29" s="424">
        <f t="shared" si="1"/>
        <v>0</v>
      </c>
      <c r="J29" s="345"/>
      <c r="K29" s="100"/>
      <c r="L29" s="424">
        <f t="shared" si="2"/>
        <v>0</v>
      </c>
      <c r="M29" s="345"/>
      <c r="N29" s="100"/>
      <c r="O29" s="445">
        <f t="shared" si="3"/>
        <v>0</v>
      </c>
      <c r="P29" s="346">
        <f t="shared" si="4"/>
        <v>0</v>
      </c>
      <c r="Q29" s="347">
        <f t="shared" si="5"/>
        <v>0</v>
      </c>
      <c r="R29" s="424">
        <f t="shared" si="7"/>
        <v>0</v>
      </c>
    </row>
    <row r="30" spans="1:18" hidden="1" outlineLevel="1">
      <c r="A30" s="344" t="s">
        <v>119</v>
      </c>
      <c r="B30" s="84" t="s">
        <v>93</v>
      </c>
      <c r="C30" s="407" t="s">
        <v>120</v>
      </c>
      <c r="D30" s="345"/>
      <c r="E30" s="100"/>
      <c r="F30" s="424">
        <f t="shared" si="0"/>
        <v>0</v>
      </c>
      <c r="G30" s="345"/>
      <c r="H30" s="100"/>
      <c r="I30" s="424">
        <f t="shared" si="1"/>
        <v>0</v>
      </c>
      <c r="J30" s="345"/>
      <c r="K30" s="100"/>
      <c r="L30" s="424">
        <f t="shared" si="2"/>
        <v>0</v>
      </c>
      <c r="M30" s="345"/>
      <c r="N30" s="100"/>
      <c r="O30" s="445">
        <f t="shared" si="3"/>
        <v>0</v>
      </c>
      <c r="P30" s="346">
        <f t="shared" si="4"/>
        <v>0</v>
      </c>
      <c r="Q30" s="347">
        <f t="shared" si="5"/>
        <v>0</v>
      </c>
      <c r="R30" s="424">
        <f t="shared" si="7"/>
        <v>0</v>
      </c>
    </row>
    <row r="31" spans="1:18" ht="22.5" hidden="1" outlineLevel="1">
      <c r="A31" s="344" t="s">
        <v>121</v>
      </c>
      <c r="B31" s="84" t="s">
        <v>96</v>
      </c>
      <c r="C31" s="407" t="s">
        <v>122</v>
      </c>
      <c r="D31" s="345"/>
      <c r="E31" s="100"/>
      <c r="F31" s="424">
        <f t="shared" si="0"/>
        <v>0</v>
      </c>
      <c r="G31" s="345"/>
      <c r="H31" s="100"/>
      <c r="I31" s="424">
        <f t="shared" si="1"/>
        <v>0</v>
      </c>
      <c r="J31" s="345"/>
      <c r="K31" s="100"/>
      <c r="L31" s="424">
        <f t="shared" si="2"/>
        <v>0</v>
      </c>
      <c r="M31" s="345"/>
      <c r="N31" s="100"/>
      <c r="O31" s="445">
        <f t="shared" si="3"/>
        <v>0</v>
      </c>
      <c r="P31" s="346">
        <f t="shared" si="4"/>
        <v>0</v>
      </c>
      <c r="Q31" s="347">
        <f t="shared" si="5"/>
        <v>0</v>
      </c>
      <c r="R31" s="424">
        <f t="shared" si="7"/>
        <v>0</v>
      </c>
    </row>
    <row r="32" spans="1:18" hidden="1" outlineLevel="1">
      <c r="A32" s="344" t="s">
        <v>123</v>
      </c>
      <c r="B32" s="84" t="s">
        <v>99</v>
      </c>
      <c r="C32" s="407" t="s">
        <v>124</v>
      </c>
      <c r="D32" s="345"/>
      <c r="E32" s="100"/>
      <c r="F32" s="424">
        <f t="shared" si="0"/>
        <v>0</v>
      </c>
      <c r="G32" s="345"/>
      <c r="H32" s="100"/>
      <c r="I32" s="424">
        <f t="shared" si="1"/>
        <v>0</v>
      </c>
      <c r="J32" s="345"/>
      <c r="K32" s="100"/>
      <c r="L32" s="424">
        <f t="shared" si="2"/>
        <v>0</v>
      </c>
      <c r="M32" s="345"/>
      <c r="N32" s="100"/>
      <c r="O32" s="445">
        <f t="shared" si="3"/>
        <v>0</v>
      </c>
      <c r="P32" s="346">
        <f t="shared" si="4"/>
        <v>0</v>
      </c>
      <c r="Q32" s="347">
        <f t="shared" si="5"/>
        <v>0</v>
      </c>
      <c r="R32" s="424">
        <f t="shared" si="7"/>
        <v>0</v>
      </c>
    </row>
    <row r="33" spans="1:18" ht="22.5" hidden="1" outlineLevel="1">
      <c r="A33" s="344" t="s">
        <v>125</v>
      </c>
      <c r="B33" s="84" t="s">
        <v>102</v>
      </c>
      <c r="C33" s="407" t="s">
        <v>126</v>
      </c>
      <c r="D33" s="345"/>
      <c r="E33" s="100"/>
      <c r="F33" s="424">
        <f t="shared" si="0"/>
        <v>0</v>
      </c>
      <c r="G33" s="345"/>
      <c r="H33" s="100"/>
      <c r="I33" s="424">
        <f t="shared" si="1"/>
        <v>0</v>
      </c>
      <c r="J33" s="345"/>
      <c r="K33" s="100"/>
      <c r="L33" s="424">
        <f t="shared" si="2"/>
        <v>0</v>
      </c>
      <c r="M33" s="345"/>
      <c r="N33" s="100"/>
      <c r="O33" s="445">
        <f t="shared" si="3"/>
        <v>0</v>
      </c>
      <c r="P33" s="346">
        <f t="shared" si="4"/>
        <v>0</v>
      </c>
      <c r="Q33" s="347">
        <f t="shared" si="5"/>
        <v>0</v>
      </c>
      <c r="R33" s="424">
        <f t="shared" si="7"/>
        <v>0</v>
      </c>
    </row>
    <row r="34" spans="1:18" ht="22.5" hidden="1" outlineLevel="1">
      <c r="A34" s="344" t="s">
        <v>127</v>
      </c>
      <c r="B34" s="84" t="s">
        <v>105</v>
      </c>
      <c r="C34" s="407" t="s">
        <v>128</v>
      </c>
      <c r="D34" s="345"/>
      <c r="E34" s="100"/>
      <c r="F34" s="424">
        <f t="shared" si="0"/>
        <v>0</v>
      </c>
      <c r="G34" s="345"/>
      <c r="H34" s="100"/>
      <c r="I34" s="424">
        <f t="shared" si="1"/>
        <v>0</v>
      </c>
      <c r="J34" s="345"/>
      <c r="K34" s="100"/>
      <c r="L34" s="424">
        <f t="shared" si="2"/>
        <v>0</v>
      </c>
      <c r="M34" s="345"/>
      <c r="N34" s="100"/>
      <c r="O34" s="445">
        <f t="shared" si="3"/>
        <v>0</v>
      </c>
      <c r="P34" s="346">
        <f t="shared" si="4"/>
        <v>0</v>
      </c>
      <c r="Q34" s="347">
        <f t="shared" si="5"/>
        <v>0</v>
      </c>
      <c r="R34" s="424">
        <f t="shared" si="7"/>
        <v>0</v>
      </c>
    </row>
    <row r="35" spans="1:18" s="110" customFormat="1" ht="22.5">
      <c r="A35" s="360">
        <v>32</v>
      </c>
      <c r="B35" s="355" t="s">
        <v>129</v>
      </c>
      <c r="C35" s="409" t="s">
        <v>130</v>
      </c>
      <c r="D35" s="362">
        <f>SUM(D36:D45)</f>
        <v>0</v>
      </c>
      <c r="E35" s="347">
        <v>19980</v>
      </c>
      <c r="F35" s="426">
        <f t="shared" si="0"/>
        <v>19980</v>
      </c>
      <c r="G35" s="362">
        <f>SUM(G36:G45)</f>
        <v>0</v>
      </c>
      <c r="H35" s="347">
        <f>SUM(H36:H45)</f>
        <v>0</v>
      </c>
      <c r="I35" s="426">
        <f t="shared" si="1"/>
        <v>0</v>
      </c>
      <c r="J35" s="362">
        <f>SUM(J36:J45)</f>
        <v>0</v>
      </c>
      <c r="K35" s="347">
        <f>SUM(K36:K45)</f>
        <v>0</v>
      </c>
      <c r="L35" s="426">
        <f t="shared" si="2"/>
        <v>0</v>
      </c>
      <c r="M35" s="362">
        <f>SUM(M36:M45)</f>
        <v>0</v>
      </c>
      <c r="N35" s="347">
        <f>SUM(N36:N45)</f>
        <v>0</v>
      </c>
      <c r="O35" s="426">
        <f t="shared" si="3"/>
        <v>0</v>
      </c>
      <c r="P35" s="346">
        <f t="shared" si="4"/>
        <v>0</v>
      </c>
      <c r="Q35" s="347">
        <f t="shared" si="5"/>
        <v>19980</v>
      </c>
      <c r="R35" s="424">
        <f t="shared" si="7"/>
        <v>19980</v>
      </c>
    </row>
    <row r="36" spans="1:18" outlineLevel="1">
      <c r="A36" s="344" t="s">
        <v>131</v>
      </c>
      <c r="B36" s="84" t="s">
        <v>78</v>
      </c>
      <c r="C36" s="407" t="s">
        <v>132</v>
      </c>
      <c r="D36" s="345"/>
      <c r="E36" s="100">
        <v>1210</v>
      </c>
      <c r="F36" s="424">
        <f t="shared" si="0"/>
        <v>1210</v>
      </c>
      <c r="G36" s="345"/>
      <c r="H36" s="100"/>
      <c r="I36" s="424">
        <f t="shared" si="1"/>
        <v>0</v>
      </c>
      <c r="J36" s="345"/>
      <c r="K36" s="100"/>
      <c r="L36" s="424">
        <f t="shared" si="2"/>
        <v>0</v>
      </c>
      <c r="M36" s="345"/>
      <c r="N36" s="100"/>
      <c r="O36" s="445">
        <f t="shared" si="3"/>
        <v>0</v>
      </c>
      <c r="P36" s="346">
        <f t="shared" si="4"/>
        <v>0</v>
      </c>
      <c r="Q36" s="347">
        <f t="shared" si="5"/>
        <v>1210</v>
      </c>
      <c r="R36" s="424">
        <f t="shared" si="7"/>
        <v>1210</v>
      </c>
    </row>
    <row r="37" spans="1:18" outlineLevel="1">
      <c r="A37" s="344" t="s">
        <v>133</v>
      </c>
      <c r="B37" s="84" t="s">
        <v>81</v>
      </c>
      <c r="C37" s="407" t="s">
        <v>134</v>
      </c>
      <c r="D37" s="345"/>
      <c r="E37" s="100"/>
      <c r="F37" s="424">
        <f t="shared" si="0"/>
        <v>0</v>
      </c>
      <c r="G37" s="345"/>
      <c r="H37" s="100"/>
      <c r="I37" s="424">
        <f t="shared" si="1"/>
        <v>0</v>
      </c>
      <c r="J37" s="345"/>
      <c r="K37" s="100"/>
      <c r="L37" s="424">
        <f t="shared" si="2"/>
        <v>0</v>
      </c>
      <c r="M37" s="345"/>
      <c r="N37" s="100"/>
      <c r="O37" s="445">
        <f t="shared" si="3"/>
        <v>0</v>
      </c>
      <c r="P37" s="346">
        <f t="shared" si="4"/>
        <v>0</v>
      </c>
      <c r="Q37" s="347">
        <f t="shared" si="5"/>
        <v>0</v>
      </c>
      <c r="R37" s="424">
        <f t="shared" si="7"/>
        <v>0</v>
      </c>
    </row>
    <row r="38" spans="1:18" ht="22.5" outlineLevel="1">
      <c r="A38" s="344" t="s">
        <v>135</v>
      </c>
      <c r="B38" s="84" t="s">
        <v>84</v>
      </c>
      <c r="C38" s="407" t="s">
        <v>136</v>
      </c>
      <c r="D38" s="345"/>
      <c r="E38" s="100"/>
      <c r="F38" s="424">
        <f t="shared" si="0"/>
        <v>0</v>
      </c>
      <c r="G38" s="345"/>
      <c r="H38" s="100"/>
      <c r="I38" s="424">
        <f t="shared" si="1"/>
        <v>0</v>
      </c>
      <c r="J38" s="345"/>
      <c r="K38" s="100"/>
      <c r="L38" s="424">
        <f t="shared" si="2"/>
        <v>0</v>
      </c>
      <c r="M38" s="345"/>
      <c r="N38" s="100"/>
      <c r="O38" s="445">
        <f t="shared" si="3"/>
        <v>0</v>
      </c>
      <c r="P38" s="346">
        <f t="shared" si="4"/>
        <v>0</v>
      </c>
      <c r="Q38" s="347">
        <f t="shared" si="5"/>
        <v>0</v>
      </c>
      <c r="R38" s="424">
        <f t="shared" si="7"/>
        <v>0</v>
      </c>
    </row>
    <row r="39" spans="1:18" outlineLevel="1">
      <c r="A39" s="344" t="s">
        <v>137</v>
      </c>
      <c r="B39" s="84" t="s">
        <v>87</v>
      </c>
      <c r="C39" s="407" t="s">
        <v>138</v>
      </c>
      <c r="D39" s="345"/>
      <c r="E39" s="100"/>
      <c r="F39" s="424">
        <f t="shared" si="0"/>
        <v>0</v>
      </c>
      <c r="G39" s="345"/>
      <c r="H39" s="100"/>
      <c r="I39" s="424">
        <f t="shared" si="1"/>
        <v>0</v>
      </c>
      <c r="J39" s="345"/>
      <c r="K39" s="100"/>
      <c r="L39" s="424">
        <f t="shared" si="2"/>
        <v>0</v>
      </c>
      <c r="M39" s="345"/>
      <c r="N39" s="100"/>
      <c r="O39" s="445">
        <f t="shared" si="3"/>
        <v>0</v>
      </c>
      <c r="P39" s="346">
        <f t="shared" si="4"/>
        <v>0</v>
      </c>
      <c r="Q39" s="347">
        <f t="shared" si="5"/>
        <v>0</v>
      </c>
      <c r="R39" s="424">
        <f t="shared" si="7"/>
        <v>0</v>
      </c>
    </row>
    <row r="40" spans="1:18" outlineLevel="1">
      <c r="A40" s="344" t="s">
        <v>139</v>
      </c>
      <c r="B40" s="84" t="s">
        <v>90</v>
      </c>
      <c r="C40" s="407" t="s">
        <v>140</v>
      </c>
      <c r="D40" s="345"/>
      <c r="E40" s="100">
        <v>18770</v>
      </c>
      <c r="F40" s="424">
        <f t="shared" si="0"/>
        <v>18770</v>
      </c>
      <c r="G40" s="345"/>
      <c r="H40" s="100"/>
      <c r="I40" s="424">
        <f t="shared" si="1"/>
        <v>0</v>
      </c>
      <c r="J40" s="345"/>
      <c r="K40" s="100"/>
      <c r="L40" s="424">
        <f t="shared" si="2"/>
        <v>0</v>
      </c>
      <c r="M40" s="345"/>
      <c r="N40" s="100"/>
      <c r="O40" s="445">
        <f t="shared" si="3"/>
        <v>0</v>
      </c>
      <c r="P40" s="346">
        <f t="shared" si="4"/>
        <v>0</v>
      </c>
      <c r="Q40" s="347">
        <f t="shared" si="5"/>
        <v>18770</v>
      </c>
      <c r="R40" s="424">
        <f t="shared" si="7"/>
        <v>18770</v>
      </c>
    </row>
    <row r="41" spans="1:18" outlineLevel="1">
      <c r="A41" s="344" t="s">
        <v>141</v>
      </c>
      <c r="B41" s="84" t="s">
        <v>93</v>
      </c>
      <c r="C41" s="407" t="s">
        <v>142</v>
      </c>
      <c r="D41" s="345"/>
      <c r="E41" s="100"/>
      <c r="F41" s="424">
        <f t="shared" si="0"/>
        <v>0</v>
      </c>
      <c r="G41" s="345"/>
      <c r="H41" s="100"/>
      <c r="I41" s="424">
        <f t="shared" si="1"/>
        <v>0</v>
      </c>
      <c r="J41" s="345"/>
      <c r="K41" s="100"/>
      <c r="L41" s="424">
        <f t="shared" si="2"/>
        <v>0</v>
      </c>
      <c r="M41" s="345"/>
      <c r="N41" s="100"/>
      <c r="O41" s="445">
        <f t="shared" si="3"/>
        <v>0</v>
      </c>
      <c r="P41" s="346">
        <f t="shared" si="4"/>
        <v>0</v>
      </c>
      <c r="Q41" s="347">
        <f t="shared" si="5"/>
        <v>0</v>
      </c>
      <c r="R41" s="424">
        <f t="shared" si="7"/>
        <v>0</v>
      </c>
    </row>
    <row r="42" spans="1:18" ht="22.5" outlineLevel="1">
      <c r="A42" s="344" t="s">
        <v>143</v>
      </c>
      <c r="B42" s="84" t="s">
        <v>96</v>
      </c>
      <c r="C42" s="407" t="s">
        <v>144</v>
      </c>
      <c r="D42" s="345"/>
      <c r="E42" s="100"/>
      <c r="F42" s="424">
        <f t="shared" si="0"/>
        <v>0</v>
      </c>
      <c r="G42" s="345"/>
      <c r="H42" s="100"/>
      <c r="I42" s="424">
        <f t="shared" si="1"/>
        <v>0</v>
      </c>
      <c r="J42" s="345"/>
      <c r="K42" s="100"/>
      <c r="L42" s="424">
        <f t="shared" si="2"/>
        <v>0</v>
      </c>
      <c r="M42" s="345"/>
      <c r="N42" s="100"/>
      <c r="O42" s="445">
        <f t="shared" si="3"/>
        <v>0</v>
      </c>
      <c r="P42" s="346">
        <f t="shared" si="4"/>
        <v>0</v>
      </c>
      <c r="Q42" s="347">
        <f t="shared" si="5"/>
        <v>0</v>
      </c>
      <c r="R42" s="424">
        <f t="shared" si="7"/>
        <v>0</v>
      </c>
    </row>
    <row r="43" spans="1:18" outlineLevel="1">
      <c r="A43" s="344" t="s">
        <v>145</v>
      </c>
      <c r="B43" s="84" t="s">
        <v>99</v>
      </c>
      <c r="C43" s="407" t="s">
        <v>146</v>
      </c>
      <c r="D43" s="345"/>
      <c r="E43" s="100"/>
      <c r="F43" s="424">
        <f t="shared" si="0"/>
        <v>0</v>
      </c>
      <c r="G43" s="345"/>
      <c r="H43" s="100"/>
      <c r="I43" s="424">
        <f t="shared" si="1"/>
        <v>0</v>
      </c>
      <c r="J43" s="345"/>
      <c r="K43" s="100"/>
      <c r="L43" s="424">
        <f t="shared" si="2"/>
        <v>0</v>
      </c>
      <c r="M43" s="345"/>
      <c r="N43" s="100"/>
      <c r="O43" s="445">
        <f t="shared" si="3"/>
        <v>0</v>
      </c>
      <c r="P43" s="346">
        <f t="shared" si="4"/>
        <v>0</v>
      </c>
      <c r="Q43" s="347">
        <f t="shared" si="5"/>
        <v>0</v>
      </c>
      <c r="R43" s="424">
        <f t="shared" si="7"/>
        <v>0</v>
      </c>
    </row>
    <row r="44" spans="1:18" ht="22.5" outlineLevel="1">
      <c r="A44" s="344" t="s">
        <v>147</v>
      </c>
      <c r="B44" s="84" t="s">
        <v>102</v>
      </c>
      <c r="C44" s="407" t="s">
        <v>148</v>
      </c>
      <c r="D44" s="345"/>
      <c r="E44" s="100"/>
      <c r="F44" s="424">
        <f t="shared" si="0"/>
        <v>0</v>
      </c>
      <c r="G44" s="345"/>
      <c r="H44" s="100"/>
      <c r="I44" s="424">
        <f t="shared" si="1"/>
        <v>0</v>
      </c>
      <c r="J44" s="345"/>
      <c r="K44" s="100"/>
      <c r="L44" s="424">
        <f t="shared" si="2"/>
        <v>0</v>
      </c>
      <c r="M44" s="345"/>
      <c r="N44" s="100"/>
      <c r="O44" s="445">
        <f t="shared" si="3"/>
        <v>0</v>
      </c>
      <c r="P44" s="346">
        <f t="shared" si="4"/>
        <v>0</v>
      </c>
      <c r="Q44" s="347">
        <f t="shared" si="5"/>
        <v>0</v>
      </c>
      <c r="R44" s="424">
        <f t="shared" si="7"/>
        <v>0</v>
      </c>
    </row>
    <row r="45" spans="1:18" ht="23.25" outlineLevel="1" thickBot="1">
      <c r="A45" s="349" t="s">
        <v>149</v>
      </c>
      <c r="B45" s="85" t="s">
        <v>105</v>
      </c>
      <c r="C45" s="408" t="s">
        <v>150</v>
      </c>
      <c r="D45" s="363"/>
      <c r="E45" s="102"/>
      <c r="F45" s="428">
        <f t="shared" si="0"/>
        <v>0</v>
      </c>
      <c r="G45" s="363"/>
      <c r="H45" s="102"/>
      <c r="I45" s="428">
        <f t="shared" si="1"/>
        <v>0</v>
      </c>
      <c r="J45" s="363"/>
      <c r="K45" s="102"/>
      <c r="L45" s="428">
        <f t="shared" si="2"/>
        <v>0</v>
      </c>
      <c r="M45" s="363"/>
      <c r="N45" s="102"/>
      <c r="O45" s="448">
        <f t="shared" si="3"/>
        <v>0</v>
      </c>
      <c r="P45" s="346">
        <f t="shared" si="4"/>
        <v>0</v>
      </c>
      <c r="Q45" s="347">
        <f t="shared" si="5"/>
        <v>0</v>
      </c>
      <c r="R45" s="424">
        <f t="shared" si="7"/>
        <v>0</v>
      </c>
    </row>
    <row r="46" spans="1:18" s="110" customFormat="1" ht="23.25" thickBot="1">
      <c r="A46" s="364">
        <v>43</v>
      </c>
      <c r="B46" s="365" t="s">
        <v>151</v>
      </c>
      <c r="C46" s="411" t="s">
        <v>152</v>
      </c>
      <c r="D46" s="366">
        <f>SUM(D10,D11,D12,D13,D24,D35,D45)</f>
        <v>266854</v>
      </c>
      <c r="E46" s="366">
        <f t="shared" ref="E46" si="12">SUM(E10,E11,E12,E13,E24,E35,E45)</f>
        <v>341695</v>
      </c>
      <c r="F46" s="367">
        <f t="shared" si="0"/>
        <v>74841</v>
      </c>
      <c r="G46" s="366">
        <f>SUM(G10,G11,G12,G13,G24,G35,G45)</f>
        <v>0</v>
      </c>
      <c r="H46" s="366">
        <f t="shared" ref="H46" si="13">SUM(H10,H11,H12,H13,H24,H35,H45)</f>
        <v>0</v>
      </c>
      <c r="I46" s="367">
        <f t="shared" si="1"/>
        <v>0</v>
      </c>
      <c r="J46" s="366">
        <f>SUM(J10,J11,J12,J13,J24,J35,J45)</f>
        <v>0</v>
      </c>
      <c r="K46" s="366">
        <f t="shared" ref="K46" si="14">SUM(K10,K11,K12,K13,K24,K35,K45)</f>
        <v>0</v>
      </c>
      <c r="L46" s="367">
        <f t="shared" si="2"/>
        <v>0</v>
      </c>
      <c r="M46" s="366">
        <f>SUM(M10,M11,M12,M13,M24,M35,M45)</f>
        <v>0</v>
      </c>
      <c r="N46" s="366">
        <f t="shared" ref="N46" si="15">SUM(N10,N11,N12,N13,N24,N35,N45)</f>
        <v>0</v>
      </c>
      <c r="O46" s="367">
        <f t="shared" si="3"/>
        <v>0</v>
      </c>
      <c r="P46" s="368">
        <f>SUM(M46,J46,G46,D46)</f>
        <v>266854</v>
      </c>
      <c r="Q46" s="369">
        <f>SUM(N46,K46,H46,E46)</f>
        <v>341695</v>
      </c>
      <c r="R46" s="436">
        <f t="shared" ref="R46" si="16">SUM(Q46-P46)</f>
        <v>74841</v>
      </c>
    </row>
    <row r="47" spans="1:18" ht="12" thickBot="1">
      <c r="A47" s="103"/>
      <c r="B47" s="86"/>
      <c r="C47" s="104"/>
      <c r="E47" s="106"/>
      <c r="F47" s="430"/>
      <c r="G47" s="429"/>
      <c r="H47" s="106"/>
      <c r="I47" s="430"/>
      <c r="J47" s="429"/>
      <c r="K47" s="106"/>
      <c r="L47" s="430"/>
      <c r="M47" s="429"/>
      <c r="N47" s="106"/>
      <c r="O47" s="449"/>
      <c r="P47" s="457"/>
      <c r="Q47" s="107"/>
      <c r="R47" s="430"/>
    </row>
    <row r="48" spans="1:18" s="36" customFormat="1">
      <c r="A48" s="370" t="s">
        <v>153</v>
      </c>
      <c r="B48" s="371" t="s">
        <v>154</v>
      </c>
      <c r="C48" s="412" t="s">
        <v>155</v>
      </c>
      <c r="D48" s="372">
        <v>0</v>
      </c>
      <c r="E48" s="99">
        <v>20742</v>
      </c>
      <c r="F48" s="431">
        <f t="shared" ref="F48:F83" si="17">SUM(E48-D48)</f>
        <v>20742</v>
      </c>
      <c r="G48" s="372">
        <v>0</v>
      </c>
      <c r="H48" s="99"/>
      <c r="I48" s="431">
        <f t="shared" si="1"/>
        <v>0</v>
      </c>
      <c r="J48" s="372">
        <v>0</v>
      </c>
      <c r="K48" s="99"/>
      <c r="L48" s="431">
        <f t="shared" ref="L48:L83" si="18">SUM(K48-J48)</f>
        <v>0</v>
      </c>
      <c r="M48" s="372">
        <v>0</v>
      </c>
      <c r="N48" s="99"/>
      <c r="O48" s="450">
        <f t="shared" ref="O48:O83" si="19">SUM(N48-M48)</f>
        <v>0</v>
      </c>
      <c r="P48" s="342">
        <f t="shared" ref="P48:P82" si="20">SUM(D48,G48,J48,M48)</f>
        <v>0</v>
      </c>
      <c r="Q48" s="343">
        <f t="shared" ref="Q48:Q82" si="21">SUM(E48,H48,K48,N48)</f>
        <v>20742</v>
      </c>
      <c r="R48" s="423">
        <f t="shared" ref="R48:R82" si="22">SUM(Q48-P48)</f>
        <v>20742</v>
      </c>
    </row>
    <row r="49" spans="1:18" s="36" customFormat="1" ht="33.75">
      <c r="A49" s="354" t="s">
        <v>156</v>
      </c>
      <c r="B49" s="287" t="s">
        <v>157</v>
      </c>
      <c r="C49" s="409" t="s">
        <v>158</v>
      </c>
      <c r="D49" s="361">
        <v>0</v>
      </c>
      <c r="E49" s="100"/>
      <c r="F49" s="426">
        <f t="shared" si="17"/>
        <v>0</v>
      </c>
      <c r="G49" s="361">
        <v>0</v>
      </c>
      <c r="H49" s="100"/>
      <c r="I49" s="426">
        <f t="shared" si="1"/>
        <v>0</v>
      </c>
      <c r="J49" s="361">
        <v>0</v>
      </c>
      <c r="K49" s="100"/>
      <c r="L49" s="426">
        <f t="shared" si="18"/>
        <v>0</v>
      </c>
      <c r="M49" s="361">
        <v>0</v>
      </c>
      <c r="N49" s="100"/>
      <c r="O49" s="442">
        <f t="shared" si="19"/>
        <v>0</v>
      </c>
      <c r="P49" s="346">
        <f t="shared" si="20"/>
        <v>0</v>
      </c>
      <c r="Q49" s="347">
        <f t="shared" si="21"/>
        <v>0</v>
      </c>
      <c r="R49" s="424">
        <f t="shared" si="22"/>
        <v>0</v>
      </c>
    </row>
    <row r="50" spans="1:18" s="110" customFormat="1" ht="33.75" collapsed="1">
      <c r="A50" s="354" t="s">
        <v>159</v>
      </c>
      <c r="B50" s="285" t="s">
        <v>160</v>
      </c>
      <c r="C50" s="409" t="s">
        <v>161</v>
      </c>
      <c r="D50" s="362">
        <f>SUM(D51:D60)</f>
        <v>0</v>
      </c>
      <c r="E50" s="347"/>
      <c r="F50" s="426">
        <f t="shared" si="17"/>
        <v>0</v>
      </c>
      <c r="G50" s="362">
        <f>SUM(G51:G60)</f>
        <v>0</v>
      </c>
      <c r="H50" s="347"/>
      <c r="I50" s="426">
        <f t="shared" si="1"/>
        <v>0</v>
      </c>
      <c r="J50" s="362">
        <f>SUM(J51:J60)</f>
        <v>0</v>
      </c>
      <c r="K50" s="347"/>
      <c r="L50" s="426">
        <f t="shared" si="18"/>
        <v>0</v>
      </c>
      <c r="M50" s="362">
        <f>SUM(M51:M60)</f>
        <v>0</v>
      </c>
      <c r="N50" s="347"/>
      <c r="O50" s="426">
        <f t="shared" si="19"/>
        <v>0</v>
      </c>
      <c r="P50" s="346">
        <f t="shared" si="20"/>
        <v>0</v>
      </c>
      <c r="Q50" s="347">
        <f t="shared" si="21"/>
        <v>0</v>
      </c>
      <c r="R50" s="424">
        <f t="shared" si="22"/>
        <v>0</v>
      </c>
    </row>
    <row r="51" spans="1:18" hidden="1" outlineLevel="1">
      <c r="A51" s="344" t="s">
        <v>162</v>
      </c>
      <c r="B51" s="87" t="s">
        <v>78</v>
      </c>
      <c r="C51" s="407" t="s">
        <v>163</v>
      </c>
      <c r="D51" s="345"/>
      <c r="E51" s="100"/>
      <c r="F51" s="424">
        <f t="shared" si="17"/>
        <v>0</v>
      </c>
      <c r="G51" s="345"/>
      <c r="H51" s="100"/>
      <c r="I51" s="424">
        <f t="shared" si="1"/>
        <v>0</v>
      </c>
      <c r="J51" s="345"/>
      <c r="K51" s="100"/>
      <c r="L51" s="424">
        <f t="shared" si="18"/>
        <v>0</v>
      </c>
      <c r="M51" s="345"/>
      <c r="N51" s="100"/>
      <c r="O51" s="445">
        <f t="shared" si="19"/>
        <v>0</v>
      </c>
      <c r="P51" s="346">
        <f t="shared" si="20"/>
        <v>0</v>
      </c>
      <c r="Q51" s="347">
        <f t="shared" si="21"/>
        <v>0</v>
      </c>
      <c r="R51" s="424">
        <f t="shared" si="22"/>
        <v>0</v>
      </c>
    </row>
    <row r="52" spans="1:18" hidden="1" outlineLevel="1">
      <c r="A52" s="344" t="s">
        <v>164</v>
      </c>
      <c r="B52" s="87" t="s">
        <v>81</v>
      </c>
      <c r="C52" s="407" t="s">
        <v>165</v>
      </c>
      <c r="D52" s="345"/>
      <c r="E52" s="100"/>
      <c r="F52" s="424">
        <f t="shared" si="17"/>
        <v>0</v>
      </c>
      <c r="G52" s="345"/>
      <c r="H52" s="100"/>
      <c r="I52" s="424">
        <f t="shared" si="1"/>
        <v>0</v>
      </c>
      <c r="J52" s="345"/>
      <c r="K52" s="100"/>
      <c r="L52" s="424">
        <f t="shared" si="18"/>
        <v>0</v>
      </c>
      <c r="M52" s="345"/>
      <c r="N52" s="100"/>
      <c r="O52" s="445">
        <f t="shared" si="19"/>
        <v>0</v>
      </c>
      <c r="P52" s="346">
        <f t="shared" si="20"/>
        <v>0</v>
      </c>
      <c r="Q52" s="347">
        <f t="shared" si="21"/>
        <v>0</v>
      </c>
      <c r="R52" s="424">
        <f t="shared" si="22"/>
        <v>0</v>
      </c>
    </row>
    <row r="53" spans="1:18" ht="22.5" hidden="1" outlineLevel="1">
      <c r="A53" s="344" t="s">
        <v>166</v>
      </c>
      <c r="B53" s="87" t="s">
        <v>84</v>
      </c>
      <c r="C53" s="407" t="s">
        <v>167</v>
      </c>
      <c r="D53" s="345"/>
      <c r="E53" s="100"/>
      <c r="F53" s="424">
        <f t="shared" si="17"/>
        <v>0</v>
      </c>
      <c r="G53" s="345"/>
      <c r="H53" s="100"/>
      <c r="I53" s="424">
        <f t="shared" si="1"/>
        <v>0</v>
      </c>
      <c r="J53" s="345"/>
      <c r="K53" s="100"/>
      <c r="L53" s="424">
        <f t="shared" si="18"/>
        <v>0</v>
      </c>
      <c r="M53" s="345"/>
      <c r="N53" s="100"/>
      <c r="O53" s="445">
        <f t="shared" si="19"/>
        <v>0</v>
      </c>
      <c r="P53" s="346">
        <f t="shared" si="20"/>
        <v>0</v>
      </c>
      <c r="Q53" s="347">
        <f t="shared" si="21"/>
        <v>0</v>
      </c>
      <c r="R53" s="424">
        <f t="shared" si="22"/>
        <v>0</v>
      </c>
    </row>
    <row r="54" spans="1:18" hidden="1" outlineLevel="1">
      <c r="A54" s="344" t="s">
        <v>168</v>
      </c>
      <c r="B54" s="87" t="s">
        <v>87</v>
      </c>
      <c r="C54" s="407" t="s">
        <v>169</v>
      </c>
      <c r="D54" s="345"/>
      <c r="E54" s="100"/>
      <c r="F54" s="424">
        <f t="shared" si="17"/>
        <v>0</v>
      </c>
      <c r="G54" s="345"/>
      <c r="H54" s="100"/>
      <c r="I54" s="424">
        <f t="shared" si="1"/>
        <v>0</v>
      </c>
      <c r="J54" s="345"/>
      <c r="K54" s="100"/>
      <c r="L54" s="424">
        <f t="shared" si="18"/>
        <v>0</v>
      </c>
      <c r="M54" s="345"/>
      <c r="N54" s="100"/>
      <c r="O54" s="445">
        <f t="shared" si="19"/>
        <v>0</v>
      </c>
      <c r="P54" s="346">
        <f t="shared" si="20"/>
        <v>0</v>
      </c>
      <c r="Q54" s="347">
        <f t="shared" si="21"/>
        <v>0</v>
      </c>
      <c r="R54" s="424">
        <f t="shared" si="22"/>
        <v>0</v>
      </c>
    </row>
    <row r="55" spans="1:18" hidden="1" outlineLevel="1">
      <c r="A55" s="344" t="s">
        <v>170</v>
      </c>
      <c r="B55" s="87" t="s">
        <v>90</v>
      </c>
      <c r="C55" s="407" t="s">
        <v>171</v>
      </c>
      <c r="D55" s="345"/>
      <c r="E55" s="100"/>
      <c r="F55" s="424">
        <f t="shared" si="17"/>
        <v>0</v>
      </c>
      <c r="G55" s="345"/>
      <c r="H55" s="100"/>
      <c r="I55" s="424">
        <f t="shared" si="1"/>
        <v>0</v>
      </c>
      <c r="J55" s="345"/>
      <c r="K55" s="100"/>
      <c r="L55" s="424">
        <f t="shared" si="18"/>
        <v>0</v>
      </c>
      <c r="M55" s="345"/>
      <c r="N55" s="100"/>
      <c r="O55" s="445">
        <f t="shared" si="19"/>
        <v>0</v>
      </c>
      <c r="P55" s="346">
        <f t="shared" si="20"/>
        <v>0</v>
      </c>
      <c r="Q55" s="347">
        <f t="shared" si="21"/>
        <v>0</v>
      </c>
      <c r="R55" s="424">
        <f t="shared" si="22"/>
        <v>0</v>
      </c>
    </row>
    <row r="56" spans="1:18" hidden="1" outlineLevel="1">
      <c r="A56" s="344" t="s">
        <v>172</v>
      </c>
      <c r="B56" s="87" t="s">
        <v>93</v>
      </c>
      <c r="C56" s="407" t="s">
        <v>173</v>
      </c>
      <c r="D56" s="345"/>
      <c r="E56" s="100"/>
      <c r="F56" s="424">
        <f t="shared" si="17"/>
        <v>0</v>
      </c>
      <c r="G56" s="345"/>
      <c r="H56" s="100"/>
      <c r="I56" s="424">
        <f t="shared" si="1"/>
        <v>0</v>
      </c>
      <c r="J56" s="345"/>
      <c r="K56" s="100"/>
      <c r="L56" s="424">
        <f t="shared" si="18"/>
        <v>0</v>
      </c>
      <c r="M56" s="345"/>
      <c r="N56" s="100"/>
      <c r="O56" s="445">
        <f t="shared" si="19"/>
        <v>0</v>
      </c>
      <c r="P56" s="346">
        <f t="shared" si="20"/>
        <v>0</v>
      </c>
      <c r="Q56" s="347">
        <f t="shared" si="21"/>
        <v>0</v>
      </c>
      <c r="R56" s="424">
        <f t="shared" si="22"/>
        <v>0</v>
      </c>
    </row>
    <row r="57" spans="1:18" hidden="1" outlineLevel="1">
      <c r="A57" s="344" t="s">
        <v>174</v>
      </c>
      <c r="B57" s="87" t="s">
        <v>96</v>
      </c>
      <c r="C57" s="407" t="s">
        <v>175</v>
      </c>
      <c r="D57" s="345"/>
      <c r="E57" s="100"/>
      <c r="F57" s="424">
        <f t="shared" si="17"/>
        <v>0</v>
      </c>
      <c r="G57" s="345"/>
      <c r="H57" s="100"/>
      <c r="I57" s="424">
        <f t="shared" si="1"/>
        <v>0</v>
      </c>
      <c r="J57" s="345"/>
      <c r="K57" s="100"/>
      <c r="L57" s="424">
        <f t="shared" si="18"/>
        <v>0</v>
      </c>
      <c r="M57" s="345"/>
      <c r="N57" s="100"/>
      <c r="O57" s="445">
        <f t="shared" si="19"/>
        <v>0</v>
      </c>
      <c r="P57" s="346">
        <f t="shared" si="20"/>
        <v>0</v>
      </c>
      <c r="Q57" s="347">
        <f t="shared" si="21"/>
        <v>0</v>
      </c>
      <c r="R57" s="424">
        <f t="shared" si="22"/>
        <v>0</v>
      </c>
    </row>
    <row r="58" spans="1:18" hidden="1" outlineLevel="1">
      <c r="A58" s="344" t="s">
        <v>176</v>
      </c>
      <c r="B58" s="87" t="s">
        <v>99</v>
      </c>
      <c r="C58" s="407" t="s">
        <v>177</v>
      </c>
      <c r="D58" s="345"/>
      <c r="E58" s="100"/>
      <c r="F58" s="424">
        <f t="shared" si="17"/>
        <v>0</v>
      </c>
      <c r="G58" s="345"/>
      <c r="H58" s="100"/>
      <c r="I58" s="424">
        <f t="shared" si="1"/>
        <v>0</v>
      </c>
      <c r="J58" s="345"/>
      <c r="K58" s="100"/>
      <c r="L58" s="424">
        <f t="shared" si="18"/>
        <v>0</v>
      </c>
      <c r="M58" s="345"/>
      <c r="N58" s="100"/>
      <c r="O58" s="445">
        <f t="shared" si="19"/>
        <v>0</v>
      </c>
      <c r="P58" s="346">
        <f t="shared" si="20"/>
        <v>0</v>
      </c>
      <c r="Q58" s="347">
        <f t="shared" si="21"/>
        <v>0</v>
      </c>
      <c r="R58" s="424">
        <f t="shared" si="22"/>
        <v>0</v>
      </c>
    </row>
    <row r="59" spans="1:18" ht="22.5" hidden="1" outlineLevel="1">
      <c r="A59" s="344" t="s">
        <v>178</v>
      </c>
      <c r="B59" s="87" t="s">
        <v>102</v>
      </c>
      <c r="C59" s="407" t="s">
        <v>179</v>
      </c>
      <c r="D59" s="345"/>
      <c r="E59" s="100"/>
      <c r="F59" s="424">
        <f t="shared" si="17"/>
        <v>0</v>
      </c>
      <c r="G59" s="345"/>
      <c r="H59" s="100"/>
      <c r="I59" s="424">
        <f t="shared" si="1"/>
        <v>0</v>
      </c>
      <c r="J59" s="345"/>
      <c r="K59" s="100"/>
      <c r="L59" s="424">
        <f t="shared" si="18"/>
        <v>0</v>
      </c>
      <c r="M59" s="345"/>
      <c r="N59" s="100"/>
      <c r="O59" s="445">
        <f t="shared" si="19"/>
        <v>0</v>
      </c>
      <c r="P59" s="346">
        <f t="shared" si="20"/>
        <v>0</v>
      </c>
      <c r="Q59" s="347">
        <f t="shared" si="21"/>
        <v>0</v>
      </c>
      <c r="R59" s="424">
        <f t="shared" si="22"/>
        <v>0</v>
      </c>
    </row>
    <row r="60" spans="1:18" ht="22.5" hidden="1" outlineLevel="1">
      <c r="A60" s="344" t="s">
        <v>180</v>
      </c>
      <c r="B60" s="87" t="s">
        <v>105</v>
      </c>
      <c r="C60" s="407" t="s">
        <v>181</v>
      </c>
      <c r="D60" s="345"/>
      <c r="E60" s="100"/>
      <c r="F60" s="424">
        <f t="shared" si="17"/>
        <v>0</v>
      </c>
      <c r="G60" s="345"/>
      <c r="H60" s="100"/>
      <c r="I60" s="424">
        <f t="shared" si="1"/>
        <v>0</v>
      </c>
      <c r="J60" s="345"/>
      <c r="K60" s="100"/>
      <c r="L60" s="424">
        <f t="shared" si="18"/>
        <v>0</v>
      </c>
      <c r="M60" s="345"/>
      <c r="N60" s="100"/>
      <c r="O60" s="445">
        <f t="shared" si="19"/>
        <v>0</v>
      </c>
      <c r="P60" s="346">
        <f t="shared" si="20"/>
        <v>0</v>
      </c>
      <c r="Q60" s="347">
        <f t="shared" si="21"/>
        <v>0</v>
      </c>
      <c r="R60" s="424">
        <f t="shared" si="22"/>
        <v>0</v>
      </c>
    </row>
    <row r="61" spans="1:18" s="110" customFormat="1" ht="33.75" collapsed="1">
      <c r="A61" s="360">
        <v>57</v>
      </c>
      <c r="B61" s="285" t="s">
        <v>182</v>
      </c>
      <c r="C61" s="409" t="s">
        <v>183</v>
      </c>
      <c r="D61" s="362">
        <f>SUM(D62:D71)</f>
        <v>0</v>
      </c>
      <c r="E61" s="347">
        <f t="shared" ref="E61" si="23">SUM(E62:E71)</f>
        <v>0</v>
      </c>
      <c r="F61" s="426">
        <f t="shared" si="17"/>
        <v>0</v>
      </c>
      <c r="G61" s="362">
        <f>SUM(G62:G71)</f>
        <v>0</v>
      </c>
      <c r="H61" s="347">
        <f t="shared" ref="H61" si="24">SUM(H62:H71)</f>
        <v>0</v>
      </c>
      <c r="I61" s="426">
        <f t="shared" si="1"/>
        <v>0</v>
      </c>
      <c r="J61" s="362">
        <f>SUM(J62:J71)</f>
        <v>0</v>
      </c>
      <c r="K61" s="347">
        <f t="shared" ref="K61" si="25">SUM(K62:K71)</f>
        <v>0</v>
      </c>
      <c r="L61" s="426">
        <f t="shared" si="18"/>
        <v>0</v>
      </c>
      <c r="M61" s="362">
        <f>SUM(M62:M71)</f>
        <v>0</v>
      </c>
      <c r="N61" s="347">
        <f t="shared" ref="N61" si="26">SUM(N62:N71)</f>
        <v>0</v>
      </c>
      <c r="O61" s="426">
        <f t="shared" si="19"/>
        <v>0</v>
      </c>
      <c r="P61" s="346">
        <f t="shared" si="20"/>
        <v>0</v>
      </c>
      <c r="Q61" s="347">
        <f t="shared" si="21"/>
        <v>0</v>
      </c>
      <c r="R61" s="424">
        <f t="shared" si="22"/>
        <v>0</v>
      </c>
    </row>
    <row r="62" spans="1:18" hidden="1" outlineLevel="1">
      <c r="A62" s="344" t="s">
        <v>184</v>
      </c>
      <c r="B62" s="87" t="s">
        <v>78</v>
      </c>
      <c r="C62" s="407" t="s">
        <v>185</v>
      </c>
      <c r="D62" s="345"/>
      <c r="E62" s="100"/>
      <c r="F62" s="424">
        <f t="shared" si="17"/>
        <v>0</v>
      </c>
      <c r="G62" s="345"/>
      <c r="H62" s="100"/>
      <c r="I62" s="424">
        <f t="shared" si="1"/>
        <v>0</v>
      </c>
      <c r="J62" s="345"/>
      <c r="K62" s="100"/>
      <c r="L62" s="424">
        <f t="shared" si="18"/>
        <v>0</v>
      </c>
      <c r="M62" s="345"/>
      <c r="N62" s="100"/>
      <c r="O62" s="445">
        <f t="shared" si="19"/>
        <v>0</v>
      </c>
      <c r="P62" s="346">
        <f t="shared" si="20"/>
        <v>0</v>
      </c>
      <c r="Q62" s="347">
        <f t="shared" si="21"/>
        <v>0</v>
      </c>
      <c r="R62" s="424">
        <f t="shared" si="22"/>
        <v>0</v>
      </c>
    </row>
    <row r="63" spans="1:18" hidden="1" outlineLevel="1">
      <c r="A63" s="344" t="s">
        <v>186</v>
      </c>
      <c r="B63" s="87" t="s">
        <v>81</v>
      </c>
      <c r="C63" s="407" t="s">
        <v>187</v>
      </c>
      <c r="D63" s="345"/>
      <c r="E63" s="100"/>
      <c r="F63" s="424">
        <f t="shared" si="17"/>
        <v>0</v>
      </c>
      <c r="G63" s="345"/>
      <c r="H63" s="100"/>
      <c r="I63" s="424">
        <f t="shared" si="1"/>
        <v>0</v>
      </c>
      <c r="J63" s="345"/>
      <c r="K63" s="100"/>
      <c r="L63" s="424">
        <f t="shared" si="18"/>
        <v>0</v>
      </c>
      <c r="M63" s="345"/>
      <c r="N63" s="100"/>
      <c r="O63" s="445">
        <f t="shared" si="19"/>
        <v>0</v>
      </c>
      <c r="P63" s="346">
        <f t="shared" si="20"/>
        <v>0</v>
      </c>
      <c r="Q63" s="347">
        <f t="shared" si="21"/>
        <v>0</v>
      </c>
      <c r="R63" s="424">
        <f t="shared" si="22"/>
        <v>0</v>
      </c>
    </row>
    <row r="64" spans="1:18" ht="22.5" hidden="1" outlineLevel="1">
      <c r="A64" s="344" t="s">
        <v>188</v>
      </c>
      <c r="B64" s="87" t="s">
        <v>84</v>
      </c>
      <c r="C64" s="407" t="s">
        <v>189</v>
      </c>
      <c r="D64" s="345"/>
      <c r="E64" s="100"/>
      <c r="F64" s="424">
        <f t="shared" si="17"/>
        <v>0</v>
      </c>
      <c r="G64" s="345"/>
      <c r="H64" s="100"/>
      <c r="I64" s="424">
        <f t="shared" si="1"/>
        <v>0</v>
      </c>
      <c r="J64" s="345"/>
      <c r="K64" s="100"/>
      <c r="L64" s="424">
        <f t="shared" si="18"/>
        <v>0</v>
      </c>
      <c r="M64" s="345"/>
      <c r="N64" s="100"/>
      <c r="O64" s="445">
        <f t="shared" si="19"/>
        <v>0</v>
      </c>
      <c r="P64" s="346">
        <f t="shared" si="20"/>
        <v>0</v>
      </c>
      <c r="Q64" s="347">
        <f t="shared" si="21"/>
        <v>0</v>
      </c>
      <c r="R64" s="424">
        <f t="shared" si="22"/>
        <v>0</v>
      </c>
    </row>
    <row r="65" spans="1:18" hidden="1" outlineLevel="1">
      <c r="A65" s="344" t="s">
        <v>190</v>
      </c>
      <c r="B65" s="87" t="s">
        <v>87</v>
      </c>
      <c r="C65" s="407" t="s">
        <v>191</v>
      </c>
      <c r="D65" s="345"/>
      <c r="E65" s="100"/>
      <c r="F65" s="424">
        <f t="shared" si="17"/>
        <v>0</v>
      </c>
      <c r="G65" s="345"/>
      <c r="H65" s="100"/>
      <c r="I65" s="424">
        <f t="shared" si="1"/>
        <v>0</v>
      </c>
      <c r="J65" s="345"/>
      <c r="K65" s="100"/>
      <c r="L65" s="424">
        <f t="shared" si="18"/>
        <v>0</v>
      </c>
      <c r="M65" s="345"/>
      <c r="N65" s="100"/>
      <c r="O65" s="445">
        <f t="shared" si="19"/>
        <v>0</v>
      </c>
      <c r="P65" s="346">
        <f t="shared" si="20"/>
        <v>0</v>
      </c>
      <c r="Q65" s="347">
        <f t="shared" si="21"/>
        <v>0</v>
      </c>
      <c r="R65" s="424">
        <f t="shared" si="22"/>
        <v>0</v>
      </c>
    </row>
    <row r="66" spans="1:18" hidden="1" outlineLevel="1">
      <c r="A66" s="344" t="s">
        <v>192</v>
      </c>
      <c r="B66" s="87" t="s">
        <v>90</v>
      </c>
      <c r="C66" s="407" t="s">
        <v>193</v>
      </c>
      <c r="D66" s="345"/>
      <c r="E66" s="100"/>
      <c r="F66" s="424">
        <f t="shared" si="17"/>
        <v>0</v>
      </c>
      <c r="G66" s="345"/>
      <c r="H66" s="100"/>
      <c r="I66" s="424">
        <f t="shared" si="1"/>
        <v>0</v>
      </c>
      <c r="J66" s="345"/>
      <c r="K66" s="100"/>
      <c r="L66" s="424">
        <f t="shared" si="18"/>
        <v>0</v>
      </c>
      <c r="M66" s="345"/>
      <c r="N66" s="100"/>
      <c r="O66" s="445">
        <f t="shared" si="19"/>
        <v>0</v>
      </c>
      <c r="P66" s="346">
        <f t="shared" si="20"/>
        <v>0</v>
      </c>
      <c r="Q66" s="347">
        <f t="shared" si="21"/>
        <v>0</v>
      </c>
      <c r="R66" s="424">
        <f t="shared" si="22"/>
        <v>0</v>
      </c>
    </row>
    <row r="67" spans="1:18" hidden="1" outlineLevel="1">
      <c r="A67" s="344" t="s">
        <v>194</v>
      </c>
      <c r="B67" s="87" t="s">
        <v>93</v>
      </c>
      <c r="C67" s="407" t="s">
        <v>195</v>
      </c>
      <c r="D67" s="345"/>
      <c r="E67" s="100"/>
      <c r="F67" s="424">
        <f t="shared" si="17"/>
        <v>0</v>
      </c>
      <c r="G67" s="345"/>
      <c r="H67" s="100"/>
      <c r="I67" s="424">
        <f t="shared" si="1"/>
        <v>0</v>
      </c>
      <c r="J67" s="345"/>
      <c r="K67" s="100"/>
      <c r="L67" s="424">
        <f t="shared" si="18"/>
        <v>0</v>
      </c>
      <c r="M67" s="345"/>
      <c r="N67" s="100"/>
      <c r="O67" s="445">
        <f t="shared" si="19"/>
        <v>0</v>
      </c>
      <c r="P67" s="346">
        <f t="shared" si="20"/>
        <v>0</v>
      </c>
      <c r="Q67" s="347">
        <f t="shared" si="21"/>
        <v>0</v>
      </c>
      <c r="R67" s="424">
        <f t="shared" si="22"/>
        <v>0</v>
      </c>
    </row>
    <row r="68" spans="1:18" hidden="1" outlineLevel="1">
      <c r="A68" s="344" t="s">
        <v>196</v>
      </c>
      <c r="B68" s="87" t="s">
        <v>96</v>
      </c>
      <c r="C68" s="407" t="s">
        <v>197</v>
      </c>
      <c r="D68" s="345"/>
      <c r="E68" s="100"/>
      <c r="F68" s="424">
        <f t="shared" si="17"/>
        <v>0</v>
      </c>
      <c r="G68" s="345"/>
      <c r="H68" s="100"/>
      <c r="I68" s="424">
        <f t="shared" ref="I68:I83" si="27">SUM(H68-G68)</f>
        <v>0</v>
      </c>
      <c r="J68" s="345"/>
      <c r="K68" s="100"/>
      <c r="L68" s="424">
        <f t="shared" si="18"/>
        <v>0</v>
      </c>
      <c r="M68" s="345"/>
      <c r="N68" s="100"/>
      <c r="O68" s="445">
        <f t="shared" si="19"/>
        <v>0</v>
      </c>
      <c r="P68" s="346">
        <f t="shared" si="20"/>
        <v>0</v>
      </c>
      <c r="Q68" s="347">
        <f t="shared" si="21"/>
        <v>0</v>
      </c>
      <c r="R68" s="424">
        <f t="shared" si="22"/>
        <v>0</v>
      </c>
    </row>
    <row r="69" spans="1:18" hidden="1" outlineLevel="1">
      <c r="A69" s="344" t="s">
        <v>198</v>
      </c>
      <c r="B69" s="87" t="s">
        <v>99</v>
      </c>
      <c r="C69" s="407" t="s">
        <v>199</v>
      </c>
      <c r="D69" s="345"/>
      <c r="E69" s="100"/>
      <c r="F69" s="424">
        <f t="shared" si="17"/>
        <v>0</v>
      </c>
      <c r="G69" s="345"/>
      <c r="H69" s="100"/>
      <c r="I69" s="424">
        <f t="shared" si="27"/>
        <v>0</v>
      </c>
      <c r="J69" s="345"/>
      <c r="K69" s="100"/>
      <c r="L69" s="424">
        <f t="shared" si="18"/>
        <v>0</v>
      </c>
      <c r="M69" s="345"/>
      <c r="N69" s="100"/>
      <c r="O69" s="445">
        <f t="shared" si="19"/>
        <v>0</v>
      </c>
      <c r="P69" s="346">
        <f t="shared" si="20"/>
        <v>0</v>
      </c>
      <c r="Q69" s="347">
        <f t="shared" si="21"/>
        <v>0</v>
      </c>
      <c r="R69" s="424">
        <f t="shared" si="22"/>
        <v>0</v>
      </c>
    </row>
    <row r="70" spans="1:18" ht="22.5" hidden="1" outlineLevel="1">
      <c r="A70" s="344" t="s">
        <v>200</v>
      </c>
      <c r="B70" s="87" t="s">
        <v>102</v>
      </c>
      <c r="C70" s="407" t="s">
        <v>201</v>
      </c>
      <c r="D70" s="345"/>
      <c r="E70" s="100"/>
      <c r="F70" s="424">
        <f t="shared" si="17"/>
        <v>0</v>
      </c>
      <c r="G70" s="345"/>
      <c r="H70" s="100"/>
      <c r="I70" s="424">
        <f t="shared" si="27"/>
        <v>0</v>
      </c>
      <c r="J70" s="345"/>
      <c r="K70" s="100"/>
      <c r="L70" s="424">
        <f t="shared" si="18"/>
        <v>0</v>
      </c>
      <c r="M70" s="345"/>
      <c r="N70" s="100"/>
      <c r="O70" s="445">
        <f t="shared" si="19"/>
        <v>0</v>
      </c>
      <c r="P70" s="346">
        <f t="shared" si="20"/>
        <v>0</v>
      </c>
      <c r="Q70" s="347">
        <f t="shared" si="21"/>
        <v>0</v>
      </c>
      <c r="R70" s="424">
        <f t="shared" si="22"/>
        <v>0</v>
      </c>
    </row>
    <row r="71" spans="1:18" ht="22.5" hidden="1" outlineLevel="1">
      <c r="A71" s="344" t="s">
        <v>202</v>
      </c>
      <c r="B71" s="87" t="s">
        <v>105</v>
      </c>
      <c r="C71" s="407" t="s">
        <v>203</v>
      </c>
      <c r="D71" s="345"/>
      <c r="E71" s="100"/>
      <c r="F71" s="424">
        <f t="shared" si="17"/>
        <v>0</v>
      </c>
      <c r="G71" s="345"/>
      <c r="H71" s="100"/>
      <c r="I71" s="424">
        <f t="shared" si="27"/>
        <v>0</v>
      </c>
      <c r="J71" s="345"/>
      <c r="K71" s="100"/>
      <c r="L71" s="424">
        <f t="shared" si="18"/>
        <v>0</v>
      </c>
      <c r="M71" s="345"/>
      <c r="N71" s="100"/>
      <c r="O71" s="445">
        <f t="shared" si="19"/>
        <v>0</v>
      </c>
      <c r="P71" s="346">
        <f t="shared" si="20"/>
        <v>0</v>
      </c>
      <c r="Q71" s="347">
        <f t="shared" si="21"/>
        <v>0</v>
      </c>
      <c r="R71" s="424">
        <f t="shared" si="22"/>
        <v>0</v>
      </c>
    </row>
    <row r="72" spans="1:18" s="110" customFormat="1" ht="22.5">
      <c r="A72" s="360">
        <v>68</v>
      </c>
      <c r="B72" s="285" t="s">
        <v>204</v>
      </c>
      <c r="C72" s="409" t="s">
        <v>205</v>
      </c>
      <c r="D72" s="362">
        <f>SUM(D73:D82)</f>
        <v>0</v>
      </c>
      <c r="E72" s="347">
        <v>109761</v>
      </c>
      <c r="F72" s="426">
        <f t="shared" si="17"/>
        <v>109761</v>
      </c>
      <c r="G72" s="362">
        <f>SUM(G73:G82)</f>
        <v>0</v>
      </c>
      <c r="H72" s="347">
        <f t="shared" ref="H72" si="28">SUM(H73:H82)</f>
        <v>0</v>
      </c>
      <c r="I72" s="426">
        <f t="shared" si="27"/>
        <v>0</v>
      </c>
      <c r="J72" s="362">
        <f>SUM(J73:J82)</f>
        <v>0</v>
      </c>
      <c r="K72" s="347">
        <f t="shared" ref="K72" si="29">SUM(K73:K82)</f>
        <v>0</v>
      </c>
      <c r="L72" s="426">
        <f t="shared" si="18"/>
        <v>0</v>
      </c>
      <c r="M72" s="362">
        <f>SUM(M73:M82)</f>
        <v>0</v>
      </c>
      <c r="N72" s="347">
        <f t="shared" ref="N72" si="30">SUM(N73:N82)</f>
        <v>0</v>
      </c>
      <c r="O72" s="426">
        <f t="shared" si="19"/>
        <v>0</v>
      </c>
      <c r="P72" s="346">
        <f t="shared" si="20"/>
        <v>0</v>
      </c>
      <c r="Q72" s="347">
        <f t="shared" si="21"/>
        <v>109761</v>
      </c>
      <c r="R72" s="424">
        <f t="shared" si="22"/>
        <v>109761</v>
      </c>
    </row>
    <row r="73" spans="1:18" outlineLevel="1">
      <c r="A73" s="344" t="s">
        <v>206</v>
      </c>
      <c r="B73" s="87" t="s">
        <v>78</v>
      </c>
      <c r="C73" s="407" t="s">
        <v>207</v>
      </c>
      <c r="D73" s="345"/>
      <c r="E73" s="100">
        <v>109761</v>
      </c>
      <c r="F73" s="424">
        <f t="shared" si="17"/>
        <v>109761</v>
      </c>
      <c r="G73" s="345"/>
      <c r="H73" s="100"/>
      <c r="I73" s="424">
        <f t="shared" si="27"/>
        <v>0</v>
      </c>
      <c r="J73" s="345"/>
      <c r="K73" s="100"/>
      <c r="L73" s="424">
        <f t="shared" si="18"/>
        <v>0</v>
      </c>
      <c r="M73" s="345"/>
      <c r="N73" s="100"/>
      <c r="O73" s="445">
        <f t="shared" si="19"/>
        <v>0</v>
      </c>
      <c r="P73" s="346">
        <f t="shared" si="20"/>
        <v>0</v>
      </c>
      <c r="Q73" s="347">
        <f t="shared" si="21"/>
        <v>109761</v>
      </c>
      <c r="R73" s="424">
        <f t="shared" si="22"/>
        <v>109761</v>
      </c>
    </row>
    <row r="74" spans="1:18" outlineLevel="1">
      <c r="A74" s="344" t="s">
        <v>208</v>
      </c>
      <c r="B74" s="87" t="s">
        <v>81</v>
      </c>
      <c r="C74" s="407" t="s">
        <v>209</v>
      </c>
      <c r="D74" s="345"/>
      <c r="E74" s="100"/>
      <c r="F74" s="424">
        <f t="shared" si="17"/>
        <v>0</v>
      </c>
      <c r="G74" s="345"/>
      <c r="H74" s="100"/>
      <c r="I74" s="424">
        <f t="shared" si="27"/>
        <v>0</v>
      </c>
      <c r="J74" s="345"/>
      <c r="K74" s="100"/>
      <c r="L74" s="424">
        <f t="shared" si="18"/>
        <v>0</v>
      </c>
      <c r="M74" s="345"/>
      <c r="N74" s="100"/>
      <c r="O74" s="445">
        <f t="shared" si="19"/>
        <v>0</v>
      </c>
      <c r="P74" s="346">
        <f t="shared" si="20"/>
        <v>0</v>
      </c>
      <c r="Q74" s="347">
        <f t="shared" si="21"/>
        <v>0</v>
      </c>
      <c r="R74" s="424">
        <f t="shared" si="22"/>
        <v>0</v>
      </c>
    </row>
    <row r="75" spans="1:18" ht="22.5" outlineLevel="1">
      <c r="A75" s="344" t="s">
        <v>210</v>
      </c>
      <c r="B75" s="87" t="s">
        <v>84</v>
      </c>
      <c r="C75" s="407" t="s">
        <v>211</v>
      </c>
      <c r="D75" s="345"/>
      <c r="E75" s="100"/>
      <c r="F75" s="424">
        <f t="shared" si="17"/>
        <v>0</v>
      </c>
      <c r="G75" s="345"/>
      <c r="H75" s="100"/>
      <c r="I75" s="424">
        <f t="shared" si="27"/>
        <v>0</v>
      </c>
      <c r="J75" s="345"/>
      <c r="K75" s="100"/>
      <c r="L75" s="424">
        <f t="shared" si="18"/>
        <v>0</v>
      </c>
      <c r="M75" s="345"/>
      <c r="N75" s="100"/>
      <c r="O75" s="445">
        <f t="shared" si="19"/>
        <v>0</v>
      </c>
      <c r="P75" s="346">
        <f t="shared" si="20"/>
        <v>0</v>
      </c>
      <c r="Q75" s="347">
        <f t="shared" si="21"/>
        <v>0</v>
      </c>
      <c r="R75" s="424">
        <f t="shared" si="22"/>
        <v>0</v>
      </c>
    </row>
    <row r="76" spans="1:18" outlineLevel="1">
      <c r="A76" s="344" t="s">
        <v>212</v>
      </c>
      <c r="B76" s="87" t="s">
        <v>87</v>
      </c>
      <c r="C76" s="407" t="s">
        <v>213</v>
      </c>
      <c r="D76" s="345"/>
      <c r="E76" s="100"/>
      <c r="F76" s="424">
        <f t="shared" si="17"/>
        <v>0</v>
      </c>
      <c r="G76" s="345"/>
      <c r="H76" s="100"/>
      <c r="I76" s="424">
        <f t="shared" si="27"/>
        <v>0</v>
      </c>
      <c r="J76" s="345"/>
      <c r="K76" s="100"/>
      <c r="L76" s="424">
        <f t="shared" si="18"/>
        <v>0</v>
      </c>
      <c r="M76" s="345"/>
      <c r="N76" s="100"/>
      <c r="O76" s="445">
        <f t="shared" si="19"/>
        <v>0</v>
      </c>
      <c r="P76" s="346">
        <f t="shared" si="20"/>
        <v>0</v>
      </c>
      <c r="Q76" s="347">
        <f t="shared" si="21"/>
        <v>0</v>
      </c>
      <c r="R76" s="424">
        <f t="shared" si="22"/>
        <v>0</v>
      </c>
    </row>
    <row r="77" spans="1:18" outlineLevel="1">
      <c r="A77" s="344" t="s">
        <v>214</v>
      </c>
      <c r="B77" s="87" t="s">
        <v>90</v>
      </c>
      <c r="C77" s="407" t="s">
        <v>215</v>
      </c>
      <c r="D77" s="345"/>
      <c r="E77" s="100"/>
      <c r="F77" s="424">
        <f t="shared" si="17"/>
        <v>0</v>
      </c>
      <c r="G77" s="345"/>
      <c r="H77" s="100"/>
      <c r="I77" s="424">
        <f t="shared" si="27"/>
        <v>0</v>
      </c>
      <c r="J77" s="345"/>
      <c r="K77" s="100"/>
      <c r="L77" s="424">
        <f t="shared" si="18"/>
        <v>0</v>
      </c>
      <c r="M77" s="345"/>
      <c r="N77" s="100"/>
      <c r="O77" s="445">
        <f t="shared" si="19"/>
        <v>0</v>
      </c>
      <c r="P77" s="346">
        <f t="shared" si="20"/>
        <v>0</v>
      </c>
      <c r="Q77" s="347">
        <f t="shared" si="21"/>
        <v>0</v>
      </c>
      <c r="R77" s="424">
        <f t="shared" si="22"/>
        <v>0</v>
      </c>
    </row>
    <row r="78" spans="1:18" outlineLevel="1">
      <c r="A78" s="344" t="s">
        <v>216</v>
      </c>
      <c r="B78" s="87" t="s">
        <v>93</v>
      </c>
      <c r="C78" s="407" t="s">
        <v>217</v>
      </c>
      <c r="D78" s="345"/>
      <c r="E78" s="100"/>
      <c r="F78" s="424">
        <f t="shared" si="17"/>
        <v>0</v>
      </c>
      <c r="G78" s="345"/>
      <c r="H78" s="100"/>
      <c r="I78" s="424">
        <f t="shared" si="27"/>
        <v>0</v>
      </c>
      <c r="J78" s="345"/>
      <c r="K78" s="100"/>
      <c r="L78" s="424">
        <f t="shared" si="18"/>
        <v>0</v>
      </c>
      <c r="M78" s="345"/>
      <c r="N78" s="100"/>
      <c r="O78" s="445">
        <f t="shared" si="19"/>
        <v>0</v>
      </c>
      <c r="P78" s="346">
        <f t="shared" si="20"/>
        <v>0</v>
      </c>
      <c r="Q78" s="347">
        <f t="shared" si="21"/>
        <v>0</v>
      </c>
      <c r="R78" s="424">
        <f t="shared" si="22"/>
        <v>0</v>
      </c>
    </row>
    <row r="79" spans="1:18" outlineLevel="1">
      <c r="A79" s="344" t="s">
        <v>218</v>
      </c>
      <c r="B79" s="87" t="s">
        <v>96</v>
      </c>
      <c r="C79" s="407" t="s">
        <v>219</v>
      </c>
      <c r="D79" s="345"/>
      <c r="E79" s="100"/>
      <c r="F79" s="424">
        <f t="shared" si="17"/>
        <v>0</v>
      </c>
      <c r="G79" s="345"/>
      <c r="H79" s="100"/>
      <c r="I79" s="424">
        <f t="shared" si="27"/>
        <v>0</v>
      </c>
      <c r="J79" s="345"/>
      <c r="K79" s="100"/>
      <c r="L79" s="424">
        <f t="shared" si="18"/>
        <v>0</v>
      </c>
      <c r="M79" s="345"/>
      <c r="N79" s="100"/>
      <c r="O79" s="445">
        <f t="shared" si="19"/>
        <v>0</v>
      </c>
      <c r="P79" s="346">
        <f t="shared" si="20"/>
        <v>0</v>
      </c>
      <c r="Q79" s="347">
        <f t="shared" si="21"/>
        <v>0</v>
      </c>
      <c r="R79" s="424">
        <f t="shared" si="22"/>
        <v>0</v>
      </c>
    </row>
    <row r="80" spans="1:18" outlineLevel="1">
      <c r="A80" s="344" t="s">
        <v>220</v>
      </c>
      <c r="B80" s="87" t="s">
        <v>99</v>
      </c>
      <c r="C80" s="407" t="s">
        <v>221</v>
      </c>
      <c r="D80" s="345"/>
      <c r="E80" s="100"/>
      <c r="F80" s="424">
        <f t="shared" si="17"/>
        <v>0</v>
      </c>
      <c r="G80" s="345"/>
      <c r="H80" s="100"/>
      <c r="I80" s="424">
        <f t="shared" si="27"/>
        <v>0</v>
      </c>
      <c r="J80" s="345"/>
      <c r="K80" s="100"/>
      <c r="L80" s="424">
        <f t="shared" si="18"/>
        <v>0</v>
      </c>
      <c r="M80" s="345"/>
      <c r="N80" s="100"/>
      <c r="O80" s="445">
        <f t="shared" si="19"/>
        <v>0</v>
      </c>
      <c r="P80" s="346">
        <f t="shared" si="20"/>
        <v>0</v>
      </c>
      <c r="Q80" s="347">
        <f t="shared" si="21"/>
        <v>0</v>
      </c>
      <c r="R80" s="424">
        <f t="shared" si="22"/>
        <v>0</v>
      </c>
    </row>
    <row r="81" spans="1:18" ht="22.5" outlineLevel="1">
      <c r="A81" s="344" t="s">
        <v>222</v>
      </c>
      <c r="B81" s="87" t="s">
        <v>102</v>
      </c>
      <c r="C81" s="407" t="s">
        <v>223</v>
      </c>
      <c r="D81" s="345"/>
      <c r="E81" s="100"/>
      <c r="F81" s="424">
        <f t="shared" si="17"/>
        <v>0</v>
      </c>
      <c r="G81" s="345"/>
      <c r="H81" s="100"/>
      <c r="I81" s="424">
        <f t="shared" si="27"/>
        <v>0</v>
      </c>
      <c r="J81" s="345"/>
      <c r="K81" s="100"/>
      <c r="L81" s="424">
        <f t="shared" si="18"/>
        <v>0</v>
      </c>
      <c r="M81" s="345"/>
      <c r="N81" s="100"/>
      <c r="O81" s="445">
        <f t="shared" si="19"/>
        <v>0</v>
      </c>
      <c r="P81" s="346">
        <f t="shared" si="20"/>
        <v>0</v>
      </c>
      <c r="Q81" s="347">
        <f t="shared" si="21"/>
        <v>0</v>
      </c>
      <c r="R81" s="424">
        <f t="shared" si="22"/>
        <v>0</v>
      </c>
    </row>
    <row r="82" spans="1:18" ht="23.25" outlineLevel="1" thickBot="1">
      <c r="A82" s="349" t="s">
        <v>224</v>
      </c>
      <c r="B82" s="88" t="s">
        <v>105</v>
      </c>
      <c r="C82" s="408" t="s">
        <v>225</v>
      </c>
      <c r="D82" s="363"/>
      <c r="E82" s="102"/>
      <c r="F82" s="428">
        <f t="shared" si="17"/>
        <v>0</v>
      </c>
      <c r="G82" s="363"/>
      <c r="H82" s="102"/>
      <c r="I82" s="428">
        <f t="shared" si="27"/>
        <v>0</v>
      </c>
      <c r="J82" s="363"/>
      <c r="K82" s="102"/>
      <c r="L82" s="428">
        <f t="shared" si="18"/>
        <v>0</v>
      </c>
      <c r="M82" s="363"/>
      <c r="N82" s="102"/>
      <c r="O82" s="448">
        <f t="shared" si="19"/>
        <v>0</v>
      </c>
      <c r="P82" s="346">
        <f t="shared" si="20"/>
        <v>0</v>
      </c>
      <c r="Q82" s="347">
        <f t="shared" si="21"/>
        <v>0</v>
      </c>
      <c r="R82" s="424">
        <f t="shared" si="22"/>
        <v>0</v>
      </c>
    </row>
    <row r="83" spans="1:18" s="110" customFormat="1" ht="23.25" thickBot="1">
      <c r="A83" s="373">
        <v>79</v>
      </c>
      <c r="B83" s="365" t="s">
        <v>226</v>
      </c>
      <c r="C83" s="413" t="s">
        <v>227</v>
      </c>
      <c r="D83" s="366">
        <f>SUM(D48,D49,D50,D61,D72)</f>
        <v>0</v>
      </c>
      <c r="E83" s="366">
        <f t="shared" ref="E83" si="31">SUM(E48,E49,E50,E61,E72)</f>
        <v>130503</v>
      </c>
      <c r="F83" s="367">
        <f t="shared" si="17"/>
        <v>130503</v>
      </c>
      <c r="G83" s="366">
        <f>SUM(G48,G49,G50,G61,G72)</f>
        <v>0</v>
      </c>
      <c r="H83" s="366">
        <f t="shared" ref="H83" si="32">SUM(H48,H49,H50,H61,H72)</f>
        <v>0</v>
      </c>
      <c r="I83" s="367">
        <f t="shared" si="27"/>
        <v>0</v>
      </c>
      <c r="J83" s="366">
        <f>SUM(J48,J49,J50,J61,J72)</f>
        <v>0</v>
      </c>
      <c r="K83" s="366">
        <f t="shared" ref="K83" si="33">SUM(K48,K49,K50,K61,K72)</f>
        <v>0</v>
      </c>
      <c r="L83" s="367">
        <f t="shared" si="18"/>
        <v>0</v>
      </c>
      <c r="M83" s="366">
        <f>SUM(M48,M49,M50,M61,M72)</f>
        <v>0</v>
      </c>
      <c r="N83" s="366">
        <f t="shared" ref="N83" si="34">SUM(N48,N49,N50,N61,N72)</f>
        <v>0</v>
      </c>
      <c r="O83" s="367">
        <f t="shared" si="19"/>
        <v>0</v>
      </c>
      <c r="P83" s="368">
        <f>SUM(M83,J83,G83,D83)</f>
        <v>0</v>
      </c>
      <c r="Q83" s="369">
        <f>SUM(N83,K83,H83,E83)</f>
        <v>130503</v>
      </c>
      <c r="R83" s="436">
        <f t="shared" ref="R83" si="35">SUM(Q83-P83)</f>
        <v>130503</v>
      </c>
    </row>
    <row r="84" spans="1:18" ht="12" thickBot="1">
      <c r="A84" s="108"/>
      <c r="D84" s="432"/>
      <c r="E84" s="36"/>
      <c r="F84" s="433"/>
      <c r="G84" s="432"/>
      <c r="I84" s="433"/>
      <c r="K84" s="36"/>
      <c r="L84" s="433"/>
      <c r="N84" s="36"/>
      <c r="O84" s="451"/>
      <c r="P84" s="458"/>
      <c r="Q84" s="110"/>
      <c r="R84" s="433"/>
    </row>
    <row r="85" spans="1:18" s="89" customFormat="1" collapsed="1">
      <c r="A85" s="374">
        <v>80</v>
      </c>
      <c r="B85" s="90" t="s">
        <v>228</v>
      </c>
      <c r="C85" s="414" t="s">
        <v>229</v>
      </c>
      <c r="D85" s="342">
        <f>SUM(D86:D88)</f>
        <v>0</v>
      </c>
      <c r="E85" s="375">
        <f>SUM(E86:E88)</f>
        <v>0</v>
      </c>
      <c r="F85" s="423">
        <f t="shared" ref="F85:F148" si="36">SUM(E85-D85)</f>
        <v>0</v>
      </c>
      <c r="G85" s="342">
        <f>SUM(G86:G88)</f>
        <v>0</v>
      </c>
      <c r="H85" s="375">
        <f>SUM(H86:H88)</f>
        <v>0</v>
      </c>
      <c r="I85" s="423">
        <f t="shared" ref="I85:I148" si="37">SUM(H85-G85)</f>
        <v>0</v>
      </c>
      <c r="J85" s="342">
        <f>SUM(J86:J88)</f>
        <v>0</v>
      </c>
      <c r="K85" s="375">
        <f>SUM(K86:K88)</f>
        <v>0</v>
      </c>
      <c r="L85" s="423">
        <f t="shared" ref="L85:L148" si="38">SUM(K85-J85)</f>
        <v>0</v>
      </c>
      <c r="M85" s="342">
        <f>SUM(M86:M88)</f>
        <v>0</v>
      </c>
      <c r="N85" s="375">
        <f>SUM(N86:N88)</f>
        <v>0</v>
      </c>
      <c r="O85" s="423">
        <f t="shared" ref="O85:O148" si="39">SUM(N85-M85)</f>
        <v>0</v>
      </c>
      <c r="P85" s="342">
        <f t="shared" ref="P85:P116" si="40">SUM(M85,J85,G85,D85)</f>
        <v>0</v>
      </c>
      <c r="Q85" s="375">
        <f t="shared" ref="Q85:Q116" si="41">SUM(N85,K85,H85,E85)</f>
        <v>0</v>
      </c>
      <c r="R85" s="423">
        <f t="shared" ref="R85:R148" si="42">SUM(Q85-P85)</f>
        <v>0</v>
      </c>
    </row>
    <row r="86" spans="1:18" hidden="1" outlineLevel="1">
      <c r="A86" s="376">
        <v>81</v>
      </c>
      <c r="B86" s="82" t="s">
        <v>230</v>
      </c>
      <c r="C86" s="407" t="s">
        <v>231</v>
      </c>
      <c r="D86" s="345"/>
      <c r="E86" s="100"/>
      <c r="F86" s="424">
        <f t="shared" si="36"/>
        <v>0</v>
      </c>
      <c r="G86" s="345"/>
      <c r="H86" s="100"/>
      <c r="I86" s="424">
        <f t="shared" si="37"/>
        <v>0</v>
      </c>
      <c r="J86" s="345"/>
      <c r="K86" s="100"/>
      <c r="L86" s="424">
        <f t="shared" si="38"/>
        <v>0</v>
      </c>
      <c r="M86" s="345"/>
      <c r="N86" s="100"/>
      <c r="O86" s="445">
        <f t="shared" si="39"/>
        <v>0</v>
      </c>
      <c r="P86" s="346">
        <f t="shared" si="40"/>
        <v>0</v>
      </c>
      <c r="Q86" s="347">
        <f t="shared" si="41"/>
        <v>0</v>
      </c>
      <c r="R86" s="424">
        <f t="shared" si="42"/>
        <v>0</v>
      </c>
    </row>
    <row r="87" spans="1:18" ht="33.75" hidden="1" outlineLevel="1">
      <c r="A87" s="376">
        <v>82</v>
      </c>
      <c r="B87" s="82" t="s">
        <v>232</v>
      </c>
      <c r="C87" s="407" t="s">
        <v>233</v>
      </c>
      <c r="D87" s="345"/>
      <c r="E87" s="100"/>
      <c r="F87" s="424">
        <f t="shared" si="36"/>
        <v>0</v>
      </c>
      <c r="G87" s="345"/>
      <c r="H87" s="100"/>
      <c r="I87" s="424">
        <f t="shared" si="37"/>
        <v>0</v>
      </c>
      <c r="J87" s="345"/>
      <c r="K87" s="100"/>
      <c r="L87" s="424">
        <f t="shared" si="38"/>
        <v>0</v>
      </c>
      <c r="M87" s="345"/>
      <c r="N87" s="100"/>
      <c r="O87" s="445">
        <f t="shared" si="39"/>
        <v>0</v>
      </c>
      <c r="P87" s="346">
        <f t="shared" si="40"/>
        <v>0</v>
      </c>
      <c r="Q87" s="347">
        <f t="shared" si="41"/>
        <v>0</v>
      </c>
      <c r="R87" s="424">
        <f t="shared" si="42"/>
        <v>0</v>
      </c>
    </row>
    <row r="88" spans="1:18" ht="22.5" hidden="1" outlineLevel="1">
      <c r="A88" s="376">
        <v>83</v>
      </c>
      <c r="B88" s="82" t="s">
        <v>234</v>
      </c>
      <c r="C88" s="407" t="s">
        <v>235</v>
      </c>
      <c r="D88" s="345"/>
      <c r="E88" s="100"/>
      <c r="F88" s="424">
        <f t="shared" si="36"/>
        <v>0</v>
      </c>
      <c r="G88" s="345"/>
      <c r="H88" s="100"/>
      <c r="I88" s="424">
        <f t="shared" si="37"/>
        <v>0</v>
      </c>
      <c r="J88" s="345"/>
      <c r="K88" s="100"/>
      <c r="L88" s="424">
        <f t="shared" si="38"/>
        <v>0</v>
      </c>
      <c r="M88" s="345"/>
      <c r="N88" s="100"/>
      <c r="O88" s="445">
        <f t="shared" si="39"/>
        <v>0</v>
      </c>
      <c r="P88" s="346">
        <f t="shared" si="40"/>
        <v>0</v>
      </c>
      <c r="Q88" s="347">
        <f t="shared" si="41"/>
        <v>0</v>
      </c>
      <c r="R88" s="424">
        <f t="shared" si="42"/>
        <v>0</v>
      </c>
    </row>
    <row r="89" spans="1:18" s="89" customFormat="1" collapsed="1">
      <c r="A89" s="376">
        <v>84</v>
      </c>
      <c r="B89" s="91" t="s">
        <v>236</v>
      </c>
      <c r="C89" s="407" t="s">
        <v>237</v>
      </c>
      <c r="D89" s="346">
        <f>SUM(D90:D97)</f>
        <v>0</v>
      </c>
      <c r="E89" s="283">
        <f>SUM(E90:E97)</f>
        <v>0</v>
      </c>
      <c r="F89" s="424">
        <f t="shared" si="36"/>
        <v>0</v>
      </c>
      <c r="G89" s="346">
        <f>SUM(G90:G97)</f>
        <v>0</v>
      </c>
      <c r="H89" s="283">
        <f>SUM(H90:H97)</f>
        <v>0</v>
      </c>
      <c r="I89" s="424">
        <f t="shared" si="37"/>
        <v>0</v>
      </c>
      <c r="J89" s="346">
        <f>SUM(J90:J97)</f>
        <v>0</v>
      </c>
      <c r="K89" s="283">
        <f>SUM(K90:K97)</f>
        <v>0</v>
      </c>
      <c r="L89" s="424">
        <f t="shared" si="38"/>
        <v>0</v>
      </c>
      <c r="M89" s="346">
        <f>SUM(M90:M97)</f>
        <v>0</v>
      </c>
      <c r="N89" s="283">
        <f>SUM(N90:N97)</f>
        <v>0</v>
      </c>
      <c r="O89" s="424">
        <f t="shared" si="39"/>
        <v>0</v>
      </c>
      <c r="P89" s="346">
        <f t="shared" si="40"/>
        <v>0</v>
      </c>
      <c r="Q89" s="283">
        <f t="shared" si="41"/>
        <v>0</v>
      </c>
      <c r="R89" s="424">
        <f t="shared" si="42"/>
        <v>0</v>
      </c>
    </row>
    <row r="90" spans="1:18" hidden="1" outlineLevel="1">
      <c r="A90" s="344" t="s">
        <v>238</v>
      </c>
      <c r="B90" s="82" t="s">
        <v>239</v>
      </c>
      <c r="C90" s="407" t="s">
        <v>240</v>
      </c>
      <c r="D90" s="345"/>
      <c r="E90" s="100"/>
      <c r="F90" s="424">
        <f t="shared" si="36"/>
        <v>0</v>
      </c>
      <c r="G90" s="345"/>
      <c r="H90" s="100"/>
      <c r="I90" s="424">
        <f t="shared" si="37"/>
        <v>0</v>
      </c>
      <c r="J90" s="345"/>
      <c r="K90" s="100"/>
      <c r="L90" s="424">
        <f t="shared" si="38"/>
        <v>0</v>
      </c>
      <c r="M90" s="345"/>
      <c r="N90" s="100"/>
      <c r="O90" s="445">
        <f t="shared" si="39"/>
        <v>0</v>
      </c>
      <c r="P90" s="346">
        <f t="shared" si="40"/>
        <v>0</v>
      </c>
      <c r="Q90" s="347">
        <f t="shared" si="41"/>
        <v>0</v>
      </c>
      <c r="R90" s="424">
        <f t="shared" si="42"/>
        <v>0</v>
      </c>
    </row>
    <row r="91" spans="1:18" hidden="1" outlineLevel="1">
      <c r="A91" s="344" t="s">
        <v>241</v>
      </c>
      <c r="B91" s="82" t="s">
        <v>242</v>
      </c>
      <c r="C91" s="407" t="s">
        <v>243</v>
      </c>
      <c r="D91" s="345"/>
      <c r="E91" s="100"/>
      <c r="F91" s="424">
        <f t="shared" si="36"/>
        <v>0</v>
      </c>
      <c r="G91" s="345"/>
      <c r="H91" s="100"/>
      <c r="I91" s="424">
        <f t="shared" si="37"/>
        <v>0</v>
      </c>
      <c r="J91" s="345"/>
      <c r="K91" s="100"/>
      <c r="L91" s="424">
        <f t="shared" si="38"/>
        <v>0</v>
      </c>
      <c r="M91" s="345"/>
      <c r="N91" s="100"/>
      <c r="O91" s="445">
        <f t="shared" si="39"/>
        <v>0</v>
      </c>
      <c r="P91" s="346">
        <f t="shared" si="40"/>
        <v>0</v>
      </c>
      <c r="Q91" s="347">
        <f t="shared" si="41"/>
        <v>0</v>
      </c>
      <c r="R91" s="424">
        <f t="shared" si="42"/>
        <v>0</v>
      </c>
    </row>
    <row r="92" spans="1:18" ht="22.5" hidden="1" outlineLevel="1">
      <c r="A92" s="344" t="s">
        <v>244</v>
      </c>
      <c r="B92" s="82" t="s">
        <v>245</v>
      </c>
      <c r="C92" s="407" t="s">
        <v>246</v>
      </c>
      <c r="D92" s="345"/>
      <c r="E92" s="100"/>
      <c r="F92" s="424">
        <f t="shared" si="36"/>
        <v>0</v>
      </c>
      <c r="G92" s="345"/>
      <c r="H92" s="100"/>
      <c r="I92" s="424">
        <f t="shared" si="37"/>
        <v>0</v>
      </c>
      <c r="J92" s="345"/>
      <c r="K92" s="100"/>
      <c r="L92" s="424">
        <f t="shared" si="38"/>
        <v>0</v>
      </c>
      <c r="M92" s="345"/>
      <c r="N92" s="100"/>
      <c r="O92" s="445">
        <f t="shared" si="39"/>
        <v>0</v>
      </c>
      <c r="P92" s="346">
        <f t="shared" si="40"/>
        <v>0</v>
      </c>
      <c r="Q92" s="347">
        <f t="shared" si="41"/>
        <v>0</v>
      </c>
      <c r="R92" s="424">
        <f t="shared" si="42"/>
        <v>0</v>
      </c>
    </row>
    <row r="93" spans="1:18" hidden="1" outlineLevel="1">
      <c r="A93" s="344" t="s">
        <v>247</v>
      </c>
      <c r="B93" s="82" t="s">
        <v>248</v>
      </c>
      <c r="C93" s="407" t="s">
        <v>249</v>
      </c>
      <c r="D93" s="345"/>
      <c r="E93" s="100"/>
      <c r="F93" s="424">
        <f t="shared" si="36"/>
        <v>0</v>
      </c>
      <c r="G93" s="345"/>
      <c r="H93" s="100"/>
      <c r="I93" s="424">
        <f t="shared" si="37"/>
        <v>0</v>
      </c>
      <c r="J93" s="345"/>
      <c r="K93" s="100"/>
      <c r="L93" s="424">
        <f t="shared" si="38"/>
        <v>0</v>
      </c>
      <c r="M93" s="345"/>
      <c r="N93" s="100"/>
      <c r="O93" s="445">
        <f t="shared" si="39"/>
        <v>0</v>
      </c>
      <c r="P93" s="346">
        <f t="shared" si="40"/>
        <v>0</v>
      </c>
      <c r="Q93" s="347">
        <f t="shared" si="41"/>
        <v>0</v>
      </c>
      <c r="R93" s="424">
        <f t="shared" si="42"/>
        <v>0</v>
      </c>
    </row>
    <row r="94" spans="1:18" hidden="1" outlineLevel="1">
      <c r="A94" s="344" t="s">
        <v>250</v>
      </c>
      <c r="B94" s="82" t="s">
        <v>251</v>
      </c>
      <c r="C94" s="407" t="s">
        <v>252</v>
      </c>
      <c r="D94" s="345"/>
      <c r="E94" s="100"/>
      <c r="F94" s="424">
        <f t="shared" si="36"/>
        <v>0</v>
      </c>
      <c r="G94" s="345"/>
      <c r="H94" s="100"/>
      <c r="I94" s="424">
        <f t="shared" si="37"/>
        <v>0</v>
      </c>
      <c r="J94" s="345"/>
      <c r="K94" s="100"/>
      <c r="L94" s="424">
        <f t="shared" si="38"/>
        <v>0</v>
      </c>
      <c r="M94" s="345"/>
      <c r="N94" s="100"/>
      <c r="O94" s="445">
        <f t="shared" si="39"/>
        <v>0</v>
      </c>
      <c r="P94" s="346">
        <f t="shared" si="40"/>
        <v>0</v>
      </c>
      <c r="Q94" s="347">
        <f t="shared" si="41"/>
        <v>0</v>
      </c>
      <c r="R94" s="424">
        <f t="shared" si="42"/>
        <v>0</v>
      </c>
    </row>
    <row r="95" spans="1:18" hidden="1" outlineLevel="1">
      <c r="A95" s="344" t="s">
        <v>253</v>
      </c>
      <c r="B95" s="82" t="s">
        <v>254</v>
      </c>
      <c r="C95" s="407" t="s">
        <v>255</v>
      </c>
      <c r="D95" s="345"/>
      <c r="E95" s="100"/>
      <c r="F95" s="424">
        <f t="shared" si="36"/>
        <v>0</v>
      </c>
      <c r="G95" s="345"/>
      <c r="H95" s="100"/>
      <c r="I95" s="424">
        <f t="shared" si="37"/>
        <v>0</v>
      </c>
      <c r="J95" s="345"/>
      <c r="K95" s="100"/>
      <c r="L95" s="424">
        <f t="shared" si="38"/>
        <v>0</v>
      </c>
      <c r="M95" s="345"/>
      <c r="N95" s="100"/>
      <c r="O95" s="445">
        <f t="shared" si="39"/>
        <v>0</v>
      </c>
      <c r="P95" s="346">
        <f t="shared" si="40"/>
        <v>0</v>
      </c>
      <c r="Q95" s="347">
        <f t="shared" si="41"/>
        <v>0</v>
      </c>
      <c r="R95" s="424">
        <f t="shared" si="42"/>
        <v>0</v>
      </c>
    </row>
    <row r="96" spans="1:18" hidden="1" outlineLevel="1">
      <c r="A96" s="344" t="s">
        <v>256</v>
      </c>
      <c r="B96" s="82" t="s">
        <v>257</v>
      </c>
      <c r="C96" s="407" t="s">
        <v>258</v>
      </c>
      <c r="D96" s="345"/>
      <c r="E96" s="100"/>
      <c r="F96" s="424">
        <f t="shared" si="36"/>
        <v>0</v>
      </c>
      <c r="G96" s="345"/>
      <c r="H96" s="100"/>
      <c r="I96" s="424">
        <f t="shared" si="37"/>
        <v>0</v>
      </c>
      <c r="J96" s="345"/>
      <c r="K96" s="100"/>
      <c r="L96" s="424">
        <f t="shared" si="38"/>
        <v>0</v>
      </c>
      <c r="M96" s="345"/>
      <c r="N96" s="100"/>
      <c r="O96" s="445">
        <f t="shared" si="39"/>
        <v>0</v>
      </c>
      <c r="P96" s="346">
        <f t="shared" si="40"/>
        <v>0</v>
      </c>
      <c r="Q96" s="347">
        <f t="shared" si="41"/>
        <v>0</v>
      </c>
      <c r="R96" s="424">
        <f t="shared" si="42"/>
        <v>0</v>
      </c>
    </row>
    <row r="97" spans="1:18" hidden="1" outlineLevel="1">
      <c r="A97" s="344" t="s">
        <v>259</v>
      </c>
      <c r="B97" s="82" t="s">
        <v>260</v>
      </c>
      <c r="C97" s="407" t="s">
        <v>261</v>
      </c>
      <c r="D97" s="345"/>
      <c r="E97" s="100"/>
      <c r="F97" s="424">
        <f t="shared" si="36"/>
        <v>0</v>
      </c>
      <c r="G97" s="345"/>
      <c r="H97" s="100"/>
      <c r="I97" s="424">
        <f t="shared" si="37"/>
        <v>0</v>
      </c>
      <c r="J97" s="345"/>
      <c r="K97" s="100"/>
      <c r="L97" s="424">
        <f t="shared" si="38"/>
        <v>0</v>
      </c>
      <c r="M97" s="345"/>
      <c r="N97" s="100"/>
      <c r="O97" s="445">
        <f t="shared" si="39"/>
        <v>0</v>
      </c>
      <c r="P97" s="346">
        <f t="shared" si="40"/>
        <v>0</v>
      </c>
      <c r="Q97" s="347">
        <f t="shared" si="41"/>
        <v>0</v>
      </c>
      <c r="R97" s="424">
        <f t="shared" si="42"/>
        <v>0</v>
      </c>
    </row>
    <row r="98" spans="1:18" s="110" customFormat="1">
      <c r="A98" s="360">
        <v>93</v>
      </c>
      <c r="B98" s="83" t="s">
        <v>262</v>
      </c>
      <c r="C98" s="409" t="s">
        <v>263</v>
      </c>
      <c r="D98" s="362">
        <f>SUM(D85,D89)</f>
        <v>0</v>
      </c>
      <c r="E98" s="347">
        <f t="shared" ref="E98" si="43">SUM(E85,E89)</f>
        <v>0</v>
      </c>
      <c r="F98" s="426">
        <f t="shared" si="36"/>
        <v>0</v>
      </c>
      <c r="G98" s="362">
        <f>SUM(G85,G89)</f>
        <v>0</v>
      </c>
      <c r="H98" s="347">
        <f t="shared" ref="H98" si="44">SUM(H85,H89)</f>
        <v>0</v>
      </c>
      <c r="I98" s="426">
        <f t="shared" si="37"/>
        <v>0</v>
      </c>
      <c r="J98" s="362">
        <f>SUM(J85,J89)</f>
        <v>0</v>
      </c>
      <c r="K98" s="347">
        <f t="shared" ref="K98" si="45">SUM(K85,K89)</f>
        <v>0</v>
      </c>
      <c r="L98" s="426">
        <f t="shared" si="38"/>
        <v>0</v>
      </c>
      <c r="M98" s="362">
        <f>SUM(M85,M89)</f>
        <v>0</v>
      </c>
      <c r="N98" s="347">
        <f t="shared" ref="N98" si="46">SUM(N85,N89)</f>
        <v>0</v>
      </c>
      <c r="O98" s="426">
        <f t="shared" si="39"/>
        <v>0</v>
      </c>
      <c r="P98" s="362">
        <f t="shared" si="40"/>
        <v>0</v>
      </c>
      <c r="Q98" s="347">
        <f t="shared" si="41"/>
        <v>0</v>
      </c>
      <c r="R98" s="426">
        <f t="shared" si="42"/>
        <v>0</v>
      </c>
    </row>
    <row r="99" spans="1:18" s="110" customFormat="1" ht="22.5" collapsed="1">
      <c r="A99" s="360">
        <v>94</v>
      </c>
      <c r="B99" s="377" t="s">
        <v>264</v>
      </c>
      <c r="C99" s="409" t="s">
        <v>265</v>
      </c>
      <c r="D99" s="362">
        <f>SUM(D100:D108)</f>
        <v>0</v>
      </c>
      <c r="E99" s="347">
        <f>SUM(E100:E108)</f>
        <v>0</v>
      </c>
      <c r="F99" s="426">
        <f t="shared" si="36"/>
        <v>0</v>
      </c>
      <c r="G99" s="362">
        <f>SUM(G100:G108)</f>
        <v>0</v>
      </c>
      <c r="H99" s="347">
        <f>SUM(H100:H108)</f>
        <v>0</v>
      </c>
      <c r="I99" s="426">
        <f t="shared" si="37"/>
        <v>0</v>
      </c>
      <c r="J99" s="362">
        <f>SUM(J100:J108)</f>
        <v>0</v>
      </c>
      <c r="K99" s="347">
        <f>SUM(K100:K108)</f>
        <v>0</v>
      </c>
      <c r="L99" s="426">
        <f t="shared" si="38"/>
        <v>0</v>
      </c>
      <c r="M99" s="362">
        <f>SUM(M100:M108)</f>
        <v>0</v>
      </c>
      <c r="N99" s="347">
        <f>SUM(N100:N108)</f>
        <v>0</v>
      </c>
      <c r="O99" s="426">
        <f t="shared" si="39"/>
        <v>0</v>
      </c>
      <c r="P99" s="362">
        <f t="shared" si="40"/>
        <v>0</v>
      </c>
      <c r="Q99" s="347">
        <f t="shared" si="41"/>
        <v>0</v>
      </c>
      <c r="R99" s="426">
        <f t="shared" si="42"/>
        <v>0</v>
      </c>
    </row>
    <row r="100" spans="1:18" hidden="1" outlineLevel="1">
      <c r="A100" s="344" t="s">
        <v>266</v>
      </c>
      <c r="B100" s="92" t="s">
        <v>267</v>
      </c>
      <c r="C100" s="407" t="s">
        <v>268</v>
      </c>
      <c r="D100" s="345"/>
      <c r="E100" s="100"/>
      <c r="F100" s="424">
        <f t="shared" si="36"/>
        <v>0</v>
      </c>
      <c r="G100" s="345"/>
      <c r="H100" s="100"/>
      <c r="I100" s="424">
        <f t="shared" si="37"/>
        <v>0</v>
      </c>
      <c r="J100" s="345"/>
      <c r="K100" s="100"/>
      <c r="L100" s="424">
        <f t="shared" si="38"/>
        <v>0</v>
      </c>
      <c r="M100" s="345"/>
      <c r="N100" s="100"/>
      <c r="O100" s="445">
        <f t="shared" si="39"/>
        <v>0</v>
      </c>
      <c r="P100" s="346">
        <f t="shared" si="40"/>
        <v>0</v>
      </c>
      <c r="Q100" s="347">
        <f t="shared" si="41"/>
        <v>0</v>
      </c>
      <c r="R100" s="424">
        <f t="shared" si="42"/>
        <v>0</v>
      </c>
    </row>
    <row r="101" spans="1:18" ht="33.75" hidden="1" outlineLevel="1">
      <c r="A101" s="344" t="s">
        <v>269</v>
      </c>
      <c r="B101" s="92" t="s">
        <v>270</v>
      </c>
      <c r="C101" s="407" t="s">
        <v>271</v>
      </c>
      <c r="D101" s="345"/>
      <c r="E101" s="100"/>
      <c r="F101" s="424">
        <f t="shared" si="36"/>
        <v>0</v>
      </c>
      <c r="G101" s="345"/>
      <c r="H101" s="100"/>
      <c r="I101" s="424">
        <f t="shared" si="37"/>
        <v>0</v>
      </c>
      <c r="J101" s="345"/>
      <c r="K101" s="100"/>
      <c r="L101" s="424">
        <f t="shared" si="38"/>
        <v>0</v>
      </c>
      <c r="M101" s="345"/>
      <c r="N101" s="100"/>
      <c r="O101" s="445">
        <f t="shared" si="39"/>
        <v>0</v>
      </c>
      <c r="P101" s="346">
        <f t="shared" si="40"/>
        <v>0</v>
      </c>
      <c r="Q101" s="347">
        <f t="shared" si="41"/>
        <v>0</v>
      </c>
      <c r="R101" s="424">
        <f t="shared" si="42"/>
        <v>0</v>
      </c>
    </row>
    <row r="102" spans="1:18" hidden="1" outlineLevel="1">
      <c r="A102" s="344" t="s">
        <v>272</v>
      </c>
      <c r="B102" s="92" t="s">
        <v>273</v>
      </c>
      <c r="C102" s="407" t="s">
        <v>274</v>
      </c>
      <c r="D102" s="345"/>
      <c r="E102" s="100"/>
      <c r="F102" s="424">
        <f t="shared" si="36"/>
        <v>0</v>
      </c>
      <c r="G102" s="345"/>
      <c r="H102" s="100"/>
      <c r="I102" s="424">
        <f t="shared" si="37"/>
        <v>0</v>
      </c>
      <c r="J102" s="345"/>
      <c r="K102" s="100"/>
      <c r="L102" s="424">
        <f t="shared" si="38"/>
        <v>0</v>
      </c>
      <c r="M102" s="345"/>
      <c r="N102" s="100"/>
      <c r="O102" s="445">
        <f t="shared" si="39"/>
        <v>0</v>
      </c>
      <c r="P102" s="346">
        <f t="shared" si="40"/>
        <v>0</v>
      </c>
      <c r="Q102" s="347">
        <f t="shared" si="41"/>
        <v>0</v>
      </c>
      <c r="R102" s="424">
        <f t="shared" si="42"/>
        <v>0</v>
      </c>
    </row>
    <row r="103" spans="1:18" ht="22.5" hidden="1" outlineLevel="1">
      <c r="A103" s="344" t="s">
        <v>275</v>
      </c>
      <c r="B103" s="92" t="s">
        <v>276</v>
      </c>
      <c r="C103" s="407" t="s">
        <v>277</v>
      </c>
      <c r="D103" s="345"/>
      <c r="E103" s="100"/>
      <c r="F103" s="424">
        <f t="shared" si="36"/>
        <v>0</v>
      </c>
      <c r="G103" s="345"/>
      <c r="H103" s="100"/>
      <c r="I103" s="424">
        <f t="shared" si="37"/>
        <v>0</v>
      </c>
      <c r="J103" s="345"/>
      <c r="K103" s="100"/>
      <c r="L103" s="424">
        <f t="shared" si="38"/>
        <v>0</v>
      </c>
      <c r="M103" s="345"/>
      <c r="N103" s="100"/>
      <c r="O103" s="445">
        <f t="shared" si="39"/>
        <v>0</v>
      </c>
      <c r="P103" s="346">
        <f t="shared" si="40"/>
        <v>0</v>
      </c>
      <c r="Q103" s="347">
        <f t="shared" si="41"/>
        <v>0</v>
      </c>
      <c r="R103" s="424">
        <f t="shared" si="42"/>
        <v>0</v>
      </c>
    </row>
    <row r="104" spans="1:18" hidden="1" outlineLevel="1">
      <c r="A104" s="344" t="s">
        <v>278</v>
      </c>
      <c r="B104" s="92" t="s">
        <v>279</v>
      </c>
      <c r="C104" s="407" t="s">
        <v>280</v>
      </c>
      <c r="D104" s="345"/>
      <c r="E104" s="100"/>
      <c r="F104" s="424">
        <f t="shared" si="36"/>
        <v>0</v>
      </c>
      <c r="G104" s="345"/>
      <c r="H104" s="100"/>
      <c r="I104" s="424">
        <f t="shared" si="37"/>
        <v>0</v>
      </c>
      <c r="J104" s="345"/>
      <c r="K104" s="100"/>
      <c r="L104" s="424">
        <f t="shared" si="38"/>
        <v>0</v>
      </c>
      <c r="M104" s="345"/>
      <c r="N104" s="100"/>
      <c r="O104" s="445">
        <f t="shared" si="39"/>
        <v>0</v>
      </c>
      <c r="P104" s="346">
        <f t="shared" si="40"/>
        <v>0</v>
      </c>
      <c r="Q104" s="347">
        <f t="shared" si="41"/>
        <v>0</v>
      </c>
      <c r="R104" s="424">
        <f t="shared" si="42"/>
        <v>0</v>
      </c>
    </row>
    <row r="105" spans="1:18" ht="22.5" hidden="1" outlineLevel="1">
      <c r="A105" s="344" t="s">
        <v>281</v>
      </c>
      <c r="B105" s="92" t="s">
        <v>282</v>
      </c>
      <c r="C105" s="407" t="s">
        <v>283</v>
      </c>
      <c r="D105" s="345"/>
      <c r="E105" s="100"/>
      <c r="F105" s="424">
        <f t="shared" si="36"/>
        <v>0</v>
      </c>
      <c r="G105" s="345"/>
      <c r="H105" s="100"/>
      <c r="I105" s="424">
        <f t="shared" si="37"/>
        <v>0</v>
      </c>
      <c r="J105" s="345"/>
      <c r="K105" s="100"/>
      <c r="L105" s="424">
        <f t="shared" si="38"/>
        <v>0</v>
      </c>
      <c r="M105" s="345"/>
      <c r="N105" s="100"/>
      <c r="O105" s="445">
        <f t="shared" si="39"/>
        <v>0</v>
      </c>
      <c r="P105" s="346">
        <f t="shared" si="40"/>
        <v>0</v>
      </c>
      <c r="Q105" s="347">
        <f t="shared" si="41"/>
        <v>0</v>
      </c>
      <c r="R105" s="424">
        <f t="shared" si="42"/>
        <v>0</v>
      </c>
    </row>
    <row r="106" spans="1:18" ht="22.5" hidden="1" outlineLevel="1">
      <c r="A106" s="344" t="s">
        <v>284</v>
      </c>
      <c r="B106" s="92" t="s">
        <v>285</v>
      </c>
      <c r="C106" s="407" t="s">
        <v>286</v>
      </c>
      <c r="D106" s="345"/>
      <c r="E106" s="100"/>
      <c r="F106" s="424">
        <f t="shared" si="36"/>
        <v>0</v>
      </c>
      <c r="G106" s="345"/>
      <c r="H106" s="100"/>
      <c r="I106" s="424">
        <f t="shared" si="37"/>
        <v>0</v>
      </c>
      <c r="J106" s="345"/>
      <c r="K106" s="100"/>
      <c r="L106" s="424">
        <f t="shared" si="38"/>
        <v>0</v>
      </c>
      <c r="M106" s="345"/>
      <c r="N106" s="100"/>
      <c r="O106" s="445">
        <f t="shared" si="39"/>
        <v>0</v>
      </c>
      <c r="P106" s="346">
        <f t="shared" si="40"/>
        <v>0</v>
      </c>
      <c r="Q106" s="347">
        <f t="shared" si="41"/>
        <v>0</v>
      </c>
      <c r="R106" s="424">
        <f t="shared" si="42"/>
        <v>0</v>
      </c>
    </row>
    <row r="107" spans="1:18" hidden="1" outlineLevel="1">
      <c r="A107" s="344" t="s">
        <v>287</v>
      </c>
      <c r="B107" s="92" t="s">
        <v>288</v>
      </c>
      <c r="C107" s="407" t="s">
        <v>289</v>
      </c>
      <c r="D107" s="345"/>
      <c r="E107" s="100"/>
      <c r="F107" s="424">
        <f t="shared" si="36"/>
        <v>0</v>
      </c>
      <c r="G107" s="345"/>
      <c r="H107" s="100"/>
      <c r="I107" s="424">
        <f t="shared" si="37"/>
        <v>0</v>
      </c>
      <c r="J107" s="345"/>
      <c r="K107" s="100"/>
      <c r="L107" s="424">
        <f t="shared" si="38"/>
        <v>0</v>
      </c>
      <c r="M107" s="345"/>
      <c r="N107" s="100"/>
      <c r="O107" s="445">
        <f t="shared" si="39"/>
        <v>0</v>
      </c>
      <c r="P107" s="346">
        <f t="shared" si="40"/>
        <v>0</v>
      </c>
      <c r="Q107" s="347">
        <f t="shared" si="41"/>
        <v>0</v>
      </c>
      <c r="R107" s="424">
        <f t="shared" si="42"/>
        <v>0</v>
      </c>
    </row>
    <row r="108" spans="1:18" hidden="1" outlineLevel="1">
      <c r="A108" s="344" t="s">
        <v>290</v>
      </c>
      <c r="B108" s="92" t="s">
        <v>291</v>
      </c>
      <c r="C108" s="407" t="s">
        <v>292</v>
      </c>
      <c r="D108" s="345"/>
      <c r="E108" s="100"/>
      <c r="F108" s="424">
        <f t="shared" si="36"/>
        <v>0</v>
      </c>
      <c r="G108" s="345"/>
      <c r="H108" s="100"/>
      <c r="I108" s="424">
        <f t="shared" si="37"/>
        <v>0</v>
      </c>
      <c r="J108" s="345"/>
      <c r="K108" s="100"/>
      <c r="L108" s="424">
        <f t="shared" si="38"/>
        <v>0</v>
      </c>
      <c r="M108" s="345"/>
      <c r="N108" s="100"/>
      <c r="O108" s="445">
        <f t="shared" si="39"/>
        <v>0</v>
      </c>
      <c r="P108" s="346">
        <f t="shared" si="40"/>
        <v>0</v>
      </c>
      <c r="Q108" s="347">
        <f t="shared" si="41"/>
        <v>0</v>
      </c>
      <c r="R108" s="424">
        <f t="shared" si="42"/>
        <v>0</v>
      </c>
    </row>
    <row r="109" spans="1:18" s="110" customFormat="1" ht="22.5" collapsed="1">
      <c r="A109" s="360">
        <v>104</v>
      </c>
      <c r="B109" s="377" t="s">
        <v>293</v>
      </c>
      <c r="C109" s="409" t="s">
        <v>294</v>
      </c>
      <c r="D109" s="362">
        <f>SUM(D110:D113)</f>
        <v>0</v>
      </c>
      <c r="E109" s="347">
        <f t="shared" ref="E109" si="47">SUM(E110:E113)</f>
        <v>0</v>
      </c>
      <c r="F109" s="426">
        <f t="shared" si="36"/>
        <v>0</v>
      </c>
      <c r="G109" s="362">
        <f>SUM(G110:G113)</f>
        <v>0</v>
      </c>
      <c r="H109" s="347">
        <f t="shared" ref="H109" si="48">SUM(H110:H113)</f>
        <v>0</v>
      </c>
      <c r="I109" s="426">
        <f t="shared" si="37"/>
        <v>0</v>
      </c>
      <c r="J109" s="362">
        <f>SUM(J110:J113)</f>
        <v>0</v>
      </c>
      <c r="K109" s="347">
        <f t="shared" ref="K109" si="49">SUM(K110:K113)</f>
        <v>0</v>
      </c>
      <c r="L109" s="426">
        <f t="shared" si="38"/>
        <v>0</v>
      </c>
      <c r="M109" s="362">
        <f>SUM(M110:M113)</f>
        <v>0</v>
      </c>
      <c r="N109" s="347">
        <f t="shared" ref="N109" si="50">SUM(N110:N113)</f>
        <v>0</v>
      </c>
      <c r="O109" s="426">
        <f t="shared" si="39"/>
        <v>0</v>
      </c>
      <c r="P109" s="362">
        <f t="shared" si="40"/>
        <v>0</v>
      </c>
      <c r="Q109" s="347">
        <f t="shared" si="41"/>
        <v>0</v>
      </c>
      <c r="R109" s="426">
        <f t="shared" si="42"/>
        <v>0</v>
      </c>
    </row>
    <row r="110" spans="1:18" hidden="1" outlineLevel="1">
      <c r="A110" s="344">
        <v>105</v>
      </c>
      <c r="B110" s="92" t="s">
        <v>295</v>
      </c>
      <c r="C110" s="407" t="s">
        <v>296</v>
      </c>
      <c r="D110" s="345"/>
      <c r="E110" s="100"/>
      <c r="F110" s="424">
        <f t="shared" si="36"/>
        <v>0</v>
      </c>
      <c r="G110" s="345"/>
      <c r="H110" s="100"/>
      <c r="I110" s="424">
        <f t="shared" si="37"/>
        <v>0</v>
      </c>
      <c r="J110" s="345"/>
      <c r="K110" s="100"/>
      <c r="L110" s="424">
        <f t="shared" si="38"/>
        <v>0</v>
      </c>
      <c r="M110" s="345"/>
      <c r="N110" s="100"/>
      <c r="O110" s="445">
        <f t="shared" si="39"/>
        <v>0</v>
      </c>
      <c r="P110" s="346">
        <f t="shared" si="40"/>
        <v>0</v>
      </c>
      <c r="Q110" s="347">
        <f t="shared" si="41"/>
        <v>0</v>
      </c>
      <c r="R110" s="424">
        <f t="shared" si="42"/>
        <v>0</v>
      </c>
    </row>
    <row r="111" spans="1:18" hidden="1" outlineLevel="1">
      <c r="A111" s="344">
        <v>106</v>
      </c>
      <c r="B111" s="92" t="s">
        <v>297</v>
      </c>
      <c r="C111" s="407" t="s">
        <v>298</v>
      </c>
      <c r="D111" s="345"/>
      <c r="E111" s="100"/>
      <c r="F111" s="424">
        <f t="shared" si="36"/>
        <v>0</v>
      </c>
      <c r="G111" s="345"/>
      <c r="H111" s="100"/>
      <c r="I111" s="424">
        <f t="shared" si="37"/>
        <v>0</v>
      </c>
      <c r="J111" s="345"/>
      <c r="K111" s="100"/>
      <c r="L111" s="424">
        <f t="shared" si="38"/>
        <v>0</v>
      </c>
      <c r="M111" s="345"/>
      <c r="N111" s="100"/>
      <c r="O111" s="445">
        <f t="shared" si="39"/>
        <v>0</v>
      </c>
      <c r="P111" s="346">
        <f t="shared" si="40"/>
        <v>0</v>
      </c>
      <c r="Q111" s="347">
        <f t="shared" si="41"/>
        <v>0</v>
      </c>
      <c r="R111" s="424">
        <f t="shared" si="42"/>
        <v>0</v>
      </c>
    </row>
    <row r="112" spans="1:18" hidden="1" outlineLevel="1">
      <c r="A112" s="344">
        <v>107</v>
      </c>
      <c r="B112" s="92" t="s">
        <v>299</v>
      </c>
      <c r="C112" s="407" t="s">
        <v>300</v>
      </c>
      <c r="D112" s="345"/>
      <c r="E112" s="100"/>
      <c r="F112" s="424">
        <f t="shared" si="36"/>
        <v>0</v>
      </c>
      <c r="G112" s="345"/>
      <c r="H112" s="100"/>
      <c r="I112" s="424">
        <f t="shared" si="37"/>
        <v>0</v>
      </c>
      <c r="J112" s="345"/>
      <c r="K112" s="100"/>
      <c r="L112" s="424">
        <f t="shared" si="38"/>
        <v>0</v>
      </c>
      <c r="M112" s="345"/>
      <c r="N112" s="100"/>
      <c r="O112" s="445">
        <f t="shared" si="39"/>
        <v>0</v>
      </c>
      <c r="P112" s="346">
        <f t="shared" si="40"/>
        <v>0</v>
      </c>
      <c r="Q112" s="347">
        <f t="shared" si="41"/>
        <v>0</v>
      </c>
      <c r="R112" s="424">
        <f t="shared" si="42"/>
        <v>0</v>
      </c>
    </row>
    <row r="113" spans="1:18" ht="22.5" hidden="1" outlineLevel="1">
      <c r="A113" s="344">
        <v>108</v>
      </c>
      <c r="B113" s="92" t="s">
        <v>301</v>
      </c>
      <c r="C113" s="407" t="s">
        <v>302</v>
      </c>
      <c r="D113" s="345"/>
      <c r="E113" s="100"/>
      <c r="F113" s="424">
        <f t="shared" si="36"/>
        <v>0</v>
      </c>
      <c r="G113" s="345"/>
      <c r="H113" s="100"/>
      <c r="I113" s="424">
        <f t="shared" si="37"/>
        <v>0</v>
      </c>
      <c r="J113" s="345"/>
      <c r="K113" s="100"/>
      <c r="L113" s="424">
        <f t="shared" si="38"/>
        <v>0</v>
      </c>
      <c r="M113" s="345"/>
      <c r="N113" s="100"/>
      <c r="O113" s="445">
        <f t="shared" si="39"/>
        <v>0</v>
      </c>
      <c r="P113" s="346">
        <f t="shared" si="40"/>
        <v>0</v>
      </c>
      <c r="Q113" s="347">
        <f t="shared" si="41"/>
        <v>0</v>
      </c>
      <c r="R113" s="424">
        <f t="shared" si="42"/>
        <v>0</v>
      </c>
    </row>
    <row r="114" spans="1:18" s="110" customFormat="1">
      <c r="A114" s="360">
        <v>109</v>
      </c>
      <c r="B114" s="377" t="s">
        <v>303</v>
      </c>
      <c r="C114" s="409" t="s">
        <v>304</v>
      </c>
      <c r="D114" s="362">
        <f>SUM(D115:D121)</f>
        <v>175000</v>
      </c>
      <c r="E114" s="347">
        <f t="shared" ref="E114" si="51">SUM(E115:E121)</f>
        <v>187275</v>
      </c>
      <c r="F114" s="426">
        <f t="shared" si="36"/>
        <v>12275</v>
      </c>
      <c r="G114" s="362">
        <f>SUM(G115:G121)</f>
        <v>0</v>
      </c>
      <c r="H114" s="347">
        <f t="shared" ref="H114" si="52">SUM(H115:H121)</f>
        <v>0</v>
      </c>
      <c r="I114" s="426">
        <f t="shared" si="37"/>
        <v>0</v>
      </c>
      <c r="J114" s="362">
        <f>SUM(J115:J121)</f>
        <v>0</v>
      </c>
      <c r="K114" s="347">
        <f t="shared" ref="K114" si="53">SUM(K115:K121)</f>
        <v>0</v>
      </c>
      <c r="L114" s="426">
        <f t="shared" si="38"/>
        <v>0</v>
      </c>
      <c r="M114" s="362">
        <f>SUM(M115:M121)</f>
        <v>0</v>
      </c>
      <c r="N114" s="347">
        <f t="shared" ref="N114" si="54">SUM(N115:N121)</f>
        <v>0</v>
      </c>
      <c r="O114" s="426">
        <f t="shared" si="39"/>
        <v>0</v>
      </c>
      <c r="P114" s="362">
        <f t="shared" si="40"/>
        <v>175000</v>
      </c>
      <c r="Q114" s="347">
        <f t="shared" si="41"/>
        <v>187275</v>
      </c>
      <c r="R114" s="426">
        <f t="shared" si="42"/>
        <v>12275</v>
      </c>
    </row>
    <row r="115" spans="1:18" outlineLevel="1">
      <c r="A115" s="344">
        <v>110</v>
      </c>
      <c r="B115" s="92" t="s">
        <v>305</v>
      </c>
      <c r="C115" s="407" t="s">
        <v>306</v>
      </c>
      <c r="D115" s="345">
        <v>85000</v>
      </c>
      <c r="E115" s="124">
        <v>91664</v>
      </c>
      <c r="F115" s="424">
        <f t="shared" si="36"/>
        <v>6664</v>
      </c>
      <c r="G115" s="345"/>
      <c r="H115" s="100"/>
      <c r="I115" s="424">
        <f t="shared" si="37"/>
        <v>0</v>
      </c>
      <c r="J115" s="345"/>
      <c r="K115" s="100"/>
      <c r="L115" s="424">
        <f t="shared" si="38"/>
        <v>0</v>
      </c>
      <c r="M115" s="345"/>
      <c r="N115" s="100"/>
      <c r="O115" s="445">
        <f t="shared" si="39"/>
        <v>0</v>
      </c>
      <c r="P115" s="346">
        <f t="shared" si="40"/>
        <v>85000</v>
      </c>
      <c r="Q115" s="347">
        <f t="shared" si="41"/>
        <v>91664</v>
      </c>
      <c r="R115" s="424">
        <f t="shared" si="42"/>
        <v>6664</v>
      </c>
    </row>
    <row r="116" spans="1:18" outlineLevel="1">
      <c r="A116" s="344">
        <v>111</v>
      </c>
      <c r="B116" s="92" t="s">
        <v>307</v>
      </c>
      <c r="C116" s="407" t="s">
        <v>308</v>
      </c>
      <c r="D116" s="345"/>
      <c r="E116" s="124"/>
      <c r="F116" s="424">
        <f t="shared" si="36"/>
        <v>0</v>
      </c>
      <c r="G116" s="345"/>
      <c r="H116" s="100"/>
      <c r="I116" s="424">
        <f t="shared" si="37"/>
        <v>0</v>
      </c>
      <c r="J116" s="345"/>
      <c r="K116" s="100"/>
      <c r="L116" s="424">
        <f t="shared" si="38"/>
        <v>0</v>
      </c>
      <c r="M116" s="345"/>
      <c r="N116" s="100"/>
      <c r="O116" s="445">
        <f t="shared" si="39"/>
        <v>0</v>
      </c>
      <c r="P116" s="346">
        <f t="shared" si="40"/>
        <v>0</v>
      </c>
      <c r="Q116" s="347">
        <f t="shared" si="41"/>
        <v>0</v>
      </c>
      <c r="R116" s="424">
        <f t="shared" si="42"/>
        <v>0</v>
      </c>
    </row>
    <row r="117" spans="1:18" outlineLevel="1">
      <c r="A117" s="344">
        <v>112</v>
      </c>
      <c r="B117" s="92" t="s">
        <v>309</v>
      </c>
      <c r="C117" s="407" t="s">
        <v>310</v>
      </c>
      <c r="D117" s="345">
        <v>25000</v>
      </c>
      <c r="E117" s="124">
        <v>25422</v>
      </c>
      <c r="F117" s="424">
        <f t="shared" si="36"/>
        <v>422</v>
      </c>
      <c r="G117" s="345"/>
      <c r="H117" s="100"/>
      <c r="I117" s="424">
        <f t="shared" si="37"/>
        <v>0</v>
      </c>
      <c r="J117" s="345"/>
      <c r="K117" s="100"/>
      <c r="L117" s="424">
        <f t="shared" si="38"/>
        <v>0</v>
      </c>
      <c r="M117" s="345"/>
      <c r="N117" s="100"/>
      <c r="O117" s="445">
        <f t="shared" si="39"/>
        <v>0</v>
      </c>
      <c r="P117" s="346">
        <f t="shared" ref="P117:P148" si="55">SUM(M117,J117,G117,D117)</f>
        <v>25000</v>
      </c>
      <c r="Q117" s="347">
        <f t="shared" ref="Q117:Q148" si="56">SUM(N117,K117,H117,E117)</f>
        <v>25422</v>
      </c>
      <c r="R117" s="424">
        <f t="shared" si="42"/>
        <v>422</v>
      </c>
    </row>
    <row r="118" spans="1:18" outlineLevel="1">
      <c r="A118" s="344">
        <v>113</v>
      </c>
      <c r="B118" s="92" t="s">
        <v>311</v>
      </c>
      <c r="C118" s="407" t="s">
        <v>312</v>
      </c>
      <c r="D118" s="345">
        <v>65000</v>
      </c>
      <c r="E118" s="124">
        <v>70189</v>
      </c>
      <c r="F118" s="424">
        <f t="shared" si="36"/>
        <v>5189</v>
      </c>
      <c r="G118" s="345"/>
      <c r="H118" s="100"/>
      <c r="I118" s="424">
        <f t="shared" si="37"/>
        <v>0</v>
      </c>
      <c r="J118" s="345"/>
      <c r="K118" s="100"/>
      <c r="L118" s="424">
        <f t="shared" si="38"/>
        <v>0</v>
      </c>
      <c r="M118" s="345"/>
      <c r="N118" s="100"/>
      <c r="O118" s="445">
        <f t="shared" si="39"/>
        <v>0</v>
      </c>
      <c r="P118" s="346">
        <f t="shared" si="55"/>
        <v>65000</v>
      </c>
      <c r="Q118" s="347">
        <f t="shared" si="56"/>
        <v>70189</v>
      </c>
      <c r="R118" s="424">
        <f t="shared" si="42"/>
        <v>5189</v>
      </c>
    </row>
    <row r="119" spans="1:18" outlineLevel="1">
      <c r="A119" s="344">
        <v>114</v>
      </c>
      <c r="B119" s="92" t="s">
        <v>313</v>
      </c>
      <c r="C119" s="407" t="s">
        <v>314</v>
      </c>
      <c r="D119" s="345"/>
      <c r="E119" s="124"/>
      <c r="F119" s="424">
        <f t="shared" si="36"/>
        <v>0</v>
      </c>
      <c r="G119" s="345"/>
      <c r="H119" s="100"/>
      <c r="I119" s="424">
        <f t="shared" si="37"/>
        <v>0</v>
      </c>
      <c r="J119" s="345"/>
      <c r="K119" s="100"/>
      <c r="L119" s="424">
        <f t="shared" si="38"/>
        <v>0</v>
      </c>
      <c r="M119" s="345"/>
      <c r="N119" s="100"/>
      <c r="O119" s="445">
        <f t="shared" si="39"/>
        <v>0</v>
      </c>
      <c r="P119" s="346">
        <f t="shared" si="55"/>
        <v>0</v>
      </c>
      <c r="Q119" s="347">
        <f t="shared" si="56"/>
        <v>0</v>
      </c>
      <c r="R119" s="424">
        <f t="shared" si="42"/>
        <v>0</v>
      </c>
    </row>
    <row r="120" spans="1:18" outlineLevel="1">
      <c r="A120" s="344">
        <v>115</v>
      </c>
      <c r="B120" s="92" t="s">
        <v>315</v>
      </c>
      <c r="C120" s="407" t="s">
        <v>316</v>
      </c>
      <c r="D120" s="345"/>
      <c r="E120" s="124"/>
      <c r="F120" s="424">
        <f t="shared" si="36"/>
        <v>0</v>
      </c>
      <c r="G120" s="345"/>
      <c r="H120" s="100"/>
      <c r="I120" s="424">
        <f t="shared" si="37"/>
        <v>0</v>
      </c>
      <c r="J120" s="345"/>
      <c r="K120" s="100"/>
      <c r="L120" s="424">
        <f t="shared" si="38"/>
        <v>0</v>
      </c>
      <c r="M120" s="345"/>
      <c r="N120" s="100"/>
      <c r="O120" s="445">
        <f t="shared" si="39"/>
        <v>0</v>
      </c>
      <c r="P120" s="346">
        <f t="shared" si="55"/>
        <v>0</v>
      </c>
      <c r="Q120" s="347">
        <f t="shared" si="56"/>
        <v>0</v>
      </c>
      <c r="R120" s="424">
        <f t="shared" si="42"/>
        <v>0</v>
      </c>
    </row>
    <row r="121" spans="1:18" outlineLevel="1">
      <c r="A121" s="344">
        <v>116</v>
      </c>
      <c r="B121" s="92" t="s">
        <v>317</v>
      </c>
      <c r="C121" s="407" t="s">
        <v>318</v>
      </c>
      <c r="D121" s="345"/>
      <c r="E121" s="124"/>
      <c r="F121" s="424">
        <f t="shared" si="36"/>
        <v>0</v>
      </c>
      <c r="G121" s="345"/>
      <c r="H121" s="100"/>
      <c r="I121" s="424">
        <f t="shared" si="37"/>
        <v>0</v>
      </c>
      <c r="J121" s="345"/>
      <c r="K121" s="100"/>
      <c r="L121" s="424">
        <f t="shared" si="38"/>
        <v>0</v>
      </c>
      <c r="M121" s="345"/>
      <c r="N121" s="100"/>
      <c r="O121" s="445">
        <f t="shared" si="39"/>
        <v>0</v>
      </c>
      <c r="P121" s="346">
        <f t="shared" si="55"/>
        <v>0</v>
      </c>
      <c r="Q121" s="347">
        <f t="shared" si="56"/>
        <v>0</v>
      </c>
      <c r="R121" s="424">
        <f t="shared" si="42"/>
        <v>0</v>
      </c>
    </row>
    <row r="122" spans="1:18" s="89" customFormat="1">
      <c r="A122" s="376">
        <v>117</v>
      </c>
      <c r="B122" s="378" t="s">
        <v>319</v>
      </c>
      <c r="C122" s="407" t="s">
        <v>320</v>
      </c>
      <c r="D122" s="346">
        <f>SUM(D123:D144)</f>
        <v>327500</v>
      </c>
      <c r="E122" s="283">
        <v>314631</v>
      </c>
      <c r="F122" s="424">
        <f t="shared" si="36"/>
        <v>-12869</v>
      </c>
      <c r="G122" s="346">
        <f>SUM(G123:G144)</f>
        <v>0</v>
      </c>
      <c r="H122" s="283">
        <f>SUM(H123:H144)</f>
        <v>0</v>
      </c>
      <c r="I122" s="424">
        <f t="shared" si="37"/>
        <v>0</v>
      </c>
      <c r="J122" s="346">
        <f>SUM(J123:J144)</f>
        <v>0</v>
      </c>
      <c r="K122" s="283">
        <f>SUM(K123:K144)</f>
        <v>0</v>
      </c>
      <c r="L122" s="424">
        <f t="shared" si="38"/>
        <v>0</v>
      </c>
      <c r="M122" s="346">
        <f>SUM(M123:M144)</f>
        <v>0</v>
      </c>
      <c r="N122" s="283">
        <f>SUM(N123:N144)</f>
        <v>0</v>
      </c>
      <c r="O122" s="424">
        <f t="shared" si="39"/>
        <v>0</v>
      </c>
      <c r="P122" s="346">
        <f t="shared" si="55"/>
        <v>327500</v>
      </c>
      <c r="Q122" s="283">
        <f t="shared" si="56"/>
        <v>314631</v>
      </c>
      <c r="R122" s="424">
        <f t="shared" si="42"/>
        <v>-12869</v>
      </c>
    </row>
    <row r="123" spans="1:18" outlineLevel="1">
      <c r="A123" s="344" t="s">
        <v>321</v>
      </c>
      <c r="B123" s="92" t="s">
        <v>322</v>
      </c>
      <c r="C123" s="407" t="s">
        <v>323</v>
      </c>
      <c r="D123" s="345"/>
      <c r="E123" s="100"/>
      <c r="F123" s="424">
        <f t="shared" si="36"/>
        <v>0</v>
      </c>
      <c r="G123" s="345"/>
      <c r="H123" s="100"/>
      <c r="I123" s="424">
        <f t="shared" si="37"/>
        <v>0</v>
      </c>
      <c r="J123" s="345"/>
      <c r="K123" s="100"/>
      <c r="L123" s="424">
        <f t="shared" si="38"/>
        <v>0</v>
      </c>
      <c r="M123" s="345"/>
      <c r="N123" s="100"/>
      <c r="O123" s="445">
        <f t="shared" si="39"/>
        <v>0</v>
      </c>
      <c r="P123" s="346">
        <f t="shared" si="55"/>
        <v>0</v>
      </c>
      <c r="Q123" s="347">
        <f t="shared" si="56"/>
        <v>0</v>
      </c>
      <c r="R123" s="424">
        <f t="shared" si="42"/>
        <v>0</v>
      </c>
    </row>
    <row r="124" spans="1:18" outlineLevel="1">
      <c r="A124" s="344" t="s">
        <v>324</v>
      </c>
      <c r="B124" s="92" t="s">
        <v>325</v>
      </c>
      <c r="C124" s="407" t="s">
        <v>326</v>
      </c>
      <c r="D124" s="345"/>
      <c r="E124" s="100"/>
      <c r="F124" s="424">
        <f t="shared" si="36"/>
        <v>0</v>
      </c>
      <c r="G124" s="345"/>
      <c r="H124" s="100"/>
      <c r="I124" s="424">
        <f t="shared" si="37"/>
        <v>0</v>
      </c>
      <c r="J124" s="345"/>
      <c r="K124" s="100"/>
      <c r="L124" s="424">
        <f t="shared" si="38"/>
        <v>0</v>
      </c>
      <c r="M124" s="345"/>
      <c r="N124" s="100"/>
      <c r="O124" s="445">
        <f t="shared" si="39"/>
        <v>0</v>
      </c>
      <c r="P124" s="346">
        <f t="shared" si="55"/>
        <v>0</v>
      </c>
      <c r="Q124" s="347">
        <f t="shared" si="56"/>
        <v>0</v>
      </c>
      <c r="R124" s="424">
        <f t="shared" si="42"/>
        <v>0</v>
      </c>
    </row>
    <row r="125" spans="1:18" outlineLevel="1">
      <c r="A125" s="344" t="s">
        <v>327</v>
      </c>
      <c r="B125" s="92" t="s">
        <v>328</v>
      </c>
      <c r="C125" s="407" t="s">
        <v>329</v>
      </c>
      <c r="D125" s="345"/>
      <c r="E125" s="100"/>
      <c r="F125" s="424">
        <f t="shared" si="36"/>
        <v>0</v>
      </c>
      <c r="G125" s="345"/>
      <c r="H125" s="100"/>
      <c r="I125" s="424">
        <f t="shared" si="37"/>
        <v>0</v>
      </c>
      <c r="J125" s="345"/>
      <c r="K125" s="100"/>
      <c r="L125" s="424">
        <f t="shared" si="38"/>
        <v>0</v>
      </c>
      <c r="M125" s="345"/>
      <c r="N125" s="100"/>
      <c r="O125" s="445">
        <f t="shared" si="39"/>
        <v>0</v>
      </c>
      <c r="P125" s="346">
        <f t="shared" si="55"/>
        <v>0</v>
      </c>
      <c r="Q125" s="347">
        <f t="shared" si="56"/>
        <v>0</v>
      </c>
      <c r="R125" s="424">
        <f t="shared" si="42"/>
        <v>0</v>
      </c>
    </row>
    <row r="126" spans="1:18" outlineLevel="1">
      <c r="A126" s="344" t="s">
        <v>330</v>
      </c>
      <c r="B126" s="92" t="s">
        <v>331</v>
      </c>
      <c r="C126" s="407" t="s">
        <v>332</v>
      </c>
      <c r="D126" s="345"/>
      <c r="E126" s="100"/>
      <c r="F126" s="424">
        <f t="shared" si="36"/>
        <v>0</v>
      </c>
      <c r="G126" s="345"/>
      <c r="H126" s="100"/>
      <c r="I126" s="424">
        <f t="shared" si="37"/>
        <v>0</v>
      </c>
      <c r="J126" s="345"/>
      <c r="K126" s="100"/>
      <c r="L126" s="424">
        <f t="shared" si="38"/>
        <v>0</v>
      </c>
      <c r="M126" s="345"/>
      <c r="N126" s="100"/>
      <c r="O126" s="445">
        <f t="shared" si="39"/>
        <v>0</v>
      </c>
      <c r="P126" s="346">
        <f t="shared" si="55"/>
        <v>0</v>
      </c>
      <c r="Q126" s="347">
        <f t="shared" si="56"/>
        <v>0</v>
      </c>
      <c r="R126" s="424">
        <f t="shared" si="42"/>
        <v>0</v>
      </c>
    </row>
    <row r="127" spans="1:18" ht="22.5" outlineLevel="1">
      <c r="A127" s="344" t="s">
        <v>333</v>
      </c>
      <c r="B127" s="92" t="s">
        <v>334</v>
      </c>
      <c r="C127" s="407" t="s">
        <v>335</v>
      </c>
      <c r="D127" s="345"/>
      <c r="E127" s="100"/>
      <c r="F127" s="424">
        <f t="shared" si="36"/>
        <v>0</v>
      </c>
      <c r="G127" s="345"/>
      <c r="H127" s="100"/>
      <c r="I127" s="424">
        <f t="shared" si="37"/>
        <v>0</v>
      </c>
      <c r="J127" s="345"/>
      <c r="K127" s="100"/>
      <c r="L127" s="424">
        <f t="shared" si="38"/>
        <v>0</v>
      </c>
      <c r="M127" s="345"/>
      <c r="N127" s="100"/>
      <c r="O127" s="445">
        <f t="shared" si="39"/>
        <v>0</v>
      </c>
      <c r="P127" s="346">
        <f t="shared" si="55"/>
        <v>0</v>
      </c>
      <c r="Q127" s="347">
        <f t="shared" si="56"/>
        <v>0</v>
      </c>
      <c r="R127" s="424">
        <f t="shared" si="42"/>
        <v>0</v>
      </c>
    </row>
    <row r="128" spans="1:18" outlineLevel="1">
      <c r="A128" s="344" t="s">
        <v>336</v>
      </c>
      <c r="B128" s="92" t="s">
        <v>337</v>
      </c>
      <c r="C128" s="407" t="s">
        <v>338</v>
      </c>
      <c r="D128" s="345"/>
      <c r="E128" s="100"/>
      <c r="F128" s="424">
        <f t="shared" si="36"/>
        <v>0</v>
      </c>
      <c r="G128" s="345"/>
      <c r="H128" s="100"/>
      <c r="I128" s="424">
        <f t="shared" si="37"/>
        <v>0</v>
      </c>
      <c r="J128" s="345"/>
      <c r="K128" s="100"/>
      <c r="L128" s="424">
        <f t="shared" si="38"/>
        <v>0</v>
      </c>
      <c r="M128" s="345"/>
      <c r="N128" s="100"/>
      <c r="O128" s="445">
        <f t="shared" si="39"/>
        <v>0</v>
      </c>
      <c r="P128" s="346">
        <f t="shared" si="55"/>
        <v>0</v>
      </c>
      <c r="Q128" s="347">
        <f t="shared" si="56"/>
        <v>0</v>
      </c>
      <c r="R128" s="424">
        <f t="shared" si="42"/>
        <v>0</v>
      </c>
    </row>
    <row r="129" spans="1:18" ht="22.5" outlineLevel="1">
      <c r="A129" s="344" t="s">
        <v>339</v>
      </c>
      <c r="B129" s="92" t="s">
        <v>340</v>
      </c>
      <c r="C129" s="407" t="s">
        <v>341</v>
      </c>
      <c r="D129" s="345">
        <v>327500</v>
      </c>
      <c r="E129" s="124">
        <v>314631</v>
      </c>
      <c r="F129" s="424">
        <f t="shared" si="36"/>
        <v>-12869</v>
      </c>
      <c r="G129" s="345"/>
      <c r="H129" s="100"/>
      <c r="I129" s="424">
        <f t="shared" si="37"/>
        <v>0</v>
      </c>
      <c r="J129" s="345"/>
      <c r="K129" s="100"/>
      <c r="L129" s="424">
        <f t="shared" si="38"/>
        <v>0</v>
      </c>
      <c r="M129" s="345"/>
      <c r="N129" s="100"/>
      <c r="O129" s="445">
        <f t="shared" si="39"/>
        <v>0</v>
      </c>
      <c r="P129" s="346">
        <f t="shared" si="55"/>
        <v>327500</v>
      </c>
      <c r="Q129" s="347">
        <f t="shared" si="56"/>
        <v>314631</v>
      </c>
      <c r="R129" s="424">
        <f t="shared" si="42"/>
        <v>-12869</v>
      </c>
    </row>
    <row r="130" spans="1:18" ht="22.5" outlineLevel="1">
      <c r="A130" s="344" t="s">
        <v>342</v>
      </c>
      <c r="B130" s="92" t="s">
        <v>343</v>
      </c>
      <c r="C130" s="407" t="s">
        <v>344</v>
      </c>
      <c r="D130" s="345"/>
      <c r="E130" s="100"/>
      <c r="F130" s="424">
        <f t="shared" si="36"/>
        <v>0</v>
      </c>
      <c r="G130" s="345"/>
      <c r="H130" s="100"/>
      <c r="I130" s="424">
        <f t="shared" si="37"/>
        <v>0</v>
      </c>
      <c r="J130" s="345"/>
      <c r="K130" s="100"/>
      <c r="L130" s="424">
        <f t="shared" si="38"/>
        <v>0</v>
      </c>
      <c r="M130" s="345"/>
      <c r="N130" s="100"/>
      <c r="O130" s="445">
        <f t="shared" si="39"/>
        <v>0</v>
      </c>
      <c r="P130" s="346">
        <f t="shared" si="55"/>
        <v>0</v>
      </c>
      <c r="Q130" s="347">
        <f t="shared" si="56"/>
        <v>0</v>
      </c>
      <c r="R130" s="424">
        <f t="shared" si="42"/>
        <v>0</v>
      </c>
    </row>
    <row r="131" spans="1:18" outlineLevel="1">
      <c r="A131" s="344" t="s">
        <v>345</v>
      </c>
      <c r="B131" s="92" t="s">
        <v>346</v>
      </c>
      <c r="C131" s="407" t="s">
        <v>347</v>
      </c>
      <c r="D131" s="345"/>
      <c r="E131" s="100"/>
      <c r="F131" s="424">
        <f t="shared" si="36"/>
        <v>0</v>
      </c>
      <c r="G131" s="345"/>
      <c r="H131" s="100"/>
      <c r="I131" s="424">
        <f t="shared" si="37"/>
        <v>0</v>
      </c>
      <c r="J131" s="345"/>
      <c r="K131" s="100"/>
      <c r="L131" s="424">
        <f t="shared" si="38"/>
        <v>0</v>
      </c>
      <c r="M131" s="345"/>
      <c r="N131" s="100"/>
      <c r="O131" s="445">
        <f t="shared" si="39"/>
        <v>0</v>
      </c>
      <c r="P131" s="346">
        <f t="shared" si="55"/>
        <v>0</v>
      </c>
      <c r="Q131" s="347">
        <f t="shared" si="56"/>
        <v>0</v>
      </c>
      <c r="R131" s="424">
        <f t="shared" si="42"/>
        <v>0</v>
      </c>
    </row>
    <row r="132" spans="1:18" outlineLevel="1">
      <c r="A132" s="344" t="s">
        <v>348</v>
      </c>
      <c r="B132" s="92" t="s">
        <v>349</v>
      </c>
      <c r="C132" s="407" t="s">
        <v>350</v>
      </c>
      <c r="D132" s="345"/>
      <c r="E132" s="100"/>
      <c r="F132" s="424">
        <f t="shared" si="36"/>
        <v>0</v>
      </c>
      <c r="G132" s="345"/>
      <c r="H132" s="100"/>
      <c r="I132" s="424">
        <f t="shared" si="37"/>
        <v>0</v>
      </c>
      <c r="J132" s="345"/>
      <c r="K132" s="100"/>
      <c r="L132" s="424">
        <f t="shared" si="38"/>
        <v>0</v>
      </c>
      <c r="M132" s="345"/>
      <c r="N132" s="100"/>
      <c r="O132" s="445">
        <f t="shared" si="39"/>
        <v>0</v>
      </c>
      <c r="P132" s="346">
        <f t="shared" si="55"/>
        <v>0</v>
      </c>
      <c r="Q132" s="347">
        <f t="shared" si="56"/>
        <v>0</v>
      </c>
      <c r="R132" s="424">
        <f t="shared" si="42"/>
        <v>0</v>
      </c>
    </row>
    <row r="133" spans="1:18" ht="33.75" outlineLevel="1">
      <c r="A133" s="344" t="s">
        <v>351</v>
      </c>
      <c r="B133" s="92" t="s">
        <v>352</v>
      </c>
      <c r="C133" s="407" t="s">
        <v>353</v>
      </c>
      <c r="D133" s="345"/>
      <c r="E133" s="100"/>
      <c r="F133" s="424">
        <f t="shared" si="36"/>
        <v>0</v>
      </c>
      <c r="G133" s="345"/>
      <c r="H133" s="100"/>
      <c r="I133" s="424">
        <f t="shared" si="37"/>
        <v>0</v>
      </c>
      <c r="J133" s="345"/>
      <c r="K133" s="100"/>
      <c r="L133" s="424">
        <f t="shared" si="38"/>
        <v>0</v>
      </c>
      <c r="M133" s="345"/>
      <c r="N133" s="100"/>
      <c r="O133" s="445">
        <f t="shared" si="39"/>
        <v>0</v>
      </c>
      <c r="P133" s="346">
        <f t="shared" si="55"/>
        <v>0</v>
      </c>
      <c r="Q133" s="347">
        <f t="shared" si="56"/>
        <v>0</v>
      </c>
      <c r="R133" s="424">
        <f t="shared" si="42"/>
        <v>0</v>
      </c>
    </row>
    <row r="134" spans="1:18" ht="33.75" outlineLevel="1">
      <c r="A134" s="344" t="s">
        <v>354</v>
      </c>
      <c r="B134" s="92" t="s">
        <v>355</v>
      </c>
      <c r="C134" s="407" t="s">
        <v>356</v>
      </c>
      <c r="D134" s="345"/>
      <c r="E134" s="100"/>
      <c r="F134" s="424">
        <f t="shared" si="36"/>
        <v>0</v>
      </c>
      <c r="G134" s="345"/>
      <c r="H134" s="100"/>
      <c r="I134" s="424">
        <f t="shared" si="37"/>
        <v>0</v>
      </c>
      <c r="J134" s="345"/>
      <c r="K134" s="100"/>
      <c r="L134" s="424">
        <f t="shared" si="38"/>
        <v>0</v>
      </c>
      <c r="M134" s="345"/>
      <c r="N134" s="100"/>
      <c r="O134" s="445">
        <f t="shared" si="39"/>
        <v>0</v>
      </c>
      <c r="P134" s="346">
        <f t="shared" si="55"/>
        <v>0</v>
      </c>
      <c r="Q134" s="347">
        <f t="shared" si="56"/>
        <v>0</v>
      </c>
      <c r="R134" s="424">
        <f t="shared" si="42"/>
        <v>0</v>
      </c>
    </row>
    <row r="135" spans="1:18" ht="33.75" outlineLevel="1">
      <c r="A135" s="344" t="s">
        <v>357</v>
      </c>
      <c r="B135" s="379" t="s">
        <v>358</v>
      </c>
      <c r="C135" s="407" t="s">
        <v>359</v>
      </c>
      <c r="D135" s="345"/>
      <c r="E135" s="100"/>
      <c r="F135" s="424">
        <f t="shared" si="36"/>
        <v>0</v>
      </c>
      <c r="G135" s="345"/>
      <c r="H135" s="100"/>
      <c r="I135" s="424">
        <f t="shared" si="37"/>
        <v>0</v>
      </c>
      <c r="J135" s="345"/>
      <c r="K135" s="100"/>
      <c r="L135" s="424">
        <f t="shared" si="38"/>
        <v>0</v>
      </c>
      <c r="M135" s="345"/>
      <c r="N135" s="100"/>
      <c r="O135" s="445">
        <f t="shared" si="39"/>
        <v>0</v>
      </c>
      <c r="P135" s="346">
        <f t="shared" si="55"/>
        <v>0</v>
      </c>
      <c r="Q135" s="347">
        <f t="shared" si="56"/>
        <v>0</v>
      </c>
      <c r="R135" s="424">
        <f t="shared" si="42"/>
        <v>0</v>
      </c>
    </row>
    <row r="136" spans="1:18" ht="33.75" outlineLevel="1">
      <c r="A136" s="344" t="s">
        <v>360</v>
      </c>
      <c r="B136" s="92" t="s">
        <v>361</v>
      </c>
      <c r="C136" s="407" t="s">
        <v>362</v>
      </c>
      <c r="D136" s="345"/>
      <c r="E136" s="100"/>
      <c r="F136" s="424">
        <f t="shared" si="36"/>
        <v>0</v>
      </c>
      <c r="G136" s="345"/>
      <c r="H136" s="100"/>
      <c r="I136" s="424">
        <f t="shared" si="37"/>
        <v>0</v>
      </c>
      <c r="J136" s="345"/>
      <c r="K136" s="100"/>
      <c r="L136" s="424">
        <f t="shared" si="38"/>
        <v>0</v>
      </c>
      <c r="M136" s="345"/>
      <c r="N136" s="100"/>
      <c r="O136" s="445">
        <f t="shared" si="39"/>
        <v>0</v>
      </c>
      <c r="P136" s="346">
        <f t="shared" si="55"/>
        <v>0</v>
      </c>
      <c r="Q136" s="347">
        <f t="shared" si="56"/>
        <v>0</v>
      </c>
      <c r="R136" s="424">
        <f t="shared" si="42"/>
        <v>0</v>
      </c>
    </row>
    <row r="137" spans="1:18" ht="33.75" outlineLevel="1">
      <c r="A137" s="344" t="s">
        <v>363</v>
      </c>
      <c r="B137" s="92" t="s">
        <v>364</v>
      </c>
      <c r="C137" s="407" t="s">
        <v>365</v>
      </c>
      <c r="D137" s="345"/>
      <c r="E137" s="100"/>
      <c r="F137" s="424">
        <f t="shared" si="36"/>
        <v>0</v>
      </c>
      <c r="G137" s="345"/>
      <c r="H137" s="100"/>
      <c r="I137" s="424">
        <f t="shared" si="37"/>
        <v>0</v>
      </c>
      <c r="J137" s="345"/>
      <c r="K137" s="100"/>
      <c r="L137" s="424">
        <f t="shared" si="38"/>
        <v>0</v>
      </c>
      <c r="M137" s="345"/>
      <c r="N137" s="100"/>
      <c r="O137" s="445">
        <f t="shared" si="39"/>
        <v>0</v>
      </c>
      <c r="P137" s="346">
        <f t="shared" si="55"/>
        <v>0</v>
      </c>
      <c r="Q137" s="347">
        <f t="shared" si="56"/>
        <v>0</v>
      </c>
      <c r="R137" s="424">
        <f t="shared" si="42"/>
        <v>0</v>
      </c>
    </row>
    <row r="138" spans="1:18" outlineLevel="1">
      <c r="A138" s="344" t="s">
        <v>366</v>
      </c>
      <c r="B138" s="92" t="s">
        <v>367</v>
      </c>
      <c r="C138" s="407" t="s">
        <v>368</v>
      </c>
      <c r="D138" s="345"/>
      <c r="E138" s="100"/>
      <c r="F138" s="424">
        <f t="shared" si="36"/>
        <v>0</v>
      </c>
      <c r="G138" s="345"/>
      <c r="H138" s="100"/>
      <c r="I138" s="424">
        <f t="shared" si="37"/>
        <v>0</v>
      </c>
      <c r="J138" s="345"/>
      <c r="K138" s="100"/>
      <c r="L138" s="424">
        <f t="shared" si="38"/>
        <v>0</v>
      </c>
      <c r="M138" s="345"/>
      <c r="N138" s="100"/>
      <c r="O138" s="445">
        <f t="shared" si="39"/>
        <v>0</v>
      </c>
      <c r="P138" s="346">
        <f t="shared" si="55"/>
        <v>0</v>
      </c>
      <c r="Q138" s="347">
        <f t="shared" si="56"/>
        <v>0</v>
      </c>
      <c r="R138" s="424">
        <f t="shared" si="42"/>
        <v>0</v>
      </c>
    </row>
    <row r="139" spans="1:18" ht="22.5" outlineLevel="1">
      <c r="A139" s="344" t="s">
        <v>369</v>
      </c>
      <c r="B139" s="92" t="s">
        <v>370</v>
      </c>
      <c r="C139" s="407" t="s">
        <v>371</v>
      </c>
      <c r="D139" s="345"/>
      <c r="E139" s="100"/>
      <c r="F139" s="424">
        <f t="shared" si="36"/>
        <v>0</v>
      </c>
      <c r="G139" s="345"/>
      <c r="H139" s="100"/>
      <c r="I139" s="424">
        <f t="shared" si="37"/>
        <v>0</v>
      </c>
      <c r="J139" s="345"/>
      <c r="K139" s="100"/>
      <c r="L139" s="424">
        <f t="shared" si="38"/>
        <v>0</v>
      </c>
      <c r="M139" s="345"/>
      <c r="N139" s="100"/>
      <c r="O139" s="445">
        <f t="shared" si="39"/>
        <v>0</v>
      </c>
      <c r="P139" s="346">
        <f t="shared" si="55"/>
        <v>0</v>
      </c>
      <c r="Q139" s="347">
        <f t="shared" si="56"/>
        <v>0</v>
      </c>
      <c r="R139" s="424">
        <f t="shared" si="42"/>
        <v>0</v>
      </c>
    </row>
    <row r="140" spans="1:18" outlineLevel="1">
      <c r="A140" s="344" t="s">
        <v>372</v>
      </c>
      <c r="B140" s="92" t="s">
        <v>373</v>
      </c>
      <c r="C140" s="407" t="s">
        <v>374</v>
      </c>
      <c r="D140" s="345"/>
      <c r="E140" s="100"/>
      <c r="F140" s="424">
        <f t="shared" si="36"/>
        <v>0</v>
      </c>
      <c r="G140" s="345"/>
      <c r="H140" s="100"/>
      <c r="I140" s="424">
        <f t="shared" si="37"/>
        <v>0</v>
      </c>
      <c r="J140" s="345"/>
      <c r="K140" s="100"/>
      <c r="L140" s="424">
        <f t="shared" si="38"/>
        <v>0</v>
      </c>
      <c r="M140" s="345"/>
      <c r="N140" s="100"/>
      <c r="O140" s="445">
        <f t="shared" si="39"/>
        <v>0</v>
      </c>
      <c r="P140" s="346">
        <f t="shared" si="55"/>
        <v>0</v>
      </c>
      <c r="Q140" s="347">
        <f t="shared" si="56"/>
        <v>0</v>
      </c>
      <c r="R140" s="424">
        <f t="shared" si="42"/>
        <v>0</v>
      </c>
    </row>
    <row r="141" spans="1:18" outlineLevel="1">
      <c r="A141" s="344" t="s">
        <v>375</v>
      </c>
      <c r="B141" s="92" t="s">
        <v>376</v>
      </c>
      <c r="C141" s="407" t="s">
        <v>377</v>
      </c>
      <c r="D141" s="345"/>
      <c r="E141" s="100"/>
      <c r="F141" s="424">
        <f t="shared" si="36"/>
        <v>0</v>
      </c>
      <c r="G141" s="345"/>
      <c r="H141" s="100"/>
      <c r="I141" s="424">
        <f t="shared" si="37"/>
        <v>0</v>
      </c>
      <c r="J141" s="345"/>
      <c r="K141" s="100"/>
      <c r="L141" s="424">
        <f t="shared" si="38"/>
        <v>0</v>
      </c>
      <c r="M141" s="345"/>
      <c r="N141" s="100"/>
      <c r="O141" s="445">
        <f t="shared" si="39"/>
        <v>0</v>
      </c>
      <c r="P141" s="346">
        <f t="shared" si="55"/>
        <v>0</v>
      </c>
      <c r="Q141" s="347">
        <f t="shared" si="56"/>
        <v>0</v>
      </c>
      <c r="R141" s="424">
        <f t="shared" si="42"/>
        <v>0</v>
      </c>
    </row>
    <row r="142" spans="1:18" outlineLevel="1">
      <c r="A142" s="344" t="s">
        <v>378</v>
      </c>
      <c r="B142" s="92" t="s">
        <v>379</v>
      </c>
      <c r="C142" s="407" t="s">
        <v>380</v>
      </c>
      <c r="D142" s="345"/>
      <c r="E142" s="100"/>
      <c r="F142" s="424">
        <f t="shared" si="36"/>
        <v>0</v>
      </c>
      <c r="G142" s="345"/>
      <c r="H142" s="100"/>
      <c r="I142" s="424">
        <f t="shared" si="37"/>
        <v>0</v>
      </c>
      <c r="J142" s="345"/>
      <c r="K142" s="100"/>
      <c r="L142" s="424">
        <f t="shared" si="38"/>
        <v>0</v>
      </c>
      <c r="M142" s="345"/>
      <c r="N142" s="100"/>
      <c r="O142" s="445">
        <f t="shared" si="39"/>
        <v>0</v>
      </c>
      <c r="P142" s="346">
        <f t="shared" si="55"/>
        <v>0</v>
      </c>
      <c r="Q142" s="347">
        <f t="shared" si="56"/>
        <v>0</v>
      </c>
      <c r="R142" s="424">
        <f t="shared" si="42"/>
        <v>0</v>
      </c>
    </row>
    <row r="143" spans="1:18" outlineLevel="1">
      <c r="A143" s="344" t="s">
        <v>381</v>
      </c>
      <c r="B143" s="92" t="s">
        <v>382</v>
      </c>
      <c r="C143" s="407" t="s">
        <v>383</v>
      </c>
      <c r="D143" s="345"/>
      <c r="E143" s="100"/>
      <c r="F143" s="424">
        <f t="shared" si="36"/>
        <v>0</v>
      </c>
      <c r="G143" s="345"/>
      <c r="H143" s="100"/>
      <c r="I143" s="424">
        <f t="shared" si="37"/>
        <v>0</v>
      </c>
      <c r="J143" s="345"/>
      <c r="K143" s="100"/>
      <c r="L143" s="424">
        <f t="shared" si="38"/>
        <v>0</v>
      </c>
      <c r="M143" s="345"/>
      <c r="N143" s="100"/>
      <c r="O143" s="445">
        <f t="shared" si="39"/>
        <v>0</v>
      </c>
      <c r="P143" s="346">
        <f t="shared" si="55"/>
        <v>0</v>
      </c>
      <c r="Q143" s="347">
        <f t="shared" si="56"/>
        <v>0</v>
      </c>
      <c r="R143" s="424">
        <f t="shared" si="42"/>
        <v>0</v>
      </c>
    </row>
    <row r="144" spans="1:18" ht="56.25" outlineLevel="1">
      <c r="A144" s="344" t="s">
        <v>384</v>
      </c>
      <c r="B144" s="92" t="s">
        <v>385</v>
      </c>
      <c r="C144" s="407" t="s">
        <v>386</v>
      </c>
      <c r="D144" s="345"/>
      <c r="E144" s="100"/>
      <c r="F144" s="424">
        <f t="shared" si="36"/>
        <v>0</v>
      </c>
      <c r="G144" s="345"/>
      <c r="H144" s="100"/>
      <c r="I144" s="424">
        <f t="shared" si="37"/>
        <v>0</v>
      </c>
      <c r="J144" s="345"/>
      <c r="K144" s="100"/>
      <c r="L144" s="424">
        <f t="shared" si="38"/>
        <v>0</v>
      </c>
      <c r="M144" s="345"/>
      <c r="N144" s="100"/>
      <c r="O144" s="445">
        <f t="shared" si="39"/>
        <v>0</v>
      </c>
      <c r="P144" s="346">
        <f t="shared" si="55"/>
        <v>0</v>
      </c>
      <c r="Q144" s="347">
        <f t="shared" si="56"/>
        <v>0</v>
      </c>
      <c r="R144" s="424">
        <f t="shared" si="42"/>
        <v>0</v>
      </c>
    </row>
    <row r="145" spans="1:18" s="89" customFormat="1">
      <c r="A145" s="376">
        <v>140</v>
      </c>
      <c r="B145" s="87" t="s">
        <v>387</v>
      </c>
      <c r="C145" s="407" t="s">
        <v>388</v>
      </c>
      <c r="D145" s="346">
        <f>SUM(D146:D148)</f>
        <v>0</v>
      </c>
      <c r="E145" s="283">
        <f>SUM(E146:E148)</f>
        <v>0</v>
      </c>
      <c r="F145" s="424">
        <f t="shared" si="36"/>
        <v>0</v>
      </c>
      <c r="G145" s="346">
        <f>SUM(G146:G148)</f>
        <v>0</v>
      </c>
      <c r="H145" s="283">
        <f>SUM(H146:H148)</f>
        <v>0</v>
      </c>
      <c r="I145" s="424">
        <f t="shared" si="37"/>
        <v>0</v>
      </c>
      <c r="J145" s="346">
        <f>SUM(J146:J148)</f>
        <v>0</v>
      </c>
      <c r="K145" s="283">
        <f>SUM(K146:K148)</f>
        <v>0</v>
      </c>
      <c r="L145" s="424">
        <f t="shared" si="38"/>
        <v>0</v>
      </c>
      <c r="M145" s="346">
        <f>SUM(M146:M148)</f>
        <v>0</v>
      </c>
      <c r="N145" s="283">
        <f>SUM(N146:N148)</f>
        <v>0</v>
      </c>
      <c r="O145" s="424">
        <f t="shared" si="39"/>
        <v>0</v>
      </c>
      <c r="P145" s="346">
        <f t="shared" si="55"/>
        <v>0</v>
      </c>
      <c r="Q145" s="283">
        <f t="shared" si="56"/>
        <v>0</v>
      </c>
      <c r="R145" s="424">
        <f t="shared" si="42"/>
        <v>0</v>
      </c>
    </row>
    <row r="146" spans="1:18" outlineLevel="1">
      <c r="A146" s="376">
        <v>141</v>
      </c>
      <c r="B146" s="92" t="s">
        <v>389</v>
      </c>
      <c r="C146" s="407" t="s">
        <v>390</v>
      </c>
      <c r="D146" s="345"/>
      <c r="E146" s="100"/>
      <c r="F146" s="424">
        <f t="shared" si="36"/>
        <v>0</v>
      </c>
      <c r="G146" s="345"/>
      <c r="H146" s="100"/>
      <c r="I146" s="424">
        <f t="shared" si="37"/>
        <v>0</v>
      </c>
      <c r="J146" s="345"/>
      <c r="K146" s="100"/>
      <c r="L146" s="424">
        <f t="shared" si="38"/>
        <v>0</v>
      </c>
      <c r="M146" s="345"/>
      <c r="N146" s="100"/>
      <c r="O146" s="445">
        <f t="shared" si="39"/>
        <v>0</v>
      </c>
      <c r="P146" s="346">
        <f t="shared" si="55"/>
        <v>0</v>
      </c>
      <c r="Q146" s="347">
        <f t="shared" si="56"/>
        <v>0</v>
      </c>
      <c r="R146" s="424">
        <f t="shared" si="42"/>
        <v>0</v>
      </c>
    </row>
    <row r="147" spans="1:18" outlineLevel="1">
      <c r="A147" s="376">
        <v>142</v>
      </c>
      <c r="B147" s="92" t="s">
        <v>391</v>
      </c>
      <c r="C147" s="407" t="s">
        <v>392</v>
      </c>
      <c r="D147" s="345"/>
      <c r="E147" s="100"/>
      <c r="F147" s="424">
        <f t="shared" si="36"/>
        <v>0</v>
      </c>
      <c r="G147" s="345"/>
      <c r="H147" s="100"/>
      <c r="I147" s="424">
        <f t="shared" si="37"/>
        <v>0</v>
      </c>
      <c r="J147" s="345"/>
      <c r="K147" s="100"/>
      <c r="L147" s="424">
        <f t="shared" si="38"/>
        <v>0</v>
      </c>
      <c r="M147" s="345"/>
      <c r="N147" s="100"/>
      <c r="O147" s="445">
        <f t="shared" si="39"/>
        <v>0</v>
      </c>
      <c r="P147" s="346">
        <f t="shared" si="55"/>
        <v>0</v>
      </c>
      <c r="Q147" s="347">
        <f t="shared" si="56"/>
        <v>0</v>
      </c>
      <c r="R147" s="424">
        <f t="shared" si="42"/>
        <v>0</v>
      </c>
    </row>
    <row r="148" spans="1:18" outlineLevel="1">
      <c r="A148" s="376">
        <v>143</v>
      </c>
      <c r="B148" s="92" t="s">
        <v>393</v>
      </c>
      <c r="C148" s="407" t="s">
        <v>394</v>
      </c>
      <c r="D148" s="345"/>
      <c r="E148" s="100"/>
      <c r="F148" s="424">
        <f t="shared" si="36"/>
        <v>0</v>
      </c>
      <c r="G148" s="345"/>
      <c r="H148" s="100"/>
      <c r="I148" s="424">
        <f t="shared" si="37"/>
        <v>0</v>
      </c>
      <c r="J148" s="345"/>
      <c r="K148" s="100"/>
      <c r="L148" s="424">
        <f t="shared" si="38"/>
        <v>0</v>
      </c>
      <c r="M148" s="345"/>
      <c r="N148" s="100"/>
      <c r="O148" s="445">
        <f t="shared" si="39"/>
        <v>0</v>
      </c>
      <c r="P148" s="346">
        <f t="shared" si="55"/>
        <v>0</v>
      </c>
      <c r="Q148" s="347">
        <f t="shared" si="56"/>
        <v>0</v>
      </c>
      <c r="R148" s="424">
        <f t="shared" si="42"/>
        <v>0</v>
      </c>
    </row>
    <row r="149" spans="1:18">
      <c r="A149" s="376">
        <v>144</v>
      </c>
      <c r="B149" s="93" t="s">
        <v>395</v>
      </c>
      <c r="C149" s="407" t="s">
        <v>396</v>
      </c>
      <c r="D149" s="345"/>
      <c r="E149" s="100"/>
      <c r="F149" s="424">
        <f t="shared" ref="F149:F191" si="57">SUM(E149-D149)</f>
        <v>0</v>
      </c>
      <c r="G149" s="345"/>
      <c r="H149" s="100"/>
      <c r="I149" s="424">
        <f t="shared" ref="I149:I191" si="58">SUM(H149-G149)</f>
        <v>0</v>
      </c>
      <c r="J149" s="345"/>
      <c r="K149" s="100"/>
      <c r="L149" s="424">
        <f t="shared" ref="L149:L191" si="59">SUM(K149-J149)</f>
        <v>0</v>
      </c>
      <c r="M149" s="345"/>
      <c r="N149" s="100"/>
      <c r="O149" s="445">
        <f t="shared" ref="O149:O191" si="60">SUM(N149-M149)</f>
        <v>0</v>
      </c>
      <c r="P149" s="346">
        <f t="shared" ref="P149:P180" si="61">SUM(M149,J149,G149,D149)</f>
        <v>0</v>
      </c>
      <c r="Q149" s="347">
        <f t="shared" ref="Q149:Q180" si="62">SUM(N149,K149,H149,E149)</f>
        <v>0</v>
      </c>
      <c r="R149" s="424">
        <f t="shared" ref="R149:R191" si="63">SUM(Q149-P149)</f>
        <v>0</v>
      </c>
    </row>
    <row r="150" spans="1:18" s="89" customFormat="1">
      <c r="A150" s="376">
        <v>145</v>
      </c>
      <c r="B150" s="87" t="s">
        <v>397</v>
      </c>
      <c r="C150" s="407" t="s">
        <v>398</v>
      </c>
      <c r="D150" s="346">
        <f>SUM(D151:D154)</f>
        <v>23000</v>
      </c>
      <c r="E150" s="283">
        <f>SUM(E151:E154)</f>
        <v>24730</v>
      </c>
      <c r="F150" s="424">
        <f t="shared" si="57"/>
        <v>1730</v>
      </c>
      <c r="G150" s="346">
        <f>SUM(G151:G154)</f>
        <v>0</v>
      </c>
      <c r="H150" s="283">
        <f>SUM(H151:H154)</f>
        <v>0</v>
      </c>
      <c r="I150" s="424">
        <f t="shared" si="58"/>
        <v>0</v>
      </c>
      <c r="J150" s="346">
        <f>SUM(J151:J154)</f>
        <v>0</v>
      </c>
      <c r="K150" s="283">
        <f>SUM(K151:K154)</f>
        <v>0</v>
      </c>
      <c r="L150" s="424">
        <f t="shared" si="59"/>
        <v>0</v>
      </c>
      <c r="M150" s="346">
        <f>SUM(M151:M154)</f>
        <v>0</v>
      </c>
      <c r="N150" s="283">
        <f>SUM(N151:N154)</f>
        <v>0</v>
      </c>
      <c r="O150" s="424">
        <f t="shared" si="60"/>
        <v>0</v>
      </c>
      <c r="P150" s="346">
        <f t="shared" si="61"/>
        <v>23000</v>
      </c>
      <c r="Q150" s="283">
        <f t="shared" si="62"/>
        <v>24730</v>
      </c>
      <c r="R150" s="424">
        <f t="shared" si="63"/>
        <v>1730</v>
      </c>
    </row>
    <row r="151" spans="1:18" ht="22.5" outlineLevel="1">
      <c r="A151" s="376">
        <v>146</v>
      </c>
      <c r="B151" s="92" t="s">
        <v>399</v>
      </c>
      <c r="C151" s="407" t="s">
        <v>400</v>
      </c>
      <c r="D151" s="345"/>
      <c r="E151" s="100"/>
      <c r="F151" s="424">
        <f t="shared" si="57"/>
        <v>0</v>
      </c>
      <c r="G151" s="345"/>
      <c r="H151" s="100"/>
      <c r="I151" s="424">
        <f t="shared" si="58"/>
        <v>0</v>
      </c>
      <c r="J151" s="345"/>
      <c r="K151" s="100"/>
      <c r="L151" s="424">
        <f t="shared" si="59"/>
        <v>0</v>
      </c>
      <c r="M151" s="345"/>
      <c r="N151" s="100"/>
      <c r="O151" s="445">
        <f t="shared" si="60"/>
        <v>0</v>
      </c>
      <c r="P151" s="346">
        <f t="shared" si="61"/>
        <v>0</v>
      </c>
      <c r="Q151" s="347">
        <f t="shared" si="62"/>
        <v>0</v>
      </c>
      <c r="R151" s="424">
        <f t="shared" si="63"/>
        <v>0</v>
      </c>
    </row>
    <row r="152" spans="1:18" ht="22.5" outlineLevel="1">
      <c r="A152" s="376">
        <v>147</v>
      </c>
      <c r="B152" s="92" t="s">
        <v>401</v>
      </c>
      <c r="C152" s="407" t="s">
        <v>402</v>
      </c>
      <c r="D152" s="345">
        <v>23000</v>
      </c>
      <c r="E152" s="124">
        <v>24730</v>
      </c>
      <c r="F152" s="424">
        <f t="shared" si="57"/>
        <v>1730</v>
      </c>
      <c r="G152" s="345"/>
      <c r="H152" s="100"/>
      <c r="I152" s="424">
        <f t="shared" si="58"/>
        <v>0</v>
      </c>
      <c r="J152" s="345"/>
      <c r="K152" s="100"/>
      <c r="L152" s="424">
        <f t="shared" si="59"/>
        <v>0</v>
      </c>
      <c r="M152" s="345"/>
      <c r="N152" s="100"/>
      <c r="O152" s="445">
        <f t="shared" si="60"/>
        <v>0</v>
      </c>
      <c r="P152" s="346">
        <f t="shared" si="61"/>
        <v>23000</v>
      </c>
      <c r="Q152" s="347">
        <f t="shared" si="62"/>
        <v>24730</v>
      </c>
      <c r="R152" s="424">
        <f t="shared" si="63"/>
        <v>1730</v>
      </c>
    </row>
    <row r="153" spans="1:18" outlineLevel="1">
      <c r="A153" s="376">
        <v>148</v>
      </c>
      <c r="B153" s="92" t="s">
        <v>403</v>
      </c>
      <c r="C153" s="407" t="s">
        <v>404</v>
      </c>
      <c r="D153" s="345"/>
      <c r="E153" s="100"/>
      <c r="F153" s="424">
        <f t="shared" si="57"/>
        <v>0</v>
      </c>
      <c r="G153" s="345"/>
      <c r="H153" s="100"/>
      <c r="I153" s="424">
        <f t="shared" si="58"/>
        <v>0</v>
      </c>
      <c r="J153" s="345"/>
      <c r="K153" s="100"/>
      <c r="L153" s="424">
        <f t="shared" si="59"/>
        <v>0</v>
      </c>
      <c r="M153" s="345"/>
      <c r="N153" s="100"/>
      <c r="O153" s="445">
        <f t="shared" si="60"/>
        <v>0</v>
      </c>
      <c r="P153" s="346">
        <f t="shared" si="61"/>
        <v>0</v>
      </c>
      <c r="Q153" s="347">
        <f t="shared" si="62"/>
        <v>0</v>
      </c>
      <c r="R153" s="424">
        <f t="shared" si="63"/>
        <v>0</v>
      </c>
    </row>
    <row r="154" spans="1:18" outlineLevel="1">
      <c r="A154" s="376">
        <v>149</v>
      </c>
      <c r="B154" s="92" t="s">
        <v>405</v>
      </c>
      <c r="C154" s="407" t="s">
        <v>406</v>
      </c>
      <c r="D154" s="345"/>
      <c r="E154" s="100"/>
      <c r="F154" s="424">
        <f t="shared" si="57"/>
        <v>0</v>
      </c>
      <c r="G154" s="345"/>
      <c r="H154" s="100"/>
      <c r="I154" s="424">
        <f t="shared" si="58"/>
        <v>0</v>
      </c>
      <c r="J154" s="345"/>
      <c r="K154" s="100"/>
      <c r="L154" s="424">
        <f t="shared" si="59"/>
        <v>0</v>
      </c>
      <c r="M154" s="345"/>
      <c r="N154" s="100"/>
      <c r="O154" s="445">
        <f t="shared" si="60"/>
        <v>0</v>
      </c>
      <c r="P154" s="346">
        <f t="shared" si="61"/>
        <v>0</v>
      </c>
      <c r="Q154" s="347">
        <f t="shared" si="62"/>
        <v>0</v>
      </c>
      <c r="R154" s="424">
        <f t="shared" si="63"/>
        <v>0</v>
      </c>
    </row>
    <row r="155" spans="1:18" s="89" customFormat="1" ht="22.5">
      <c r="A155" s="376">
        <v>150</v>
      </c>
      <c r="B155" s="378" t="s">
        <v>407</v>
      </c>
      <c r="C155" s="407" t="s">
        <v>408</v>
      </c>
      <c r="D155" s="346">
        <f>SUM(D156:D172)</f>
        <v>1000</v>
      </c>
      <c r="E155" s="283">
        <v>3081</v>
      </c>
      <c r="F155" s="424">
        <f t="shared" si="57"/>
        <v>2081</v>
      </c>
      <c r="G155" s="346">
        <f>SUM(G156:G172)</f>
        <v>0</v>
      </c>
      <c r="H155" s="283">
        <f>SUM(H156:H172)</f>
        <v>0</v>
      </c>
      <c r="I155" s="424">
        <f t="shared" si="58"/>
        <v>0</v>
      </c>
      <c r="J155" s="346">
        <f>SUM(J156:J172)</f>
        <v>0</v>
      </c>
      <c r="K155" s="283">
        <f>SUM(K156:K172)</f>
        <v>0</v>
      </c>
      <c r="L155" s="424">
        <f t="shared" si="59"/>
        <v>0</v>
      </c>
      <c r="M155" s="346">
        <f>SUM(M156:M172)</f>
        <v>0</v>
      </c>
      <c r="N155" s="283">
        <f>SUM(N156:N172)</f>
        <v>0</v>
      </c>
      <c r="O155" s="424">
        <f t="shared" si="60"/>
        <v>0</v>
      </c>
      <c r="P155" s="346">
        <f t="shared" si="61"/>
        <v>1000</v>
      </c>
      <c r="Q155" s="283">
        <f t="shared" si="62"/>
        <v>3081</v>
      </c>
      <c r="R155" s="424">
        <f t="shared" si="63"/>
        <v>2081</v>
      </c>
    </row>
    <row r="156" spans="1:18" outlineLevel="1">
      <c r="A156" s="344">
        <v>151</v>
      </c>
      <c r="B156" s="92" t="s">
        <v>409</v>
      </c>
      <c r="C156" s="407" t="s">
        <v>410</v>
      </c>
      <c r="D156" s="345"/>
      <c r="E156" s="100"/>
      <c r="F156" s="424">
        <f t="shared" si="57"/>
        <v>0</v>
      </c>
      <c r="G156" s="345"/>
      <c r="H156" s="100"/>
      <c r="I156" s="424">
        <f t="shared" si="58"/>
        <v>0</v>
      </c>
      <c r="J156" s="345"/>
      <c r="K156" s="100"/>
      <c r="L156" s="424">
        <f t="shared" si="59"/>
        <v>0</v>
      </c>
      <c r="M156" s="345"/>
      <c r="N156" s="100"/>
      <c r="O156" s="445">
        <f t="shared" si="60"/>
        <v>0</v>
      </c>
      <c r="P156" s="346">
        <f t="shared" si="61"/>
        <v>0</v>
      </c>
      <c r="Q156" s="347">
        <f t="shared" si="62"/>
        <v>0</v>
      </c>
      <c r="R156" s="424">
        <f t="shared" si="63"/>
        <v>0</v>
      </c>
    </row>
    <row r="157" spans="1:18" outlineLevel="1">
      <c r="A157" s="344">
        <v>152</v>
      </c>
      <c r="B157" s="92" t="s">
        <v>411</v>
      </c>
      <c r="C157" s="407" t="s">
        <v>412</v>
      </c>
      <c r="D157" s="345"/>
      <c r="E157" s="100"/>
      <c r="F157" s="424">
        <f t="shared" si="57"/>
        <v>0</v>
      </c>
      <c r="G157" s="345"/>
      <c r="H157" s="100"/>
      <c r="I157" s="424">
        <f t="shared" si="58"/>
        <v>0</v>
      </c>
      <c r="J157" s="345"/>
      <c r="K157" s="100"/>
      <c r="L157" s="424">
        <f t="shared" si="59"/>
        <v>0</v>
      </c>
      <c r="M157" s="345"/>
      <c r="N157" s="100"/>
      <c r="O157" s="445">
        <f t="shared" si="60"/>
        <v>0</v>
      </c>
      <c r="P157" s="346">
        <f t="shared" si="61"/>
        <v>0</v>
      </c>
      <c r="Q157" s="347">
        <f t="shared" si="62"/>
        <v>0</v>
      </c>
      <c r="R157" s="424">
        <f t="shared" si="63"/>
        <v>0</v>
      </c>
    </row>
    <row r="158" spans="1:18" ht="22.5" outlineLevel="1">
      <c r="A158" s="344">
        <v>153</v>
      </c>
      <c r="B158" s="92" t="s">
        <v>413</v>
      </c>
      <c r="C158" s="407" t="s">
        <v>414</v>
      </c>
      <c r="D158" s="345"/>
      <c r="E158" s="100"/>
      <c r="F158" s="424">
        <f t="shared" si="57"/>
        <v>0</v>
      </c>
      <c r="G158" s="345"/>
      <c r="H158" s="100"/>
      <c r="I158" s="424">
        <f t="shared" si="58"/>
        <v>0</v>
      </c>
      <c r="J158" s="345"/>
      <c r="K158" s="100"/>
      <c r="L158" s="424">
        <f t="shared" si="59"/>
        <v>0</v>
      </c>
      <c r="M158" s="345"/>
      <c r="N158" s="100"/>
      <c r="O158" s="445">
        <f t="shared" si="60"/>
        <v>0</v>
      </c>
      <c r="P158" s="346">
        <f t="shared" si="61"/>
        <v>0</v>
      </c>
      <c r="Q158" s="347">
        <f t="shared" si="62"/>
        <v>0</v>
      </c>
      <c r="R158" s="424">
        <f t="shared" si="63"/>
        <v>0</v>
      </c>
    </row>
    <row r="159" spans="1:18" outlineLevel="1">
      <c r="A159" s="344">
        <v>154</v>
      </c>
      <c r="B159" s="92" t="s">
        <v>415</v>
      </c>
      <c r="C159" s="407" t="s">
        <v>416</v>
      </c>
      <c r="D159" s="345"/>
      <c r="E159" s="100"/>
      <c r="F159" s="424">
        <f t="shared" si="57"/>
        <v>0</v>
      </c>
      <c r="G159" s="345"/>
      <c r="H159" s="100"/>
      <c r="I159" s="424">
        <f t="shared" si="58"/>
        <v>0</v>
      </c>
      <c r="J159" s="345"/>
      <c r="K159" s="100"/>
      <c r="L159" s="424">
        <f t="shared" si="59"/>
        <v>0</v>
      </c>
      <c r="M159" s="345"/>
      <c r="N159" s="100"/>
      <c r="O159" s="445">
        <f t="shared" si="60"/>
        <v>0</v>
      </c>
      <c r="P159" s="346">
        <f t="shared" si="61"/>
        <v>0</v>
      </c>
      <c r="Q159" s="347">
        <f t="shared" si="62"/>
        <v>0</v>
      </c>
      <c r="R159" s="424">
        <f t="shared" si="63"/>
        <v>0</v>
      </c>
    </row>
    <row r="160" spans="1:18" outlineLevel="1">
      <c r="A160" s="344">
        <v>155</v>
      </c>
      <c r="B160" s="92" t="s">
        <v>417</v>
      </c>
      <c r="C160" s="407" t="s">
        <v>418</v>
      </c>
      <c r="D160" s="345"/>
      <c r="E160" s="100"/>
      <c r="F160" s="424">
        <f t="shared" si="57"/>
        <v>0</v>
      </c>
      <c r="G160" s="345"/>
      <c r="H160" s="100"/>
      <c r="I160" s="424">
        <f t="shared" si="58"/>
        <v>0</v>
      </c>
      <c r="J160" s="345"/>
      <c r="K160" s="100"/>
      <c r="L160" s="424">
        <f t="shared" si="59"/>
        <v>0</v>
      </c>
      <c r="M160" s="345"/>
      <c r="N160" s="100"/>
      <c r="O160" s="445">
        <f t="shared" si="60"/>
        <v>0</v>
      </c>
      <c r="P160" s="346">
        <f t="shared" si="61"/>
        <v>0</v>
      </c>
      <c r="Q160" s="347">
        <f t="shared" si="62"/>
        <v>0</v>
      </c>
      <c r="R160" s="424">
        <f t="shared" si="63"/>
        <v>0</v>
      </c>
    </row>
    <row r="161" spans="1:18" outlineLevel="1">
      <c r="A161" s="344">
        <v>156</v>
      </c>
      <c r="B161" s="92" t="s">
        <v>419</v>
      </c>
      <c r="C161" s="407" t="s">
        <v>420</v>
      </c>
      <c r="D161" s="345"/>
      <c r="E161" s="100"/>
      <c r="F161" s="424">
        <f t="shared" si="57"/>
        <v>0</v>
      </c>
      <c r="G161" s="345"/>
      <c r="H161" s="100"/>
      <c r="I161" s="424">
        <f t="shared" si="58"/>
        <v>0</v>
      </c>
      <c r="J161" s="345"/>
      <c r="K161" s="100"/>
      <c r="L161" s="424">
        <f t="shared" si="59"/>
        <v>0</v>
      </c>
      <c r="M161" s="345"/>
      <c r="N161" s="100"/>
      <c r="O161" s="445">
        <f t="shared" si="60"/>
        <v>0</v>
      </c>
      <c r="P161" s="346">
        <f t="shared" si="61"/>
        <v>0</v>
      </c>
      <c r="Q161" s="347">
        <f t="shared" si="62"/>
        <v>0</v>
      </c>
      <c r="R161" s="424">
        <f t="shared" si="63"/>
        <v>0</v>
      </c>
    </row>
    <row r="162" spans="1:18" outlineLevel="1">
      <c r="A162" s="344">
        <v>157</v>
      </c>
      <c r="B162" s="92" t="s">
        <v>421</v>
      </c>
      <c r="C162" s="407" t="s">
        <v>422</v>
      </c>
      <c r="D162" s="345"/>
      <c r="E162" s="100"/>
      <c r="F162" s="424">
        <f t="shared" si="57"/>
        <v>0</v>
      </c>
      <c r="G162" s="345"/>
      <c r="H162" s="100"/>
      <c r="I162" s="424">
        <f t="shared" si="58"/>
        <v>0</v>
      </c>
      <c r="J162" s="345"/>
      <c r="K162" s="100"/>
      <c r="L162" s="424">
        <f t="shared" si="59"/>
        <v>0</v>
      </c>
      <c r="M162" s="345"/>
      <c r="N162" s="100"/>
      <c r="O162" s="445">
        <f t="shared" si="60"/>
        <v>0</v>
      </c>
      <c r="P162" s="346">
        <f t="shared" si="61"/>
        <v>0</v>
      </c>
      <c r="Q162" s="347">
        <f t="shared" si="62"/>
        <v>0</v>
      </c>
      <c r="R162" s="424">
        <f t="shared" si="63"/>
        <v>0</v>
      </c>
    </row>
    <row r="163" spans="1:18" outlineLevel="1">
      <c r="A163" s="344">
        <v>158</v>
      </c>
      <c r="B163" s="92" t="s">
        <v>423</v>
      </c>
      <c r="C163" s="407" t="s">
        <v>424</v>
      </c>
      <c r="D163" s="345"/>
      <c r="E163" s="100"/>
      <c r="F163" s="424">
        <f t="shared" si="57"/>
        <v>0</v>
      </c>
      <c r="G163" s="345"/>
      <c r="H163" s="100"/>
      <c r="I163" s="424">
        <f t="shared" si="58"/>
        <v>0</v>
      </c>
      <c r="J163" s="345"/>
      <c r="K163" s="100"/>
      <c r="L163" s="424">
        <f t="shared" si="59"/>
        <v>0</v>
      </c>
      <c r="M163" s="345"/>
      <c r="N163" s="100"/>
      <c r="O163" s="445">
        <f t="shared" si="60"/>
        <v>0</v>
      </c>
      <c r="P163" s="346">
        <f t="shared" si="61"/>
        <v>0</v>
      </c>
      <c r="Q163" s="347">
        <f t="shared" si="62"/>
        <v>0</v>
      </c>
      <c r="R163" s="424">
        <f t="shared" si="63"/>
        <v>0</v>
      </c>
    </row>
    <row r="164" spans="1:18" outlineLevel="1">
      <c r="A164" s="344">
        <v>159</v>
      </c>
      <c r="B164" s="92" t="s">
        <v>425</v>
      </c>
      <c r="C164" s="407" t="s">
        <v>426</v>
      </c>
      <c r="D164" s="345">
        <v>1000</v>
      </c>
      <c r="E164" s="124">
        <v>3081</v>
      </c>
      <c r="F164" s="424">
        <f t="shared" si="57"/>
        <v>2081</v>
      </c>
      <c r="G164" s="345"/>
      <c r="H164" s="100"/>
      <c r="I164" s="424">
        <f t="shared" si="58"/>
        <v>0</v>
      </c>
      <c r="J164" s="345"/>
      <c r="K164" s="100"/>
      <c r="L164" s="424">
        <f t="shared" si="59"/>
        <v>0</v>
      </c>
      <c r="M164" s="345"/>
      <c r="N164" s="100"/>
      <c r="O164" s="445">
        <f t="shared" si="60"/>
        <v>0</v>
      </c>
      <c r="P164" s="346">
        <f t="shared" si="61"/>
        <v>1000</v>
      </c>
      <c r="Q164" s="347">
        <f t="shared" si="62"/>
        <v>3081</v>
      </c>
      <c r="R164" s="424">
        <f t="shared" si="63"/>
        <v>2081</v>
      </c>
    </row>
    <row r="165" spans="1:18" outlineLevel="1">
      <c r="A165" s="344">
        <v>160</v>
      </c>
      <c r="B165" s="92" t="s">
        <v>427</v>
      </c>
      <c r="C165" s="407" t="s">
        <v>428</v>
      </c>
      <c r="D165" s="345"/>
      <c r="E165" s="100"/>
      <c r="F165" s="424">
        <f t="shared" si="57"/>
        <v>0</v>
      </c>
      <c r="G165" s="345"/>
      <c r="H165" s="100"/>
      <c r="I165" s="424">
        <f t="shared" si="58"/>
        <v>0</v>
      </c>
      <c r="J165" s="345"/>
      <c r="K165" s="100"/>
      <c r="L165" s="424">
        <f t="shared" si="59"/>
        <v>0</v>
      </c>
      <c r="M165" s="345"/>
      <c r="N165" s="100"/>
      <c r="O165" s="445">
        <f t="shared" si="60"/>
        <v>0</v>
      </c>
      <c r="P165" s="346">
        <f t="shared" si="61"/>
        <v>0</v>
      </c>
      <c r="Q165" s="347">
        <f t="shared" si="62"/>
        <v>0</v>
      </c>
      <c r="R165" s="424">
        <f t="shared" si="63"/>
        <v>0</v>
      </c>
    </row>
    <row r="166" spans="1:18" outlineLevel="1">
      <c r="A166" s="344">
        <v>161</v>
      </c>
      <c r="B166" s="92" t="s">
        <v>429</v>
      </c>
      <c r="C166" s="407" t="s">
        <v>430</v>
      </c>
      <c r="D166" s="345"/>
      <c r="E166" s="100"/>
      <c r="F166" s="424">
        <f t="shared" si="57"/>
        <v>0</v>
      </c>
      <c r="G166" s="345"/>
      <c r="H166" s="100"/>
      <c r="I166" s="424">
        <f t="shared" si="58"/>
        <v>0</v>
      </c>
      <c r="J166" s="345"/>
      <c r="K166" s="100"/>
      <c r="L166" s="424">
        <f t="shared" si="59"/>
        <v>0</v>
      </c>
      <c r="M166" s="345"/>
      <c r="N166" s="100"/>
      <c r="O166" s="445">
        <f t="shared" si="60"/>
        <v>0</v>
      </c>
      <c r="P166" s="346">
        <f t="shared" si="61"/>
        <v>0</v>
      </c>
      <c r="Q166" s="347">
        <f t="shared" si="62"/>
        <v>0</v>
      </c>
      <c r="R166" s="424">
        <f t="shared" si="63"/>
        <v>0</v>
      </c>
    </row>
    <row r="167" spans="1:18" outlineLevel="1">
      <c r="A167" s="344">
        <v>162</v>
      </c>
      <c r="B167" s="92" t="s">
        <v>431</v>
      </c>
      <c r="C167" s="407" t="s">
        <v>432</v>
      </c>
      <c r="D167" s="345"/>
      <c r="E167" s="100"/>
      <c r="F167" s="424">
        <f t="shared" si="57"/>
        <v>0</v>
      </c>
      <c r="G167" s="345"/>
      <c r="H167" s="100"/>
      <c r="I167" s="424">
        <f t="shared" si="58"/>
        <v>0</v>
      </c>
      <c r="J167" s="345"/>
      <c r="K167" s="100"/>
      <c r="L167" s="424">
        <f t="shared" si="59"/>
        <v>0</v>
      </c>
      <c r="M167" s="345"/>
      <c r="N167" s="100"/>
      <c r="O167" s="445">
        <f t="shared" si="60"/>
        <v>0</v>
      </c>
      <c r="P167" s="346">
        <f t="shared" si="61"/>
        <v>0</v>
      </c>
      <c r="Q167" s="347">
        <f t="shared" si="62"/>
        <v>0</v>
      </c>
      <c r="R167" s="424">
        <f t="shared" si="63"/>
        <v>0</v>
      </c>
    </row>
    <row r="168" spans="1:18" outlineLevel="1">
      <c r="A168" s="344">
        <v>163</v>
      </c>
      <c r="B168" s="92" t="s">
        <v>433</v>
      </c>
      <c r="C168" s="407" t="s">
        <v>434</v>
      </c>
      <c r="D168" s="345"/>
      <c r="E168" s="100"/>
      <c r="F168" s="424">
        <f t="shared" si="57"/>
        <v>0</v>
      </c>
      <c r="G168" s="345"/>
      <c r="H168" s="100"/>
      <c r="I168" s="424">
        <f t="shared" si="58"/>
        <v>0</v>
      </c>
      <c r="J168" s="345"/>
      <c r="K168" s="100"/>
      <c r="L168" s="424">
        <f t="shared" si="59"/>
        <v>0</v>
      </c>
      <c r="M168" s="345"/>
      <c r="N168" s="100"/>
      <c r="O168" s="445">
        <f t="shared" si="60"/>
        <v>0</v>
      </c>
      <c r="P168" s="346">
        <f t="shared" si="61"/>
        <v>0</v>
      </c>
      <c r="Q168" s="347">
        <f t="shared" si="62"/>
        <v>0</v>
      </c>
      <c r="R168" s="424">
        <f t="shared" si="63"/>
        <v>0</v>
      </c>
    </row>
    <row r="169" spans="1:18" outlineLevel="1">
      <c r="A169" s="344">
        <v>164</v>
      </c>
      <c r="B169" s="92" t="s">
        <v>435</v>
      </c>
      <c r="C169" s="407" t="s">
        <v>436</v>
      </c>
      <c r="D169" s="345"/>
      <c r="E169" s="100"/>
      <c r="F169" s="424">
        <f t="shared" si="57"/>
        <v>0</v>
      </c>
      <c r="G169" s="345"/>
      <c r="H169" s="100"/>
      <c r="I169" s="424">
        <f t="shared" si="58"/>
        <v>0</v>
      </c>
      <c r="J169" s="345"/>
      <c r="K169" s="100"/>
      <c r="L169" s="424">
        <f t="shared" si="59"/>
        <v>0</v>
      </c>
      <c r="M169" s="345"/>
      <c r="N169" s="100"/>
      <c r="O169" s="445">
        <f t="shared" si="60"/>
        <v>0</v>
      </c>
      <c r="P169" s="346">
        <f t="shared" si="61"/>
        <v>0</v>
      </c>
      <c r="Q169" s="347">
        <f t="shared" si="62"/>
        <v>0</v>
      </c>
      <c r="R169" s="424">
        <f t="shared" si="63"/>
        <v>0</v>
      </c>
    </row>
    <row r="170" spans="1:18" outlineLevel="1">
      <c r="A170" s="344">
        <v>165</v>
      </c>
      <c r="B170" s="92" t="s">
        <v>437</v>
      </c>
      <c r="C170" s="407" t="s">
        <v>438</v>
      </c>
      <c r="D170" s="345"/>
      <c r="E170" s="100"/>
      <c r="F170" s="424">
        <f t="shared" si="57"/>
        <v>0</v>
      </c>
      <c r="G170" s="345"/>
      <c r="H170" s="100"/>
      <c r="I170" s="424">
        <f t="shared" si="58"/>
        <v>0</v>
      </c>
      <c r="J170" s="345"/>
      <c r="K170" s="100"/>
      <c r="L170" s="424">
        <f t="shared" si="59"/>
        <v>0</v>
      </c>
      <c r="M170" s="345"/>
      <c r="N170" s="100"/>
      <c r="O170" s="445">
        <f t="shared" si="60"/>
        <v>0</v>
      </c>
      <c r="P170" s="346">
        <f t="shared" si="61"/>
        <v>0</v>
      </c>
      <c r="Q170" s="347">
        <f t="shared" si="62"/>
        <v>0</v>
      </c>
      <c r="R170" s="424">
        <f t="shared" si="63"/>
        <v>0</v>
      </c>
    </row>
    <row r="171" spans="1:18" ht="45" outlineLevel="1">
      <c r="A171" s="344">
        <v>166</v>
      </c>
      <c r="B171" s="92" t="s">
        <v>439</v>
      </c>
      <c r="C171" s="407" t="s">
        <v>440</v>
      </c>
      <c r="D171" s="345"/>
      <c r="E171" s="100"/>
      <c r="F171" s="424">
        <f t="shared" si="57"/>
        <v>0</v>
      </c>
      <c r="G171" s="345"/>
      <c r="H171" s="100"/>
      <c r="I171" s="424">
        <f t="shared" si="58"/>
        <v>0</v>
      </c>
      <c r="J171" s="345"/>
      <c r="K171" s="100"/>
      <c r="L171" s="424">
        <f t="shared" si="59"/>
        <v>0</v>
      </c>
      <c r="M171" s="345"/>
      <c r="N171" s="100"/>
      <c r="O171" s="445">
        <f t="shared" si="60"/>
        <v>0</v>
      </c>
      <c r="P171" s="346">
        <f t="shared" si="61"/>
        <v>0</v>
      </c>
      <c r="Q171" s="347">
        <f t="shared" si="62"/>
        <v>0</v>
      </c>
      <c r="R171" s="424">
        <f t="shared" si="63"/>
        <v>0</v>
      </c>
    </row>
    <row r="172" spans="1:18" ht="22.5" outlineLevel="1">
      <c r="A172" s="344">
        <v>167</v>
      </c>
      <c r="B172" s="92" t="s">
        <v>441</v>
      </c>
      <c r="C172" s="407" t="s">
        <v>442</v>
      </c>
      <c r="D172" s="345"/>
      <c r="E172" s="100"/>
      <c r="F172" s="424">
        <f t="shared" si="57"/>
        <v>0</v>
      </c>
      <c r="G172" s="345"/>
      <c r="H172" s="100"/>
      <c r="I172" s="424">
        <f t="shared" si="58"/>
        <v>0</v>
      </c>
      <c r="J172" s="345"/>
      <c r="K172" s="100"/>
      <c r="L172" s="424">
        <f t="shared" si="59"/>
        <v>0</v>
      </c>
      <c r="M172" s="345"/>
      <c r="N172" s="100"/>
      <c r="O172" s="445">
        <f t="shared" si="60"/>
        <v>0</v>
      </c>
      <c r="P172" s="346">
        <f t="shared" si="61"/>
        <v>0</v>
      </c>
      <c r="Q172" s="347">
        <f t="shared" si="62"/>
        <v>0</v>
      </c>
      <c r="R172" s="424">
        <f t="shared" si="63"/>
        <v>0</v>
      </c>
    </row>
    <row r="173" spans="1:18" s="110" customFormat="1" ht="22.5">
      <c r="A173" s="360">
        <v>168</v>
      </c>
      <c r="B173" s="83" t="s">
        <v>443</v>
      </c>
      <c r="C173" s="409" t="s">
        <v>444</v>
      </c>
      <c r="D173" s="362">
        <f>SUM(D122,D145,D149,D150,D155)</f>
        <v>351500</v>
      </c>
      <c r="E173" s="347">
        <f t="shared" ref="E173" si="64">SUM(E122,E145,E149,E150,E155)</f>
        <v>342442</v>
      </c>
      <c r="F173" s="426">
        <f t="shared" si="57"/>
        <v>-9058</v>
      </c>
      <c r="G173" s="362">
        <f>SUM(G122,G145,G149,G150,G155)</f>
        <v>0</v>
      </c>
      <c r="H173" s="347">
        <f t="shared" ref="H173" si="65">SUM(H122,H145,H149,H150,H155)</f>
        <v>0</v>
      </c>
      <c r="I173" s="426">
        <f t="shared" si="58"/>
        <v>0</v>
      </c>
      <c r="J173" s="362">
        <f>SUM(J122,J145,J149,J150,J155)</f>
        <v>0</v>
      </c>
      <c r="K173" s="347">
        <f t="shared" ref="K173" si="66">SUM(K122,K145,K149,K150,K155)</f>
        <v>0</v>
      </c>
      <c r="L173" s="426">
        <f t="shared" si="59"/>
        <v>0</v>
      </c>
      <c r="M173" s="362">
        <f>SUM(M122,M145,M149,M150,M155)</f>
        <v>0</v>
      </c>
      <c r="N173" s="347">
        <f t="shared" ref="N173" si="67">SUM(N122,N145,N149,N150,N155)</f>
        <v>0</v>
      </c>
      <c r="O173" s="426">
        <f t="shared" si="60"/>
        <v>0</v>
      </c>
      <c r="P173" s="362">
        <f t="shared" si="61"/>
        <v>351500</v>
      </c>
      <c r="Q173" s="347">
        <f t="shared" si="62"/>
        <v>342442</v>
      </c>
      <c r="R173" s="426">
        <f t="shared" si="63"/>
        <v>-9058</v>
      </c>
    </row>
    <row r="174" spans="1:18" s="110" customFormat="1">
      <c r="A174" s="360">
        <v>169</v>
      </c>
      <c r="B174" s="377" t="s">
        <v>445</v>
      </c>
      <c r="C174" s="409" t="s">
        <v>446</v>
      </c>
      <c r="D174" s="362">
        <f>SUM(D175:D190)</f>
        <v>3500</v>
      </c>
      <c r="E174" s="347">
        <v>8939</v>
      </c>
      <c r="F174" s="426">
        <f t="shared" si="57"/>
        <v>5439</v>
      </c>
      <c r="G174" s="362">
        <f>SUM(G175:G190)</f>
        <v>0</v>
      </c>
      <c r="H174" s="347">
        <f>SUM(H175:H190)</f>
        <v>0</v>
      </c>
      <c r="I174" s="426">
        <f t="shared" si="58"/>
        <v>0</v>
      </c>
      <c r="J174" s="362">
        <f>SUM(J175:J190)</f>
        <v>0</v>
      </c>
      <c r="K174" s="347">
        <f>SUM(K175:K190)</f>
        <v>0</v>
      </c>
      <c r="L174" s="426">
        <f t="shared" si="59"/>
        <v>0</v>
      </c>
      <c r="M174" s="362">
        <f>SUM(M175:M190)</f>
        <v>0</v>
      </c>
      <c r="N174" s="347">
        <f>SUM(N175:N190)</f>
        <v>0</v>
      </c>
      <c r="O174" s="426">
        <f t="shared" si="60"/>
        <v>0</v>
      </c>
      <c r="P174" s="362">
        <f t="shared" si="61"/>
        <v>3500</v>
      </c>
      <c r="Q174" s="347">
        <f t="shared" si="62"/>
        <v>8939</v>
      </c>
      <c r="R174" s="426">
        <f t="shared" si="63"/>
        <v>5439</v>
      </c>
    </row>
    <row r="175" spans="1:18" outlineLevel="1">
      <c r="A175" s="344">
        <v>170</v>
      </c>
      <c r="B175" s="92" t="s">
        <v>447</v>
      </c>
      <c r="C175" s="407" t="s">
        <v>448</v>
      </c>
      <c r="D175" s="345"/>
      <c r="E175" s="100"/>
      <c r="F175" s="424">
        <f t="shared" si="57"/>
        <v>0</v>
      </c>
      <c r="G175" s="345"/>
      <c r="H175" s="100"/>
      <c r="I175" s="424">
        <f t="shared" si="58"/>
        <v>0</v>
      </c>
      <c r="J175" s="345"/>
      <c r="K175" s="100"/>
      <c r="L175" s="424">
        <f t="shared" si="59"/>
        <v>0</v>
      </c>
      <c r="M175" s="345"/>
      <c r="N175" s="100"/>
      <c r="O175" s="445">
        <f t="shared" si="60"/>
        <v>0</v>
      </c>
      <c r="P175" s="346">
        <f t="shared" si="61"/>
        <v>0</v>
      </c>
      <c r="Q175" s="347">
        <f t="shared" si="62"/>
        <v>0</v>
      </c>
      <c r="R175" s="424">
        <f t="shared" si="63"/>
        <v>0</v>
      </c>
    </row>
    <row r="176" spans="1:18" outlineLevel="1">
      <c r="A176" s="344">
        <v>171</v>
      </c>
      <c r="B176" s="92" t="s">
        <v>449</v>
      </c>
      <c r="C176" s="407" t="s">
        <v>450</v>
      </c>
      <c r="D176" s="345"/>
      <c r="E176" s="100"/>
      <c r="F176" s="424">
        <f t="shared" si="57"/>
        <v>0</v>
      </c>
      <c r="G176" s="345"/>
      <c r="H176" s="100"/>
      <c r="I176" s="424">
        <f t="shared" si="58"/>
        <v>0</v>
      </c>
      <c r="J176" s="345"/>
      <c r="K176" s="100"/>
      <c r="L176" s="424">
        <f t="shared" si="59"/>
        <v>0</v>
      </c>
      <c r="M176" s="345"/>
      <c r="N176" s="100"/>
      <c r="O176" s="445">
        <f t="shared" si="60"/>
        <v>0</v>
      </c>
      <c r="P176" s="346">
        <f t="shared" si="61"/>
        <v>0</v>
      </c>
      <c r="Q176" s="347">
        <f t="shared" si="62"/>
        <v>0</v>
      </c>
      <c r="R176" s="424">
        <f t="shared" si="63"/>
        <v>0</v>
      </c>
    </row>
    <row r="177" spans="1:18" outlineLevel="1">
      <c r="A177" s="344">
        <v>172</v>
      </c>
      <c r="B177" s="92" t="s">
        <v>451</v>
      </c>
      <c r="C177" s="407" t="s">
        <v>452</v>
      </c>
      <c r="D177" s="345">
        <v>500</v>
      </c>
      <c r="E177" s="124">
        <v>826</v>
      </c>
      <c r="F177" s="424">
        <f t="shared" si="57"/>
        <v>326</v>
      </c>
      <c r="G177" s="345"/>
      <c r="H177" s="100"/>
      <c r="I177" s="424">
        <f t="shared" si="58"/>
        <v>0</v>
      </c>
      <c r="J177" s="345"/>
      <c r="K177" s="100"/>
      <c r="L177" s="424">
        <f t="shared" si="59"/>
        <v>0</v>
      </c>
      <c r="M177" s="345"/>
      <c r="N177" s="100"/>
      <c r="O177" s="445">
        <f t="shared" si="60"/>
        <v>0</v>
      </c>
      <c r="P177" s="346">
        <f t="shared" si="61"/>
        <v>500</v>
      </c>
      <c r="Q177" s="347">
        <f t="shared" si="62"/>
        <v>826</v>
      </c>
      <c r="R177" s="424">
        <f t="shared" si="63"/>
        <v>326</v>
      </c>
    </row>
    <row r="178" spans="1:18" outlineLevel="1">
      <c r="A178" s="344">
        <v>173</v>
      </c>
      <c r="B178" s="92" t="s">
        <v>453</v>
      </c>
      <c r="C178" s="407" t="s">
        <v>454</v>
      </c>
      <c r="D178" s="345"/>
      <c r="E178" s="100"/>
      <c r="F178" s="424">
        <f t="shared" si="57"/>
        <v>0</v>
      </c>
      <c r="G178" s="345"/>
      <c r="H178" s="100"/>
      <c r="I178" s="424">
        <f t="shared" si="58"/>
        <v>0</v>
      </c>
      <c r="J178" s="345"/>
      <c r="K178" s="100"/>
      <c r="L178" s="424">
        <f t="shared" si="59"/>
        <v>0</v>
      </c>
      <c r="M178" s="345"/>
      <c r="N178" s="100"/>
      <c r="O178" s="445">
        <f t="shared" si="60"/>
        <v>0</v>
      </c>
      <c r="P178" s="346">
        <f t="shared" si="61"/>
        <v>0</v>
      </c>
      <c r="Q178" s="347">
        <f t="shared" si="62"/>
        <v>0</v>
      </c>
      <c r="R178" s="424">
        <f t="shared" si="63"/>
        <v>0</v>
      </c>
    </row>
    <row r="179" spans="1:18" outlineLevel="1">
      <c r="A179" s="344">
        <v>174</v>
      </c>
      <c r="B179" s="92" t="s">
        <v>455</v>
      </c>
      <c r="C179" s="407" t="s">
        <v>456</v>
      </c>
      <c r="D179" s="345"/>
      <c r="E179" s="100"/>
      <c r="F179" s="424">
        <f t="shared" si="57"/>
        <v>0</v>
      </c>
      <c r="G179" s="345"/>
      <c r="H179" s="100"/>
      <c r="I179" s="424">
        <f t="shared" si="58"/>
        <v>0</v>
      </c>
      <c r="J179" s="345"/>
      <c r="K179" s="100"/>
      <c r="L179" s="424">
        <f t="shared" si="59"/>
        <v>0</v>
      </c>
      <c r="M179" s="345"/>
      <c r="N179" s="100"/>
      <c r="O179" s="445">
        <f t="shared" si="60"/>
        <v>0</v>
      </c>
      <c r="P179" s="346">
        <f t="shared" si="61"/>
        <v>0</v>
      </c>
      <c r="Q179" s="347">
        <f t="shared" si="62"/>
        <v>0</v>
      </c>
      <c r="R179" s="424">
        <f t="shared" si="63"/>
        <v>0</v>
      </c>
    </row>
    <row r="180" spans="1:18" ht="33.75" outlineLevel="1">
      <c r="A180" s="344">
        <v>175</v>
      </c>
      <c r="B180" s="92" t="s">
        <v>457</v>
      </c>
      <c r="C180" s="407" t="s">
        <v>458</v>
      </c>
      <c r="D180" s="345"/>
      <c r="E180" s="100"/>
      <c r="F180" s="424">
        <f t="shared" si="57"/>
        <v>0</v>
      </c>
      <c r="G180" s="345"/>
      <c r="H180" s="100"/>
      <c r="I180" s="424">
        <f t="shared" si="58"/>
        <v>0</v>
      </c>
      <c r="J180" s="345"/>
      <c r="K180" s="100"/>
      <c r="L180" s="424">
        <f t="shared" si="59"/>
        <v>0</v>
      </c>
      <c r="M180" s="345"/>
      <c r="N180" s="100"/>
      <c r="O180" s="445">
        <f t="shared" si="60"/>
        <v>0</v>
      </c>
      <c r="P180" s="346">
        <f t="shared" si="61"/>
        <v>0</v>
      </c>
      <c r="Q180" s="347">
        <f t="shared" si="62"/>
        <v>0</v>
      </c>
      <c r="R180" s="424">
        <f t="shared" si="63"/>
        <v>0</v>
      </c>
    </row>
    <row r="181" spans="1:18" outlineLevel="1">
      <c r="A181" s="344">
        <v>176</v>
      </c>
      <c r="B181" s="92" t="s">
        <v>459</v>
      </c>
      <c r="C181" s="407" t="s">
        <v>460</v>
      </c>
      <c r="D181" s="345"/>
      <c r="E181" s="100"/>
      <c r="F181" s="424">
        <f t="shared" si="57"/>
        <v>0</v>
      </c>
      <c r="G181" s="345"/>
      <c r="H181" s="100"/>
      <c r="I181" s="424">
        <f t="shared" si="58"/>
        <v>0</v>
      </c>
      <c r="J181" s="345"/>
      <c r="K181" s="100"/>
      <c r="L181" s="424">
        <f t="shared" si="59"/>
        <v>0</v>
      </c>
      <c r="M181" s="345"/>
      <c r="N181" s="100"/>
      <c r="O181" s="445">
        <f t="shared" si="60"/>
        <v>0</v>
      </c>
      <c r="P181" s="346">
        <f t="shared" ref="P181:P191" si="68">SUM(M181,J181,G181,D181)</f>
        <v>0</v>
      </c>
      <c r="Q181" s="347">
        <f t="shared" ref="Q181:Q191" si="69">SUM(N181,K181,H181,E181)</f>
        <v>0</v>
      </c>
      <c r="R181" s="424">
        <f t="shared" si="63"/>
        <v>0</v>
      </c>
    </row>
    <row r="182" spans="1:18" outlineLevel="1">
      <c r="A182" s="344">
        <v>177</v>
      </c>
      <c r="B182" s="92" t="s">
        <v>461</v>
      </c>
      <c r="C182" s="407" t="s">
        <v>462</v>
      </c>
      <c r="D182" s="345"/>
      <c r="E182" s="100"/>
      <c r="F182" s="424">
        <f t="shared" si="57"/>
        <v>0</v>
      </c>
      <c r="G182" s="345"/>
      <c r="H182" s="100"/>
      <c r="I182" s="424">
        <f t="shared" si="58"/>
        <v>0</v>
      </c>
      <c r="J182" s="345"/>
      <c r="K182" s="100"/>
      <c r="L182" s="424">
        <f t="shared" si="59"/>
        <v>0</v>
      </c>
      <c r="M182" s="345"/>
      <c r="N182" s="100"/>
      <c r="O182" s="445">
        <f t="shared" si="60"/>
        <v>0</v>
      </c>
      <c r="P182" s="346">
        <f t="shared" si="68"/>
        <v>0</v>
      </c>
      <c r="Q182" s="347">
        <f t="shared" si="69"/>
        <v>0</v>
      </c>
      <c r="R182" s="424">
        <f t="shared" si="63"/>
        <v>0</v>
      </c>
    </row>
    <row r="183" spans="1:18" outlineLevel="1">
      <c r="A183" s="344">
        <v>178</v>
      </c>
      <c r="B183" s="92" t="s">
        <v>463</v>
      </c>
      <c r="C183" s="407" t="s">
        <v>464</v>
      </c>
      <c r="D183" s="345"/>
      <c r="E183" s="100"/>
      <c r="F183" s="424">
        <f t="shared" si="57"/>
        <v>0</v>
      </c>
      <c r="G183" s="345"/>
      <c r="H183" s="100"/>
      <c r="I183" s="424">
        <f t="shared" si="58"/>
        <v>0</v>
      </c>
      <c r="J183" s="345"/>
      <c r="K183" s="100"/>
      <c r="L183" s="424">
        <f t="shared" si="59"/>
        <v>0</v>
      </c>
      <c r="M183" s="345"/>
      <c r="N183" s="100"/>
      <c r="O183" s="445">
        <f t="shared" si="60"/>
        <v>0</v>
      </c>
      <c r="P183" s="346">
        <f t="shared" si="68"/>
        <v>0</v>
      </c>
      <c r="Q183" s="347">
        <f t="shared" si="69"/>
        <v>0</v>
      </c>
      <c r="R183" s="424">
        <f t="shared" si="63"/>
        <v>0</v>
      </c>
    </row>
    <row r="184" spans="1:18" outlineLevel="1">
      <c r="A184" s="344">
        <v>179</v>
      </c>
      <c r="B184" s="92" t="s">
        <v>465</v>
      </c>
      <c r="C184" s="407" t="s">
        <v>466</v>
      </c>
      <c r="D184" s="345"/>
      <c r="E184" s="100"/>
      <c r="F184" s="424">
        <f t="shared" si="57"/>
        <v>0</v>
      </c>
      <c r="G184" s="345"/>
      <c r="H184" s="100"/>
      <c r="I184" s="424">
        <f t="shared" si="58"/>
        <v>0</v>
      </c>
      <c r="J184" s="345"/>
      <c r="K184" s="100"/>
      <c r="L184" s="424">
        <f t="shared" si="59"/>
        <v>0</v>
      </c>
      <c r="M184" s="345"/>
      <c r="N184" s="100"/>
      <c r="O184" s="445">
        <f t="shared" si="60"/>
        <v>0</v>
      </c>
      <c r="P184" s="346">
        <f t="shared" si="68"/>
        <v>0</v>
      </c>
      <c r="Q184" s="347">
        <f t="shared" si="69"/>
        <v>0</v>
      </c>
      <c r="R184" s="424">
        <f t="shared" si="63"/>
        <v>0</v>
      </c>
    </row>
    <row r="185" spans="1:18" ht="45" outlineLevel="1">
      <c r="A185" s="344">
        <v>180</v>
      </c>
      <c r="B185" s="92" t="s">
        <v>467</v>
      </c>
      <c r="C185" s="407" t="s">
        <v>468</v>
      </c>
      <c r="D185" s="345"/>
      <c r="E185" s="100"/>
      <c r="F185" s="424">
        <f t="shared" si="57"/>
        <v>0</v>
      </c>
      <c r="G185" s="345"/>
      <c r="H185" s="100"/>
      <c r="I185" s="424">
        <f t="shared" si="58"/>
        <v>0</v>
      </c>
      <c r="J185" s="345"/>
      <c r="K185" s="100"/>
      <c r="L185" s="424">
        <f t="shared" si="59"/>
        <v>0</v>
      </c>
      <c r="M185" s="345"/>
      <c r="N185" s="100"/>
      <c r="O185" s="445">
        <f t="shared" si="60"/>
        <v>0</v>
      </c>
      <c r="P185" s="346">
        <f t="shared" si="68"/>
        <v>0</v>
      </c>
      <c r="Q185" s="347">
        <f t="shared" si="69"/>
        <v>0</v>
      </c>
      <c r="R185" s="424">
        <f t="shared" si="63"/>
        <v>0</v>
      </c>
    </row>
    <row r="186" spans="1:18" outlineLevel="1">
      <c r="A186" s="344">
        <v>181</v>
      </c>
      <c r="B186" s="379" t="s">
        <v>469</v>
      </c>
      <c r="C186" s="407" t="s">
        <v>470</v>
      </c>
      <c r="D186" s="345">
        <v>3000</v>
      </c>
      <c r="E186" s="100">
        <v>6270</v>
      </c>
      <c r="F186" s="424">
        <f t="shared" si="57"/>
        <v>3270</v>
      </c>
      <c r="G186" s="345"/>
      <c r="H186" s="100"/>
      <c r="I186" s="424">
        <f t="shared" si="58"/>
        <v>0</v>
      </c>
      <c r="J186" s="345"/>
      <c r="K186" s="100"/>
      <c r="L186" s="424">
        <f t="shared" si="59"/>
        <v>0</v>
      </c>
      <c r="M186" s="345"/>
      <c r="N186" s="100"/>
      <c r="O186" s="445">
        <f t="shared" si="60"/>
        <v>0</v>
      </c>
      <c r="P186" s="346">
        <f t="shared" si="68"/>
        <v>3000</v>
      </c>
      <c r="Q186" s="347">
        <f t="shared" si="69"/>
        <v>6270</v>
      </c>
      <c r="R186" s="424">
        <f t="shared" si="63"/>
        <v>3270</v>
      </c>
    </row>
    <row r="187" spans="1:18" outlineLevel="1">
      <c r="A187" s="344">
        <v>182</v>
      </c>
      <c r="B187" s="379" t="s">
        <v>471</v>
      </c>
      <c r="C187" s="407" t="s">
        <v>472</v>
      </c>
      <c r="D187" s="345"/>
      <c r="E187" s="100"/>
      <c r="F187" s="424">
        <f t="shared" si="57"/>
        <v>0</v>
      </c>
      <c r="G187" s="345"/>
      <c r="H187" s="100"/>
      <c r="I187" s="424">
        <f t="shared" si="58"/>
        <v>0</v>
      </c>
      <c r="J187" s="345"/>
      <c r="K187" s="100"/>
      <c r="L187" s="424">
        <f t="shared" si="59"/>
        <v>0</v>
      </c>
      <c r="M187" s="345"/>
      <c r="N187" s="100"/>
      <c r="O187" s="445">
        <f t="shared" si="60"/>
        <v>0</v>
      </c>
      <c r="P187" s="346">
        <f t="shared" si="68"/>
        <v>0</v>
      </c>
      <c r="Q187" s="347">
        <f t="shared" si="69"/>
        <v>0</v>
      </c>
      <c r="R187" s="424">
        <f t="shared" si="63"/>
        <v>0</v>
      </c>
    </row>
    <row r="188" spans="1:18" outlineLevel="1">
      <c r="A188" s="344">
        <v>183</v>
      </c>
      <c r="B188" s="92" t="s">
        <v>473</v>
      </c>
      <c r="C188" s="407" t="s">
        <v>474</v>
      </c>
      <c r="D188" s="345"/>
      <c r="E188" s="100"/>
      <c r="F188" s="424">
        <f t="shared" si="57"/>
        <v>0</v>
      </c>
      <c r="G188" s="345"/>
      <c r="H188" s="100"/>
      <c r="I188" s="424">
        <f t="shared" si="58"/>
        <v>0</v>
      </c>
      <c r="J188" s="345"/>
      <c r="K188" s="100"/>
      <c r="L188" s="424">
        <f t="shared" si="59"/>
        <v>0</v>
      </c>
      <c r="M188" s="345"/>
      <c r="N188" s="100"/>
      <c r="O188" s="445">
        <f t="shared" si="60"/>
        <v>0</v>
      </c>
      <c r="P188" s="346">
        <f t="shared" si="68"/>
        <v>0</v>
      </c>
      <c r="Q188" s="347">
        <f t="shared" si="69"/>
        <v>0</v>
      </c>
      <c r="R188" s="424">
        <f t="shared" si="63"/>
        <v>0</v>
      </c>
    </row>
    <row r="189" spans="1:18" outlineLevel="1">
      <c r="A189" s="344">
        <v>184</v>
      </c>
      <c r="B189" s="92" t="s">
        <v>475</v>
      </c>
      <c r="C189" s="407" t="s">
        <v>476</v>
      </c>
      <c r="D189" s="345"/>
      <c r="E189" s="100">
        <v>1843</v>
      </c>
      <c r="F189" s="424">
        <f t="shared" si="57"/>
        <v>1843</v>
      </c>
      <c r="G189" s="345"/>
      <c r="H189" s="100"/>
      <c r="I189" s="424">
        <f t="shared" si="58"/>
        <v>0</v>
      </c>
      <c r="J189" s="345"/>
      <c r="K189" s="100"/>
      <c r="L189" s="424">
        <f t="shared" si="59"/>
        <v>0</v>
      </c>
      <c r="M189" s="345"/>
      <c r="N189" s="100"/>
      <c r="O189" s="445">
        <f t="shared" si="60"/>
        <v>0</v>
      </c>
      <c r="P189" s="346">
        <f t="shared" si="68"/>
        <v>0</v>
      </c>
      <c r="Q189" s="347">
        <f t="shared" si="69"/>
        <v>1843</v>
      </c>
      <c r="R189" s="424">
        <f t="shared" si="63"/>
        <v>1843</v>
      </c>
    </row>
    <row r="190" spans="1:18" ht="68.25" outlineLevel="1" thickBot="1">
      <c r="A190" s="380" t="s">
        <v>477</v>
      </c>
      <c r="B190" s="94" t="s">
        <v>478</v>
      </c>
      <c r="C190" s="408" t="s">
        <v>479</v>
      </c>
      <c r="D190" s="363">
        <v>0</v>
      </c>
      <c r="E190" s="102"/>
      <c r="F190" s="428">
        <f t="shared" si="57"/>
        <v>0</v>
      </c>
      <c r="G190" s="363"/>
      <c r="H190" s="102"/>
      <c r="I190" s="428">
        <f t="shared" si="58"/>
        <v>0</v>
      </c>
      <c r="J190" s="363"/>
      <c r="K190" s="102"/>
      <c r="L190" s="428">
        <f t="shared" si="59"/>
        <v>0</v>
      </c>
      <c r="M190" s="363"/>
      <c r="N190" s="102"/>
      <c r="O190" s="448">
        <f t="shared" si="60"/>
        <v>0</v>
      </c>
      <c r="P190" s="381">
        <f t="shared" si="68"/>
        <v>0</v>
      </c>
      <c r="Q190" s="369">
        <f t="shared" si="69"/>
        <v>0</v>
      </c>
      <c r="R190" s="428">
        <f t="shared" si="63"/>
        <v>0</v>
      </c>
    </row>
    <row r="191" spans="1:18" s="110" customFormat="1" ht="12" thickBot="1">
      <c r="A191" s="364">
        <v>185</v>
      </c>
      <c r="B191" s="365" t="s">
        <v>480</v>
      </c>
      <c r="C191" s="411" t="s">
        <v>481</v>
      </c>
      <c r="D191" s="366">
        <f>SUM(D98,D99,D109,D114,D173,D174)</f>
        <v>530000</v>
      </c>
      <c r="E191" s="366">
        <f>SUM(E98,E99,E109,E114,E173,E174)</f>
        <v>538656</v>
      </c>
      <c r="F191" s="367">
        <f t="shared" si="57"/>
        <v>8656</v>
      </c>
      <c r="G191" s="366">
        <f>SUM(G98,G99,G109,G114,G173,G174)</f>
        <v>0</v>
      </c>
      <c r="H191" s="366">
        <f>SUM(H98,H99,H109,H114,H173,H174)</f>
        <v>0</v>
      </c>
      <c r="I191" s="367">
        <f t="shared" si="58"/>
        <v>0</v>
      </c>
      <c r="J191" s="366">
        <f>SUM(J98,J99,J109,J114,J173,J174)</f>
        <v>0</v>
      </c>
      <c r="K191" s="366">
        <f>SUM(K98,K99,K109,K114,K173,K174)</f>
        <v>0</v>
      </c>
      <c r="L191" s="367">
        <f t="shared" si="59"/>
        <v>0</v>
      </c>
      <c r="M191" s="366">
        <f>SUM(M98,M99,M109,M114,M173,M174)</f>
        <v>0</v>
      </c>
      <c r="N191" s="366">
        <f>SUM(N98,N99,N109,N114,N173,N174)</f>
        <v>0</v>
      </c>
      <c r="O191" s="367">
        <f t="shared" si="60"/>
        <v>0</v>
      </c>
      <c r="P191" s="366">
        <f t="shared" si="68"/>
        <v>530000</v>
      </c>
      <c r="Q191" s="366">
        <f t="shared" si="69"/>
        <v>538656</v>
      </c>
      <c r="R191" s="367">
        <f t="shared" si="63"/>
        <v>8656</v>
      </c>
    </row>
    <row r="192" spans="1:18" ht="12" thickBot="1">
      <c r="A192" s="108"/>
      <c r="B192" s="95"/>
      <c r="C192" s="112"/>
      <c r="E192" s="106"/>
      <c r="F192" s="434"/>
      <c r="G192" s="429"/>
      <c r="H192" s="106"/>
      <c r="I192" s="434"/>
      <c r="J192" s="429"/>
      <c r="K192" s="106"/>
      <c r="L192" s="434"/>
      <c r="M192" s="429"/>
      <c r="N192" s="106"/>
      <c r="O192" s="452"/>
      <c r="P192" s="457"/>
      <c r="Q192" s="107"/>
      <c r="R192" s="434"/>
    </row>
    <row r="193" spans="1:18">
      <c r="A193" s="374">
        <v>186</v>
      </c>
      <c r="B193" s="382" t="s">
        <v>482</v>
      </c>
      <c r="C193" s="414" t="s">
        <v>483</v>
      </c>
      <c r="D193" s="341"/>
      <c r="E193" s="286"/>
      <c r="F193" s="423">
        <f t="shared" ref="F193:F233" si="70">SUM(E193-D193)</f>
        <v>0</v>
      </c>
      <c r="G193" s="341"/>
      <c r="H193" s="286"/>
      <c r="I193" s="423">
        <f t="shared" ref="I193:I233" si="71">SUM(H193-G193)</f>
        <v>0</v>
      </c>
      <c r="J193" s="341"/>
      <c r="K193" s="286"/>
      <c r="L193" s="423">
        <f t="shared" ref="L193:L233" si="72">SUM(K193-J193)</f>
        <v>0</v>
      </c>
      <c r="M193" s="341"/>
      <c r="N193" s="286"/>
      <c r="O193" s="444">
        <f t="shared" ref="O193:O233" si="73">SUM(N193-M193)</f>
        <v>0</v>
      </c>
      <c r="P193" s="342">
        <f t="shared" ref="P193:P223" si="74">SUM(M193,J193,G193,D193)</f>
        <v>0</v>
      </c>
      <c r="Q193" s="375">
        <f t="shared" ref="Q193:Q223" si="75">SUM(N193,K193,H193,E193)</f>
        <v>0</v>
      </c>
      <c r="R193" s="423">
        <f t="shared" ref="R193:R223" si="76">SUM(Q193-P193)</f>
        <v>0</v>
      </c>
    </row>
    <row r="194" spans="1:18" s="110" customFormat="1">
      <c r="A194" s="360">
        <v>187</v>
      </c>
      <c r="B194" s="287" t="s">
        <v>484</v>
      </c>
      <c r="C194" s="409" t="s">
        <v>485</v>
      </c>
      <c r="D194" s="362">
        <f>SUM(D195:D197)</f>
        <v>0</v>
      </c>
      <c r="E194" s="347">
        <v>5780</v>
      </c>
      <c r="F194" s="426">
        <f t="shared" si="70"/>
        <v>5780</v>
      </c>
      <c r="G194" s="362">
        <f>SUM(G195:G197)</f>
        <v>0</v>
      </c>
      <c r="H194" s="347">
        <v>414</v>
      </c>
      <c r="I194" s="426">
        <f t="shared" si="71"/>
        <v>414</v>
      </c>
      <c r="J194" s="362">
        <f>SUM(J195:J197)</f>
        <v>0</v>
      </c>
      <c r="K194" s="347">
        <f>SUM(K195:K197)</f>
        <v>279</v>
      </c>
      <c r="L194" s="426">
        <f t="shared" si="72"/>
        <v>279</v>
      </c>
      <c r="M194" s="362">
        <f>SUM(M195:M197)</f>
        <v>3550</v>
      </c>
      <c r="N194" s="347">
        <f>SUM(N195:N197)</f>
        <v>1004</v>
      </c>
      <c r="O194" s="426">
        <f t="shared" si="73"/>
        <v>-2546</v>
      </c>
      <c r="P194" s="362">
        <f t="shared" si="74"/>
        <v>3550</v>
      </c>
      <c r="Q194" s="347">
        <f t="shared" si="75"/>
        <v>7477</v>
      </c>
      <c r="R194" s="426">
        <f t="shared" si="76"/>
        <v>3927</v>
      </c>
    </row>
    <row r="195" spans="1:18" outlineLevel="1">
      <c r="A195" s="376" t="s">
        <v>477</v>
      </c>
      <c r="B195" s="93" t="s">
        <v>484</v>
      </c>
      <c r="C195" s="407" t="s">
        <v>486</v>
      </c>
      <c r="D195" s="345"/>
      <c r="E195" s="100"/>
      <c r="F195" s="424">
        <f t="shared" si="70"/>
        <v>0</v>
      </c>
      <c r="G195" s="345"/>
      <c r="H195" s="124">
        <v>414</v>
      </c>
      <c r="I195" s="424">
        <f t="shared" si="71"/>
        <v>414</v>
      </c>
      <c r="J195" s="345"/>
      <c r="K195" s="124">
        <v>279</v>
      </c>
      <c r="L195" s="424">
        <f t="shared" si="72"/>
        <v>279</v>
      </c>
      <c r="M195" s="345">
        <v>3550</v>
      </c>
      <c r="N195" s="124">
        <v>1004</v>
      </c>
      <c r="O195" s="445">
        <f t="shared" si="73"/>
        <v>-2546</v>
      </c>
      <c r="P195" s="346">
        <f t="shared" si="74"/>
        <v>3550</v>
      </c>
      <c r="Q195" s="347">
        <f t="shared" si="75"/>
        <v>1697</v>
      </c>
      <c r="R195" s="424">
        <f t="shared" si="76"/>
        <v>-1853</v>
      </c>
    </row>
    <row r="196" spans="1:18" ht="22.5" outlineLevel="1">
      <c r="A196" s="376">
        <v>188</v>
      </c>
      <c r="B196" s="93" t="s">
        <v>487</v>
      </c>
      <c r="C196" s="407" t="s">
        <v>488</v>
      </c>
      <c r="D196" s="345"/>
      <c r="E196" s="124">
        <v>33</v>
      </c>
      <c r="F196" s="424">
        <f t="shared" si="70"/>
        <v>33</v>
      </c>
      <c r="G196" s="345"/>
      <c r="H196" s="124"/>
      <c r="I196" s="424">
        <f t="shared" si="71"/>
        <v>0</v>
      </c>
      <c r="J196" s="345"/>
      <c r="K196" s="100"/>
      <c r="L196" s="424">
        <f t="shared" si="72"/>
        <v>0</v>
      </c>
      <c r="M196" s="345"/>
      <c r="N196" s="100"/>
      <c r="O196" s="445">
        <f t="shared" si="73"/>
        <v>0</v>
      </c>
      <c r="P196" s="346">
        <f t="shared" si="74"/>
        <v>0</v>
      </c>
      <c r="Q196" s="347">
        <f t="shared" si="75"/>
        <v>33</v>
      </c>
      <c r="R196" s="424">
        <f t="shared" si="76"/>
        <v>33</v>
      </c>
    </row>
    <row r="197" spans="1:18" ht="22.5" outlineLevel="1">
      <c r="A197" s="376">
        <v>189</v>
      </c>
      <c r="B197" s="93" t="s">
        <v>489</v>
      </c>
      <c r="C197" s="407" t="s">
        <v>490</v>
      </c>
      <c r="D197" s="345"/>
      <c r="E197" s="124"/>
      <c r="F197" s="424">
        <f t="shared" si="70"/>
        <v>0</v>
      </c>
      <c r="G197" s="345"/>
      <c r="H197" s="124"/>
      <c r="I197" s="424">
        <f t="shared" si="71"/>
        <v>0</v>
      </c>
      <c r="J197" s="345"/>
      <c r="K197" s="100"/>
      <c r="L197" s="424">
        <f t="shared" si="72"/>
        <v>0</v>
      </c>
      <c r="M197" s="345"/>
      <c r="N197" s="100"/>
      <c r="O197" s="445">
        <f t="shared" si="73"/>
        <v>0</v>
      </c>
      <c r="P197" s="346">
        <f t="shared" si="74"/>
        <v>0</v>
      </c>
      <c r="Q197" s="347">
        <f t="shared" si="75"/>
        <v>0</v>
      </c>
      <c r="R197" s="424">
        <f t="shared" si="76"/>
        <v>0</v>
      </c>
    </row>
    <row r="198" spans="1:18">
      <c r="A198" s="376">
        <v>190</v>
      </c>
      <c r="B198" s="93" t="s">
        <v>491</v>
      </c>
      <c r="C198" s="407" t="s">
        <v>492</v>
      </c>
      <c r="D198" s="345"/>
      <c r="E198" s="124">
        <v>1300</v>
      </c>
      <c r="F198" s="424">
        <f t="shared" si="70"/>
        <v>1300</v>
      </c>
      <c r="G198" s="345"/>
      <c r="H198" s="124">
        <v>429</v>
      </c>
      <c r="I198" s="424">
        <f t="shared" si="71"/>
        <v>429</v>
      </c>
      <c r="J198" s="345"/>
      <c r="K198" s="100"/>
      <c r="L198" s="424">
        <f t="shared" si="72"/>
        <v>0</v>
      </c>
      <c r="M198" s="345"/>
      <c r="N198" s="100"/>
      <c r="O198" s="445">
        <f t="shared" si="73"/>
        <v>0</v>
      </c>
      <c r="P198" s="346">
        <f t="shared" si="74"/>
        <v>0</v>
      </c>
      <c r="Q198" s="347">
        <f t="shared" si="75"/>
        <v>1729</v>
      </c>
      <c r="R198" s="424">
        <f t="shared" si="76"/>
        <v>1729</v>
      </c>
    </row>
    <row r="199" spans="1:18" outlineLevel="1">
      <c r="A199" s="376">
        <v>191</v>
      </c>
      <c r="B199" s="93" t="s">
        <v>493</v>
      </c>
      <c r="C199" s="407" t="s">
        <v>494</v>
      </c>
      <c r="D199" s="345"/>
      <c r="E199" s="100">
        <v>18</v>
      </c>
      <c r="F199" s="424">
        <f t="shared" si="70"/>
        <v>18</v>
      </c>
      <c r="G199" s="345"/>
      <c r="H199" s="124"/>
      <c r="I199" s="424">
        <f t="shared" si="71"/>
        <v>0</v>
      </c>
      <c r="J199" s="345"/>
      <c r="K199" s="100"/>
      <c r="L199" s="424">
        <f t="shared" si="72"/>
        <v>0</v>
      </c>
      <c r="M199" s="345"/>
      <c r="N199" s="100"/>
      <c r="O199" s="445">
        <f t="shared" si="73"/>
        <v>0</v>
      </c>
      <c r="P199" s="346">
        <f t="shared" si="74"/>
        <v>0</v>
      </c>
      <c r="Q199" s="347">
        <f t="shared" si="75"/>
        <v>18</v>
      </c>
      <c r="R199" s="424">
        <f t="shared" si="76"/>
        <v>18</v>
      </c>
    </row>
    <row r="200" spans="1:18" s="110" customFormat="1">
      <c r="A200" s="360">
        <v>192</v>
      </c>
      <c r="B200" s="285" t="s">
        <v>495</v>
      </c>
      <c r="C200" s="409" t="s">
        <v>496</v>
      </c>
      <c r="D200" s="362">
        <f>SUM(D201:D206)</f>
        <v>20000</v>
      </c>
      <c r="E200" s="347">
        <v>62011</v>
      </c>
      <c r="F200" s="426">
        <f t="shared" si="70"/>
        <v>42011</v>
      </c>
      <c r="G200" s="362">
        <f>SUM(G201:G206)</f>
        <v>0</v>
      </c>
      <c r="H200" s="347">
        <f>SUM(H201:H206)</f>
        <v>0</v>
      </c>
      <c r="I200" s="426">
        <f t="shared" si="71"/>
        <v>0</v>
      </c>
      <c r="J200" s="362">
        <f>SUM(J201:J206)</f>
        <v>0</v>
      </c>
      <c r="K200" s="347">
        <f>SUM(K201:K206)</f>
        <v>0</v>
      </c>
      <c r="L200" s="426">
        <f t="shared" si="72"/>
        <v>0</v>
      </c>
      <c r="M200" s="362">
        <f>SUM(M201:M206)</f>
        <v>0</v>
      </c>
      <c r="N200" s="347">
        <f>SUM(N201:N206)</f>
        <v>0</v>
      </c>
      <c r="O200" s="426">
        <f t="shared" si="73"/>
        <v>0</v>
      </c>
      <c r="P200" s="362">
        <f t="shared" si="74"/>
        <v>20000</v>
      </c>
      <c r="Q200" s="347">
        <f t="shared" si="75"/>
        <v>62011</v>
      </c>
      <c r="R200" s="426">
        <f t="shared" si="76"/>
        <v>42011</v>
      </c>
    </row>
    <row r="201" spans="1:18" outlineLevel="1">
      <c r="A201" s="376">
        <v>193</v>
      </c>
      <c r="B201" s="93" t="s">
        <v>497</v>
      </c>
      <c r="C201" s="407" t="s">
        <v>498</v>
      </c>
      <c r="D201" s="345"/>
      <c r="E201" s="100"/>
      <c r="F201" s="424">
        <f t="shared" si="70"/>
        <v>0</v>
      </c>
      <c r="G201" s="345"/>
      <c r="H201" s="100"/>
      <c r="I201" s="424">
        <f t="shared" si="71"/>
        <v>0</v>
      </c>
      <c r="J201" s="345"/>
      <c r="K201" s="100"/>
      <c r="L201" s="424">
        <f t="shared" si="72"/>
        <v>0</v>
      </c>
      <c r="M201" s="345"/>
      <c r="N201" s="100"/>
      <c r="O201" s="445">
        <f t="shared" si="73"/>
        <v>0</v>
      </c>
      <c r="P201" s="346">
        <f t="shared" si="74"/>
        <v>0</v>
      </c>
      <c r="Q201" s="347">
        <f t="shared" si="75"/>
        <v>0</v>
      </c>
      <c r="R201" s="424">
        <f t="shared" si="76"/>
        <v>0</v>
      </c>
    </row>
    <row r="202" spans="1:18" ht="22.5" outlineLevel="1">
      <c r="A202" s="376">
        <v>194</v>
      </c>
      <c r="B202" s="93" t="s">
        <v>499</v>
      </c>
      <c r="C202" s="407" t="s">
        <v>500</v>
      </c>
      <c r="D202" s="345"/>
      <c r="E202" s="100">
        <v>57992</v>
      </c>
      <c r="F202" s="424">
        <f t="shared" si="70"/>
        <v>57992</v>
      </c>
      <c r="G202" s="345"/>
      <c r="H202" s="100"/>
      <c r="I202" s="424">
        <f t="shared" si="71"/>
        <v>0</v>
      </c>
      <c r="J202" s="345"/>
      <c r="K202" s="100"/>
      <c r="L202" s="424">
        <f t="shared" si="72"/>
        <v>0</v>
      </c>
      <c r="M202" s="345"/>
      <c r="N202" s="100"/>
      <c r="O202" s="445">
        <f t="shared" si="73"/>
        <v>0</v>
      </c>
      <c r="P202" s="346">
        <f t="shared" si="74"/>
        <v>0</v>
      </c>
      <c r="Q202" s="347">
        <f t="shared" si="75"/>
        <v>57992</v>
      </c>
      <c r="R202" s="424">
        <f t="shared" si="76"/>
        <v>57992</v>
      </c>
    </row>
    <row r="203" spans="1:18" ht="22.5" outlineLevel="1">
      <c r="A203" s="376">
        <v>195</v>
      </c>
      <c r="B203" s="93" t="s">
        <v>501</v>
      </c>
      <c r="C203" s="407" t="s">
        <v>502</v>
      </c>
      <c r="D203" s="345">
        <v>20000</v>
      </c>
      <c r="E203" s="124">
        <v>4019</v>
      </c>
      <c r="F203" s="424">
        <f t="shared" si="70"/>
        <v>-15981</v>
      </c>
      <c r="G203" s="345"/>
      <c r="H203" s="100"/>
      <c r="I203" s="424">
        <f t="shared" si="71"/>
        <v>0</v>
      </c>
      <c r="J203" s="345"/>
      <c r="K203" s="100"/>
      <c r="L203" s="424">
        <f t="shared" si="72"/>
        <v>0</v>
      </c>
      <c r="M203" s="345"/>
      <c r="N203" s="100"/>
      <c r="O203" s="445">
        <f t="shared" si="73"/>
        <v>0</v>
      </c>
      <c r="P203" s="346">
        <f t="shared" si="74"/>
        <v>20000</v>
      </c>
      <c r="Q203" s="347">
        <f t="shared" si="75"/>
        <v>4019</v>
      </c>
      <c r="R203" s="424">
        <f t="shared" si="76"/>
        <v>-15981</v>
      </c>
    </row>
    <row r="204" spans="1:18" ht="22.5" outlineLevel="1">
      <c r="A204" s="376">
        <v>196</v>
      </c>
      <c r="B204" s="93" t="s">
        <v>503</v>
      </c>
      <c r="C204" s="407" t="s">
        <v>504</v>
      </c>
      <c r="D204" s="345"/>
      <c r="E204" s="124"/>
      <c r="F204" s="424">
        <f t="shared" si="70"/>
        <v>0</v>
      </c>
      <c r="G204" s="345"/>
      <c r="H204" s="100"/>
      <c r="I204" s="424">
        <f t="shared" si="71"/>
        <v>0</v>
      </c>
      <c r="J204" s="345"/>
      <c r="K204" s="100"/>
      <c r="L204" s="424">
        <f t="shared" si="72"/>
        <v>0</v>
      </c>
      <c r="M204" s="345"/>
      <c r="N204" s="100"/>
      <c r="O204" s="445">
        <f t="shared" si="73"/>
        <v>0</v>
      </c>
      <c r="P204" s="346">
        <f t="shared" si="74"/>
        <v>0</v>
      </c>
      <c r="Q204" s="347">
        <f t="shared" si="75"/>
        <v>0</v>
      </c>
      <c r="R204" s="424">
        <f t="shared" si="76"/>
        <v>0</v>
      </c>
    </row>
    <row r="205" spans="1:18" ht="22.5" outlineLevel="1">
      <c r="A205" s="376">
        <v>197</v>
      </c>
      <c r="B205" s="93" t="s">
        <v>505</v>
      </c>
      <c r="C205" s="407" t="s">
        <v>506</v>
      </c>
      <c r="D205" s="345"/>
      <c r="E205" s="124"/>
      <c r="F205" s="424">
        <f t="shared" si="70"/>
        <v>0</v>
      </c>
      <c r="G205" s="345"/>
      <c r="H205" s="100"/>
      <c r="I205" s="424">
        <f t="shared" si="71"/>
        <v>0</v>
      </c>
      <c r="J205" s="345"/>
      <c r="K205" s="100"/>
      <c r="L205" s="424">
        <f t="shared" si="72"/>
        <v>0</v>
      </c>
      <c r="M205" s="345"/>
      <c r="N205" s="100"/>
      <c r="O205" s="445">
        <f t="shared" si="73"/>
        <v>0</v>
      </c>
      <c r="P205" s="346">
        <f t="shared" si="74"/>
        <v>0</v>
      </c>
      <c r="Q205" s="347">
        <f t="shared" si="75"/>
        <v>0</v>
      </c>
      <c r="R205" s="424">
        <f t="shared" si="76"/>
        <v>0</v>
      </c>
    </row>
    <row r="206" spans="1:18" outlineLevel="1">
      <c r="A206" s="376">
        <v>198</v>
      </c>
      <c r="B206" s="93" t="s">
        <v>507</v>
      </c>
      <c r="C206" s="407" t="s">
        <v>508</v>
      </c>
      <c r="D206" s="345"/>
      <c r="E206" s="124"/>
      <c r="F206" s="424">
        <f t="shared" si="70"/>
        <v>0</v>
      </c>
      <c r="G206" s="345"/>
      <c r="H206" s="100"/>
      <c r="I206" s="424">
        <f t="shared" si="71"/>
        <v>0</v>
      </c>
      <c r="J206" s="345"/>
      <c r="K206" s="124"/>
      <c r="L206" s="424">
        <f t="shared" si="72"/>
        <v>0</v>
      </c>
      <c r="M206" s="345"/>
      <c r="N206" s="100"/>
      <c r="O206" s="445">
        <f t="shared" si="73"/>
        <v>0</v>
      </c>
      <c r="P206" s="346">
        <f t="shared" si="74"/>
        <v>0</v>
      </c>
      <c r="Q206" s="347">
        <f t="shared" si="75"/>
        <v>0</v>
      </c>
      <c r="R206" s="424">
        <f t="shared" si="76"/>
        <v>0</v>
      </c>
    </row>
    <row r="207" spans="1:18">
      <c r="A207" s="376">
        <v>199</v>
      </c>
      <c r="B207" s="93" t="s">
        <v>509</v>
      </c>
      <c r="C207" s="407" t="s">
        <v>510</v>
      </c>
      <c r="D207" s="345">
        <v>7874</v>
      </c>
      <c r="E207" s="124">
        <v>9559</v>
      </c>
      <c r="F207" s="424">
        <f t="shared" si="70"/>
        <v>1685</v>
      </c>
      <c r="G207" s="345"/>
      <c r="H207" s="100"/>
      <c r="I207" s="424">
        <f t="shared" si="71"/>
        <v>0</v>
      </c>
      <c r="J207" s="345">
        <v>9402</v>
      </c>
      <c r="K207" s="124">
        <v>9585</v>
      </c>
      <c r="L207" s="424">
        <f t="shared" si="72"/>
        <v>183</v>
      </c>
      <c r="M207" s="345"/>
      <c r="N207" s="100"/>
      <c r="O207" s="445">
        <f t="shared" si="73"/>
        <v>0</v>
      </c>
      <c r="P207" s="346">
        <f t="shared" si="74"/>
        <v>17276</v>
      </c>
      <c r="Q207" s="347">
        <f t="shared" si="75"/>
        <v>19144</v>
      </c>
      <c r="R207" s="424">
        <f t="shared" si="76"/>
        <v>1868</v>
      </c>
    </row>
    <row r="208" spans="1:18">
      <c r="A208" s="376">
        <v>200</v>
      </c>
      <c r="B208" s="93" t="s">
        <v>511</v>
      </c>
      <c r="C208" s="407" t="s">
        <v>512</v>
      </c>
      <c r="D208" s="345">
        <v>2126</v>
      </c>
      <c r="E208" s="124">
        <v>38498</v>
      </c>
      <c r="F208" s="424">
        <f t="shared" si="70"/>
        <v>36372</v>
      </c>
      <c r="G208" s="345">
        <v>0</v>
      </c>
      <c r="H208" s="100">
        <v>116</v>
      </c>
      <c r="I208" s="424">
        <f t="shared" si="71"/>
        <v>116</v>
      </c>
      <c r="J208" s="345">
        <v>2539</v>
      </c>
      <c r="K208" s="124">
        <v>2552</v>
      </c>
      <c r="L208" s="424">
        <f t="shared" si="72"/>
        <v>13</v>
      </c>
      <c r="M208" s="345">
        <v>0</v>
      </c>
      <c r="N208" s="100"/>
      <c r="O208" s="445">
        <f t="shared" si="73"/>
        <v>0</v>
      </c>
      <c r="P208" s="346">
        <f t="shared" si="74"/>
        <v>4665</v>
      </c>
      <c r="Q208" s="347">
        <f t="shared" si="75"/>
        <v>41166</v>
      </c>
      <c r="R208" s="424">
        <f t="shared" si="76"/>
        <v>36501</v>
      </c>
    </row>
    <row r="209" spans="1:18">
      <c r="A209" s="376">
        <v>201</v>
      </c>
      <c r="B209" s="93" t="s">
        <v>513</v>
      </c>
      <c r="C209" s="407" t="s">
        <v>514</v>
      </c>
      <c r="D209" s="345"/>
      <c r="E209" s="124"/>
      <c r="F209" s="424">
        <f t="shared" si="70"/>
        <v>0</v>
      </c>
      <c r="G209" s="345"/>
      <c r="H209" s="100"/>
      <c r="I209" s="424">
        <f t="shared" si="71"/>
        <v>0</v>
      </c>
      <c r="J209" s="345"/>
      <c r="K209" s="100"/>
      <c r="L209" s="424">
        <f t="shared" si="72"/>
        <v>0</v>
      </c>
      <c r="M209" s="345"/>
      <c r="N209" s="100"/>
      <c r="O209" s="445">
        <f t="shared" si="73"/>
        <v>0</v>
      </c>
      <c r="P209" s="346">
        <f t="shared" si="74"/>
        <v>0</v>
      </c>
      <c r="Q209" s="347">
        <f t="shared" si="75"/>
        <v>0</v>
      </c>
      <c r="R209" s="424">
        <f t="shared" si="76"/>
        <v>0</v>
      </c>
    </row>
    <row r="210" spans="1:18" s="110" customFormat="1">
      <c r="A210" s="282">
        <v>202</v>
      </c>
      <c r="B210" s="285" t="s">
        <v>515</v>
      </c>
      <c r="C210" s="415" t="s">
        <v>516</v>
      </c>
      <c r="D210" s="362">
        <f>SUM(D211:D213)</f>
        <v>0</v>
      </c>
      <c r="E210" s="347">
        <f>SUM(E211:E213)</f>
        <v>2590</v>
      </c>
      <c r="F210" s="426">
        <f t="shared" si="70"/>
        <v>2590</v>
      </c>
      <c r="G210" s="362">
        <f>SUM(G211:G213)</f>
        <v>0</v>
      </c>
      <c r="H210" s="347">
        <f>SUM(H211:H213)</f>
        <v>0</v>
      </c>
      <c r="I210" s="426">
        <f t="shared" si="71"/>
        <v>0</v>
      </c>
      <c r="J210" s="362">
        <f>SUM(J211:J213)</f>
        <v>0</v>
      </c>
      <c r="K210" s="347">
        <f>SUM(K211:K213)</f>
        <v>0</v>
      </c>
      <c r="L210" s="426">
        <f t="shared" si="72"/>
        <v>0</v>
      </c>
      <c r="M210" s="362">
        <f>SUM(M211:M213)</f>
        <v>0</v>
      </c>
      <c r="N210" s="347">
        <f>SUM(N211:N213)</f>
        <v>0</v>
      </c>
      <c r="O210" s="426">
        <f t="shared" si="73"/>
        <v>0</v>
      </c>
      <c r="P210" s="362">
        <f t="shared" si="74"/>
        <v>0</v>
      </c>
      <c r="Q210" s="347">
        <f t="shared" si="75"/>
        <v>2590</v>
      </c>
      <c r="R210" s="426">
        <f t="shared" si="76"/>
        <v>2590</v>
      </c>
    </row>
    <row r="211" spans="1:18" outlineLevel="1">
      <c r="A211" s="97">
        <v>203</v>
      </c>
      <c r="B211" s="93" t="s">
        <v>517</v>
      </c>
      <c r="C211" s="416" t="s">
        <v>518</v>
      </c>
      <c r="D211" s="345"/>
      <c r="E211" s="124">
        <v>2590</v>
      </c>
      <c r="F211" s="424">
        <f t="shared" si="70"/>
        <v>2590</v>
      </c>
      <c r="G211" s="345"/>
      <c r="H211" s="100"/>
      <c r="I211" s="424">
        <f t="shared" si="71"/>
        <v>0</v>
      </c>
      <c r="J211" s="345"/>
      <c r="K211" s="100"/>
      <c r="L211" s="424">
        <f t="shared" si="72"/>
        <v>0</v>
      </c>
      <c r="M211" s="345"/>
      <c r="N211" s="100"/>
      <c r="O211" s="445">
        <f t="shared" si="73"/>
        <v>0</v>
      </c>
      <c r="P211" s="346">
        <f t="shared" si="74"/>
        <v>0</v>
      </c>
      <c r="Q211" s="347">
        <f t="shared" si="75"/>
        <v>2590</v>
      </c>
      <c r="R211" s="424">
        <f t="shared" si="76"/>
        <v>2590</v>
      </c>
    </row>
    <row r="212" spans="1:18" outlineLevel="1">
      <c r="A212" s="97">
        <v>204</v>
      </c>
      <c r="B212" s="93" t="s">
        <v>519</v>
      </c>
      <c r="C212" s="416" t="s">
        <v>520</v>
      </c>
      <c r="D212" s="345"/>
      <c r="E212" s="100"/>
      <c r="F212" s="424">
        <f t="shared" si="70"/>
        <v>0</v>
      </c>
      <c r="G212" s="345"/>
      <c r="H212" s="100"/>
      <c r="I212" s="424">
        <f t="shared" si="71"/>
        <v>0</v>
      </c>
      <c r="J212" s="345"/>
      <c r="K212" s="100"/>
      <c r="L212" s="424">
        <f t="shared" si="72"/>
        <v>0</v>
      </c>
      <c r="M212" s="345"/>
      <c r="N212" s="100"/>
      <c r="O212" s="445">
        <f t="shared" si="73"/>
        <v>0</v>
      </c>
      <c r="P212" s="346">
        <f t="shared" si="74"/>
        <v>0</v>
      </c>
      <c r="Q212" s="347">
        <f t="shared" si="75"/>
        <v>0</v>
      </c>
      <c r="R212" s="424">
        <f t="shared" si="76"/>
        <v>0</v>
      </c>
    </row>
    <row r="213" spans="1:18" outlineLevel="1">
      <c r="A213" s="97">
        <v>205</v>
      </c>
      <c r="B213" s="93" t="s">
        <v>521</v>
      </c>
      <c r="C213" s="416" t="s">
        <v>522</v>
      </c>
      <c r="D213" s="345"/>
      <c r="E213" s="100"/>
      <c r="F213" s="424">
        <f t="shared" si="70"/>
        <v>0</v>
      </c>
      <c r="G213" s="345"/>
      <c r="H213" s="100"/>
      <c r="I213" s="424">
        <f t="shared" si="71"/>
        <v>0</v>
      </c>
      <c r="J213" s="345"/>
      <c r="K213" s="100"/>
      <c r="L213" s="424">
        <f t="shared" si="72"/>
        <v>0</v>
      </c>
      <c r="M213" s="345"/>
      <c r="N213" s="100"/>
      <c r="O213" s="445">
        <f t="shared" si="73"/>
        <v>0</v>
      </c>
      <c r="P213" s="346">
        <f t="shared" si="74"/>
        <v>0</v>
      </c>
      <c r="Q213" s="347">
        <f t="shared" si="75"/>
        <v>0</v>
      </c>
      <c r="R213" s="424">
        <f t="shared" si="76"/>
        <v>0</v>
      </c>
    </row>
    <row r="214" spans="1:18" s="89" customFormat="1" collapsed="1">
      <c r="A214" s="97">
        <v>206</v>
      </c>
      <c r="B214" s="378" t="s">
        <v>523</v>
      </c>
      <c r="C214" s="416" t="s">
        <v>524</v>
      </c>
      <c r="D214" s="346">
        <f>SUM(D215:D218)</f>
        <v>0</v>
      </c>
      <c r="E214" s="283"/>
      <c r="F214" s="424">
        <f t="shared" si="70"/>
        <v>0</v>
      </c>
      <c r="G214" s="346">
        <f>SUM(G215:G218)</f>
        <v>0</v>
      </c>
      <c r="H214" s="283"/>
      <c r="I214" s="424">
        <f t="shared" si="71"/>
        <v>0</v>
      </c>
      <c r="J214" s="346">
        <f>SUM(J215:J218)</f>
        <v>0</v>
      </c>
      <c r="K214" s="283"/>
      <c r="L214" s="424">
        <f t="shared" si="72"/>
        <v>0</v>
      </c>
      <c r="M214" s="346">
        <f>SUM(M215:M218)</f>
        <v>0</v>
      </c>
      <c r="N214" s="283"/>
      <c r="O214" s="424">
        <f t="shared" si="73"/>
        <v>0</v>
      </c>
      <c r="P214" s="346">
        <f t="shared" si="74"/>
        <v>0</v>
      </c>
      <c r="Q214" s="283">
        <f t="shared" si="75"/>
        <v>0</v>
      </c>
      <c r="R214" s="424">
        <f t="shared" si="76"/>
        <v>0</v>
      </c>
    </row>
    <row r="215" spans="1:18" ht="22.5" hidden="1" outlineLevel="1">
      <c r="A215" s="97">
        <v>207</v>
      </c>
      <c r="B215" s="93" t="s">
        <v>525</v>
      </c>
      <c r="C215" s="416" t="s">
        <v>526</v>
      </c>
      <c r="D215" s="345"/>
      <c r="E215" s="100"/>
      <c r="F215" s="424">
        <f t="shared" si="70"/>
        <v>0</v>
      </c>
      <c r="G215" s="345"/>
      <c r="H215" s="100"/>
      <c r="I215" s="424">
        <f t="shared" si="71"/>
        <v>0</v>
      </c>
      <c r="J215" s="345"/>
      <c r="K215" s="100"/>
      <c r="L215" s="424">
        <f t="shared" si="72"/>
        <v>0</v>
      </c>
      <c r="M215" s="345"/>
      <c r="N215" s="100"/>
      <c r="O215" s="445">
        <f t="shared" si="73"/>
        <v>0</v>
      </c>
      <c r="P215" s="346">
        <f t="shared" si="74"/>
        <v>0</v>
      </c>
      <c r="Q215" s="347">
        <f t="shared" si="75"/>
        <v>0</v>
      </c>
      <c r="R215" s="424">
        <f t="shared" si="76"/>
        <v>0</v>
      </c>
    </row>
    <row r="216" spans="1:18" ht="22.5" hidden="1" outlineLevel="1">
      <c r="A216" s="97">
        <v>208</v>
      </c>
      <c r="B216" s="93" t="s">
        <v>527</v>
      </c>
      <c r="C216" s="416" t="s">
        <v>528</v>
      </c>
      <c r="D216" s="345"/>
      <c r="E216" s="100"/>
      <c r="F216" s="424">
        <f t="shared" si="70"/>
        <v>0</v>
      </c>
      <c r="G216" s="345"/>
      <c r="H216" s="100"/>
      <c r="I216" s="424">
        <f t="shared" si="71"/>
        <v>0</v>
      </c>
      <c r="J216" s="345"/>
      <c r="K216" s="100"/>
      <c r="L216" s="424">
        <f t="shared" si="72"/>
        <v>0</v>
      </c>
      <c r="M216" s="345"/>
      <c r="N216" s="100"/>
      <c r="O216" s="445">
        <f t="shared" si="73"/>
        <v>0</v>
      </c>
      <c r="P216" s="346">
        <f t="shared" si="74"/>
        <v>0</v>
      </c>
      <c r="Q216" s="347">
        <f t="shared" si="75"/>
        <v>0</v>
      </c>
      <c r="R216" s="424">
        <f t="shared" si="76"/>
        <v>0</v>
      </c>
    </row>
    <row r="217" spans="1:18" ht="22.5" hidden="1" outlineLevel="1">
      <c r="A217" s="97">
        <v>209</v>
      </c>
      <c r="B217" s="93" t="s">
        <v>529</v>
      </c>
      <c r="C217" s="416" t="s">
        <v>530</v>
      </c>
      <c r="D217" s="345"/>
      <c r="E217" s="100"/>
      <c r="F217" s="424">
        <f t="shared" si="70"/>
        <v>0</v>
      </c>
      <c r="G217" s="345"/>
      <c r="H217" s="100"/>
      <c r="I217" s="424">
        <f t="shared" si="71"/>
        <v>0</v>
      </c>
      <c r="J217" s="345"/>
      <c r="K217" s="100"/>
      <c r="L217" s="424">
        <f t="shared" si="72"/>
        <v>0</v>
      </c>
      <c r="M217" s="345"/>
      <c r="N217" s="100"/>
      <c r="O217" s="445">
        <f t="shared" si="73"/>
        <v>0</v>
      </c>
      <c r="P217" s="346">
        <f t="shared" si="74"/>
        <v>0</v>
      </c>
      <c r="Q217" s="347">
        <f t="shared" si="75"/>
        <v>0</v>
      </c>
      <c r="R217" s="424">
        <f t="shared" si="76"/>
        <v>0</v>
      </c>
    </row>
    <row r="218" spans="1:18" ht="22.5" hidden="1" outlineLevel="1">
      <c r="A218" s="97">
        <v>210</v>
      </c>
      <c r="B218" s="93" t="s">
        <v>531</v>
      </c>
      <c r="C218" s="416" t="s">
        <v>532</v>
      </c>
      <c r="D218" s="345"/>
      <c r="E218" s="100"/>
      <c r="F218" s="424">
        <f t="shared" si="70"/>
        <v>0</v>
      </c>
      <c r="G218" s="345"/>
      <c r="H218" s="100"/>
      <c r="I218" s="424">
        <f t="shared" si="71"/>
        <v>0</v>
      </c>
      <c r="J218" s="345"/>
      <c r="K218" s="100"/>
      <c r="L218" s="424">
        <f t="shared" si="72"/>
        <v>0</v>
      </c>
      <c r="M218" s="345"/>
      <c r="N218" s="100"/>
      <c r="O218" s="445">
        <f t="shared" si="73"/>
        <v>0</v>
      </c>
      <c r="P218" s="346">
        <f t="shared" si="74"/>
        <v>0</v>
      </c>
      <c r="Q218" s="347">
        <f t="shared" si="75"/>
        <v>0</v>
      </c>
      <c r="R218" s="424">
        <f t="shared" si="76"/>
        <v>0</v>
      </c>
    </row>
    <row r="219" spans="1:18">
      <c r="A219" s="97">
        <v>211</v>
      </c>
      <c r="B219" s="378" t="s">
        <v>533</v>
      </c>
      <c r="C219" s="416" t="s">
        <v>534</v>
      </c>
      <c r="D219" s="345"/>
      <c r="E219" s="124">
        <v>180</v>
      </c>
      <c r="F219" s="424">
        <f t="shared" si="70"/>
        <v>180</v>
      </c>
      <c r="G219" s="345"/>
      <c r="H219" s="100"/>
      <c r="I219" s="424">
        <f t="shared" si="71"/>
        <v>0</v>
      </c>
      <c r="J219" s="345"/>
      <c r="K219" s="100"/>
      <c r="L219" s="424">
        <f t="shared" si="72"/>
        <v>0</v>
      </c>
      <c r="M219" s="345"/>
      <c r="N219" s="100"/>
      <c r="O219" s="445">
        <f t="shared" si="73"/>
        <v>0</v>
      </c>
      <c r="P219" s="346">
        <f t="shared" si="74"/>
        <v>0</v>
      </c>
      <c r="Q219" s="347">
        <f t="shared" si="75"/>
        <v>180</v>
      </c>
      <c r="R219" s="424">
        <f t="shared" si="76"/>
        <v>180</v>
      </c>
    </row>
    <row r="220" spans="1:18" s="110" customFormat="1" ht="12" collapsed="1" thickBot="1">
      <c r="A220" s="282">
        <v>212</v>
      </c>
      <c r="B220" s="383" t="s">
        <v>535</v>
      </c>
      <c r="C220" s="415" t="s">
        <v>536</v>
      </c>
      <c r="D220" s="362">
        <f>SUM(D221:D222)</f>
        <v>0</v>
      </c>
      <c r="E220" s="347">
        <v>64533</v>
      </c>
      <c r="F220" s="426">
        <f t="shared" si="70"/>
        <v>64533</v>
      </c>
      <c r="G220" s="362">
        <f>SUM(G221:G222)</f>
        <v>0</v>
      </c>
      <c r="H220" s="347">
        <v>136</v>
      </c>
      <c r="I220" s="426">
        <f t="shared" si="71"/>
        <v>136</v>
      </c>
      <c r="J220" s="362">
        <f>SUM(J221:J222)</f>
        <v>0</v>
      </c>
      <c r="K220" s="347">
        <v>3436</v>
      </c>
      <c r="L220" s="426">
        <f t="shared" si="72"/>
        <v>3436</v>
      </c>
      <c r="M220" s="362">
        <f>SUM(M221:M222)</f>
        <v>0</v>
      </c>
      <c r="N220" s="347">
        <v>22</v>
      </c>
      <c r="O220" s="426">
        <f t="shared" si="73"/>
        <v>22</v>
      </c>
      <c r="P220" s="362">
        <f t="shared" si="74"/>
        <v>0</v>
      </c>
      <c r="Q220" s="347">
        <f t="shared" si="75"/>
        <v>68127</v>
      </c>
      <c r="R220" s="426">
        <f t="shared" si="76"/>
        <v>68127</v>
      </c>
    </row>
    <row r="221" spans="1:18" ht="56.25" hidden="1" outlineLevel="1">
      <c r="A221" s="97">
        <v>213</v>
      </c>
      <c r="B221" s="93" t="s">
        <v>537</v>
      </c>
      <c r="C221" s="416" t="s">
        <v>538</v>
      </c>
      <c r="D221" s="345"/>
      <c r="E221" s="100"/>
      <c r="F221" s="424">
        <f t="shared" si="70"/>
        <v>0</v>
      </c>
      <c r="G221" s="345"/>
      <c r="H221" s="100"/>
      <c r="I221" s="424">
        <f t="shared" si="71"/>
        <v>0</v>
      </c>
      <c r="J221" s="345"/>
      <c r="K221" s="100"/>
      <c r="L221" s="424">
        <f t="shared" si="72"/>
        <v>0</v>
      </c>
      <c r="M221" s="345"/>
      <c r="N221" s="100"/>
      <c r="O221" s="445">
        <f t="shared" si="73"/>
        <v>0</v>
      </c>
      <c r="P221" s="346">
        <f t="shared" si="74"/>
        <v>0</v>
      </c>
      <c r="Q221" s="347">
        <f t="shared" si="75"/>
        <v>0</v>
      </c>
      <c r="R221" s="424">
        <f t="shared" si="76"/>
        <v>0</v>
      </c>
    </row>
    <row r="222" spans="1:18" ht="12" hidden="1" outlineLevel="1" thickBot="1">
      <c r="A222" s="97">
        <v>214</v>
      </c>
      <c r="B222" s="93" t="s">
        <v>539</v>
      </c>
      <c r="C222" s="416" t="s">
        <v>540</v>
      </c>
      <c r="D222" s="363">
        <v>0</v>
      </c>
      <c r="E222" s="135"/>
      <c r="F222" s="428">
        <f t="shared" si="70"/>
        <v>0</v>
      </c>
      <c r="G222" s="363">
        <v>0</v>
      </c>
      <c r="H222" s="135">
        <v>136</v>
      </c>
      <c r="I222" s="428">
        <f t="shared" si="71"/>
        <v>136</v>
      </c>
      <c r="J222" s="363">
        <v>0</v>
      </c>
      <c r="K222" s="102"/>
      <c r="L222" s="428">
        <f t="shared" si="72"/>
        <v>0</v>
      </c>
      <c r="M222" s="363">
        <v>0</v>
      </c>
      <c r="N222" s="102"/>
      <c r="O222" s="448">
        <f t="shared" si="73"/>
        <v>0</v>
      </c>
      <c r="P222" s="381">
        <f t="shared" si="74"/>
        <v>0</v>
      </c>
      <c r="Q222" s="369">
        <f t="shared" si="75"/>
        <v>136</v>
      </c>
      <c r="R222" s="428">
        <f t="shared" si="76"/>
        <v>136</v>
      </c>
    </row>
    <row r="223" spans="1:18" s="110" customFormat="1" ht="12" thickBot="1">
      <c r="A223" s="384">
        <v>215</v>
      </c>
      <c r="B223" s="385" t="s">
        <v>541</v>
      </c>
      <c r="C223" s="417" t="s">
        <v>542</v>
      </c>
      <c r="D223" s="366">
        <f>SUM(D193,D195,D198,D210,D207,D208,D209,D214,D220,D219,D200)</f>
        <v>30000</v>
      </c>
      <c r="E223" s="366">
        <f>SUM(E193,E194,E198,E210,E207,E208,E209,E214,E220,E219,E200)</f>
        <v>184451</v>
      </c>
      <c r="F223" s="367">
        <f t="shared" si="70"/>
        <v>154451</v>
      </c>
      <c r="G223" s="366">
        <f>SUM(G193,G195,G198,G210,G207,G208,G209,G214,G220,G219,G200)</f>
        <v>0</v>
      </c>
      <c r="H223" s="366">
        <f>SUM(H193,H195,H198,H210,H207,H208,H209,H214,H220,H219,H200)</f>
        <v>1095</v>
      </c>
      <c r="I223" s="367">
        <f t="shared" si="71"/>
        <v>1095</v>
      </c>
      <c r="J223" s="366">
        <f>SUM(J193,J195,J198,J210,J207,J208,J209,J214,J220,J219,J200)</f>
        <v>11941</v>
      </c>
      <c r="K223" s="366">
        <f>SUM(K193,K195,K198,K210,K207,K208,K209,K214,K220,K219,K200)</f>
        <v>15852</v>
      </c>
      <c r="L223" s="367">
        <f t="shared" si="72"/>
        <v>3911</v>
      </c>
      <c r="M223" s="366">
        <f>SUM(M193,M195,M198,M210,M207,M208,M209,M214,M220,M219,M200)</f>
        <v>3550</v>
      </c>
      <c r="N223" s="366">
        <f>SUM(N193,N195,N198,N210,N207,N208,N209,N214,N220,N219,N200)</f>
        <v>1026</v>
      </c>
      <c r="O223" s="367">
        <f t="shared" si="73"/>
        <v>-2524</v>
      </c>
      <c r="P223" s="366">
        <f t="shared" si="74"/>
        <v>45491</v>
      </c>
      <c r="Q223" s="366">
        <f t="shared" si="75"/>
        <v>202424</v>
      </c>
      <c r="R223" s="367">
        <f t="shared" si="76"/>
        <v>156933</v>
      </c>
    </row>
    <row r="224" spans="1:18" ht="12" thickBot="1">
      <c r="A224" s="108"/>
      <c r="D224" s="432"/>
      <c r="E224" s="36"/>
      <c r="F224" s="435">
        <f t="shared" si="70"/>
        <v>0</v>
      </c>
      <c r="G224" s="432"/>
      <c r="I224" s="435">
        <f t="shared" si="71"/>
        <v>0</v>
      </c>
      <c r="K224" s="36"/>
      <c r="L224" s="435">
        <f t="shared" si="72"/>
        <v>0</v>
      </c>
      <c r="N224" s="36"/>
      <c r="O224" s="453">
        <f t="shared" si="73"/>
        <v>0</v>
      </c>
      <c r="P224" s="458"/>
      <c r="Q224" s="110"/>
      <c r="R224" s="435">
        <f t="shared" ref="R224" si="77">SUM(Q224-P224)</f>
        <v>0</v>
      </c>
    </row>
    <row r="225" spans="1:18" s="110" customFormat="1" collapsed="1">
      <c r="A225" s="386">
        <v>216</v>
      </c>
      <c r="B225" s="387" t="s">
        <v>543</v>
      </c>
      <c r="C225" s="412" t="s">
        <v>544</v>
      </c>
      <c r="D225" s="388">
        <f>SUM(D226:D227)</f>
        <v>0</v>
      </c>
      <c r="E225" s="343">
        <f t="shared" ref="E225" si="78">SUM(E226:E227)</f>
        <v>0</v>
      </c>
      <c r="F225" s="431">
        <f t="shared" si="70"/>
        <v>0</v>
      </c>
      <c r="G225" s="388">
        <f>SUM(G226:G227)</f>
        <v>0</v>
      </c>
      <c r="H225" s="343">
        <f t="shared" ref="H225" si="79">SUM(H226:H227)</f>
        <v>0</v>
      </c>
      <c r="I225" s="431">
        <f t="shared" si="71"/>
        <v>0</v>
      </c>
      <c r="J225" s="388">
        <f>SUM(J226:J227)</f>
        <v>0</v>
      </c>
      <c r="K225" s="343">
        <f t="shared" ref="K225" si="80">SUM(K226:K227)</f>
        <v>0</v>
      </c>
      <c r="L225" s="431">
        <f t="shared" si="72"/>
        <v>0</v>
      </c>
      <c r="M225" s="388">
        <f>SUM(M226:M227)</f>
        <v>0</v>
      </c>
      <c r="N225" s="343">
        <f t="shared" ref="N225" si="81">SUM(N226:N227)</f>
        <v>0</v>
      </c>
      <c r="O225" s="431">
        <f t="shared" si="73"/>
        <v>0</v>
      </c>
      <c r="P225" s="388">
        <f t="shared" ref="P225:P233" si="82">SUM(M225,J225,G225,D225)</f>
        <v>0</v>
      </c>
      <c r="Q225" s="343">
        <f t="shared" ref="Q225:Q233" si="83">SUM(N225,K225,H225,E225)</f>
        <v>0</v>
      </c>
      <c r="R225" s="431">
        <f t="shared" ref="R225:R233" si="84">SUM(Q225-P225)</f>
        <v>0</v>
      </c>
    </row>
    <row r="226" spans="1:18" ht="22.5" hidden="1" outlineLevel="1">
      <c r="A226" s="97">
        <v>217</v>
      </c>
      <c r="B226" s="93" t="s">
        <v>545</v>
      </c>
      <c r="C226" s="416" t="s">
        <v>546</v>
      </c>
      <c r="D226" s="345"/>
      <c r="E226" s="100"/>
      <c r="F226" s="424">
        <f t="shared" si="70"/>
        <v>0</v>
      </c>
      <c r="G226" s="345"/>
      <c r="H226" s="100"/>
      <c r="I226" s="424">
        <f t="shared" si="71"/>
        <v>0</v>
      </c>
      <c r="J226" s="345"/>
      <c r="K226" s="100"/>
      <c r="L226" s="424">
        <f t="shared" si="72"/>
        <v>0</v>
      </c>
      <c r="M226" s="345"/>
      <c r="N226" s="100"/>
      <c r="O226" s="445">
        <f t="shared" si="73"/>
        <v>0</v>
      </c>
      <c r="P226" s="346">
        <f t="shared" si="82"/>
        <v>0</v>
      </c>
      <c r="Q226" s="347">
        <f t="shared" si="83"/>
        <v>0</v>
      </c>
      <c r="R226" s="424">
        <f t="shared" si="84"/>
        <v>0</v>
      </c>
    </row>
    <row r="227" spans="1:18" hidden="1" outlineLevel="1">
      <c r="A227" s="97">
        <v>219</v>
      </c>
      <c r="B227" s="93" t="s">
        <v>547</v>
      </c>
      <c r="C227" s="416" t="s">
        <v>548</v>
      </c>
      <c r="D227" s="345"/>
      <c r="E227" s="100"/>
      <c r="F227" s="424">
        <f t="shared" si="70"/>
        <v>0</v>
      </c>
      <c r="G227" s="345"/>
      <c r="H227" s="100"/>
      <c r="I227" s="424">
        <f t="shared" si="71"/>
        <v>0</v>
      </c>
      <c r="J227" s="345"/>
      <c r="K227" s="100"/>
      <c r="L227" s="424">
        <f t="shared" si="72"/>
        <v>0</v>
      </c>
      <c r="M227" s="345"/>
      <c r="N227" s="100"/>
      <c r="O227" s="445">
        <f t="shared" si="73"/>
        <v>0</v>
      </c>
      <c r="P227" s="346">
        <f t="shared" si="82"/>
        <v>0</v>
      </c>
      <c r="Q227" s="347">
        <f t="shared" si="83"/>
        <v>0</v>
      </c>
      <c r="R227" s="424">
        <f t="shared" si="84"/>
        <v>0</v>
      </c>
    </row>
    <row r="228" spans="1:18" s="36" customFormat="1">
      <c r="A228" s="282">
        <v>218</v>
      </c>
      <c r="B228" s="287" t="s">
        <v>549</v>
      </c>
      <c r="C228" s="415" t="s">
        <v>550</v>
      </c>
      <c r="D228" s="361">
        <v>0</v>
      </c>
      <c r="E228" s="100"/>
      <c r="F228" s="426">
        <f t="shared" si="70"/>
        <v>0</v>
      </c>
      <c r="G228" s="361">
        <v>0</v>
      </c>
      <c r="H228" s="100"/>
      <c r="I228" s="426">
        <f t="shared" si="71"/>
        <v>0</v>
      </c>
      <c r="J228" s="361">
        <v>0</v>
      </c>
      <c r="K228" s="100"/>
      <c r="L228" s="426">
        <f t="shared" si="72"/>
        <v>0</v>
      </c>
      <c r="M228" s="361">
        <v>0</v>
      </c>
      <c r="N228" s="100"/>
      <c r="O228" s="442">
        <f t="shared" si="73"/>
        <v>0</v>
      </c>
      <c r="P228" s="362">
        <f t="shared" si="82"/>
        <v>0</v>
      </c>
      <c r="Q228" s="347">
        <f t="shared" si="83"/>
        <v>0</v>
      </c>
      <c r="R228" s="426">
        <f t="shared" si="84"/>
        <v>0</v>
      </c>
    </row>
    <row r="229" spans="1:18" s="36" customFormat="1">
      <c r="A229" s="282">
        <v>220</v>
      </c>
      <c r="B229" s="287" t="s">
        <v>551</v>
      </c>
      <c r="C229" s="415" t="s">
        <v>552</v>
      </c>
      <c r="D229" s="361">
        <v>0</v>
      </c>
      <c r="E229" s="124">
        <v>66099</v>
      </c>
      <c r="F229" s="426">
        <f t="shared" si="70"/>
        <v>66099</v>
      </c>
      <c r="G229" s="361">
        <v>0</v>
      </c>
      <c r="H229" s="100"/>
      <c r="I229" s="426">
        <f t="shared" si="71"/>
        <v>0</v>
      </c>
      <c r="J229" s="361">
        <v>0</v>
      </c>
      <c r="K229" s="100"/>
      <c r="L229" s="426">
        <f t="shared" si="72"/>
        <v>0</v>
      </c>
      <c r="M229" s="361">
        <v>0</v>
      </c>
      <c r="N229" s="100"/>
      <c r="O229" s="442">
        <f t="shared" si="73"/>
        <v>0</v>
      </c>
      <c r="P229" s="362">
        <f t="shared" si="82"/>
        <v>0</v>
      </c>
      <c r="Q229" s="347">
        <f t="shared" si="83"/>
        <v>66099</v>
      </c>
      <c r="R229" s="426">
        <f t="shared" si="84"/>
        <v>66099</v>
      </c>
    </row>
    <row r="230" spans="1:18" s="36" customFormat="1" collapsed="1">
      <c r="A230" s="282">
        <v>221</v>
      </c>
      <c r="B230" s="287" t="s">
        <v>553</v>
      </c>
      <c r="C230" s="415" t="s">
        <v>554</v>
      </c>
      <c r="D230" s="361">
        <v>0</v>
      </c>
      <c r="E230" s="100"/>
      <c r="F230" s="426">
        <f t="shared" si="70"/>
        <v>0</v>
      </c>
      <c r="G230" s="361">
        <v>0</v>
      </c>
      <c r="H230" s="100"/>
      <c r="I230" s="426">
        <f t="shared" si="71"/>
        <v>0</v>
      </c>
      <c r="J230" s="361">
        <v>0</v>
      </c>
      <c r="K230" s="100"/>
      <c r="L230" s="426">
        <f t="shared" si="72"/>
        <v>0</v>
      </c>
      <c r="M230" s="361">
        <v>0</v>
      </c>
      <c r="N230" s="100"/>
      <c r="O230" s="442">
        <f t="shared" si="73"/>
        <v>0</v>
      </c>
      <c r="P230" s="362">
        <f t="shared" si="82"/>
        <v>0</v>
      </c>
      <c r="Q230" s="347">
        <f t="shared" si="83"/>
        <v>0</v>
      </c>
      <c r="R230" s="426">
        <f t="shared" si="84"/>
        <v>0</v>
      </c>
    </row>
    <row r="231" spans="1:18" hidden="1" outlineLevel="1">
      <c r="A231" s="282">
        <v>222</v>
      </c>
      <c r="B231" s="93" t="s">
        <v>555</v>
      </c>
      <c r="C231" s="416" t="s">
        <v>556</v>
      </c>
      <c r="D231" s="345"/>
      <c r="E231" s="100"/>
      <c r="F231" s="424">
        <f t="shared" si="70"/>
        <v>0</v>
      </c>
      <c r="G231" s="345"/>
      <c r="H231" s="100"/>
      <c r="I231" s="424">
        <f t="shared" si="71"/>
        <v>0</v>
      </c>
      <c r="J231" s="345"/>
      <c r="K231" s="100"/>
      <c r="L231" s="424">
        <f t="shared" si="72"/>
        <v>0</v>
      </c>
      <c r="M231" s="345"/>
      <c r="N231" s="100"/>
      <c r="O231" s="445">
        <f t="shared" si="73"/>
        <v>0</v>
      </c>
      <c r="P231" s="346">
        <f t="shared" si="82"/>
        <v>0</v>
      </c>
      <c r="Q231" s="347">
        <f t="shared" si="83"/>
        <v>0</v>
      </c>
      <c r="R231" s="424">
        <f t="shared" si="84"/>
        <v>0</v>
      </c>
    </row>
    <row r="232" spans="1:18" s="36" customFormat="1" ht="23.25" thickBot="1">
      <c r="A232" s="282">
        <v>223</v>
      </c>
      <c r="B232" s="287" t="s">
        <v>557</v>
      </c>
      <c r="C232" s="415" t="s">
        <v>558</v>
      </c>
      <c r="D232" s="389">
        <v>0</v>
      </c>
      <c r="E232" s="102"/>
      <c r="F232" s="436">
        <f t="shared" si="70"/>
        <v>0</v>
      </c>
      <c r="G232" s="389">
        <v>0</v>
      </c>
      <c r="H232" s="102"/>
      <c r="I232" s="436">
        <f t="shared" si="71"/>
        <v>0</v>
      </c>
      <c r="J232" s="389">
        <v>0</v>
      </c>
      <c r="K232" s="102"/>
      <c r="L232" s="436">
        <f t="shared" si="72"/>
        <v>0</v>
      </c>
      <c r="M232" s="389">
        <v>0</v>
      </c>
      <c r="N232" s="102"/>
      <c r="O232" s="454">
        <f t="shared" si="73"/>
        <v>0</v>
      </c>
      <c r="P232" s="368">
        <f t="shared" si="82"/>
        <v>0</v>
      </c>
      <c r="Q232" s="369">
        <f t="shared" si="83"/>
        <v>0</v>
      </c>
      <c r="R232" s="436">
        <f t="shared" si="84"/>
        <v>0</v>
      </c>
    </row>
    <row r="233" spans="1:18" s="110" customFormat="1" ht="12" thickBot="1">
      <c r="A233" s="390">
        <v>224</v>
      </c>
      <c r="B233" s="385" t="s">
        <v>559</v>
      </c>
      <c r="C233" s="418" t="s">
        <v>560</v>
      </c>
      <c r="D233" s="391">
        <f>SUM(D225,D228,D229,D230,D232)</f>
        <v>0</v>
      </c>
      <c r="E233" s="391">
        <f t="shared" ref="E233" si="85">SUM(E225,E228,E229,E230,E232)</f>
        <v>66099</v>
      </c>
      <c r="F233" s="367">
        <f t="shared" si="70"/>
        <v>66099</v>
      </c>
      <c r="G233" s="391">
        <f>SUM(G225,G228,G229,G230,G232)</f>
        <v>0</v>
      </c>
      <c r="H233" s="391">
        <f t="shared" ref="H233" si="86">SUM(H225,H228,H229,H230,H232)</f>
        <v>0</v>
      </c>
      <c r="I233" s="367">
        <f t="shared" si="71"/>
        <v>0</v>
      </c>
      <c r="J233" s="391">
        <f>SUM(J225,J228,J229,J230,J232)</f>
        <v>0</v>
      </c>
      <c r="K233" s="391">
        <f t="shared" ref="K233" si="87">SUM(K225,K228,K229,K230,K232)</f>
        <v>0</v>
      </c>
      <c r="L233" s="367">
        <f t="shared" si="72"/>
        <v>0</v>
      </c>
      <c r="M233" s="391">
        <f>SUM(M225,M228,M229,M230,M232)</f>
        <v>0</v>
      </c>
      <c r="N233" s="391">
        <f t="shared" ref="N233" si="88">SUM(N225,N228,N229,N230,N232)</f>
        <v>0</v>
      </c>
      <c r="O233" s="367">
        <f t="shared" si="73"/>
        <v>0</v>
      </c>
      <c r="P233" s="391">
        <f t="shared" si="82"/>
        <v>0</v>
      </c>
      <c r="Q233" s="391">
        <f t="shared" si="83"/>
        <v>66099</v>
      </c>
      <c r="R233" s="367">
        <f t="shared" si="84"/>
        <v>66099</v>
      </c>
    </row>
    <row r="234" spans="1:18" ht="12" thickBot="1">
      <c r="A234" s="114"/>
      <c r="B234" s="95"/>
      <c r="E234" s="106"/>
      <c r="F234" s="434"/>
      <c r="G234" s="429"/>
      <c r="H234" s="106"/>
      <c r="I234" s="434"/>
      <c r="J234" s="429"/>
      <c r="K234" s="106"/>
      <c r="L234" s="434"/>
      <c r="M234" s="429"/>
      <c r="N234" s="106"/>
      <c r="O234" s="452"/>
      <c r="P234" s="457"/>
      <c r="Q234" s="107"/>
      <c r="R234" s="434"/>
    </row>
    <row r="235" spans="1:18" s="36" customFormat="1" ht="22.5">
      <c r="A235" s="386">
        <v>225</v>
      </c>
      <c r="B235" s="387" t="s">
        <v>561</v>
      </c>
      <c r="C235" s="412" t="s">
        <v>562</v>
      </c>
      <c r="D235" s="372">
        <v>0</v>
      </c>
      <c r="E235" s="99"/>
      <c r="F235" s="431">
        <f t="shared" ref="F235:F260" si="89">SUM(E235-D235)</f>
        <v>0</v>
      </c>
      <c r="G235" s="372">
        <v>0</v>
      </c>
      <c r="H235" s="99"/>
      <c r="I235" s="431">
        <f t="shared" ref="I235:I260" si="90">SUM(H235-G235)</f>
        <v>0</v>
      </c>
      <c r="J235" s="372">
        <v>0</v>
      </c>
      <c r="K235" s="99"/>
      <c r="L235" s="431">
        <f t="shared" ref="L235:L260" si="91">SUM(K235-J235)</f>
        <v>0</v>
      </c>
      <c r="M235" s="372">
        <v>0</v>
      </c>
      <c r="N235" s="99"/>
      <c r="O235" s="450">
        <f t="shared" ref="O235:O260" si="92">SUM(N235-M235)</f>
        <v>0</v>
      </c>
      <c r="P235" s="388">
        <f t="shared" ref="P235:P260" si="93">SUM(M235,J235,G235,D235)</f>
        <v>0</v>
      </c>
      <c r="Q235" s="343">
        <f t="shared" ref="Q235:Q260" si="94">SUM(N235,K235,H235,E235)</f>
        <v>0</v>
      </c>
      <c r="R235" s="431">
        <f t="shared" ref="R235:R260" si="95">SUM(Q235-P235)</f>
        <v>0</v>
      </c>
    </row>
    <row r="236" spans="1:18" s="36" customFormat="1" ht="22.5">
      <c r="A236" s="282">
        <v>226</v>
      </c>
      <c r="B236" s="287" t="s">
        <v>563</v>
      </c>
      <c r="C236" s="415" t="s">
        <v>564</v>
      </c>
      <c r="D236" s="361">
        <v>0</v>
      </c>
      <c r="E236" s="100"/>
      <c r="F236" s="426">
        <f t="shared" si="89"/>
        <v>0</v>
      </c>
      <c r="G236" s="361">
        <v>0</v>
      </c>
      <c r="H236" s="100"/>
      <c r="I236" s="426">
        <f t="shared" si="90"/>
        <v>0</v>
      </c>
      <c r="J236" s="361">
        <v>0</v>
      </c>
      <c r="K236" s="100"/>
      <c r="L236" s="426">
        <f t="shared" si="91"/>
        <v>0</v>
      </c>
      <c r="M236" s="361">
        <v>0</v>
      </c>
      <c r="N236" s="100"/>
      <c r="O236" s="442">
        <f t="shared" si="92"/>
        <v>0</v>
      </c>
      <c r="P236" s="362">
        <f t="shared" si="93"/>
        <v>0</v>
      </c>
      <c r="Q236" s="347">
        <f t="shared" si="94"/>
        <v>0</v>
      </c>
      <c r="R236" s="426">
        <f t="shared" si="95"/>
        <v>0</v>
      </c>
    </row>
    <row r="237" spans="1:18" s="36" customFormat="1" ht="33.75">
      <c r="A237" s="282">
        <v>227</v>
      </c>
      <c r="B237" s="287" t="s">
        <v>565</v>
      </c>
      <c r="C237" s="415" t="s">
        <v>566</v>
      </c>
      <c r="D237" s="361">
        <v>0</v>
      </c>
      <c r="E237" s="100"/>
      <c r="F237" s="426">
        <f t="shared" si="89"/>
        <v>0</v>
      </c>
      <c r="G237" s="361">
        <v>0</v>
      </c>
      <c r="H237" s="100"/>
      <c r="I237" s="426">
        <f t="shared" si="90"/>
        <v>0</v>
      </c>
      <c r="J237" s="361">
        <v>0</v>
      </c>
      <c r="K237" s="100"/>
      <c r="L237" s="426">
        <f t="shared" si="91"/>
        <v>0</v>
      </c>
      <c r="M237" s="361">
        <v>0</v>
      </c>
      <c r="N237" s="100"/>
      <c r="O237" s="442">
        <f t="shared" si="92"/>
        <v>0</v>
      </c>
      <c r="P237" s="362">
        <f t="shared" si="93"/>
        <v>0</v>
      </c>
      <c r="Q237" s="347">
        <f t="shared" si="94"/>
        <v>0</v>
      </c>
      <c r="R237" s="426">
        <f t="shared" si="95"/>
        <v>0</v>
      </c>
    </row>
    <row r="238" spans="1:18" s="110" customFormat="1" ht="33.75">
      <c r="A238" s="282">
        <v>228</v>
      </c>
      <c r="B238" s="287" t="s">
        <v>567</v>
      </c>
      <c r="C238" s="415" t="s">
        <v>568</v>
      </c>
      <c r="D238" s="362">
        <f>SUM(D239:D247)</f>
        <v>0</v>
      </c>
      <c r="E238" s="347">
        <v>23172</v>
      </c>
      <c r="F238" s="426">
        <f t="shared" si="89"/>
        <v>23172</v>
      </c>
      <c r="G238" s="362">
        <f>SUM(G239:G247)</f>
        <v>0</v>
      </c>
      <c r="H238" s="347">
        <f t="shared" ref="H238" si="96">SUM(H239:H247)</f>
        <v>0</v>
      </c>
      <c r="I238" s="426">
        <f t="shared" si="90"/>
        <v>0</v>
      </c>
      <c r="J238" s="362">
        <f>SUM(J239:J247)</f>
        <v>0</v>
      </c>
      <c r="K238" s="347">
        <f t="shared" ref="K238" si="97">SUM(K239:K247)</f>
        <v>0</v>
      </c>
      <c r="L238" s="426">
        <f t="shared" si="91"/>
        <v>0</v>
      </c>
      <c r="M238" s="362">
        <f>SUM(M239:M247)</f>
        <v>0</v>
      </c>
      <c r="N238" s="347">
        <f t="shared" ref="N238" si="98">SUM(N239:N247)</f>
        <v>0</v>
      </c>
      <c r="O238" s="426">
        <f t="shared" si="92"/>
        <v>0</v>
      </c>
      <c r="P238" s="362">
        <f t="shared" si="93"/>
        <v>0</v>
      </c>
      <c r="Q238" s="347">
        <f t="shared" si="94"/>
        <v>23172</v>
      </c>
      <c r="R238" s="426">
        <f t="shared" si="95"/>
        <v>23172</v>
      </c>
    </row>
    <row r="239" spans="1:18" outlineLevel="1">
      <c r="A239" s="344">
        <v>229</v>
      </c>
      <c r="B239" s="93" t="s">
        <v>569</v>
      </c>
      <c r="C239" s="416" t="s">
        <v>570</v>
      </c>
      <c r="D239" s="345"/>
      <c r="E239" s="100"/>
      <c r="F239" s="424">
        <f t="shared" si="89"/>
        <v>0</v>
      </c>
      <c r="G239" s="345"/>
      <c r="H239" s="100"/>
      <c r="I239" s="424">
        <f t="shared" si="90"/>
        <v>0</v>
      </c>
      <c r="J239" s="345"/>
      <c r="K239" s="100"/>
      <c r="L239" s="424">
        <f t="shared" si="91"/>
        <v>0</v>
      </c>
      <c r="M239" s="345"/>
      <c r="N239" s="100"/>
      <c r="O239" s="445">
        <f t="shared" si="92"/>
        <v>0</v>
      </c>
      <c r="P239" s="346">
        <f t="shared" si="93"/>
        <v>0</v>
      </c>
      <c r="Q239" s="347">
        <f t="shared" si="94"/>
        <v>0</v>
      </c>
      <c r="R239" s="424">
        <f t="shared" si="95"/>
        <v>0</v>
      </c>
    </row>
    <row r="240" spans="1:18" outlineLevel="1">
      <c r="A240" s="344">
        <v>230</v>
      </c>
      <c r="B240" s="93" t="s">
        <v>571</v>
      </c>
      <c r="C240" s="416" t="s">
        <v>572</v>
      </c>
      <c r="D240" s="345"/>
      <c r="E240" s="124"/>
      <c r="F240" s="424">
        <f t="shared" si="89"/>
        <v>0</v>
      </c>
      <c r="G240" s="345"/>
      <c r="H240" s="100"/>
      <c r="I240" s="424">
        <f t="shared" si="90"/>
        <v>0</v>
      </c>
      <c r="J240" s="345"/>
      <c r="K240" s="100"/>
      <c r="L240" s="424">
        <f t="shared" si="91"/>
        <v>0</v>
      </c>
      <c r="M240" s="345"/>
      <c r="N240" s="100"/>
      <c r="O240" s="445">
        <f t="shared" si="92"/>
        <v>0</v>
      </c>
      <c r="P240" s="346">
        <f t="shared" si="93"/>
        <v>0</v>
      </c>
      <c r="Q240" s="347">
        <f t="shared" si="94"/>
        <v>0</v>
      </c>
      <c r="R240" s="424">
        <f t="shared" si="95"/>
        <v>0</v>
      </c>
    </row>
    <row r="241" spans="1:18" outlineLevel="1">
      <c r="A241" s="344">
        <v>231</v>
      </c>
      <c r="B241" s="93" t="s">
        <v>573</v>
      </c>
      <c r="C241" s="416" t="s">
        <v>574</v>
      </c>
      <c r="D241" s="345"/>
      <c r="E241" s="124"/>
      <c r="F241" s="424">
        <f t="shared" si="89"/>
        <v>0</v>
      </c>
      <c r="G241" s="345"/>
      <c r="H241" s="100"/>
      <c r="I241" s="424">
        <f t="shared" si="90"/>
        <v>0</v>
      </c>
      <c r="J241" s="345"/>
      <c r="K241" s="100"/>
      <c r="L241" s="424">
        <f t="shared" si="91"/>
        <v>0</v>
      </c>
      <c r="M241" s="345"/>
      <c r="N241" s="100"/>
      <c r="O241" s="445">
        <f t="shared" si="92"/>
        <v>0</v>
      </c>
      <c r="P241" s="346">
        <f t="shared" si="93"/>
        <v>0</v>
      </c>
      <c r="Q241" s="347">
        <f t="shared" si="94"/>
        <v>0</v>
      </c>
      <c r="R241" s="424">
        <f t="shared" si="95"/>
        <v>0</v>
      </c>
    </row>
    <row r="242" spans="1:18" outlineLevel="1">
      <c r="A242" s="344">
        <v>232</v>
      </c>
      <c r="B242" s="93" t="s">
        <v>575</v>
      </c>
      <c r="C242" s="416" t="s">
        <v>576</v>
      </c>
      <c r="D242" s="345"/>
      <c r="E242" s="124">
        <v>1038</v>
      </c>
      <c r="F242" s="424">
        <f t="shared" si="89"/>
        <v>1038</v>
      </c>
      <c r="G242" s="345"/>
      <c r="H242" s="100"/>
      <c r="I242" s="424">
        <f t="shared" si="90"/>
        <v>0</v>
      </c>
      <c r="J242" s="345"/>
      <c r="K242" s="100"/>
      <c r="L242" s="424">
        <f t="shared" si="91"/>
        <v>0</v>
      </c>
      <c r="M242" s="345"/>
      <c r="N242" s="100"/>
      <c r="O242" s="445">
        <f t="shared" si="92"/>
        <v>0</v>
      </c>
      <c r="P242" s="346">
        <f t="shared" si="93"/>
        <v>0</v>
      </c>
      <c r="Q242" s="347">
        <f t="shared" si="94"/>
        <v>1038</v>
      </c>
      <c r="R242" s="424">
        <f t="shared" si="95"/>
        <v>1038</v>
      </c>
    </row>
    <row r="243" spans="1:18" outlineLevel="1">
      <c r="A243" s="344">
        <v>233</v>
      </c>
      <c r="B243" s="93" t="s">
        <v>577</v>
      </c>
      <c r="C243" s="416" t="s">
        <v>578</v>
      </c>
      <c r="D243" s="345"/>
      <c r="E243" s="124"/>
      <c r="F243" s="424">
        <f t="shared" si="89"/>
        <v>0</v>
      </c>
      <c r="G243" s="345"/>
      <c r="H243" s="100"/>
      <c r="I243" s="424">
        <f t="shared" si="90"/>
        <v>0</v>
      </c>
      <c r="J243" s="345"/>
      <c r="K243" s="100"/>
      <c r="L243" s="424">
        <f t="shared" si="91"/>
        <v>0</v>
      </c>
      <c r="M243" s="345"/>
      <c r="N243" s="100"/>
      <c r="O243" s="445">
        <f t="shared" si="92"/>
        <v>0</v>
      </c>
      <c r="P243" s="346">
        <f t="shared" si="93"/>
        <v>0</v>
      </c>
      <c r="Q243" s="347">
        <f t="shared" si="94"/>
        <v>0</v>
      </c>
      <c r="R243" s="424">
        <f t="shared" si="95"/>
        <v>0</v>
      </c>
    </row>
    <row r="244" spans="1:18" ht="22.5" outlineLevel="1">
      <c r="A244" s="344">
        <v>234</v>
      </c>
      <c r="B244" s="93" t="s">
        <v>579</v>
      </c>
      <c r="C244" s="416" t="s">
        <v>580</v>
      </c>
      <c r="D244" s="345"/>
      <c r="E244" s="124"/>
      <c r="F244" s="424">
        <f t="shared" si="89"/>
        <v>0</v>
      </c>
      <c r="G244" s="345"/>
      <c r="H244" s="100"/>
      <c r="I244" s="424">
        <f t="shared" si="90"/>
        <v>0</v>
      </c>
      <c r="J244" s="345"/>
      <c r="K244" s="100"/>
      <c r="L244" s="424">
        <f t="shared" si="91"/>
        <v>0</v>
      </c>
      <c r="M244" s="345"/>
      <c r="N244" s="100"/>
      <c r="O244" s="445">
        <f t="shared" si="92"/>
        <v>0</v>
      </c>
      <c r="P244" s="346">
        <f t="shared" si="93"/>
        <v>0</v>
      </c>
      <c r="Q244" s="347">
        <f t="shared" si="94"/>
        <v>0</v>
      </c>
      <c r="R244" s="424">
        <f t="shared" si="95"/>
        <v>0</v>
      </c>
    </row>
    <row r="245" spans="1:18" ht="22.5" outlineLevel="1">
      <c r="A245" s="344">
        <v>235</v>
      </c>
      <c r="B245" s="93" t="s">
        <v>581</v>
      </c>
      <c r="C245" s="416" t="s">
        <v>582</v>
      </c>
      <c r="D245" s="345"/>
      <c r="E245" s="124">
        <v>22134</v>
      </c>
      <c r="F245" s="424">
        <f t="shared" si="89"/>
        <v>22134</v>
      </c>
      <c r="G245" s="345"/>
      <c r="H245" s="100"/>
      <c r="I245" s="424">
        <f t="shared" si="90"/>
        <v>0</v>
      </c>
      <c r="J245" s="345"/>
      <c r="K245" s="100"/>
      <c r="L245" s="424">
        <f t="shared" si="91"/>
        <v>0</v>
      </c>
      <c r="M245" s="345"/>
      <c r="N245" s="100"/>
      <c r="O245" s="445">
        <f t="shared" si="92"/>
        <v>0</v>
      </c>
      <c r="P245" s="346">
        <f t="shared" si="93"/>
        <v>0</v>
      </c>
      <c r="Q245" s="347">
        <f t="shared" si="94"/>
        <v>22134</v>
      </c>
      <c r="R245" s="424">
        <f t="shared" si="95"/>
        <v>22134</v>
      </c>
    </row>
    <row r="246" spans="1:18" outlineLevel="1">
      <c r="A246" s="344">
        <v>236</v>
      </c>
      <c r="B246" s="93" t="s">
        <v>583</v>
      </c>
      <c r="C246" s="416" t="s">
        <v>584</v>
      </c>
      <c r="D246" s="345"/>
      <c r="E246" s="124"/>
      <c r="F246" s="424">
        <f t="shared" si="89"/>
        <v>0</v>
      </c>
      <c r="G246" s="345"/>
      <c r="H246" s="100"/>
      <c r="I246" s="424">
        <f t="shared" si="90"/>
        <v>0</v>
      </c>
      <c r="J246" s="345"/>
      <c r="K246" s="100"/>
      <c r="L246" s="424">
        <f t="shared" si="91"/>
        <v>0</v>
      </c>
      <c r="M246" s="345"/>
      <c r="N246" s="100"/>
      <c r="O246" s="445">
        <f t="shared" si="92"/>
        <v>0</v>
      </c>
      <c r="P246" s="346">
        <f t="shared" si="93"/>
        <v>0</v>
      </c>
      <c r="Q246" s="347">
        <f t="shared" si="94"/>
        <v>0</v>
      </c>
      <c r="R246" s="424">
        <f t="shared" si="95"/>
        <v>0</v>
      </c>
    </row>
    <row r="247" spans="1:18" outlineLevel="1">
      <c r="A247" s="344">
        <v>237</v>
      </c>
      <c r="B247" s="93" t="s">
        <v>585</v>
      </c>
      <c r="C247" s="416" t="s">
        <v>586</v>
      </c>
      <c r="D247" s="345"/>
      <c r="E247" s="100"/>
      <c r="F247" s="424">
        <f t="shared" si="89"/>
        <v>0</v>
      </c>
      <c r="G247" s="345"/>
      <c r="H247" s="100"/>
      <c r="I247" s="424">
        <f t="shared" si="90"/>
        <v>0</v>
      </c>
      <c r="J247" s="345"/>
      <c r="K247" s="100"/>
      <c r="L247" s="424">
        <f t="shared" si="91"/>
        <v>0</v>
      </c>
      <c r="M247" s="345"/>
      <c r="N247" s="100"/>
      <c r="O247" s="445">
        <f t="shared" si="92"/>
        <v>0</v>
      </c>
      <c r="P247" s="346">
        <f t="shared" si="93"/>
        <v>0</v>
      </c>
      <c r="Q247" s="347">
        <f t="shared" si="94"/>
        <v>0</v>
      </c>
      <c r="R247" s="424">
        <f t="shared" si="95"/>
        <v>0</v>
      </c>
    </row>
    <row r="248" spans="1:18" s="110" customFormat="1" ht="23.25" collapsed="1" thickBot="1">
      <c r="A248" s="354">
        <v>238</v>
      </c>
      <c r="B248" s="285" t="s">
        <v>587</v>
      </c>
      <c r="C248" s="415" t="s">
        <v>588</v>
      </c>
      <c r="D248" s="362">
        <f>SUM(D249:D259)</f>
        <v>0</v>
      </c>
      <c r="E248" s="347">
        <v>700</v>
      </c>
      <c r="F248" s="426">
        <f t="shared" si="89"/>
        <v>700</v>
      </c>
      <c r="G248" s="362">
        <f>SUM(G249:G259)</f>
        <v>0</v>
      </c>
      <c r="H248" s="347">
        <f t="shared" ref="H248" si="99">SUM(H249:H259)</f>
        <v>0</v>
      </c>
      <c r="I248" s="426">
        <f t="shared" si="90"/>
        <v>0</v>
      </c>
      <c r="J248" s="362">
        <f>SUM(J249:J259)</f>
        <v>0</v>
      </c>
      <c r="K248" s="347">
        <f t="shared" ref="K248" si="100">SUM(K249:K259)</f>
        <v>0</v>
      </c>
      <c r="L248" s="426">
        <f t="shared" si="91"/>
        <v>0</v>
      </c>
      <c r="M248" s="362">
        <f>SUM(M249:M259)</f>
        <v>0</v>
      </c>
      <c r="N248" s="347">
        <f t="shared" ref="N248" si="101">SUM(N249:N259)</f>
        <v>0</v>
      </c>
      <c r="O248" s="426">
        <f t="shared" si="92"/>
        <v>0</v>
      </c>
      <c r="P248" s="362">
        <f t="shared" si="93"/>
        <v>0</v>
      </c>
      <c r="Q248" s="347">
        <f t="shared" si="94"/>
        <v>700</v>
      </c>
      <c r="R248" s="426">
        <f t="shared" si="95"/>
        <v>700</v>
      </c>
    </row>
    <row r="249" spans="1:18" ht="12" hidden="1" outlineLevel="1" thickBot="1">
      <c r="A249" s="344">
        <v>239</v>
      </c>
      <c r="B249" s="87" t="s">
        <v>589</v>
      </c>
      <c r="C249" s="416" t="s">
        <v>590</v>
      </c>
      <c r="D249" s="345"/>
      <c r="E249" s="100"/>
      <c r="F249" s="424">
        <f t="shared" si="89"/>
        <v>0</v>
      </c>
      <c r="G249" s="345"/>
      <c r="H249" s="100"/>
      <c r="I249" s="424">
        <f t="shared" si="90"/>
        <v>0</v>
      </c>
      <c r="J249" s="345"/>
      <c r="K249" s="100"/>
      <c r="L249" s="424">
        <f t="shared" si="91"/>
        <v>0</v>
      </c>
      <c r="M249" s="345"/>
      <c r="N249" s="100"/>
      <c r="O249" s="445">
        <f t="shared" si="92"/>
        <v>0</v>
      </c>
      <c r="P249" s="346">
        <f t="shared" si="93"/>
        <v>0</v>
      </c>
      <c r="Q249" s="347">
        <f t="shared" si="94"/>
        <v>0</v>
      </c>
      <c r="R249" s="424">
        <f t="shared" si="95"/>
        <v>0</v>
      </c>
    </row>
    <row r="250" spans="1:18" ht="12" hidden="1" outlineLevel="1" thickBot="1">
      <c r="A250" s="344">
        <v>240</v>
      </c>
      <c r="B250" s="87" t="s">
        <v>591</v>
      </c>
      <c r="C250" s="416" t="s">
        <v>592</v>
      </c>
      <c r="D250" s="345"/>
      <c r="E250" s="100"/>
      <c r="F250" s="424">
        <f t="shared" si="89"/>
        <v>0</v>
      </c>
      <c r="G250" s="345"/>
      <c r="H250" s="100"/>
      <c r="I250" s="424">
        <f t="shared" si="90"/>
        <v>0</v>
      </c>
      <c r="J250" s="345"/>
      <c r="K250" s="100"/>
      <c r="L250" s="424">
        <f t="shared" si="91"/>
        <v>0</v>
      </c>
      <c r="M250" s="345"/>
      <c r="N250" s="100"/>
      <c r="O250" s="445">
        <f t="shared" si="92"/>
        <v>0</v>
      </c>
      <c r="P250" s="346">
        <f t="shared" si="93"/>
        <v>0</v>
      </c>
      <c r="Q250" s="347">
        <f t="shared" si="94"/>
        <v>0</v>
      </c>
      <c r="R250" s="424">
        <f t="shared" si="95"/>
        <v>0</v>
      </c>
    </row>
    <row r="251" spans="1:18" ht="12" hidden="1" outlineLevel="1" thickBot="1">
      <c r="A251" s="344">
        <v>241</v>
      </c>
      <c r="B251" s="87" t="s">
        <v>593</v>
      </c>
      <c r="C251" s="416" t="s">
        <v>594</v>
      </c>
      <c r="D251" s="345"/>
      <c r="E251" s="100"/>
      <c r="F251" s="424">
        <f t="shared" si="89"/>
        <v>0</v>
      </c>
      <c r="G251" s="345"/>
      <c r="H251" s="100"/>
      <c r="I251" s="424">
        <f t="shared" si="90"/>
        <v>0</v>
      </c>
      <c r="J251" s="345"/>
      <c r="K251" s="100"/>
      <c r="L251" s="424">
        <f t="shared" si="91"/>
        <v>0</v>
      </c>
      <c r="M251" s="345"/>
      <c r="N251" s="100"/>
      <c r="O251" s="445">
        <f t="shared" si="92"/>
        <v>0</v>
      </c>
      <c r="P251" s="346">
        <f t="shared" si="93"/>
        <v>0</v>
      </c>
      <c r="Q251" s="347">
        <f t="shared" si="94"/>
        <v>0</v>
      </c>
      <c r="R251" s="424">
        <f t="shared" si="95"/>
        <v>0</v>
      </c>
    </row>
    <row r="252" spans="1:18" ht="12" hidden="1" outlineLevel="1" thickBot="1">
      <c r="A252" s="344">
        <v>242</v>
      </c>
      <c r="B252" s="87" t="s">
        <v>595</v>
      </c>
      <c r="C252" s="416" t="s">
        <v>596</v>
      </c>
      <c r="D252" s="345"/>
      <c r="E252" s="124">
        <v>172</v>
      </c>
      <c r="F252" s="424">
        <f t="shared" si="89"/>
        <v>172</v>
      </c>
      <c r="G252" s="345"/>
      <c r="H252" s="100"/>
      <c r="I252" s="424">
        <f t="shared" si="90"/>
        <v>0</v>
      </c>
      <c r="J252" s="345"/>
      <c r="K252" s="100"/>
      <c r="L252" s="424">
        <f t="shared" si="91"/>
        <v>0</v>
      </c>
      <c r="M252" s="345"/>
      <c r="N252" s="100"/>
      <c r="O252" s="445">
        <f t="shared" si="92"/>
        <v>0</v>
      </c>
      <c r="P252" s="346">
        <f t="shared" si="93"/>
        <v>0</v>
      </c>
      <c r="Q252" s="347">
        <f t="shared" si="94"/>
        <v>172</v>
      </c>
      <c r="R252" s="424">
        <f t="shared" si="95"/>
        <v>172</v>
      </c>
    </row>
    <row r="253" spans="1:18" ht="12" hidden="1" outlineLevel="1" thickBot="1">
      <c r="A253" s="344">
        <v>243</v>
      </c>
      <c r="B253" s="87" t="s">
        <v>597</v>
      </c>
      <c r="C253" s="416" t="s">
        <v>598</v>
      </c>
      <c r="D253" s="345"/>
      <c r="E253" s="100"/>
      <c r="F253" s="424">
        <f t="shared" si="89"/>
        <v>0</v>
      </c>
      <c r="G253" s="345"/>
      <c r="H253" s="100"/>
      <c r="I253" s="424">
        <f t="shared" si="90"/>
        <v>0</v>
      </c>
      <c r="J253" s="345"/>
      <c r="K253" s="100"/>
      <c r="L253" s="424">
        <f t="shared" si="91"/>
        <v>0</v>
      </c>
      <c r="M253" s="345"/>
      <c r="N253" s="100"/>
      <c r="O253" s="445">
        <f t="shared" si="92"/>
        <v>0</v>
      </c>
      <c r="P253" s="346">
        <f t="shared" si="93"/>
        <v>0</v>
      </c>
      <c r="Q253" s="347">
        <f t="shared" si="94"/>
        <v>0</v>
      </c>
      <c r="R253" s="424">
        <f t="shared" si="95"/>
        <v>0</v>
      </c>
    </row>
    <row r="254" spans="1:18" ht="23.25" hidden="1" outlineLevel="1" thickBot="1">
      <c r="A254" s="344">
        <v>244</v>
      </c>
      <c r="B254" s="87" t="s">
        <v>599</v>
      </c>
      <c r="C254" s="416" t="s">
        <v>600</v>
      </c>
      <c r="D254" s="345"/>
      <c r="E254" s="100"/>
      <c r="F254" s="424">
        <f t="shared" si="89"/>
        <v>0</v>
      </c>
      <c r="G254" s="345"/>
      <c r="H254" s="100"/>
      <c r="I254" s="424">
        <f t="shared" si="90"/>
        <v>0</v>
      </c>
      <c r="J254" s="345"/>
      <c r="K254" s="100"/>
      <c r="L254" s="424">
        <f t="shared" si="91"/>
        <v>0</v>
      </c>
      <c r="M254" s="345"/>
      <c r="N254" s="100"/>
      <c r="O254" s="445">
        <f t="shared" si="92"/>
        <v>0</v>
      </c>
      <c r="P254" s="346">
        <f t="shared" si="93"/>
        <v>0</v>
      </c>
      <c r="Q254" s="347">
        <f t="shared" si="94"/>
        <v>0</v>
      </c>
      <c r="R254" s="424">
        <f t="shared" si="95"/>
        <v>0</v>
      </c>
    </row>
    <row r="255" spans="1:18" ht="23.25" hidden="1" outlineLevel="1" thickBot="1">
      <c r="A255" s="344">
        <v>245</v>
      </c>
      <c r="B255" s="87" t="s">
        <v>601</v>
      </c>
      <c r="C255" s="416" t="s">
        <v>602</v>
      </c>
      <c r="D255" s="345"/>
      <c r="E255" s="100"/>
      <c r="F255" s="424">
        <f t="shared" si="89"/>
        <v>0</v>
      </c>
      <c r="G255" s="345"/>
      <c r="H255" s="100"/>
      <c r="I255" s="424">
        <f t="shared" si="90"/>
        <v>0</v>
      </c>
      <c r="J255" s="345"/>
      <c r="K255" s="100"/>
      <c r="L255" s="424">
        <f t="shared" si="91"/>
        <v>0</v>
      </c>
      <c r="M255" s="345"/>
      <c r="N255" s="100"/>
      <c r="O255" s="445">
        <f t="shared" si="92"/>
        <v>0</v>
      </c>
      <c r="P255" s="346">
        <f t="shared" si="93"/>
        <v>0</v>
      </c>
      <c r="Q255" s="347">
        <f t="shared" si="94"/>
        <v>0</v>
      </c>
      <c r="R255" s="424">
        <f t="shared" si="95"/>
        <v>0</v>
      </c>
    </row>
    <row r="256" spans="1:18" ht="12" hidden="1" outlineLevel="1" thickBot="1">
      <c r="A256" s="344">
        <v>246</v>
      </c>
      <c r="B256" s="87" t="s">
        <v>603</v>
      </c>
      <c r="C256" s="416" t="s">
        <v>604</v>
      </c>
      <c r="D256" s="345"/>
      <c r="E256" s="100"/>
      <c r="F256" s="424">
        <f t="shared" si="89"/>
        <v>0</v>
      </c>
      <c r="G256" s="345"/>
      <c r="H256" s="100"/>
      <c r="I256" s="424">
        <f t="shared" si="90"/>
        <v>0</v>
      </c>
      <c r="J256" s="345"/>
      <c r="K256" s="100"/>
      <c r="L256" s="424">
        <f t="shared" si="91"/>
        <v>0</v>
      </c>
      <c r="M256" s="345"/>
      <c r="N256" s="100"/>
      <c r="O256" s="445">
        <f t="shared" si="92"/>
        <v>0</v>
      </c>
      <c r="P256" s="346">
        <f t="shared" si="93"/>
        <v>0</v>
      </c>
      <c r="Q256" s="347">
        <f t="shared" si="94"/>
        <v>0</v>
      </c>
      <c r="R256" s="424">
        <f t="shared" si="95"/>
        <v>0</v>
      </c>
    </row>
    <row r="257" spans="1:18" ht="12" hidden="1" outlineLevel="1" thickBot="1">
      <c r="A257" s="344">
        <v>247</v>
      </c>
      <c r="B257" s="87" t="s">
        <v>605</v>
      </c>
      <c r="C257" s="416" t="s">
        <v>606</v>
      </c>
      <c r="D257" s="345"/>
      <c r="E257" s="100"/>
      <c r="F257" s="424">
        <f t="shared" si="89"/>
        <v>0</v>
      </c>
      <c r="G257" s="345"/>
      <c r="H257" s="100"/>
      <c r="I257" s="424">
        <f t="shared" si="90"/>
        <v>0</v>
      </c>
      <c r="J257" s="345"/>
      <c r="K257" s="100"/>
      <c r="L257" s="424">
        <f t="shared" si="91"/>
        <v>0</v>
      </c>
      <c r="M257" s="345"/>
      <c r="N257" s="100"/>
      <c r="O257" s="445">
        <f t="shared" si="92"/>
        <v>0</v>
      </c>
      <c r="P257" s="346">
        <f t="shared" si="93"/>
        <v>0</v>
      </c>
      <c r="Q257" s="347">
        <f t="shared" si="94"/>
        <v>0</v>
      </c>
      <c r="R257" s="424">
        <f t="shared" si="95"/>
        <v>0</v>
      </c>
    </row>
    <row r="258" spans="1:18" ht="12" hidden="1" outlineLevel="1" thickBot="1">
      <c r="A258" s="344">
        <v>248</v>
      </c>
      <c r="B258" s="87" t="s">
        <v>607</v>
      </c>
      <c r="C258" s="416" t="s">
        <v>608</v>
      </c>
      <c r="D258" s="345"/>
      <c r="E258" s="100"/>
      <c r="F258" s="424">
        <f t="shared" si="89"/>
        <v>0</v>
      </c>
      <c r="G258" s="345"/>
      <c r="H258" s="100"/>
      <c r="I258" s="424">
        <f t="shared" si="90"/>
        <v>0</v>
      </c>
      <c r="J258" s="345"/>
      <c r="K258" s="100"/>
      <c r="L258" s="424">
        <f t="shared" si="91"/>
        <v>0</v>
      </c>
      <c r="M258" s="345"/>
      <c r="N258" s="100"/>
      <c r="O258" s="445">
        <f t="shared" si="92"/>
        <v>0</v>
      </c>
      <c r="P258" s="346">
        <f t="shared" si="93"/>
        <v>0</v>
      </c>
      <c r="Q258" s="347">
        <f t="shared" si="94"/>
        <v>0</v>
      </c>
      <c r="R258" s="424">
        <f t="shared" si="95"/>
        <v>0</v>
      </c>
    </row>
    <row r="259" spans="1:18" ht="12" hidden="1" outlineLevel="1" thickBot="1">
      <c r="A259" s="349">
        <v>249</v>
      </c>
      <c r="B259" s="88" t="s">
        <v>609</v>
      </c>
      <c r="C259" s="419" t="s">
        <v>610</v>
      </c>
      <c r="D259" s="363"/>
      <c r="E259" s="102"/>
      <c r="F259" s="428">
        <f t="shared" si="89"/>
        <v>0</v>
      </c>
      <c r="G259" s="363"/>
      <c r="H259" s="102"/>
      <c r="I259" s="428">
        <f t="shared" si="90"/>
        <v>0</v>
      </c>
      <c r="J259" s="363"/>
      <c r="K259" s="102"/>
      <c r="L259" s="428">
        <f t="shared" si="91"/>
        <v>0</v>
      </c>
      <c r="M259" s="363"/>
      <c r="N259" s="102"/>
      <c r="O259" s="448">
        <f t="shared" si="92"/>
        <v>0</v>
      </c>
      <c r="P259" s="381">
        <f t="shared" si="93"/>
        <v>0</v>
      </c>
      <c r="Q259" s="369">
        <f t="shared" si="94"/>
        <v>0</v>
      </c>
      <c r="R259" s="428">
        <f t="shared" si="95"/>
        <v>0</v>
      </c>
    </row>
    <row r="260" spans="1:18" s="110" customFormat="1" ht="23.25" thickBot="1">
      <c r="A260" s="373">
        <v>250</v>
      </c>
      <c r="B260" s="392" t="s">
        <v>611</v>
      </c>
      <c r="C260" s="413" t="s">
        <v>612</v>
      </c>
      <c r="D260" s="366">
        <f>SUM(D235,D236,D237,D248,D238)</f>
        <v>0</v>
      </c>
      <c r="E260" s="366">
        <f t="shared" ref="E260" si="102">SUM(E235,E236,E237,E248,E238)</f>
        <v>23872</v>
      </c>
      <c r="F260" s="367">
        <f t="shared" si="89"/>
        <v>23872</v>
      </c>
      <c r="G260" s="366">
        <f>SUM(G235,G236,G237,G248,G238)</f>
        <v>0</v>
      </c>
      <c r="H260" s="366">
        <f t="shared" ref="H260" si="103">SUM(H235,H236,H237,H248,H238)</f>
        <v>0</v>
      </c>
      <c r="I260" s="367">
        <f t="shared" si="90"/>
        <v>0</v>
      </c>
      <c r="J260" s="366">
        <f>SUM(J235,J236,J237,J248,J238)</f>
        <v>0</v>
      </c>
      <c r="K260" s="366">
        <f t="shared" ref="K260" si="104">SUM(K235,K236,K237,K248,K238)</f>
        <v>0</v>
      </c>
      <c r="L260" s="367">
        <f t="shared" si="91"/>
        <v>0</v>
      </c>
      <c r="M260" s="366">
        <f>SUM(M235,M236,M237,M248,M238)</f>
        <v>0</v>
      </c>
      <c r="N260" s="366">
        <f t="shared" ref="N260" si="105">SUM(N235,N236,N237,N248,N238)</f>
        <v>0</v>
      </c>
      <c r="O260" s="367">
        <f t="shared" si="92"/>
        <v>0</v>
      </c>
      <c r="P260" s="366">
        <f t="shared" si="93"/>
        <v>0</v>
      </c>
      <c r="Q260" s="366">
        <f t="shared" si="94"/>
        <v>23872</v>
      </c>
      <c r="R260" s="367">
        <f t="shared" si="95"/>
        <v>23872</v>
      </c>
    </row>
    <row r="261" spans="1:18" ht="12" thickBot="1">
      <c r="A261" s="114"/>
      <c r="B261" s="95"/>
      <c r="E261" s="106"/>
      <c r="F261" s="434"/>
      <c r="G261" s="429"/>
      <c r="H261" s="106"/>
      <c r="I261" s="434"/>
      <c r="J261" s="429"/>
      <c r="K261" s="106"/>
      <c r="L261" s="434"/>
      <c r="M261" s="429"/>
      <c r="N261" s="106"/>
      <c r="O261" s="452"/>
      <c r="P261" s="457"/>
      <c r="Q261" s="107"/>
      <c r="R261" s="434"/>
    </row>
    <row r="262" spans="1:18" s="36" customFormat="1" ht="33.75">
      <c r="A262" s="386">
        <v>251</v>
      </c>
      <c r="B262" s="387" t="s">
        <v>613</v>
      </c>
      <c r="C262" s="412" t="s">
        <v>614</v>
      </c>
      <c r="D262" s="372">
        <v>0</v>
      </c>
      <c r="E262" s="99"/>
      <c r="F262" s="431">
        <f t="shared" ref="F262:F287" si="106">SUM(E262-D262)</f>
        <v>0</v>
      </c>
      <c r="G262" s="372">
        <v>0</v>
      </c>
      <c r="H262" s="99"/>
      <c r="I262" s="431">
        <f t="shared" ref="I262:I287" si="107">SUM(H262-G262)</f>
        <v>0</v>
      </c>
      <c r="J262" s="372">
        <v>0</v>
      </c>
      <c r="K262" s="99"/>
      <c r="L262" s="431">
        <f t="shared" ref="L262:L287" si="108">SUM(K262-J262)</f>
        <v>0</v>
      </c>
      <c r="M262" s="372">
        <v>0</v>
      </c>
      <c r="N262" s="99"/>
      <c r="O262" s="450">
        <f t="shared" ref="O262:O287" si="109">SUM(N262-M262)</f>
        <v>0</v>
      </c>
      <c r="P262" s="388">
        <f t="shared" ref="P262:P287" si="110">SUM(M262,J262,G262,D262)</f>
        <v>0</v>
      </c>
      <c r="Q262" s="343">
        <f t="shared" ref="Q262:Q287" si="111">SUM(N262,K262,H262,E262)</f>
        <v>0</v>
      </c>
      <c r="R262" s="431">
        <f t="shared" ref="R262:R287" si="112">SUM(Q262-P262)</f>
        <v>0</v>
      </c>
    </row>
    <row r="263" spans="1:18" s="36" customFormat="1" ht="22.5">
      <c r="A263" s="282">
        <v>252</v>
      </c>
      <c r="B263" s="287" t="s">
        <v>615</v>
      </c>
      <c r="C263" s="415" t="s">
        <v>616</v>
      </c>
      <c r="D263" s="361">
        <v>0</v>
      </c>
      <c r="E263" s="100"/>
      <c r="F263" s="426">
        <f t="shared" si="106"/>
        <v>0</v>
      </c>
      <c r="G263" s="361">
        <v>0</v>
      </c>
      <c r="H263" s="100"/>
      <c r="I263" s="426">
        <f t="shared" si="107"/>
        <v>0</v>
      </c>
      <c r="J263" s="361">
        <v>0</v>
      </c>
      <c r="K263" s="100"/>
      <c r="L263" s="426">
        <f t="shared" si="108"/>
        <v>0</v>
      </c>
      <c r="M263" s="361">
        <v>0</v>
      </c>
      <c r="N263" s="100"/>
      <c r="O263" s="442">
        <f t="shared" si="109"/>
        <v>0</v>
      </c>
      <c r="P263" s="362">
        <f t="shared" si="110"/>
        <v>0</v>
      </c>
      <c r="Q263" s="347">
        <f t="shared" si="111"/>
        <v>0</v>
      </c>
      <c r="R263" s="426">
        <f t="shared" si="112"/>
        <v>0</v>
      </c>
    </row>
    <row r="264" spans="1:18" s="36" customFormat="1" ht="33.75">
      <c r="A264" s="282">
        <v>253</v>
      </c>
      <c r="B264" s="287" t="s">
        <v>617</v>
      </c>
      <c r="C264" s="415" t="s">
        <v>618</v>
      </c>
      <c r="D264" s="361">
        <v>0</v>
      </c>
      <c r="E264" s="100"/>
      <c r="F264" s="426">
        <f t="shared" si="106"/>
        <v>0</v>
      </c>
      <c r="G264" s="361">
        <v>0</v>
      </c>
      <c r="H264" s="100"/>
      <c r="I264" s="426">
        <f t="shared" si="107"/>
        <v>0</v>
      </c>
      <c r="J264" s="361">
        <v>0</v>
      </c>
      <c r="K264" s="100"/>
      <c r="L264" s="426">
        <f t="shared" si="108"/>
        <v>0</v>
      </c>
      <c r="M264" s="361">
        <v>0</v>
      </c>
      <c r="N264" s="100"/>
      <c r="O264" s="442">
        <f t="shared" si="109"/>
        <v>0</v>
      </c>
      <c r="P264" s="362">
        <f t="shared" si="110"/>
        <v>0</v>
      </c>
      <c r="Q264" s="347">
        <f t="shared" si="111"/>
        <v>0</v>
      </c>
      <c r="R264" s="426">
        <f t="shared" si="112"/>
        <v>0</v>
      </c>
    </row>
    <row r="265" spans="1:18" s="110" customFormat="1" ht="33.75" collapsed="1">
      <c r="A265" s="282">
        <v>254</v>
      </c>
      <c r="B265" s="285" t="s">
        <v>619</v>
      </c>
      <c r="C265" s="415" t="s">
        <v>620</v>
      </c>
      <c r="D265" s="362">
        <f>SUM(D266:D274)</f>
        <v>0</v>
      </c>
      <c r="E265" s="347">
        <f>SUM(E266:E274)</f>
        <v>0</v>
      </c>
      <c r="F265" s="426">
        <f t="shared" si="106"/>
        <v>0</v>
      </c>
      <c r="G265" s="362">
        <f>SUM(G266:G274)</f>
        <v>0</v>
      </c>
      <c r="H265" s="347">
        <f>SUM(H266:H274)</f>
        <v>0</v>
      </c>
      <c r="I265" s="426">
        <f t="shared" si="107"/>
        <v>0</v>
      </c>
      <c r="J265" s="362">
        <f>SUM(J266:J274)</f>
        <v>0</v>
      </c>
      <c r="K265" s="347">
        <f>SUM(K266:K274)</f>
        <v>0</v>
      </c>
      <c r="L265" s="426">
        <f t="shared" si="108"/>
        <v>0</v>
      </c>
      <c r="M265" s="362">
        <f>SUM(M266:M274)</f>
        <v>0</v>
      </c>
      <c r="N265" s="347">
        <f>SUM(N266:N274)</f>
        <v>0</v>
      </c>
      <c r="O265" s="426">
        <f t="shared" si="109"/>
        <v>0</v>
      </c>
      <c r="P265" s="362">
        <f t="shared" si="110"/>
        <v>0</v>
      </c>
      <c r="Q265" s="347">
        <f t="shared" si="111"/>
        <v>0</v>
      </c>
      <c r="R265" s="426">
        <f t="shared" si="112"/>
        <v>0</v>
      </c>
    </row>
    <row r="266" spans="1:18" hidden="1" outlineLevel="1">
      <c r="A266" s="344">
        <v>255</v>
      </c>
      <c r="B266" s="93" t="s">
        <v>569</v>
      </c>
      <c r="C266" s="416" t="s">
        <v>621</v>
      </c>
      <c r="D266" s="345"/>
      <c r="E266" s="100"/>
      <c r="F266" s="424">
        <f t="shared" si="106"/>
        <v>0</v>
      </c>
      <c r="G266" s="345"/>
      <c r="H266" s="100"/>
      <c r="I266" s="424">
        <f t="shared" si="107"/>
        <v>0</v>
      </c>
      <c r="J266" s="345"/>
      <c r="K266" s="100"/>
      <c r="L266" s="424">
        <f t="shared" si="108"/>
        <v>0</v>
      </c>
      <c r="M266" s="345"/>
      <c r="N266" s="100"/>
      <c r="O266" s="445">
        <f t="shared" si="109"/>
        <v>0</v>
      </c>
      <c r="P266" s="346">
        <f t="shared" si="110"/>
        <v>0</v>
      </c>
      <c r="Q266" s="347">
        <f t="shared" si="111"/>
        <v>0</v>
      </c>
      <c r="R266" s="424">
        <f t="shared" si="112"/>
        <v>0</v>
      </c>
    </row>
    <row r="267" spans="1:18" hidden="1" outlineLevel="1">
      <c r="A267" s="344">
        <v>256</v>
      </c>
      <c r="B267" s="93" t="s">
        <v>571</v>
      </c>
      <c r="C267" s="416" t="s">
        <v>622</v>
      </c>
      <c r="D267" s="345"/>
      <c r="E267" s="100"/>
      <c r="F267" s="424">
        <f t="shared" si="106"/>
        <v>0</v>
      </c>
      <c r="G267" s="345"/>
      <c r="H267" s="100"/>
      <c r="I267" s="424">
        <f t="shared" si="107"/>
        <v>0</v>
      </c>
      <c r="J267" s="345"/>
      <c r="K267" s="100"/>
      <c r="L267" s="424">
        <f t="shared" si="108"/>
        <v>0</v>
      </c>
      <c r="M267" s="345"/>
      <c r="N267" s="100"/>
      <c r="O267" s="445">
        <f t="shared" si="109"/>
        <v>0</v>
      </c>
      <c r="P267" s="346">
        <f t="shared" si="110"/>
        <v>0</v>
      </c>
      <c r="Q267" s="347">
        <f t="shared" si="111"/>
        <v>0</v>
      </c>
      <c r="R267" s="424">
        <f t="shared" si="112"/>
        <v>0</v>
      </c>
    </row>
    <row r="268" spans="1:18" hidden="1" outlineLevel="1">
      <c r="A268" s="344">
        <v>257</v>
      </c>
      <c r="B268" s="93" t="s">
        <v>573</v>
      </c>
      <c r="C268" s="416" t="s">
        <v>623</v>
      </c>
      <c r="D268" s="345"/>
      <c r="E268" s="100"/>
      <c r="F268" s="424">
        <f t="shared" si="106"/>
        <v>0</v>
      </c>
      <c r="G268" s="345"/>
      <c r="H268" s="100"/>
      <c r="I268" s="424">
        <f t="shared" si="107"/>
        <v>0</v>
      </c>
      <c r="J268" s="345"/>
      <c r="K268" s="100"/>
      <c r="L268" s="424">
        <f t="shared" si="108"/>
        <v>0</v>
      </c>
      <c r="M268" s="345"/>
      <c r="N268" s="100"/>
      <c r="O268" s="445">
        <f t="shared" si="109"/>
        <v>0</v>
      </c>
      <c r="P268" s="346">
        <f t="shared" si="110"/>
        <v>0</v>
      </c>
      <c r="Q268" s="347">
        <f t="shared" si="111"/>
        <v>0</v>
      </c>
      <c r="R268" s="424">
        <f t="shared" si="112"/>
        <v>0</v>
      </c>
    </row>
    <row r="269" spans="1:18" hidden="1" outlineLevel="1">
      <c r="A269" s="344">
        <v>258</v>
      </c>
      <c r="B269" s="93" t="s">
        <v>575</v>
      </c>
      <c r="C269" s="416" t="s">
        <v>624</v>
      </c>
      <c r="D269" s="345"/>
      <c r="E269" s="100"/>
      <c r="F269" s="424">
        <f t="shared" si="106"/>
        <v>0</v>
      </c>
      <c r="G269" s="345"/>
      <c r="H269" s="100"/>
      <c r="I269" s="424">
        <f t="shared" si="107"/>
        <v>0</v>
      </c>
      <c r="J269" s="345"/>
      <c r="K269" s="100"/>
      <c r="L269" s="424">
        <f t="shared" si="108"/>
        <v>0</v>
      </c>
      <c r="M269" s="345"/>
      <c r="N269" s="100"/>
      <c r="O269" s="445">
        <f t="shared" si="109"/>
        <v>0</v>
      </c>
      <c r="P269" s="346">
        <f t="shared" si="110"/>
        <v>0</v>
      </c>
      <c r="Q269" s="347">
        <f t="shared" si="111"/>
        <v>0</v>
      </c>
      <c r="R269" s="424">
        <f t="shared" si="112"/>
        <v>0</v>
      </c>
    </row>
    <row r="270" spans="1:18" hidden="1" outlineLevel="1">
      <c r="A270" s="344">
        <v>259</v>
      </c>
      <c r="B270" s="93" t="s">
        <v>577</v>
      </c>
      <c r="C270" s="416" t="s">
        <v>625</v>
      </c>
      <c r="D270" s="345"/>
      <c r="E270" s="100"/>
      <c r="F270" s="424">
        <f t="shared" si="106"/>
        <v>0</v>
      </c>
      <c r="G270" s="345"/>
      <c r="H270" s="100"/>
      <c r="I270" s="424">
        <f t="shared" si="107"/>
        <v>0</v>
      </c>
      <c r="J270" s="345"/>
      <c r="K270" s="100"/>
      <c r="L270" s="424">
        <f t="shared" si="108"/>
        <v>0</v>
      </c>
      <c r="M270" s="345"/>
      <c r="N270" s="100"/>
      <c r="O270" s="445">
        <f t="shared" si="109"/>
        <v>0</v>
      </c>
      <c r="P270" s="346">
        <f t="shared" si="110"/>
        <v>0</v>
      </c>
      <c r="Q270" s="347">
        <f t="shared" si="111"/>
        <v>0</v>
      </c>
      <c r="R270" s="424">
        <f t="shared" si="112"/>
        <v>0</v>
      </c>
    </row>
    <row r="271" spans="1:18" ht="22.5" hidden="1" outlineLevel="1">
      <c r="A271" s="344">
        <v>260</v>
      </c>
      <c r="B271" s="93" t="s">
        <v>579</v>
      </c>
      <c r="C271" s="416" t="s">
        <v>626</v>
      </c>
      <c r="D271" s="345"/>
      <c r="E271" s="100"/>
      <c r="F271" s="424">
        <f t="shared" si="106"/>
        <v>0</v>
      </c>
      <c r="G271" s="345"/>
      <c r="H271" s="100"/>
      <c r="I271" s="424">
        <f t="shared" si="107"/>
        <v>0</v>
      </c>
      <c r="J271" s="345"/>
      <c r="K271" s="100"/>
      <c r="L271" s="424">
        <f t="shared" si="108"/>
        <v>0</v>
      </c>
      <c r="M271" s="345"/>
      <c r="N271" s="100"/>
      <c r="O271" s="445">
        <f t="shared" si="109"/>
        <v>0</v>
      </c>
      <c r="P271" s="346">
        <f t="shared" si="110"/>
        <v>0</v>
      </c>
      <c r="Q271" s="347">
        <f t="shared" si="111"/>
        <v>0</v>
      </c>
      <c r="R271" s="424">
        <f t="shared" si="112"/>
        <v>0</v>
      </c>
    </row>
    <row r="272" spans="1:18" ht="22.5" hidden="1" outlineLevel="1">
      <c r="A272" s="344">
        <v>261</v>
      </c>
      <c r="B272" s="93" t="s">
        <v>581</v>
      </c>
      <c r="C272" s="416" t="s">
        <v>627</v>
      </c>
      <c r="D272" s="345"/>
      <c r="E272" s="100"/>
      <c r="F272" s="424">
        <f t="shared" si="106"/>
        <v>0</v>
      </c>
      <c r="G272" s="345"/>
      <c r="H272" s="100"/>
      <c r="I272" s="424">
        <f t="shared" si="107"/>
        <v>0</v>
      </c>
      <c r="J272" s="345"/>
      <c r="K272" s="100"/>
      <c r="L272" s="424">
        <f t="shared" si="108"/>
        <v>0</v>
      </c>
      <c r="M272" s="345"/>
      <c r="N272" s="100"/>
      <c r="O272" s="445">
        <f t="shared" si="109"/>
        <v>0</v>
      </c>
      <c r="P272" s="346">
        <f t="shared" si="110"/>
        <v>0</v>
      </c>
      <c r="Q272" s="347">
        <f t="shared" si="111"/>
        <v>0</v>
      </c>
      <c r="R272" s="424">
        <f t="shared" si="112"/>
        <v>0</v>
      </c>
    </row>
    <row r="273" spans="1:18" hidden="1" outlineLevel="1">
      <c r="A273" s="344">
        <v>262</v>
      </c>
      <c r="B273" s="93" t="s">
        <v>583</v>
      </c>
      <c r="C273" s="416" t="s">
        <v>628</v>
      </c>
      <c r="D273" s="345"/>
      <c r="E273" s="100"/>
      <c r="F273" s="424">
        <f t="shared" si="106"/>
        <v>0</v>
      </c>
      <c r="G273" s="345"/>
      <c r="H273" s="100"/>
      <c r="I273" s="424">
        <f t="shared" si="107"/>
        <v>0</v>
      </c>
      <c r="J273" s="345"/>
      <c r="K273" s="100"/>
      <c r="L273" s="424">
        <f t="shared" si="108"/>
        <v>0</v>
      </c>
      <c r="M273" s="345"/>
      <c r="N273" s="100"/>
      <c r="O273" s="445">
        <f t="shared" si="109"/>
        <v>0</v>
      </c>
      <c r="P273" s="346">
        <f t="shared" si="110"/>
        <v>0</v>
      </c>
      <c r="Q273" s="347">
        <f t="shared" si="111"/>
        <v>0</v>
      </c>
      <c r="R273" s="424">
        <f t="shared" si="112"/>
        <v>0</v>
      </c>
    </row>
    <row r="274" spans="1:18" hidden="1" outlineLevel="1">
      <c r="A274" s="344">
        <v>263</v>
      </c>
      <c r="B274" s="93" t="s">
        <v>585</v>
      </c>
      <c r="C274" s="416" t="s">
        <v>629</v>
      </c>
      <c r="D274" s="345"/>
      <c r="E274" s="100"/>
      <c r="F274" s="424">
        <f t="shared" si="106"/>
        <v>0</v>
      </c>
      <c r="G274" s="345"/>
      <c r="H274" s="100"/>
      <c r="I274" s="424">
        <f t="shared" si="107"/>
        <v>0</v>
      </c>
      <c r="J274" s="345"/>
      <c r="K274" s="100"/>
      <c r="L274" s="424">
        <f t="shared" si="108"/>
        <v>0</v>
      </c>
      <c r="M274" s="345"/>
      <c r="N274" s="100"/>
      <c r="O274" s="445">
        <f t="shared" si="109"/>
        <v>0</v>
      </c>
      <c r="P274" s="346">
        <f t="shared" si="110"/>
        <v>0</v>
      </c>
      <c r="Q274" s="347">
        <f t="shared" si="111"/>
        <v>0</v>
      </c>
      <c r="R274" s="424">
        <f t="shared" si="112"/>
        <v>0</v>
      </c>
    </row>
    <row r="275" spans="1:18" s="110" customFormat="1" ht="23.25" collapsed="1" thickBot="1">
      <c r="A275" s="282">
        <v>264</v>
      </c>
      <c r="B275" s="285" t="s">
        <v>630</v>
      </c>
      <c r="C275" s="415" t="s">
        <v>631</v>
      </c>
      <c r="D275" s="362">
        <f>SUM(D276:D286)</f>
        <v>0</v>
      </c>
      <c r="E275" s="347">
        <f>SUM(E276:E286)</f>
        <v>0</v>
      </c>
      <c r="F275" s="426">
        <f t="shared" si="106"/>
        <v>0</v>
      </c>
      <c r="G275" s="362">
        <f>SUM(G276:G286)</f>
        <v>0</v>
      </c>
      <c r="H275" s="347">
        <f>SUM(H276:H286)</f>
        <v>0</v>
      </c>
      <c r="I275" s="426">
        <f t="shared" si="107"/>
        <v>0</v>
      </c>
      <c r="J275" s="362">
        <f>SUM(J276:J286)</f>
        <v>0</v>
      </c>
      <c r="K275" s="347">
        <f>SUM(K276:K286)</f>
        <v>0</v>
      </c>
      <c r="L275" s="426">
        <f t="shared" si="108"/>
        <v>0</v>
      </c>
      <c r="M275" s="362">
        <f>SUM(M276:M286)</f>
        <v>0</v>
      </c>
      <c r="N275" s="347">
        <f>SUM(N276:N286)</f>
        <v>0</v>
      </c>
      <c r="O275" s="426">
        <f t="shared" si="109"/>
        <v>0</v>
      </c>
      <c r="P275" s="362">
        <f t="shared" si="110"/>
        <v>0</v>
      </c>
      <c r="Q275" s="347">
        <f t="shared" si="111"/>
        <v>0</v>
      </c>
      <c r="R275" s="426">
        <f t="shared" si="112"/>
        <v>0</v>
      </c>
    </row>
    <row r="276" spans="1:18" ht="12" hidden="1" outlineLevel="1" thickBot="1">
      <c r="A276" s="344">
        <v>265</v>
      </c>
      <c r="B276" s="87" t="s">
        <v>589</v>
      </c>
      <c r="C276" s="416" t="s">
        <v>632</v>
      </c>
      <c r="D276" s="345"/>
      <c r="E276" s="100"/>
      <c r="F276" s="424">
        <f t="shared" si="106"/>
        <v>0</v>
      </c>
      <c r="G276" s="345"/>
      <c r="H276" s="100"/>
      <c r="I276" s="424">
        <f t="shared" si="107"/>
        <v>0</v>
      </c>
      <c r="J276" s="345"/>
      <c r="K276" s="100"/>
      <c r="L276" s="424">
        <f t="shared" si="108"/>
        <v>0</v>
      </c>
      <c r="M276" s="345"/>
      <c r="N276" s="100"/>
      <c r="O276" s="445">
        <f t="shared" si="109"/>
        <v>0</v>
      </c>
      <c r="P276" s="346">
        <f t="shared" si="110"/>
        <v>0</v>
      </c>
      <c r="Q276" s="347">
        <f t="shared" si="111"/>
        <v>0</v>
      </c>
      <c r="R276" s="424">
        <f t="shared" si="112"/>
        <v>0</v>
      </c>
    </row>
    <row r="277" spans="1:18" ht="12" hidden="1" outlineLevel="1" thickBot="1">
      <c r="A277" s="344">
        <v>266</v>
      </c>
      <c r="B277" s="87" t="s">
        <v>591</v>
      </c>
      <c r="C277" s="416" t="s">
        <v>633</v>
      </c>
      <c r="D277" s="345"/>
      <c r="E277" s="100"/>
      <c r="F277" s="424">
        <f t="shared" si="106"/>
        <v>0</v>
      </c>
      <c r="G277" s="345"/>
      <c r="H277" s="100"/>
      <c r="I277" s="424">
        <f t="shared" si="107"/>
        <v>0</v>
      </c>
      <c r="J277" s="345"/>
      <c r="K277" s="100"/>
      <c r="L277" s="424">
        <f t="shared" si="108"/>
        <v>0</v>
      </c>
      <c r="M277" s="345"/>
      <c r="N277" s="100"/>
      <c r="O277" s="445">
        <f t="shared" si="109"/>
        <v>0</v>
      </c>
      <c r="P277" s="346">
        <f t="shared" si="110"/>
        <v>0</v>
      </c>
      <c r="Q277" s="347">
        <f t="shared" si="111"/>
        <v>0</v>
      </c>
      <c r="R277" s="424">
        <f t="shared" si="112"/>
        <v>0</v>
      </c>
    </row>
    <row r="278" spans="1:18" ht="12" hidden="1" outlineLevel="1" thickBot="1">
      <c r="A278" s="344">
        <v>267</v>
      </c>
      <c r="B278" s="87" t="s">
        <v>593</v>
      </c>
      <c r="C278" s="416" t="s">
        <v>634</v>
      </c>
      <c r="D278" s="345"/>
      <c r="E278" s="100"/>
      <c r="F278" s="424">
        <f t="shared" si="106"/>
        <v>0</v>
      </c>
      <c r="G278" s="345"/>
      <c r="H278" s="100"/>
      <c r="I278" s="424">
        <f t="shared" si="107"/>
        <v>0</v>
      </c>
      <c r="J278" s="345"/>
      <c r="K278" s="100"/>
      <c r="L278" s="424">
        <f t="shared" si="108"/>
        <v>0</v>
      </c>
      <c r="M278" s="345"/>
      <c r="N278" s="100"/>
      <c r="O278" s="445">
        <f t="shared" si="109"/>
        <v>0</v>
      </c>
      <c r="P278" s="346">
        <f t="shared" si="110"/>
        <v>0</v>
      </c>
      <c r="Q278" s="347">
        <f t="shared" si="111"/>
        <v>0</v>
      </c>
      <c r="R278" s="424">
        <f t="shared" si="112"/>
        <v>0</v>
      </c>
    </row>
    <row r="279" spans="1:18" ht="12" hidden="1" outlineLevel="1" thickBot="1">
      <c r="A279" s="344">
        <v>268</v>
      </c>
      <c r="B279" s="87" t="s">
        <v>595</v>
      </c>
      <c r="C279" s="416" t="s">
        <v>635</v>
      </c>
      <c r="D279" s="345"/>
      <c r="E279" s="100"/>
      <c r="F279" s="424">
        <f t="shared" si="106"/>
        <v>0</v>
      </c>
      <c r="G279" s="345"/>
      <c r="H279" s="100"/>
      <c r="I279" s="424">
        <f t="shared" si="107"/>
        <v>0</v>
      </c>
      <c r="J279" s="345"/>
      <c r="K279" s="100"/>
      <c r="L279" s="424">
        <f t="shared" si="108"/>
        <v>0</v>
      </c>
      <c r="M279" s="345"/>
      <c r="N279" s="100"/>
      <c r="O279" s="445">
        <f t="shared" si="109"/>
        <v>0</v>
      </c>
      <c r="P279" s="346">
        <f t="shared" si="110"/>
        <v>0</v>
      </c>
      <c r="Q279" s="347">
        <f t="shared" si="111"/>
        <v>0</v>
      </c>
      <c r="R279" s="424">
        <f t="shared" si="112"/>
        <v>0</v>
      </c>
    </row>
    <row r="280" spans="1:18" ht="12" hidden="1" outlineLevel="1" thickBot="1">
      <c r="A280" s="344">
        <v>269</v>
      </c>
      <c r="B280" s="87" t="s">
        <v>597</v>
      </c>
      <c r="C280" s="416" t="s">
        <v>636</v>
      </c>
      <c r="D280" s="345"/>
      <c r="E280" s="100"/>
      <c r="F280" s="424">
        <f t="shared" si="106"/>
        <v>0</v>
      </c>
      <c r="G280" s="345"/>
      <c r="H280" s="100"/>
      <c r="I280" s="424">
        <f t="shared" si="107"/>
        <v>0</v>
      </c>
      <c r="J280" s="345"/>
      <c r="K280" s="100"/>
      <c r="L280" s="424">
        <f t="shared" si="108"/>
        <v>0</v>
      </c>
      <c r="M280" s="345"/>
      <c r="N280" s="100"/>
      <c r="O280" s="445">
        <f t="shared" si="109"/>
        <v>0</v>
      </c>
      <c r="P280" s="346">
        <f t="shared" si="110"/>
        <v>0</v>
      </c>
      <c r="Q280" s="347">
        <f t="shared" si="111"/>
        <v>0</v>
      </c>
      <c r="R280" s="424">
        <f t="shared" si="112"/>
        <v>0</v>
      </c>
    </row>
    <row r="281" spans="1:18" ht="23.25" hidden="1" outlineLevel="1" thickBot="1">
      <c r="A281" s="344">
        <v>270</v>
      </c>
      <c r="B281" s="87" t="s">
        <v>599</v>
      </c>
      <c r="C281" s="416" t="s">
        <v>637</v>
      </c>
      <c r="D281" s="345"/>
      <c r="E281" s="100"/>
      <c r="F281" s="424">
        <f t="shared" si="106"/>
        <v>0</v>
      </c>
      <c r="G281" s="345"/>
      <c r="H281" s="100"/>
      <c r="I281" s="424">
        <f t="shared" si="107"/>
        <v>0</v>
      </c>
      <c r="J281" s="345"/>
      <c r="K281" s="100"/>
      <c r="L281" s="424">
        <f t="shared" si="108"/>
        <v>0</v>
      </c>
      <c r="M281" s="345"/>
      <c r="N281" s="100"/>
      <c r="O281" s="445">
        <f t="shared" si="109"/>
        <v>0</v>
      </c>
      <c r="P281" s="346">
        <f t="shared" si="110"/>
        <v>0</v>
      </c>
      <c r="Q281" s="347">
        <f t="shared" si="111"/>
        <v>0</v>
      </c>
      <c r="R281" s="424">
        <f t="shared" si="112"/>
        <v>0</v>
      </c>
    </row>
    <row r="282" spans="1:18" ht="23.25" hidden="1" outlineLevel="1" thickBot="1">
      <c r="A282" s="344">
        <v>271</v>
      </c>
      <c r="B282" s="87" t="s">
        <v>601</v>
      </c>
      <c r="C282" s="416" t="s">
        <v>638</v>
      </c>
      <c r="D282" s="345"/>
      <c r="E282" s="100"/>
      <c r="F282" s="424">
        <f t="shared" si="106"/>
        <v>0</v>
      </c>
      <c r="G282" s="345"/>
      <c r="H282" s="100"/>
      <c r="I282" s="424">
        <f t="shared" si="107"/>
        <v>0</v>
      </c>
      <c r="J282" s="345"/>
      <c r="K282" s="100"/>
      <c r="L282" s="424">
        <f t="shared" si="108"/>
        <v>0</v>
      </c>
      <c r="M282" s="345"/>
      <c r="N282" s="100"/>
      <c r="O282" s="445">
        <f t="shared" si="109"/>
        <v>0</v>
      </c>
      <c r="P282" s="346">
        <f t="shared" si="110"/>
        <v>0</v>
      </c>
      <c r="Q282" s="347">
        <f t="shared" si="111"/>
        <v>0</v>
      </c>
      <c r="R282" s="424">
        <f t="shared" si="112"/>
        <v>0</v>
      </c>
    </row>
    <row r="283" spans="1:18" ht="12" hidden="1" outlineLevel="1" thickBot="1">
      <c r="A283" s="344">
        <v>272</v>
      </c>
      <c r="B283" s="87" t="s">
        <v>603</v>
      </c>
      <c r="C283" s="416" t="s">
        <v>639</v>
      </c>
      <c r="D283" s="345"/>
      <c r="E283" s="100"/>
      <c r="F283" s="424">
        <f t="shared" si="106"/>
        <v>0</v>
      </c>
      <c r="G283" s="345"/>
      <c r="H283" s="100"/>
      <c r="I283" s="424">
        <f t="shared" si="107"/>
        <v>0</v>
      </c>
      <c r="J283" s="345"/>
      <c r="K283" s="100"/>
      <c r="L283" s="424">
        <f t="shared" si="108"/>
        <v>0</v>
      </c>
      <c r="M283" s="345"/>
      <c r="N283" s="100"/>
      <c r="O283" s="445">
        <f t="shared" si="109"/>
        <v>0</v>
      </c>
      <c r="P283" s="346">
        <f t="shared" si="110"/>
        <v>0</v>
      </c>
      <c r="Q283" s="347">
        <f t="shared" si="111"/>
        <v>0</v>
      </c>
      <c r="R283" s="424">
        <f t="shared" si="112"/>
        <v>0</v>
      </c>
    </row>
    <row r="284" spans="1:18" ht="12" hidden="1" outlineLevel="1" thickBot="1">
      <c r="A284" s="344">
        <v>273</v>
      </c>
      <c r="B284" s="87" t="s">
        <v>605</v>
      </c>
      <c r="C284" s="416" t="s">
        <v>640</v>
      </c>
      <c r="D284" s="345"/>
      <c r="E284" s="100"/>
      <c r="F284" s="424">
        <f t="shared" si="106"/>
        <v>0</v>
      </c>
      <c r="G284" s="345"/>
      <c r="H284" s="100"/>
      <c r="I284" s="424">
        <f t="shared" si="107"/>
        <v>0</v>
      </c>
      <c r="J284" s="345"/>
      <c r="K284" s="100"/>
      <c r="L284" s="424">
        <f t="shared" si="108"/>
        <v>0</v>
      </c>
      <c r="M284" s="345"/>
      <c r="N284" s="100"/>
      <c r="O284" s="445">
        <f t="shared" si="109"/>
        <v>0</v>
      </c>
      <c r="P284" s="346">
        <f t="shared" si="110"/>
        <v>0</v>
      </c>
      <c r="Q284" s="347">
        <f t="shared" si="111"/>
        <v>0</v>
      </c>
      <c r="R284" s="424">
        <f t="shared" si="112"/>
        <v>0</v>
      </c>
    </row>
    <row r="285" spans="1:18" ht="12" hidden="1" outlineLevel="1" thickBot="1">
      <c r="A285" s="344">
        <v>274</v>
      </c>
      <c r="B285" s="87" t="s">
        <v>607</v>
      </c>
      <c r="C285" s="416" t="s">
        <v>641</v>
      </c>
      <c r="D285" s="345"/>
      <c r="E285" s="100"/>
      <c r="F285" s="424">
        <f t="shared" si="106"/>
        <v>0</v>
      </c>
      <c r="G285" s="345"/>
      <c r="H285" s="100"/>
      <c r="I285" s="424">
        <f t="shared" si="107"/>
        <v>0</v>
      </c>
      <c r="J285" s="345"/>
      <c r="K285" s="100"/>
      <c r="L285" s="424">
        <f t="shared" si="108"/>
        <v>0</v>
      </c>
      <c r="M285" s="345"/>
      <c r="N285" s="100"/>
      <c r="O285" s="445">
        <f t="shared" si="109"/>
        <v>0</v>
      </c>
      <c r="P285" s="346">
        <f t="shared" si="110"/>
        <v>0</v>
      </c>
      <c r="Q285" s="347">
        <f t="shared" si="111"/>
        <v>0</v>
      </c>
      <c r="R285" s="424">
        <f t="shared" si="112"/>
        <v>0</v>
      </c>
    </row>
    <row r="286" spans="1:18" ht="12" hidden="1" outlineLevel="1" thickBot="1">
      <c r="A286" s="349">
        <v>275</v>
      </c>
      <c r="B286" s="88" t="s">
        <v>609</v>
      </c>
      <c r="C286" s="419" t="s">
        <v>642</v>
      </c>
      <c r="D286" s="351"/>
      <c r="E286" s="115"/>
      <c r="F286" s="425">
        <f t="shared" si="106"/>
        <v>0</v>
      </c>
      <c r="G286" s="351"/>
      <c r="H286" s="115"/>
      <c r="I286" s="425">
        <f t="shared" si="107"/>
        <v>0</v>
      </c>
      <c r="J286" s="351"/>
      <c r="K286" s="115"/>
      <c r="L286" s="425">
        <f t="shared" si="108"/>
        <v>0</v>
      </c>
      <c r="M286" s="351"/>
      <c r="N286" s="115"/>
      <c r="O286" s="446">
        <f t="shared" si="109"/>
        <v>0</v>
      </c>
      <c r="P286" s="352">
        <f t="shared" si="110"/>
        <v>0</v>
      </c>
      <c r="Q286" s="353">
        <f t="shared" si="111"/>
        <v>0</v>
      </c>
      <c r="R286" s="425">
        <f t="shared" si="112"/>
        <v>0</v>
      </c>
    </row>
    <row r="287" spans="1:18" s="110" customFormat="1" ht="12" thickBot="1">
      <c r="A287" s="373">
        <v>276</v>
      </c>
      <c r="B287" s="392" t="s">
        <v>643</v>
      </c>
      <c r="C287" s="413" t="s">
        <v>644</v>
      </c>
      <c r="D287" s="366">
        <f>SUM(D262,D263,D264,D265,D275)</f>
        <v>0</v>
      </c>
      <c r="E287" s="366">
        <f t="shared" ref="E287" si="113">SUM(E262,E263,E264,E265,E275)</f>
        <v>0</v>
      </c>
      <c r="F287" s="367">
        <f t="shared" si="106"/>
        <v>0</v>
      </c>
      <c r="G287" s="366">
        <f>SUM(G262,G263,G264,G265,G275)</f>
        <v>0</v>
      </c>
      <c r="H287" s="366">
        <f t="shared" ref="H287" si="114">SUM(H262,H263,H264,H265,H275)</f>
        <v>0</v>
      </c>
      <c r="I287" s="367">
        <f t="shared" si="107"/>
        <v>0</v>
      </c>
      <c r="J287" s="366">
        <f>SUM(J262,J263,J264,J265,J275)</f>
        <v>0</v>
      </c>
      <c r="K287" s="366">
        <f t="shared" ref="K287" si="115">SUM(K262,K263,K264,K265,K275)</f>
        <v>0</v>
      </c>
      <c r="L287" s="367">
        <f t="shared" si="108"/>
        <v>0</v>
      </c>
      <c r="M287" s="366">
        <f>SUM(M262,M263,M264,M265,M275)</f>
        <v>0</v>
      </c>
      <c r="N287" s="366">
        <f t="shared" ref="N287" si="116">SUM(N262,N263,N264,N265,N275)</f>
        <v>0</v>
      </c>
      <c r="O287" s="367">
        <f t="shared" si="109"/>
        <v>0</v>
      </c>
      <c r="P287" s="366">
        <f t="shared" si="110"/>
        <v>0</v>
      </c>
      <c r="Q287" s="366">
        <f t="shared" si="111"/>
        <v>0</v>
      </c>
      <c r="R287" s="367">
        <f t="shared" si="112"/>
        <v>0</v>
      </c>
    </row>
    <row r="288" spans="1:18" ht="12" thickBot="1">
      <c r="A288" s="116"/>
      <c r="B288" s="86"/>
      <c r="C288" s="117"/>
      <c r="E288" s="106"/>
      <c r="F288" s="437"/>
      <c r="G288" s="429"/>
      <c r="H288" s="106"/>
      <c r="I288" s="437"/>
      <c r="J288" s="429"/>
      <c r="K288" s="106"/>
      <c r="L288" s="437"/>
      <c r="M288" s="429"/>
      <c r="N288" s="106"/>
      <c r="O288" s="455"/>
      <c r="P288" s="457"/>
      <c r="Q288" s="107"/>
      <c r="R288" s="437"/>
    </row>
    <row r="289" spans="1:18" s="110" customFormat="1" ht="23.25" thickBot="1">
      <c r="A289" s="393">
        <v>277</v>
      </c>
      <c r="B289" s="394" t="s">
        <v>645</v>
      </c>
      <c r="C289" s="413" t="s">
        <v>646</v>
      </c>
      <c r="D289" s="366">
        <f>SUM(D287,D260,D233,D223,D191,D83,D46)</f>
        <v>826854</v>
      </c>
      <c r="E289" s="366">
        <f t="shared" ref="E289" si="117">SUM(E287,E260,E233,E223,E191,E83,E46)</f>
        <v>1285276</v>
      </c>
      <c r="F289" s="367">
        <f t="shared" ref="F289" si="118">SUM(E289-D289)</f>
        <v>458422</v>
      </c>
      <c r="G289" s="366">
        <f>SUM(G287,G260,G233,G223,G191,G83,G46)</f>
        <v>0</v>
      </c>
      <c r="H289" s="366">
        <f t="shared" ref="H289" si="119">SUM(H287,H260,H233,H223,H191,H83,H46)</f>
        <v>1095</v>
      </c>
      <c r="I289" s="367">
        <f t="shared" ref="I289" si="120">SUM(H289-G289)</f>
        <v>1095</v>
      </c>
      <c r="J289" s="366">
        <f>SUM(J287,J260,J233,J223,J191,J83,J46)</f>
        <v>11941</v>
      </c>
      <c r="K289" s="366">
        <f t="shared" ref="K289" si="121">SUM(K287,K260,K233,K223,K191,K83,K46)</f>
        <v>15852</v>
      </c>
      <c r="L289" s="367">
        <f t="shared" ref="L289" si="122">SUM(K289-J289)</f>
        <v>3911</v>
      </c>
      <c r="M289" s="366">
        <f>SUM(M287,M260,M233,M223,M191,M83,M46)</f>
        <v>3550</v>
      </c>
      <c r="N289" s="366">
        <f t="shared" ref="N289" si="123">SUM(N287,N260,N233,N223,N191,N83,N46)</f>
        <v>1026</v>
      </c>
      <c r="O289" s="367">
        <f t="shared" ref="O289" si="124">SUM(N289-M289)</f>
        <v>-2524</v>
      </c>
      <c r="P289" s="366">
        <f>SUM(M289,J289,G289,D289)</f>
        <v>842345</v>
      </c>
      <c r="Q289" s="366">
        <f>SUM(N289,K289,H289,E289)</f>
        <v>1303249</v>
      </c>
      <c r="R289" s="367">
        <f t="shared" ref="R289" si="125">SUM(Q289-P289)</f>
        <v>460904</v>
      </c>
    </row>
    <row r="290" spans="1:18" ht="12" thickBot="1">
      <c r="A290" s="108"/>
      <c r="D290" s="432"/>
      <c r="E290" s="36"/>
      <c r="F290" s="433"/>
      <c r="G290" s="432"/>
      <c r="I290" s="433"/>
      <c r="K290" s="36"/>
      <c r="L290" s="433"/>
      <c r="N290" s="36"/>
      <c r="O290" s="451"/>
      <c r="P290" s="458"/>
      <c r="Q290" s="110"/>
      <c r="R290" s="433"/>
    </row>
    <row r="291" spans="1:18" ht="22.5">
      <c r="A291" s="395"/>
      <c r="B291" s="96" t="s">
        <v>647</v>
      </c>
      <c r="C291" s="420" t="s">
        <v>648</v>
      </c>
      <c r="D291" s="341"/>
      <c r="E291" s="99"/>
      <c r="F291" s="423">
        <f t="shared" ref="F291:F327" si="126">SUM(E291-D291)</f>
        <v>0</v>
      </c>
      <c r="G291" s="341"/>
      <c r="H291" s="99"/>
      <c r="I291" s="423">
        <f t="shared" ref="I291:I327" si="127">SUM(H291-G291)</f>
        <v>0</v>
      </c>
      <c r="J291" s="341"/>
      <c r="K291" s="99"/>
      <c r="L291" s="423">
        <f t="shared" ref="L291:L327" si="128">SUM(K291-J291)</f>
        <v>0</v>
      </c>
      <c r="M291" s="341"/>
      <c r="N291" s="99"/>
      <c r="O291" s="444">
        <f t="shared" ref="O291:O327" si="129">SUM(N291-M291)</f>
        <v>0</v>
      </c>
      <c r="P291" s="342">
        <f t="shared" ref="P291:P314" si="130">SUM(M291,J291,G291,D291)</f>
        <v>0</v>
      </c>
      <c r="Q291" s="343">
        <f t="shared" ref="Q291:Q314" si="131">SUM(N291,K291,H291,E291)</f>
        <v>0</v>
      </c>
      <c r="R291" s="423">
        <f t="shared" ref="R291:R327" si="132">SUM(Q291-P291)</f>
        <v>0</v>
      </c>
    </row>
    <row r="292" spans="1:18" ht="22.5">
      <c r="A292" s="396"/>
      <c r="B292" s="97" t="s">
        <v>649</v>
      </c>
      <c r="C292" s="416" t="s">
        <v>650</v>
      </c>
      <c r="D292" s="345"/>
      <c r="E292" s="100"/>
      <c r="F292" s="424">
        <f t="shared" si="126"/>
        <v>0</v>
      </c>
      <c r="G292" s="345"/>
      <c r="H292" s="100"/>
      <c r="I292" s="424">
        <f t="shared" si="127"/>
        <v>0</v>
      </c>
      <c r="J292" s="345"/>
      <c r="K292" s="100"/>
      <c r="L292" s="424">
        <f t="shared" si="128"/>
        <v>0</v>
      </c>
      <c r="M292" s="345"/>
      <c r="N292" s="100"/>
      <c r="O292" s="445">
        <f t="shared" si="129"/>
        <v>0</v>
      </c>
      <c r="P292" s="346">
        <f t="shared" si="130"/>
        <v>0</v>
      </c>
      <c r="Q292" s="347">
        <f t="shared" si="131"/>
        <v>0</v>
      </c>
      <c r="R292" s="424">
        <f t="shared" si="132"/>
        <v>0</v>
      </c>
    </row>
    <row r="293" spans="1:18" s="89" customFormat="1" ht="22.5" collapsed="1">
      <c r="A293" s="396"/>
      <c r="B293" s="97" t="s">
        <v>651</v>
      </c>
      <c r="C293" s="416" t="s">
        <v>652</v>
      </c>
      <c r="D293" s="346">
        <f>SUM(D294:D295)</f>
        <v>0</v>
      </c>
      <c r="E293" s="283">
        <f>SUM(E294:E295)</f>
        <v>0</v>
      </c>
      <c r="F293" s="424">
        <f t="shared" si="126"/>
        <v>0</v>
      </c>
      <c r="G293" s="346">
        <f>SUM(G294:G295)</f>
        <v>0</v>
      </c>
      <c r="H293" s="283">
        <f>SUM(H294:H295)</f>
        <v>0</v>
      </c>
      <c r="I293" s="424">
        <f t="shared" si="127"/>
        <v>0</v>
      </c>
      <c r="J293" s="346">
        <f>SUM(J294:J295)</f>
        <v>0</v>
      </c>
      <c r="K293" s="283">
        <f>SUM(K294:K295)</f>
        <v>0</v>
      </c>
      <c r="L293" s="424">
        <f t="shared" si="128"/>
        <v>0</v>
      </c>
      <c r="M293" s="346">
        <f>SUM(M294:M295)</f>
        <v>0</v>
      </c>
      <c r="N293" s="283">
        <f>SUM(N294:N295)</f>
        <v>0</v>
      </c>
      <c r="O293" s="424">
        <f t="shared" si="129"/>
        <v>0</v>
      </c>
      <c r="P293" s="346">
        <f t="shared" si="130"/>
        <v>0</v>
      </c>
      <c r="Q293" s="283">
        <f t="shared" si="131"/>
        <v>0</v>
      </c>
      <c r="R293" s="424">
        <f t="shared" si="132"/>
        <v>0</v>
      </c>
    </row>
    <row r="294" spans="1:18" ht="33.75" hidden="1" outlineLevel="1">
      <c r="A294" s="396"/>
      <c r="B294" s="97" t="s">
        <v>653</v>
      </c>
      <c r="C294" s="416" t="s">
        <v>654</v>
      </c>
      <c r="D294" s="345"/>
      <c r="E294" s="100"/>
      <c r="F294" s="424">
        <f t="shared" si="126"/>
        <v>0</v>
      </c>
      <c r="G294" s="345"/>
      <c r="H294" s="100"/>
      <c r="I294" s="424">
        <f t="shared" si="127"/>
        <v>0</v>
      </c>
      <c r="J294" s="345"/>
      <c r="K294" s="100"/>
      <c r="L294" s="424">
        <f t="shared" si="128"/>
        <v>0</v>
      </c>
      <c r="M294" s="345"/>
      <c r="N294" s="100"/>
      <c r="O294" s="445">
        <f t="shared" si="129"/>
        <v>0</v>
      </c>
      <c r="P294" s="346">
        <f t="shared" si="130"/>
        <v>0</v>
      </c>
      <c r="Q294" s="347">
        <f t="shared" si="131"/>
        <v>0</v>
      </c>
      <c r="R294" s="424">
        <f t="shared" si="132"/>
        <v>0</v>
      </c>
    </row>
    <row r="295" spans="1:18" ht="22.5" hidden="1" outlineLevel="1">
      <c r="A295" s="396"/>
      <c r="B295" s="97" t="s">
        <v>655</v>
      </c>
      <c r="C295" s="416" t="s">
        <v>656</v>
      </c>
      <c r="D295" s="345"/>
      <c r="E295" s="100"/>
      <c r="F295" s="424">
        <f t="shared" si="126"/>
        <v>0</v>
      </c>
      <c r="G295" s="345"/>
      <c r="H295" s="100"/>
      <c r="I295" s="424">
        <f t="shared" si="127"/>
        <v>0</v>
      </c>
      <c r="J295" s="345"/>
      <c r="K295" s="100"/>
      <c r="L295" s="424">
        <f t="shared" si="128"/>
        <v>0</v>
      </c>
      <c r="M295" s="345"/>
      <c r="N295" s="100"/>
      <c r="O295" s="445">
        <f t="shared" si="129"/>
        <v>0</v>
      </c>
      <c r="P295" s="346">
        <f t="shared" si="130"/>
        <v>0</v>
      </c>
      <c r="Q295" s="347">
        <f t="shared" si="131"/>
        <v>0</v>
      </c>
      <c r="R295" s="424">
        <f t="shared" si="132"/>
        <v>0</v>
      </c>
    </row>
    <row r="296" spans="1:18" s="89" customFormat="1">
      <c r="A296" s="396"/>
      <c r="B296" s="284" t="s">
        <v>657</v>
      </c>
      <c r="C296" s="416" t="s">
        <v>658</v>
      </c>
      <c r="D296" s="346">
        <f>SUM(D291,D292,D293)</f>
        <v>0</v>
      </c>
      <c r="E296" s="283">
        <f>SUM(E291,E292,E293)</f>
        <v>0</v>
      </c>
      <c r="F296" s="424">
        <f t="shared" si="126"/>
        <v>0</v>
      </c>
      <c r="G296" s="346">
        <f>SUM(G291,G292,G293)</f>
        <v>0</v>
      </c>
      <c r="H296" s="283">
        <f>SUM(H291,H292,H293)</f>
        <v>0</v>
      </c>
      <c r="I296" s="424">
        <f t="shared" si="127"/>
        <v>0</v>
      </c>
      <c r="J296" s="346">
        <f>SUM(J291,J292,J293)</f>
        <v>0</v>
      </c>
      <c r="K296" s="283">
        <f>SUM(K291,K292,K293)</f>
        <v>0</v>
      </c>
      <c r="L296" s="424">
        <f t="shared" si="128"/>
        <v>0</v>
      </c>
      <c r="M296" s="346">
        <f>SUM(M291,M292,M293)</f>
        <v>0</v>
      </c>
      <c r="N296" s="283">
        <f>SUM(N291,N292,N293)</f>
        <v>0</v>
      </c>
      <c r="O296" s="424">
        <f t="shared" si="129"/>
        <v>0</v>
      </c>
      <c r="P296" s="346">
        <f t="shared" si="130"/>
        <v>0</v>
      </c>
      <c r="Q296" s="283">
        <f t="shared" si="131"/>
        <v>0</v>
      </c>
      <c r="R296" s="424">
        <f t="shared" si="132"/>
        <v>0</v>
      </c>
    </row>
    <row r="297" spans="1:18" s="89" customFormat="1" ht="22.5" collapsed="1">
      <c r="A297" s="396"/>
      <c r="B297" s="97" t="s">
        <v>659</v>
      </c>
      <c r="C297" s="416" t="s">
        <v>660</v>
      </c>
      <c r="D297" s="346">
        <f>SUM(D298:D299)</f>
        <v>0</v>
      </c>
      <c r="E297" s="283">
        <f>SUM(E298:E299)</f>
        <v>0</v>
      </c>
      <c r="F297" s="424">
        <f t="shared" si="126"/>
        <v>0</v>
      </c>
      <c r="G297" s="346">
        <f>SUM(G298:G299)</f>
        <v>0</v>
      </c>
      <c r="H297" s="283">
        <f>SUM(H298:H299)</f>
        <v>0</v>
      </c>
      <c r="I297" s="424">
        <f t="shared" si="127"/>
        <v>0</v>
      </c>
      <c r="J297" s="346">
        <f>SUM(J298:J299)</f>
        <v>0</v>
      </c>
      <c r="K297" s="283">
        <f>SUM(K298:K299)</f>
        <v>0</v>
      </c>
      <c r="L297" s="424">
        <f t="shared" si="128"/>
        <v>0</v>
      </c>
      <c r="M297" s="346">
        <f>SUM(M298:M299)</f>
        <v>0</v>
      </c>
      <c r="N297" s="283">
        <f>SUM(N298:N299)</f>
        <v>0</v>
      </c>
      <c r="O297" s="424">
        <f t="shared" si="129"/>
        <v>0</v>
      </c>
      <c r="P297" s="346">
        <f t="shared" si="130"/>
        <v>0</v>
      </c>
      <c r="Q297" s="283">
        <f t="shared" si="131"/>
        <v>0</v>
      </c>
      <c r="R297" s="424">
        <f t="shared" si="132"/>
        <v>0</v>
      </c>
    </row>
    <row r="298" spans="1:18" hidden="1" outlineLevel="1">
      <c r="A298" s="396"/>
      <c r="B298" s="97" t="s">
        <v>661</v>
      </c>
      <c r="C298" s="416" t="s">
        <v>662</v>
      </c>
      <c r="D298" s="345"/>
      <c r="E298" s="100"/>
      <c r="F298" s="424">
        <f t="shared" si="126"/>
        <v>0</v>
      </c>
      <c r="G298" s="345"/>
      <c r="H298" s="100"/>
      <c r="I298" s="424">
        <f t="shared" si="127"/>
        <v>0</v>
      </c>
      <c r="J298" s="345"/>
      <c r="K298" s="100"/>
      <c r="L298" s="424">
        <f t="shared" si="128"/>
        <v>0</v>
      </c>
      <c r="M298" s="345"/>
      <c r="N298" s="100"/>
      <c r="O298" s="445">
        <f t="shared" si="129"/>
        <v>0</v>
      </c>
      <c r="P298" s="346">
        <f t="shared" si="130"/>
        <v>0</v>
      </c>
      <c r="Q298" s="347">
        <f t="shared" si="131"/>
        <v>0</v>
      </c>
      <c r="R298" s="424">
        <f t="shared" si="132"/>
        <v>0</v>
      </c>
    </row>
    <row r="299" spans="1:18" hidden="1" outlineLevel="1">
      <c r="A299" s="396"/>
      <c r="B299" s="97" t="s">
        <v>663</v>
      </c>
      <c r="C299" s="416" t="s">
        <v>664</v>
      </c>
      <c r="D299" s="345"/>
      <c r="E299" s="118"/>
      <c r="F299" s="424">
        <f t="shared" si="126"/>
        <v>0</v>
      </c>
      <c r="G299" s="345"/>
      <c r="H299" s="118"/>
      <c r="I299" s="424">
        <f t="shared" si="127"/>
        <v>0</v>
      </c>
      <c r="J299" s="345"/>
      <c r="K299" s="118"/>
      <c r="L299" s="424">
        <f t="shared" si="128"/>
        <v>0</v>
      </c>
      <c r="M299" s="345"/>
      <c r="N299" s="118"/>
      <c r="O299" s="445">
        <f t="shared" si="129"/>
        <v>0</v>
      </c>
      <c r="P299" s="346">
        <f t="shared" si="130"/>
        <v>0</v>
      </c>
      <c r="Q299" s="397">
        <f t="shared" si="131"/>
        <v>0</v>
      </c>
      <c r="R299" s="424">
        <f t="shared" si="132"/>
        <v>0</v>
      </c>
    </row>
    <row r="300" spans="1:18">
      <c r="A300" s="396"/>
      <c r="B300" s="97" t="s">
        <v>665</v>
      </c>
      <c r="C300" s="416" t="s">
        <v>666</v>
      </c>
      <c r="D300" s="345"/>
      <c r="E300" s="118"/>
      <c r="F300" s="424">
        <f t="shared" si="126"/>
        <v>0</v>
      </c>
      <c r="G300" s="345"/>
      <c r="H300" s="118"/>
      <c r="I300" s="424">
        <f t="shared" si="127"/>
        <v>0</v>
      </c>
      <c r="J300" s="345"/>
      <c r="K300" s="118"/>
      <c r="L300" s="424">
        <f t="shared" si="128"/>
        <v>0</v>
      </c>
      <c r="M300" s="345"/>
      <c r="N300" s="118"/>
      <c r="O300" s="445">
        <f t="shared" si="129"/>
        <v>0</v>
      </c>
      <c r="P300" s="346">
        <f t="shared" si="130"/>
        <v>0</v>
      </c>
      <c r="Q300" s="397">
        <f t="shared" si="131"/>
        <v>0</v>
      </c>
      <c r="R300" s="424">
        <f t="shared" si="132"/>
        <v>0</v>
      </c>
    </row>
    <row r="301" spans="1:18" ht="22.5">
      <c r="A301" s="396"/>
      <c r="B301" s="97" t="s">
        <v>667</v>
      </c>
      <c r="C301" s="416" t="s">
        <v>668</v>
      </c>
      <c r="D301" s="345"/>
      <c r="E301" s="118"/>
      <c r="F301" s="424">
        <f t="shared" si="126"/>
        <v>0</v>
      </c>
      <c r="G301" s="345"/>
      <c r="H301" s="118"/>
      <c r="I301" s="424">
        <f t="shared" si="127"/>
        <v>0</v>
      </c>
      <c r="J301" s="345"/>
      <c r="K301" s="118"/>
      <c r="L301" s="424">
        <f t="shared" si="128"/>
        <v>0</v>
      </c>
      <c r="M301" s="345"/>
      <c r="N301" s="118"/>
      <c r="O301" s="445">
        <f t="shared" si="129"/>
        <v>0</v>
      </c>
      <c r="P301" s="346">
        <f t="shared" si="130"/>
        <v>0</v>
      </c>
      <c r="Q301" s="397">
        <f t="shared" si="131"/>
        <v>0</v>
      </c>
      <c r="R301" s="424">
        <f t="shared" si="132"/>
        <v>0</v>
      </c>
    </row>
    <row r="302" spans="1:18">
      <c r="A302" s="396"/>
      <c r="B302" s="97" t="s">
        <v>669</v>
      </c>
      <c r="C302" s="416" t="s">
        <v>670</v>
      </c>
      <c r="D302" s="345"/>
      <c r="E302" s="118"/>
      <c r="F302" s="424">
        <f t="shared" si="126"/>
        <v>0</v>
      </c>
      <c r="G302" s="345"/>
      <c r="H302" s="118"/>
      <c r="I302" s="424">
        <f t="shared" si="127"/>
        <v>0</v>
      </c>
      <c r="J302" s="345"/>
      <c r="K302" s="118"/>
      <c r="L302" s="424">
        <f t="shared" si="128"/>
        <v>0</v>
      </c>
      <c r="M302" s="345"/>
      <c r="N302" s="118"/>
      <c r="O302" s="445">
        <f t="shared" si="129"/>
        <v>0</v>
      </c>
      <c r="P302" s="346">
        <f t="shared" si="130"/>
        <v>0</v>
      </c>
      <c r="Q302" s="397">
        <f t="shared" si="131"/>
        <v>0</v>
      </c>
      <c r="R302" s="424">
        <f t="shared" si="132"/>
        <v>0</v>
      </c>
    </row>
    <row r="303" spans="1:18" s="89" customFormat="1">
      <c r="A303" s="396"/>
      <c r="B303" s="284" t="s">
        <v>671</v>
      </c>
      <c r="C303" s="416" t="s">
        <v>672</v>
      </c>
      <c r="D303" s="346">
        <f>SUM(D297,D300,D301,D302)</f>
        <v>0</v>
      </c>
      <c r="E303" s="283">
        <f>SUM(E297,E300,E301,E302)</f>
        <v>0</v>
      </c>
      <c r="F303" s="424">
        <f t="shared" si="126"/>
        <v>0</v>
      </c>
      <c r="G303" s="346">
        <f>SUM(G297,G300,G301,G302)</f>
        <v>0</v>
      </c>
      <c r="H303" s="283">
        <f>SUM(H297,H300,H301,H302)</f>
        <v>0</v>
      </c>
      <c r="I303" s="424">
        <f t="shared" si="127"/>
        <v>0</v>
      </c>
      <c r="J303" s="346">
        <f>SUM(J297,J300,J301,J302)</f>
        <v>0</v>
      </c>
      <c r="K303" s="283">
        <f>SUM(K297,K300,K301,K302)</f>
        <v>0</v>
      </c>
      <c r="L303" s="424">
        <f t="shared" si="128"/>
        <v>0</v>
      </c>
      <c r="M303" s="346">
        <f>SUM(M297,M300,M301,M302)</f>
        <v>0</v>
      </c>
      <c r="N303" s="283">
        <f>SUM(N297,N300,N301,N302)</f>
        <v>0</v>
      </c>
      <c r="O303" s="424">
        <f t="shared" si="129"/>
        <v>0</v>
      </c>
      <c r="P303" s="346">
        <f t="shared" si="130"/>
        <v>0</v>
      </c>
      <c r="Q303" s="283">
        <f t="shared" si="131"/>
        <v>0</v>
      </c>
      <c r="R303" s="424">
        <f t="shared" si="132"/>
        <v>0</v>
      </c>
    </row>
    <row r="304" spans="1:18" s="110" customFormat="1">
      <c r="A304" s="398"/>
      <c r="B304" s="282" t="s">
        <v>673</v>
      </c>
      <c r="C304" s="415" t="s">
        <v>674</v>
      </c>
      <c r="D304" s="362">
        <f>SUM(D305:D306)</f>
        <v>0</v>
      </c>
      <c r="E304" s="347">
        <f>SUM(E305:E306)</f>
        <v>64802</v>
      </c>
      <c r="F304" s="426">
        <f t="shared" si="126"/>
        <v>64802</v>
      </c>
      <c r="G304" s="362">
        <f>SUM(G305:G306)</f>
        <v>0</v>
      </c>
      <c r="H304" s="347">
        <f>SUM(H305:H306)</f>
        <v>5776</v>
      </c>
      <c r="I304" s="426">
        <f t="shared" si="127"/>
        <v>5776</v>
      </c>
      <c r="J304" s="362">
        <f>SUM(J305:J306)</f>
        <v>0</v>
      </c>
      <c r="K304" s="347">
        <f>SUM(K305:K306)</f>
        <v>5944</v>
      </c>
      <c r="L304" s="426">
        <f t="shared" si="128"/>
        <v>5944</v>
      </c>
      <c r="M304" s="362">
        <f>SUM(M305:M306)</f>
        <v>0</v>
      </c>
      <c r="N304" s="347">
        <f>SUM(N305:N306)</f>
        <v>1012</v>
      </c>
      <c r="O304" s="426">
        <f t="shared" si="129"/>
        <v>1012</v>
      </c>
      <c r="P304" s="362">
        <f t="shared" si="130"/>
        <v>0</v>
      </c>
      <c r="Q304" s="347">
        <f t="shared" si="131"/>
        <v>77534</v>
      </c>
      <c r="R304" s="426">
        <f t="shared" si="132"/>
        <v>77534</v>
      </c>
    </row>
    <row r="305" spans="1:18" outlineLevel="1">
      <c r="A305" s="396"/>
      <c r="B305" s="97" t="s">
        <v>675</v>
      </c>
      <c r="C305" s="416" t="s">
        <v>676</v>
      </c>
      <c r="D305" s="345"/>
      <c r="E305" s="124">
        <v>64802</v>
      </c>
      <c r="F305" s="424">
        <f t="shared" si="126"/>
        <v>64802</v>
      </c>
      <c r="G305" s="345"/>
      <c r="H305" s="124">
        <v>5776</v>
      </c>
      <c r="I305" s="424">
        <f t="shared" si="127"/>
        <v>5776</v>
      </c>
      <c r="J305" s="345"/>
      <c r="K305" s="124">
        <v>5944</v>
      </c>
      <c r="L305" s="424">
        <f t="shared" si="128"/>
        <v>5944</v>
      </c>
      <c r="M305" s="345"/>
      <c r="N305" s="124">
        <v>1012</v>
      </c>
      <c r="O305" s="445">
        <f t="shared" si="129"/>
        <v>1012</v>
      </c>
      <c r="P305" s="346">
        <f t="shared" si="130"/>
        <v>0</v>
      </c>
      <c r="Q305" s="347">
        <f t="shared" si="131"/>
        <v>77534</v>
      </c>
      <c r="R305" s="424">
        <f t="shared" si="132"/>
        <v>77534</v>
      </c>
    </row>
    <row r="306" spans="1:18" outlineLevel="1">
      <c r="A306" s="396"/>
      <c r="B306" s="97" t="s">
        <v>677</v>
      </c>
      <c r="C306" s="416" t="s">
        <v>678</v>
      </c>
      <c r="D306" s="345"/>
      <c r="E306" s="100"/>
      <c r="F306" s="424">
        <f t="shared" si="126"/>
        <v>0</v>
      </c>
      <c r="G306" s="345"/>
      <c r="H306" s="124"/>
      <c r="I306" s="424">
        <f t="shared" si="127"/>
        <v>0</v>
      </c>
      <c r="J306" s="345"/>
      <c r="K306" s="124"/>
      <c r="L306" s="424">
        <f t="shared" si="128"/>
        <v>0</v>
      </c>
      <c r="M306" s="345"/>
      <c r="N306" s="124"/>
      <c r="O306" s="445">
        <f t="shared" si="129"/>
        <v>0</v>
      </c>
      <c r="P306" s="346">
        <f t="shared" si="130"/>
        <v>0</v>
      </c>
      <c r="Q306" s="347">
        <f t="shared" si="131"/>
        <v>0</v>
      </c>
      <c r="R306" s="424">
        <f t="shared" si="132"/>
        <v>0</v>
      </c>
    </row>
    <row r="307" spans="1:18">
      <c r="A307" s="396"/>
      <c r="B307" s="284" t="s">
        <v>679</v>
      </c>
      <c r="C307" s="416" t="s">
        <v>680</v>
      </c>
      <c r="D307" s="345"/>
      <c r="E307" s="100">
        <v>9421</v>
      </c>
      <c r="F307" s="424">
        <v>9421</v>
      </c>
      <c r="G307" s="345"/>
      <c r="H307" s="124"/>
      <c r="I307" s="424">
        <f t="shared" si="127"/>
        <v>0</v>
      </c>
      <c r="J307" s="345"/>
      <c r="K307" s="124"/>
      <c r="L307" s="424">
        <f t="shared" si="128"/>
        <v>0</v>
      </c>
      <c r="M307" s="345"/>
      <c r="N307" s="124"/>
      <c r="O307" s="445">
        <f t="shared" si="129"/>
        <v>0</v>
      </c>
      <c r="P307" s="346">
        <f t="shared" si="130"/>
        <v>0</v>
      </c>
      <c r="Q307" s="347">
        <f t="shared" si="131"/>
        <v>9421</v>
      </c>
      <c r="R307" s="424">
        <f t="shared" si="132"/>
        <v>9421</v>
      </c>
    </row>
    <row r="308" spans="1:18">
      <c r="A308" s="396"/>
      <c r="B308" s="284" t="s">
        <v>681</v>
      </c>
      <c r="C308" s="416" t="s">
        <v>682</v>
      </c>
      <c r="D308" s="345"/>
      <c r="E308" s="100"/>
      <c r="F308" s="424">
        <f t="shared" si="126"/>
        <v>0</v>
      </c>
      <c r="G308" s="345"/>
      <c r="H308" s="124"/>
      <c r="I308" s="424">
        <f t="shared" si="127"/>
        <v>0</v>
      </c>
      <c r="J308" s="345"/>
      <c r="K308" s="124"/>
      <c r="L308" s="424">
        <f t="shared" si="128"/>
        <v>0</v>
      </c>
      <c r="M308" s="345"/>
      <c r="N308" s="124"/>
      <c r="O308" s="445">
        <f t="shared" si="129"/>
        <v>0</v>
      </c>
      <c r="P308" s="346">
        <f t="shared" si="130"/>
        <v>0</v>
      </c>
      <c r="Q308" s="347">
        <f t="shared" si="131"/>
        <v>0</v>
      </c>
      <c r="R308" s="424">
        <f t="shared" si="132"/>
        <v>0</v>
      </c>
    </row>
    <row r="309" spans="1:18">
      <c r="A309" s="396"/>
      <c r="B309" s="284" t="s">
        <v>683</v>
      </c>
      <c r="C309" s="416" t="s">
        <v>684</v>
      </c>
      <c r="D309" s="345"/>
      <c r="E309" s="100"/>
      <c r="F309" s="424">
        <f t="shared" si="126"/>
        <v>0</v>
      </c>
      <c r="G309" s="345">
        <v>163867</v>
      </c>
      <c r="H309" s="124">
        <v>146130</v>
      </c>
      <c r="I309" s="424">
        <f t="shared" si="127"/>
        <v>-17737</v>
      </c>
      <c r="J309" s="345">
        <v>220240</v>
      </c>
      <c r="K309" s="124">
        <v>205615</v>
      </c>
      <c r="L309" s="424">
        <f t="shared" si="128"/>
        <v>-14625</v>
      </c>
      <c r="M309" s="345">
        <v>41500</v>
      </c>
      <c r="N309" s="124">
        <v>42285</v>
      </c>
      <c r="O309" s="445">
        <f t="shared" si="129"/>
        <v>785</v>
      </c>
      <c r="P309" s="362">
        <f t="shared" si="130"/>
        <v>425607</v>
      </c>
      <c r="Q309" s="347">
        <f t="shared" si="131"/>
        <v>394030</v>
      </c>
      <c r="R309" s="424">
        <f t="shared" si="132"/>
        <v>-31577</v>
      </c>
    </row>
    <row r="310" spans="1:18">
      <c r="A310" s="396"/>
      <c r="B310" s="284" t="s">
        <v>685</v>
      </c>
      <c r="C310" s="416" t="s">
        <v>686</v>
      </c>
      <c r="D310" s="345"/>
      <c r="E310" s="100">
        <v>2110000</v>
      </c>
      <c r="F310" s="424">
        <v>2110000</v>
      </c>
      <c r="G310" s="345"/>
      <c r="H310" s="100"/>
      <c r="I310" s="424">
        <f t="shared" si="127"/>
        <v>0</v>
      </c>
      <c r="J310" s="345"/>
      <c r="K310" s="124"/>
      <c r="L310" s="424">
        <f t="shared" si="128"/>
        <v>0</v>
      </c>
      <c r="M310" s="345"/>
      <c r="N310" s="100"/>
      <c r="O310" s="445">
        <f t="shared" si="129"/>
        <v>0</v>
      </c>
      <c r="P310" s="346">
        <f t="shared" si="130"/>
        <v>0</v>
      </c>
      <c r="Q310" s="347">
        <f t="shared" si="131"/>
        <v>2110000</v>
      </c>
      <c r="R310" s="424">
        <f t="shared" si="132"/>
        <v>2110000</v>
      </c>
    </row>
    <row r="311" spans="1:18" s="89" customFormat="1">
      <c r="A311" s="396"/>
      <c r="B311" s="284" t="s">
        <v>687</v>
      </c>
      <c r="C311" s="416" t="s">
        <v>688</v>
      </c>
      <c r="D311" s="346"/>
      <c r="E311" s="283"/>
      <c r="F311" s="424">
        <v>0</v>
      </c>
      <c r="G311" s="346"/>
      <c r="H311" s="283"/>
      <c r="I311" s="424">
        <v>0</v>
      </c>
      <c r="J311" s="346"/>
      <c r="K311" s="283"/>
      <c r="L311" s="424">
        <v>0</v>
      </c>
      <c r="M311" s="346"/>
      <c r="N311" s="283"/>
      <c r="O311" s="424">
        <v>0</v>
      </c>
      <c r="P311" s="346">
        <f t="shared" si="130"/>
        <v>0</v>
      </c>
      <c r="Q311" s="283">
        <f t="shared" si="131"/>
        <v>0</v>
      </c>
      <c r="R311" s="424">
        <f t="shared" si="132"/>
        <v>0</v>
      </c>
    </row>
    <row r="312" spans="1:18">
      <c r="A312" s="396"/>
      <c r="B312" s="97" t="s">
        <v>689</v>
      </c>
      <c r="C312" s="416" t="s">
        <v>690</v>
      </c>
      <c r="D312" s="345"/>
      <c r="E312" s="100"/>
      <c r="F312" s="424">
        <f t="shared" si="126"/>
        <v>0</v>
      </c>
      <c r="G312" s="345"/>
      <c r="H312" s="100"/>
      <c r="I312" s="424">
        <f t="shared" si="127"/>
        <v>0</v>
      </c>
      <c r="J312" s="345"/>
      <c r="K312" s="100"/>
      <c r="L312" s="424">
        <f t="shared" si="128"/>
        <v>0</v>
      </c>
      <c r="M312" s="345"/>
      <c r="N312" s="100"/>
      <c r="O312" s="445">
        <f t="shared" si="129"/>
        <v>0</v>
      </c>
      <c r="P312" s="346">
        <f t="shared" si="130"/>
        <v>0</v>
      </c>
      <c r="Q312" s="347">
        <f t="shared" si="131"/>
        <v>0</v>
      </c>
      <c r="R312" s="424">
        <f t="shared" si="132"/>
        <v>0</v>
      </c>
    </row>
    <row r="313" spans="1:18">
      <c r="A313" s="396"/>
      <c r="B313" s="97" t="s">
        <v>691</v>
      </c>
      <c r="C313" s="416" t="s">
        <v>692</v>
      </c>
      <c r="D313" s="345"/>
      <c r="E313" s="100"/>
      <c r="F313" s="424">
        <f t="shared" si="126"/>
        <v>0</v>
      </c>
      <c r="G313" s="345"/>
      <c r="H313" s="100"/>
      <c r="I313" s="424">
        <f t="shared" si="127"/>
        <v>0</v>
      </c>
      <c r="J313" s="345"/>
      <c r="K313" s="100"/>
      <c r="L313" s="424">
        <f t="shared" si="128"/>
        <v>0</v>
      </c>
      <c r="M313" s="345"/>
      <c r="N313" s="100"/>
      <c r="O313" s="445">
        <f t="shared" si="129"/>
        <v>0</v>
      </c>
      <c r="P313" s="346">
        <f t="shared" si="130"/>
        <v>0</v>
      </c>
      <c r="Q313" s="347">
        <f t="shared" si="131"/>
        <v>0</v>
      </c>
      <c r="R313" s="424">
        <f t="shared" si="132"/>
        <v>0</v>
      </c>
    </row>
    <row r="314" spans="1:18">
      <c r="A314" s="396"/>
      <c r="B314" s="284" t="s">
        <v>693</v>
      </c>
      <c r="C314" s="416" t="s">
        <v>694</v>
      </c>
      <c r="D314" s="345"/>
      <c r="E314" s="100"/>
      <c r="F314" s="424">
        <f t="shared" si="126"/>
        <v>0</v>
      </c>
      <c r="G314" s="345"/>
      <c r="H314" s="100"/>
      <c r="I314" s="424">
        <f t="shared" si="127"/>
        <v>0</v>
      </c>
      <c r="J314" s="345"/>
      <c r="K314" s="100"/>
      <c r="L314" s="424">
        <f t="shared" si="128"/>
        <v>0</v>
      </c>
      <c r="M314" s="345"/>
      <c r="N314" s="100"/>
      <c r="O314" s="445">
        <f t="shared" si="129"/>
        <v>0</v>
      </c>
      <c r="P314" s="346">
        <f t="shared" si="130"/>
        <v>0</v>
      </c>
      <c r="Q314" s="347">
        <f t="shared" si="131"/>
        <v>0</v>
      </c>
      <c r="R314" s="424">
        <f t="shared" si="132"/>
        <v>0</v>
      </c>
    </row>
    <row r="315" spans="1:18" s="36" customFormat="1">
      <c r="A315" s="399"/>
      <c r="B315" s="400" t="s">
        <v>695</v>
      </c>
      <c r="C315" s="421" t="s">
        <v>696</v>
      </c>
      <c r="D315" s="361">
        <f>SUM(D314,D311,D310,D309,D308,D307,D304,D303,D296)</f>
        <v>0</v>
      </c>
      <c r="E315" s="100">
        <v>2184223</v>
      </c>
      <c r="F315" s="424">
        <f t="shared" si="126"/>
        <v>2184223</v>
      </c>
      <c r="G315" s="361">
        <f>SUM(G296,G303,G306,G307,G308,G309,G310,G311,G314)</f>
        <v>163867</v>
      </c>
      <c r="H315" s="361">
        <f>SUM(H296,H304,H306,H307,H308,H309,H310,H311,H314)</f>
        <v>151906</v>
      </c>
      <c r="I315" s="442">
        <f t="shared" si="127"/>
        <v>-11961</v>
      </c>
      <c r="J315" s="361">
        <f>SUM(J296,J303,J306,J307,J308,J309,J310,J311,J314)</f>
        <v>220240</v>
      </c>
      <c r="K315" s="361">
        <f>SUM(K296,K304,K306,K307,K308,K309,K310,K311,K314)</f>
        <v>211559</v>
      </c>
      <c r="L315" s="442">
        <f t="shared" si="128"/>
        <v>-8681</v>
      </c>
      <c r="M315" s="361">
        <f>SUM(M296,M303,M306,M307,M308,M309,M310,M311,M314)</f>
        <v>41500</v>
      </c>
      <c r="N315" s="361">
        <f>SUM(N296,N304,N306,N307,N308,N309,N310,N311,N314)</f>
        <v>43297</v>
      </c>
      <c r="O315" s="442">
        <f t="shared" si="129"/>
        <v>1797</v>
      </c>
      <c r="P315" s="362">
        <f>SUM(P296,P303,P304,P307,P308,P309,P310,P311,P314)</f>
        <v>425607</v>
      </c>
      <c r="Q315" s="347">
        <f t="shared" ref="Q315:Q327" si="133">SUM(N315,K315,H315,E315)</f>
        <v>2590985</v>
      </c>
      <c r="R315" s="426">
        <f t="shared" si="132"/>
        <v>2165378</v>
      </c>
    </row>
    <row r="316" spans="1:18" ht="22.5">
      <c r="A316" s="396"/>
      <c r="B316" s="97" t="s">
        <v>697</v>
      </c>
      <c r="C316" s="416" t="s">
        <v>698</v>
      </c>
      <c r="D316" s="345"/>
      <c r="E316" s="100"/>
      <c r="F316" s="424">
        <f t="shared" si="126"/>
        <v>0</v>
      </c>
      <c r="G316" s="345"/>
      <c r="H316" s="100"/>
      <c r="I316" s="424">
        <f t="shared" si="127"/>
        <v>0</v>
      </c>
      <c r="J316" s="345"/>
      <c r="K316" s="100"/>
      <c r="L316" s="424">
        <f t="shared" si="128"/>
        <v>0</v>
      </c>
      <c r="M316" s="345"/>
      <c r="N316" s="100"/>
      <c r="O316" s="445">
        <f t="shared" si="129"/>
        <v>0</v>
      </c>
      <c r="P316" s="346">
        <f t="shared" ref="P316:P327" si="134">SUM(M316,J316,G316,D316)</f>
        <v>0</v>
      </c>
      <c r="Q316" s="347">
        <f t="shared" si="133"/>
        <v>0</v>
      </c>
      <c r="R316" s="424">
        <f t="shared" si="132"/>
        <v>0</v>
      </c>
    </row>
    <row r="317" spans="1:18" ht="22.5">
      <c r="A317" s="396"/>
      <c r="B317" s="284" t="s">
        <v>699</v>
      </c>
      <c r="C317" s="416" t="s">
        <v>700</v>
      </c>
      <c r="D317" s="345"/>
      <c r="E317" s="100"/>
      <c r="F317" s="424">
        <f t="shared" si="126"/>
        <v>0</v>
      </c>
      <c r="G317" s="345"/>
      <c r="H317" s="100"/>
      <c r="I317" s="424">
        <f t="shared" si="127"/>
        <v>0</v>
      </c>
      <c r="J317" s="345"/>
      <c r="K317" s="100"/>
      <c r="L317" s="424">
        <f t="shared" si="128"/>
        <v>0</v>
      </c>
      <c r="M317" s="345"/>
      <c r="N317" s="100"/>
      <c r="O317" s="445">
        <f t="shared" si="129"/>
        <v>0</v>
      </c>
      <c r="P317" s="346">
        <f t="shared" si="134"/>
        <v>0</v>
      </c>
      <c r="Q317" s="347">
        <f t="shared" si="133"/>
        <v>0</v>
      </c>
      <c r="R317" s="424">
        <f t="shared" si="132"/>
        <v>0</v>
      </c>
    </row>
    <row r="318" spans="1:18">
      <c r="A318" s="396"/>
      <c r="B318" s="97" t="s">
        <v>701</v>
      </c>
      <c r="C318" s="416" t="s">
        <v>702</v>
      </c>
      <c r="D318" s="345"/>
      <c r="E318" s="100"/>
      <c r="F318" s="424">
        <f t="shared" si="126"/>
        <v>0</v>
      </c>
      <c r="G318" s="345"/>
      <c r="H318" s="100"/>
      <c r="I318" s="424">
        <f t="shared" si="127"/>
        <v>0</v>
      </c>
      <c r="J318" s="345"/>
      <c r="K318" s="100"/>
      <c r="L318" s="424">
        <f t="shared" si="128"/>
        <v>0</v>
      </c>
      <c r="M318" s="345"/>
      <c r="N318" s="100"/>
      <c r="O318" s="445">
        <f t="shared" si="129"/>
        <v>0</v>
      </c>
      <c r="P318" s="346">
        <f t="shared" si="134"/>
        <v>0</v>
      </c>
      <c r="Q318" s="347">
        <f t="shared" si="133"/>
        <v>0</v>
      </c>
      <c r="R318" s="424">
        <f t="shared" si="132"/>
        <v>0</v>
      </c>
    </row>
    <row r="319" spans="1:18" ht="22.5">
      <c r="A319" s="396"/>
      <c r="B319" s="284" t="s">
        <v>703</v>
      </c>
      <c r="C319" s="416" t="s">
        <v>704</v>
      </c>
      <c r="D319" s="345"/>
      <c r="E319" s="100"/>
      <c r="F319" s="424">
        <f t="shared" si="126"/>
        <v>0</v>
      </c>
      <c r="G319" s="345"/>
      <c r="H319" s="100"/>
      <c r="I319" s="424">
        <f t="shared" si="127"/>
        <v>0</v>
      </c>
      <c r="J319" s="345"/>
      <c r="K319" s="100"/>
      <c r="L319" s="424">
        <f t="shared" si="128"/>
        <v>0</v>
      </c>
      <c r="M319" s="345"/>
      <c r="N319" s="100"/>
      <c r="O319" s="445">
        <f t="shared" si="129"/>
        <v>0</v>
      </c>
      <c r="P319" s="346">
        <f t="shared" si="134"/>
        <v>0</v>
      </c>
      <c r="Q319" s="347">
        <f t="shared" si="133"/>
        <v>0</v>
      </c>
      <c r="R319" s="424">
        <f t="shared" si="132"/>
        <v>0</v>
      </c>
    </row>
    <row r="320" spans="1:18">
      <c r="A320" s="396"/>
      <c r="B320" s="284" t="s">
        <v>705</v>
      </c>
      <c r="C320" s="416" t="s">
        <v>706</v>
      </c>
      <c r="D320" s="345"/>
      <c r="E320" s="100"/>
      <c r="F320" s="424">
        <f t="shared" si="126"/>
        <v>0</v>
      </c>
      <c r="G320" s="345"/>
      <c r="H320" s="100"/>
      <c r="I320" s="424">
        <f t="shared" si="127"/>
        <v>0</v>
      </c>
      <c r="J320" s="345"/>
      <c r="K320" s="100"/>
      <c r="L320" s="424">
        <f t="shared" si="128"/>
        <v>0</v>
      </c>
      <c r="M320" s="345"/>
      <c r="N320" s="100"/>
      <c r="O320" s="445">
        <f t="shared" si="129"/>
        <v>0</v>
      </c>
      <c r="P320" s="346">
        <f t="shared" si="134"/>
        <v>0</v>
      </c>
      <c r="Q320" s="347">
        <f t="shared" si="133"/>
        <v>0</v>
      </c>
      <c r="R320" s="424">
        <f t="shared" si="132"/>
        <v>0</v>
      </c>
    </row>
    <row r="321" spans="1:18" s="110" customFormat="1">
      <c r="A321" s="398"/>
      <c r="B321" s="282" t="s">
        <v>707</v>
      </c>
      <c r="C321" s="415" t="s">
        <v>708</v>
      </c>
      <c r="D321" s="362">
        <f>SUM(D316:D320)</f>
        <v>0</v>
      </c>
      <c r="E321" s="347">
        <f>SUM(E316:E320)</f>
        <v>0</v>
      </c>
      <c r="F321" s="426">
        <f t="shared" si="126"/>
        <v>0</v>
      </c>
      <c r="G321" s="362">
        <f>SUM(G316:G320)</f>
        <v>0</v>
      </c>
      <c r="H321" s="347">
        <f>SUM(H316:H320)</f>
        <v>0</v>
      </c>
      <c r="I321" s="426">
        <f t="shared" si="127"/>
        <v>0</v>
      </c>
      <c r="J321" s="362">
        <f>SUM(J316:J320)</f>
        <v>0</v>
      </c>
      <c r="K321" s="347">
        <f>SUM(K316:K320)</f>
        <v>0</v>
      </c>
      <c r="L321" s="426">
        <f t="shared" si="128"/>
        <v>0</v>
      </c>
      <c r="M321" s="362">
        <f>SUM(M316:M320)</f>
        <v>0</v>
      </c>
      <c r="N321" s="347">
        <f>SUM(N316:N320)</f>
        <v>0</v>
      </c>
      <c r="O321" s="426">
        <f t="shared" si="129"/>
        <v>0</v>
      </c>
      <c r="P321" s="362">
        <f t="shared" si="134"/>
        <v>0</v>
      </c>
      <c r="Q321" s="347">
        <f t="shared" si="133"/>
        <v>0</v>
      </c>
      <c r="R321" s="426">
        <f t="shared" si="132"/>
        <v>0</v>
      </c>
    </row>
    <row r="322" spans="1:18" s="36" customFormat="1">
      <c r="A322" s="398"/>
      <c r="B322" s="401" t="s">
        <v>709</v>
      </c>
      <c r="C322" s="415" t="s">
        <v>710</v>
      </c>
      <c r="D322" s="361">
        <v>0</v>
      </c>
      <c r="E322" s="100"/>
      <c r="F322" s="426">
        <f t="shared" si="126"/>
        <v>0</v>
      </c>
      <c r="G322" s="361">
        <v>0</v>
      </c>
      <c r="H322" s="100"/>
      <c r="I322" s="426">
        <f t="shared" si="127"/>
        <v>0</v>
      </c>
      <c r="J322" s="361">
        <v>0</v>
      </c>
      <c r="K322" s="100"/>
      <c r="L322" s="426">
        <f t="shared" si="128"/>
        <v>0</v>
      </c>
      <c r="M322" s="361">
        <v>0</v>
      </c>
      <c r="N322" s="100"/>
      <c r="O322" s="442">
        <f t="shared" si="129"/>
        <v>0</v>
      </c>
      <c r="P322" s="362">
        <f t="shared" si="134"/>
        <v>0</v>
      </c>
      <c r="Q322" s="347">
        <f t="shared" si="133"/>
        <v>0</v>
      </c>
      <c r="R322" s="426">
        <f t="shared" si="132"/>
        <v>0</v>
      </c>
    </row>
    <row r="323" spans="1:18" s="110" customFormat="1" ht="23.25" collapsed="1" thickBot="1">
      <c r="A323" s="398"/>
      <c r="B323" s="282" t="s">
        <v>711</v>
      </c>
      <c r="C323" s="415" t="s">
        <v>712</v>
      </c>
      <c r="D323" s="362">
        <f>SUM(D324:D326)</f>
        <v>0</v>
      </c>
      <c r="E323" s="347">
        <f>SUM(E324:E326)</f>
        <v>0</v>
      </c>
      <c r="F323" s="426">
        <f t="shared" si="126"/>
        <v>0</v>
      </c>
      <c r="G323" s="362">
        <f>SUM(G324:G326)</f>
        <v>0</v>
      </c>
      <c r="H323" s="347">
        <f>SUM(H324:H326)</f>
        <v>0</v>
      </c>
      <c r="I323" s="426">
        <f t="shared" si="127"/>
        <v>0</v>
      </c>
      <c r="J323" s="362">
        <f>SUM(J324:J326)</f>
        <v>0</v>
      </c>
      <c r="K323" s="347">
        <f>SUM(K324:K326)</f>
        <v>0</v>
      </c>
      <c r="L323" s="426">
        <f t="shared" si="128"/>
        <v>0</v>
      </c>
      <c r="M323" s="362">
        <f>SUM(M324:M326)</f>
        <v>0</v>
      </c>
      <c r="N323" s="347">
        <f>SUM(N324:N326)</f>
        <v>0</v>
      </c>
      <c r="O323" s="426">
        <f t="shared" si="129"/>
        <v>0</v>
      </c>
      <c r="P323" s="362">
        <f t="shared" si="134"/>
        <v>0</v>
      </c>
      <c r="Q323" s="347">
        <f t="shared" si="133"/>
        <v>0</v>
      </c>
      <c r="R323" s="426">
        <f t="shared" si="132"/>
        <v>0</v>
      </c>
    </row>
    <row r="324" spans="1:18" ht="33.75" hidden="1" outlineLevel="1">
      <c r="A324" s="396"/>
      <c r="B324" s="97" t="s">
        <v>713</v>
      </c>
      <c r="C324" s="416" t="s">
        <v>714</v>
      </c>
      <c r="D324" s="345"/>
      <c r="E324" s="100"/>
      <c r="F324" s="424">
        <f t="shared" si="126"/>
        <v>0</v>
      </c>
      <c r="G324" s="345"/>
      <c r="H324" s="100"/>
      <c r="I324" s="424">
        <f t="shared" si="127"/>
        <v>0</v>
      </c>
      <c r="J324" s="345"/>
      <c r="K324" s="100"/>
      <c r="L324" s="424">
        <f t="shared" si="128"/>
        <v>0</v>
      </c>
      <c r="M324" s="345"/>
      <c r="N324" s="100"/>
      <c r="O324" s="445">
        <f t="shared" si="129"/>
        <v>0</v>
      </c>
      <c r="P324" s="346">
        <f t="shared" si="134"/>
        <v>0</v>
      </c>
      <c r="Q324" s="347">
        <f t="shared" si="133"/>
        <v>0</v>
      </c>
      <c r="R324" s="424">
        <f t="shared" si="132"/>
        <v>0</v>
      </c>
    </row>
    <row r="325" spans="1:18" ht="56.25" hidden="1" outlineLevel="1">
      <c r="A325" s="396"/>
      <c r="B325" s="97" t="s">
        <v>715</v>
      </c>
      <c r="C325" s="416" t="s">
        <v>716</v>
      </c>
      <c r="D325" s="345"/>
      <c r="E325" s="100"/>
      <c r="F325" s="424">
        <f t="shared" si="126"/>
        <v>0</v>
      </c>
      <c r="G325" s="345"/>
      <c r="H325" s="100"/>
      <c r="I325" s="424">
        <f t="shared" si="127"/>
        <v>0</v>
      </c>
      <c r="J325" s="345"/>
      <c r="K325" s="100"/>
      <c r="L325" s="424">
        <f t="shared" si="128"/>
        <v>0</v>
      </c>
      <c r="M325" s="345"/>
      <c r="N325" s="100"/>
      <c r="O325" s="445">
        <f t="shared" si="129"/>
        <v>0</v>
      </c>
      <c r="P325" s="346">
        <f t="shared" si="134"/>
        <v>0</v>
      </c>
      <c r="Q325" s="347">
        <f t="shared" si="133"/>
        <v>0</v>
      </c>
      <c r="R325" s="424">
        <f t="shared" si="132"/>
        <v>0</v>
      </c>
    </row>
    <row r="326" spans="1:18" ht="12" hidden="1" outlineLevel="1" thickBot="1">
      <c r="A326" s="402"/>
      <c r="B326" s="98" t="s">
        <v>717</v>
      </c>
      <c r="C326" s="419" t="s">
        <v>718</v>
      </c>
      <c r="D326" s="351"/>
      <c r="E326" s="115"/>
      <c r="F326" s="425">
        <f t="shared" si="126"/>
        <v>0</v>
      </c>
      <c r="G326" s="351"/>
      <c r="H326" s="115"/>
      <c r="I326" s="425">
        <f t="shared" si="127"/>
        <v>0</v>
      </c>
      <c r="J326" s="351"/>
      <c r="K326" s="115"/>
      <c r="L326" s="425">
        <f t="shared" si="128"/>
        <v>0</v>
      </c>
      <c r="M326" s="351"/>
      <c r="N326" s="115"/>
      <c r="O326" s="446">
        <f t="shared" si="129"/>
        <v>0</v>
      </c>
      <c r="P326" s="352">
        <f t="shared" si="134"/>
        <v>0</v>
      </c>
      <c r="Q326" s="353">
        <f t="shared" si="133"/>
        <v>0</v>
      </c>
      <c r="R326" s="425">
        <f t="shared" si="132"/>
        <v>0</v>
      </c>
    </row>
    <row r="327" spans="1:18" s="110" customFormat="1" ht="12" thickBot="1">
      <c r="A327" s="403"/>
      <c r="B327" s="373" t="s">
        <v>719</v>
      </c>
      <c r="C327" s="413" t="s">
        <v>720</v>
      </c>
      <c r="D327" s="366">
        <f>SUM(D315,D321,D322,D323)</f>
        <v>0</v>
      </c>
      <c r="E327" s="366">
        <v>2184223</v>
      </c>
      <c r="F327" s="367">
        <f t="shared" si="126"/>
        <v>2184223</v>
      </c>
      <c r="G327" s="366">
        <f>SUM(G315,G321,G322,G323)</f>
        <v>163867</v>
      </c>
      <c r="H327" s="366">
        <f>SUM(H315,H321,H322,H323)</f>
        <v>151906</v>
      </c>
      <c r="I327" s="367">
        <f t="shared" si="127"/>
        <v>-11961</v>
      </c>
      <c r="J327" s="366">
        <f>SUM(J315,J321,J322,J323)</f>
        <v>220240</v>
      </c>
      <c r="K327" s="366">
        <f>SUM(K315,K321,K322,K323)</f>
        <v>211559</v>
      </c>
      <c r="L327" s="367">
        <f t="shared" si="128"/>
        <v>-8681</v>
      </c>
      <c r="M327" s="366">
        <f>SUM(M315,M321,M322,M323)</f>
        <v>41500</v>
      </c>
      <c r="N327" s="366">
        <f>SUM(N315,N321,N322,N323)</f>
        <v>43297</v>
      </c>
      <c r="O327" s="367">
        <f t="shared" si="129"/>
        <v>1797</v>
      </c>
      <c r="P327" s="366">
        <f t="shared" si="134"/>
        <v>425607</v>
      </c>
      <c r="Q327" s="366">
        <f t="shared" si="133"/>
        <v>2590985</v>
      </c>
      <c r="R327" s="367">
        <f t="shared" si="132"/>
        <v>2165378</v>
      </c>
    </row>
    <row r="328" spans="1:18" ht="12" thickBot="1">
      <c r="A328" s="119"/>
      <c r="D328" s="438"/>
      <c r="E328" s="36"/>
      <c r="F328" s="439"/>
      <c r="I328" s="439"/>
      <c r="J328" s="438"/>
      <c r="K328" s="36"/>
      <c r="L328" s="439"/>
      <c r="M328" s="438"/>
      <c r="N328" s="36"/>
      <c r="P328" s="459"/>
      <c r="Q328" s="110"/>
      <c r="R328" s="439"/>
    </row>
    <row r="329" spans="1:18" s="110" customFormat="1" ht="34.5" customHeight="1" thickBot="1">
      <c r="A329" s="373"/>
      <c r="B329" s="365" t="s">
        <v>721</v>
      </c>
      <c r="C329" s="413" t="s">
        <v>722</v>
      </c>
      <c r="D329" s="404">
        <f>SUM(D46,D83,D191,D223,D233,D260,D287,D327)</f>
        <v>826854</v>
      </c>
      <c r="E329" s="404">
        <f t="shared" ref="E329" si="135">SUM(E46,E83,E191,E223,E233,E260,E287,E327)</f>
        <v>3469499</v>
      </c>
      <c r="F329" s="367">
        <f t="shared" ref="F329" si="136">SUM(E329-D329)</f>
        <v>2642645</v>
      </c>
      <c r="G329" s="404">
        <f>SUM(G46,G83,G191,G223,G233,G260,G287,G327)</f>
        <v>163867</v>
      </c>
      <c r="H329" s="404">
        <f>SUM(H46,H83,H191,H223,H233,H260,H287,H327)</f>
        <v>153001</v>
      </c>
      <c r="I329" s="367">
        <f t="shared" ref="I329" si="137">SUM(H329-G329)</f>
        <v>-10866</v>
      </c>
      <c r="J329" s="404">
        <f>SUM(J46,J83,J191,J223,J233,J260,J287,J327)</f>
        <v>232181</v>
      </c>
      <c r="K329" s="404">
        <f t="shared" ref="K329" si="138">SUM(K46,K83,K191,K223,K233,K260,K287,K327)</f>
        <v>227411</v>
      </c>
      <c r="L329" s="367">
        <f t="shared" ref="L329" si="139">SUM(K329-J329)</f>
        <v>-4770</v>
      </c>
      <c r="M329" s="404">
        <f>SUM(M46,M83,M191,M223,M233,M260,M287,M327)</f>
        <v>45050</v>
      </c>
      <c r="N329" s="404">
        <f t="shared" ref="N329" si="140">SUM(N46,N83,N191,N223,N233,N260,N287,N327)</f>
        <v>44323</v>
      </c>
      <c r="O329" s="367">
        <f t="shared" ref="O329" si="141">SUM(N329-M329)</f>
        <v>-727</v>
      </c>
      <c r="P329" s="404">
        <f>SUM(M329,J329,G329,D329)</f>
        <v>1267952</v>
      </c>
      <c r="Q329" s="404">
        <f>SUM(N329,K329,H329,E329)</f>
        <v>3894234</v>
      </c>
      <c r="R329" s="367">
        <f t="shared" ref="R329" si="142">SUM(Q329-P329)</f>
        <v>2626282</v>
      </c>
    </row>
  </sheetData>
  <mergeCells count="13">
    <mergeCell ref="M1:O1"/>
    <mergeCell ref="P1:R1"/>
    <mergeCell ref="D2:F2"/>
    <mergeCell ref="G2:I2"/>
    <mergeCell ref="J2:L2"/>
    <mergeCell ref="M2:O2"/>
    <mergeCell ref="P2:R2"/>
    <mergeCell ref="J1:L1"/>
    <mergeCell ref="A1:A3"/>
    <mergeCell ref="B1:B3"/>
    <mergeCell ref="C1:C3"/>
    <mergeCell ref="D1:F1"/>
    <mergeCell ref="G1:I1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portrait" r:id="rId1"/>
  <headerFooter>
    <oddHeader xml:space="preserve">&amp;R2. melléklet a 7/2016. (V.30.) önk. rendelethez
</oddHeader>
  </headerFooter>
  <colBreaks count="1" manualBreakCount="1">
    <brk id="9" max="3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R332"/>
  <sheetViews>
    <sheetView view="pageLayout" zoomScaleNormal="120" zoomScaleSheetLayoutView="100" workbookViewId="0">
      <selection activeCell="D1" sqref="D1:F1"/>
    </sheetView>
  </sheetViews>
  <sheetFormatPr defaultColWidth="11.42578125" defaultRowHeight="11.25" outlineLevelRow="3"/>
  <cols>
    <col min="1" max="1" width="4.140625" style="534" customWidth="1"/>
    <col min="2" max="2" width="43.42578125" style="46" customWidth="1"/>
    <col min="3" max="3" width="7.28515625" style="188" customWidth="1"/>
    <col min="4" max="4" width="9.7109375" style="429" customWidth="1"/>
    <col min="5" max="5" width="9.7109375" style="105" customWidth="1"/>
    <col min="6" max="6" width="9.7109375" style="440" customWidth="1"/>
    <col min="7" max="7" width="9.7109375" style="592" customWidth="1"/>
    <col min="8" max="8" width="9.7109375" style="121" customWidth="1"/>
    <col min="9" max="9" width="9.7109375" style="593" customWidth="1"/>
    <col min="10" max="10" width="9.7109375" style="604" customWidth="1"/>
    <col min="11" max="11" width="9.7109375" style="121" customWidth="1"/>
    <col min="12" max="12" width="9.7109375" style="593" customWidth="1"/>
    <col min="13" max="13" width="9.7109375" style="604" customWidth="1"/>
    <col min="14" max="14" width="9.7109375" style="121" customWidth="1"/>
    <col min="15" max="15" width="9.7109375" style="593" customWidth="1"/>
    <col min="16" max="16" width="9.7109375" style="604" customWidth="1"/>
    <col min="17" max="17" width="9.7109375" style="121" customWidth="1"/>
    <col min="18" max="18" width="9.7109375" style="593" customWidth="1"/>
    <col min="19" max="16384" width="11.42578125" style="121"/>
  </cols>
  <sheetData>
    <row r="1" spans="1:18" s="129" customFormat="1" ht="37.5" customHeight="1">
      <c r="A1" s="638" t="s">
        <v>45</v>
      </c>
      <c r="B1" s="641" t="s">
        <v>46</v>
      </c>
      <c r="C1" s="644" t="s">
        <v>47</v>
      </c>
      <c r="D1" s="623" t="s">
        <v>723</v>
      </c>
      <c r="E1" s="624"/>
      <c r="F1" s="625"/>
      <c r="G1" s="647" t="s">
        <v>49</v>
      </c>
      <c r="H1" s="648"/>
      <c r="I1" s="649"/>
      <c r="J1" s="635" t="s">
        <v>50</v>
      </c>
      <c r="K1" s="636"/>
      <c r="L1" s="637"/>
      <c r="M1" s="629" t="s">
        <v>51</v>
      </c>
      <c r="N1" s="630"/>
      <c r="O1" s="631"/>
      <c r="P1" s="635" t="s">
        <v>52</v>
      </c>
      <c r="Q1" s="636"/>
      <c r="R1" s="637"/>
    </row>
    <row r="2" spans="1:18" s="460" customFormat="1">
      <c r="A2" s="639"/>
      <c r="B2" s="642"/>
      <c r="C2" s="645"/>
      <c r="D2" s="632" t="s">
        <v>53</v>
      </c>
      <c r="E2" s="633"/>
      <c r="F2" s="634"/>
      <c r="G2" s="632" t="s">
        <v>53</v>
      </c>
      <c r="H2" s="633"/>
      <c r="I2" s="634"/>
      <c r="J2" s="632" t="s">
        <v>53</v>
      </c>
      <c r="K2" s="633"/>
      <c r="L2" s="634"/>
      <c r="M2" s="632" t="s">
        <v>53</v>
      </c>
      <c r="N2" s="633"/>
      <c r="O2" s="634"/>
      <c r="P2" s="632" t="s">
        <v>53</v>
      </c>
      <c r="Q2" s="633"/>
      <c r="R2" s="634"/>
    </row>
    <row r="3" spans="1:18" s="460" customFormat="1" ht="23.25" thickBot="1">
      <c r="A3" s="640"/>
      <c r="B3" s="643"/>
      <c r="C3" s="646"/>
      <c r="D3" s="336" t="s">
        <v>54</v>
      </c>
      <c r="E3" s="337" t="s">
        <v>55</v>
      </c>
      <c r="F3" s="422" t="s">
        <v>56</v>
      </c>
      <c r="G3" s="336" t="s">
        <v>54</v>
      </c>
      <c r="H3" s="337" t="s">
        <v>55</v>
      </c>
      <c r="I3" s="422" t="s">
        <v>56</v>
      </c>
      <c r="J3" s="336" t="s">
        <v>54</v>
      </c>
      <c r="K3" s="337" t="s">
        <v>55</v>
      </c>
      <c r="L3" s="422" t="s">
        <v>56</v>
      </c>
      <c r="M3" s="336" t="s">
        <v>54</v>
      </c>
      <c r="N3" s="337" t="s">
        <v>55</v>
      </c>
      <c r="O3" s="422" t="s">
        <v>56</v>
      </c>
      <c r="P3" s="336" t="s">
        <v>54</v>
      </c>
      <c r="Q3" s="337" t="s">
        <v>55</v>
      </c>
      <c r="R3" s="422" t="s">
        <v>56</v>
      </c>
    </row>
    <row r="4" spans="1:18" outlineLevel="2">
      <c r="A4" s="461" t="s">
        <v>724</v>
      </c>
      <c r="B4" s="47" t="s">
        <v>725</v>
      </c>
      <c r="C4" s="535" t="s">
        <v>726</v>
      </c>
      <c r="D4" s="462">
        <v>12000</v>
      </c>
      <c r="E4" s="120">
        <v>17272</v>
      </c>
      <c r="F4" s="544">
        <f>SUM(E4-D4)</f>
        <v>5272</v>
      </c>
      <c r="G4" s="462">
        <v>80600</v>
      </c>
      <c r="H4" s="120">
        <v>73896</v>
      </c>
      <c r="I4" s="566">
        <f>SUM(H4-G4)</f>
        <v>-6704</v>
      </c>
      <c r="J4" s="462">
        <v>133622</v>
      </c>
      <c r="K4" s="120">
        <v>119354</v>
      </c>
      <c r="L4" s="544">
        <f>SUM(K4-J4)</f>
        <v>-14268</v>
      </c>
      <c r="M4" s="462">
        <v>12742</v>
      </c>
      <c r="N4" s="120">
        <v>10712</v>
      </c>
      <c r="O4" s="544">
        <f>SUM(N4-M4)</f>
        <v>-2030</v>
      </c>
      <c r="P4" s="462">
        <f t="shared" ref="P4:P23" si="0">SUM(D4,G4,J4,M4)</f>
        <v>238964</v>
      </c>
      <c r="Q4" s="463">
        <f t="shared" ref="Q4:Q23" si="1">SUM(E4,H4,K4,N4)</f>
        <v>221234</v>
      </c>
      <c r="R4" s="544">
        <f>SUM(Q4-P4)</f>
        <v>-17730</v>
      </c>
    </row>
    <row r="5" spans="1:18" outlineLevel="2">
      <c r="A5" s="464" t="s">
        <v>727</v>
      </c>
      <c r="B5" s="48" t="s">
        <v>728</v>
      </c>
      <c r="C5" s="536" t="s">
        <v>729</v>
      </c>
      <c r="D5" s="465">
        <v>0</v>
      </c>
      <c r="E5" s="122">
        <v>859</v>
      </c>
      <c r="F5" s="466">
        <f>SUM(E5-D5)</f>
        <v>859</v>
      </c>
      <c r="G5" s="465">
        <v>12000</v>
      </c>
      <c r="H5" s="122">
        <v>1482</v>
      </c>
      <c r="I5" s="466">
        <f>SUM(H5-G5)</f>
        <v>-10518</v>
      </c>
      <c r="J5" s="465">
        <v>8000</v>
      </c>
      <c r="K5" s="122">
        <v>5565</v>
      </c>
      <c r="L5" s="466">
        <f>SUM(K5-J5)</f>
        <v>-2435</v>
      </c>
      <c r="M5" s="465">
        <v>750</v>
      </c>
      <c r="N5" s="122">
        <v>150</v>
      </c>
      <c r="O5" s="466">
        <f>SUM(N5-M5)</f>
        <v>-600</v>
      </c>
      <c r="P5" s="465">
        <f t="shared" si="0"/>
        <v>20750</v>
      </c>
      <c r="Q5" s="140">
        <f t="shared" si="1"/>
        <v>8056</v>
      </c>
      <c r="R5" s="466">
        <f t="shared" ref="R5:R22" si="2">SUM(Q5-P5)</f>
        <v>-12694</v>
      </c>
    </row>
    <row r="6" spans="1:18" outlineLevel="2">
      <c r="A6" s="464" t="s">
        <v>730</v>
      </c>
      <c r="B6" s="48" t="s">
        <v>731</v>
      </c>
      <c r="C6" s="536" t="s">
        <v>732</v>
      </c>
      <c r="D6" s="465">
        <v>0</v>
      </c>
      <c r="E6" s="122"/>
      <c r="F6" s="466">
        <f t="shared" ref="F6:F17" si="3">SUM(E6-D6)</f>
        <v>0</v>
      </c>
      <c r="G6" s="465">
        <v>0</v>
      </c>
      <c r="H6" s="122">
        <v>75</v>
      </c>
      <c r="I6" s="466">
        <f t="shared" ref="I6:I17" si="4">SUM(H6-G6)</f>
        <v>75</v>
      </c>
      <c r="J6" s="465">
        <v>0</v>
      </c>
      <c r="K6" s="122"/>
      <c r="L6" s="466">
        <f t="shared" ref="L6:L17" si="5">SUM(K6-J6)</f>
        <v>0</v>
      </c>
      <c r="M6" s="465">
        <v>0</v>
      </c>
      <c r="N6" s="122">
        <v>400</v>
      </c>
      <c r="O6" s="466">
        <f t="shared" ref="O6:O17" si="6">SUM(N6-M6)</f>
        <v>400</v>
      </c>
      <c r="P6" s="465">
        <f t="shared" si="0"/>
        <v>0</v>
      </c>
      <c r="Q6" s="140">
        <f t="shared" si="1"/>
        <v>475</v>
      </c>
      <c r="R6" s="466">
        <f t="shared" si="2"/>
        <v>475</v>
      </c>
    </row>
    <row r="7" spans="1:18" outlineLevel="2">
      <c r="A7" s="464" t="s">
        <v>733</v>
      </c>
      <c r="B7" s="48" t="s">
        <v>734</v>
      </c>
      <c r="C7" s="536" t="s">
        <v>735</v>
      </c>
      <c r="D7" s="465">
        <v>500</v>
      </c>
      <c r="E7" s="122"/>
      <c r="F7" s="466">
        <f t="shared" si="3"/>
        <v>-500</v>
      </c>
      <c r="G7" s="465">
        <v>500</v>
      </c>
      <c r="H7" s="122">
        <v>3013</v>
      </c>
      <c r="I7" s="466">
        <f t="shared" si="4"/>
        <v>2513</v>
      </c>
      <c r="J7" s="465">
        <v>0</v>
      </c>
      <c r="K7" s="122"/>
      <c r="L7" s="466">
        <f t="shared" si="5"/>
        <v>0</v>
      </c>
      <c r="M7" s="465">
        <v>0</v>
      </c>
      <c r="N7" s="122"/>
      <c r="O7" s="466">
        <f t="shared" si="6"/>
        <v>0</v>
      </c>
      <c r="P7" s="465">
        <f t="shared" si="0"/>
        <v>1000</v>
      </c>
      <c r="Q7" s="140">
        <f t="shared" si="1"/>
        <v>3013</v>
      </c>
      <c r="R7" s="466">
        <f t="shared" si="2"/>
        <v>2013</v>
      </c>
    </row>
    <row r="8" spans="1:18" outlineLevel="2">
      <c r="A8" s="464" t="s">
        <v>736</v>
      </c>
      <c r="B8" s="48" t="s">
        <v>737</v>
      </c>
      <c r="C8" s="536" t="s">
        <v>738</v>
      </c>
      <c r="D8" s="465">
        <v>0</v>
      </c>
      <c r="E8" s="122"/>
      <c r="F8" s="466">
        <f t="shared" si="3"/>
        <v>0</v>
      </c>
      <c r="G8" s="465"/>
      <c r="H8" s="122">
        <v>921</v>
      </c>
      <c r="I8" s="466">
        <f t="shared" si="4"/>
        <v>921</v>
      </c>
      <c r="J8" s="465">
        <v>0</v>
      </c>
      <c r="K8" s="122">
        <v>1533</v>
      </c>
      <c r="L8" s="466">
        <f t="shared" si="5"/>
        <v>1533</v>
      </c>
      <c r="M8" s="465">
        <v>0</v>
      </c>
      <c r="N8" s="122"/>
      <c r="O8" s="466">
        <f t="shared" si="6"/>
        <v>0</v>
      </c>
      <c r="P8" s="465">
        <f t="shared" si="0"/>
        <v>0</v>
      </c>
      <c r="Q8" s="140">
        <f t="shared" si="1"/>
        <v>2454</v>
      </c>
      <c r="R8" s="466">
        <f t="shared" si="2"/>
        <v>2454</v>
      </c>
    </row>
    <row r="9" spans="1:18" outlineLevel="2">
      <c r="A9" s="464" t="s">
        <v>739</v>
      </c>
      <c r="B9" s="48" t="s">
        <v>740</v>
      </c>
      <c r="C9" s="536" t="s">
        <v>741</v>
      </c>
      <c r="D9" s="465">
        <v>510</v>
      </c>
      <c r="E9" s="122">
        <v>399</v>
      </c>
      <c r="F9" s="466">
        <f t="shared" si="3"/>
        <v>-111</v>
      </c>
      <c r="G9" s="465">
        <v>0</v>
      </c>
      <c r="H9" s="122"/>
      <c r="I9" s="466">
        <f t="shared" si="4"/>
        <v>0</v>
      </c>
      <c r="J9" s="465">
        <v>0</v>
      </c>
      <c r="K9" s="122">
        <v>1244</v>
      </c>
      <c r="L9" s="466">
        <f t="shared" si="5"/>
        <v>1244</v>
      </c>
      <c r="M9" s="465">
        <v>0</v>
      </c>
      <c r="N9" s="122"/>
      <c r="O9" s="466">
        <f t="shared" si="6"/>
        <v>0</v>
      </c>
      <c r="P9" s="465">
        <f t="shared" si="0"/>
        <v>510</v>
      </c>
      <c r="Q9" s="140">
        <f t="shared" si="1"/>
        <v>1643</v>
      </c>
      <c r="R9" s="466">
        <f t="shared" si="2"/>
        <v>1133</v>
      </c>
    </row>
    <row r="10" spans="1:18" outlineLevel="2">
      <c r="A10" s="464" t="s">
        <v>742</v>
      </c>
      <c r="B10" s="48" t="s">
        <v>743</v>
      </c>
      <c r="C10" s="536" t="s">
        <v>744</v>
      </c>
      <c r="D10" s="465">
        <v>776</v>
      </c>
      <c r="E10" s="122">
        <v>585</v>
      </c>
      <c r="F10" s="466">
        <f t="shared" si="3"/>
        <v>-191</v>
      </c>
      <c r="G10" s="465">
        <v>5400</v>
      </c>
      <c r="H10" s="122">
        <v>2478</v>
      </c>
      <c r="I10" s="466">
        <f t="shared" si="4"/>
        <v>-2922</v>
      </c>
      <c r="J10" s="465">
        <v>6200</v>
      </c>
      <c r="K10" s="122">
        <v>5156</v>
      </c>
      <c r="L10" s="466">
        <f t="shared" si="5"/>
        <v>-1044</v>
      </c>
      <c r="M10" s="465">
        <v>1000</v>
      </c>
      <c r="N10" s="122">
        <v>514</v>
      </c>
      <c r="O10" s="466">
        <f t="shared" si="6"/>
        <v>-486</v>
      </c>
      <c r="P10" s="465">
        <f t="shared" si="0"/>
        <v>13376</v>
      </c>
      <c r="Q10" s="140">
        <f t="shared" si="1"/>
        <v>8733</v>
      </c>
      <c r="R10" s="466">
        <f t="shared" si="2"/>
        <v>-4643</v>
      </c>
    </row>
    <row r="11" spans="1:18" outlineLevel="2">
      <c r="A11" s="464" t="s">
        <v>745</v>
      </c>
      <c r="B11" s="48" t="s">
        <v>746</v>
      </c>
      <c r="C11" s="536" t="s">
        <v>747</v>
      </c>
      <c r="D11" s="465">
        <v>270</v>
      </c>
      <c r="E11" s="124">
        <v>0</v>
      </c>
      <c r="F11" s="466">
        <f t="shared" si="3"/>
        <v>-270</v>
      </c>
      <c r="G11" s="465">
        <v>0</v>
      </c>
      <c r="H11" s="124"/>
      <c r="I11" s="466">
        <f t="shared" si="4"/>
        <v>0</v>
      </c>
      <c r="J11" s="465">
        <v>0</v>
      </c>
      <c r="K11" s="124"/>
      <c r="L11" s="466">
        <f t="shared" si="5"/>
        <v>0</v>
      </c>
      <c r="M11" s="465">
        <v>0</v>
      </c>
      <c r="N11" s="124"/>
      <c r="O11" s="466">
        <f t="shared" si="6"/>
        <v>0</v>
      </c>
      <c r="P11" s="465">
        <f t="shared" si="0"/>
        <v>270</v>
      </c>
      <c r="Q11" s="140">
        <f t="shared" si="1"/>
        <v>0</v>
      </c>
      <c r="R11" s="466">
        <f t="shared" si="2"/>
        <v>-270</v>
      </c>
    </row>
    <row r="12" spans="1:18" outlineLevel="2">
      <c r="A12" s="464" t="s">
        <v>748</v>
      </c>
      <c r="B12" s="48" t="s">
        <v>749</v>
      </c>
      <c r="C12" s="536" t="s">
        <v>750</v>
      </c>
      <c r="D12" s="465">
        <v>0</v>
      </c>
      <c r="E12" s="122">
        <v>79</v>
      </c>
      <c r="F12" s="466">
        <f t="shared" si="3"/>
        <v>79</v>
      </c>
      <c r="G12" s="465">
        <v>500</v>
      </c>
      <c r="H12" s="122">
        <v>396</v>
      </c>
      <c r="I12" s="466">
        <f t="shared" si="4"/>
        <v>-104</v>
      </c>
      <c r="J12" s="465">
        <v>620</v>
      </c>
      <c r="K12" s="122">
        <v>686</v>
      </c>
      <c r="L12" s="466">
        <f t="shared" si="5"/>
        <v>66</v>
      </c>
      <c r="M12" s="465">
        <v>120</v>
      </c>
      <c r="N12" s="122">
        <v>80</v>
      </c>
      <c r="O12" s="466">
        <f t="shared" si="6"/>
        <v>-40</v>
      </c>
      <c r="P12" s="465">
        <f t="shared" si="0"/>
        <v>1240</v>
      </c>
      <c r="Q12" s="140">
        <f t="shared" si="1"/>
        <v>1241</v>
      </c>
      <c r="R12" s="466">
        <f t="shared" si="2"/>
        <v>1</v>
      </c>
    </row>
    <row r="13" spans="1:18" outlineLevel="2">
      <c r="A13" s="464" t="s">
        <v>751</v>
      </c>
      <c r="B13" s="48" t="s">
        <v>752</v>
      </c>
      <c r="C13" s="536" t="s">
        <v>753</v>
      </c>
      <c r="D13" s="465">
        <v>100</v>
      </c>
      <c r="E13" s="122">
        <v>650</v>
      </c>
      <c r="F13" s="466">
        <f t="shared" si="3"/>
        <v>550</v>
      </c>
      <c r="G13" s="465">
        <v>500</v>
      </c>
      <c r="H13" s="122">
        <v>680</v>
      </c>
      <c r="I13" s="466">
        <f t="shared" si="4"/>
        <v>180</v>
      </c>
      <c r="J13" s="465">
        <v>0</v>
      </c>
      <c r="K13" s="122">
        <v>567</v>
      </c>
      <c r="L13" s="466">
        <f t="shared" si="5"/>
        <v>567</v>
      </c>
      <c r="M13" s="465">
        <v>0</v>
      </c>
      <c r="N13" s="122">
        <v>40</v>
      </c>
      <c r="O13" s="466">
        <f t="shared" si="6"/>
        <v>40</v>
      </c>
      <c r="P13" s="465">
        <f t="shared" si="0"/>
        <v>600</v>
      </c>
      <c r="Q13" s="140">
        <f t="shared" si="1"/>
        <v>1937</v>
      </c>
      <c r="R13" s="466">
        <f t="shared" si="2"/>
        <v>1337</v>
      </c>
    </row>
    <row r="14" spans="1:18" outlineLevel="2">
      <c r="A14" s="464" t="s">
        <v>77</v>
      </c>
      <c r="B14" s="48" t="s">
        <v>754</v>
      </c>
      <c r="C14" s="536" t="s">
        <v>755</v>
      </c>
      <c r="D14" s="465">
        <v>0</v>
      </c>
      <c r="E14" s="122"/>
      <c r="F14" s="466">
        <f t="shared" si="3"/>
        <v>0</v>
      </c>
      <c r="G14" s="465">
        <v>0</v>
      </c>
      <c r="H14" s="122"/>
      <c r="I14" s="466">
        <f t="shared" si="4"/>
        <v>0</v>
      </c>
      <c r="J14" s="465">
        <v>0</v>
      </c>
      <c r="K14" s="122"/>
      <c r="L14" s="466">
        <f t="shared" si="5"/>
        <v>0</v>
      </c>
      <c r="M14" s="465">
        <v>0</v>
      </c>
      <c r="N14" s="122"/>
      <c r="O14" s="466">
        <f t="shared" si="6"/>
        <v>0</v>
      </c>
      <c r="P14" s="465">
        <f t="shared" si="0"/>
        <v>0</v>
      </c>
      <c r="Q14" s="140">
        <f t="shared" si="1"/>
        <v>0</v>
      </c>
      <c r="R14" s="466">
        <f t="shared" si="2"/>
        <v>0</v>
      </c>
    </row>
    <row r="15" spans="1:18" outlineLevel="2">
      <c r="A15" s="464" t="s">
        <v>80</v>
      </c>
      <c r="B15" s="48" t="s">
        <v>756</v>
      </c>
      <c r="C15" s="536" t="s">
        <v>757</v>
      </c>
      <c r="D15" s="465">
        <v>0</v>
      </c>
      <c r="E15" s="122"/>
      <c r="F15" s="466">
        <f t="shared" si="3"/>
        <v>0</v>
      </c>
      <c r="G15" s="465">
        <v>0</v>
      </c>
      <c r="H15" s="122"/>
      <c r="I15" s="466">
        <f t="shared" si="4"/>
        <v>0</v>
      </c>
      <c r="J15" s="465">
        <v>0</v>
      </c>
      <c r="K15" s="122"/>
      <c r="L15" s="466">
        <f t="shared" si="5"/>
        <v>0</v>
      </c>
      <c r="M15" s="465">
        <v>0</v>
      </c>
      <c r="N15" s="122"/>
      <c r="O15" s="466">
        <f t="shared" si="6"/>
        <v>0</v>
      </c>
      <c r="P15" s="465">
        <f t="shared" si="0"/>
        <v>0</v>
      </c>
      <c r="Q15" s="140">
        <f t="shared" si="1"/>
        <v>0</v>
      </c>
      <c r="R15" s="466">
        <f t="shared" si="2"/>
        <v>0</v>
      </c>
    </row>
    <row r="16" spans="1:18" outlineLevel="2">
      <c r="A16" s="464" t="s">
        <v>83</v>
      </c>
      <c r="B16" s="48" t="s">
        <v>758</v>
      </c>
      <c r="C16" s="536" t="s">
        <v>759</v>
      </c>
      <c r="D16" s="465">
        <v>0</v>
      </c>
      <c r="E16" s="122">
        <v>2841</v>
      </c>
      <c r="F16" s="466">
        <f t="shared" si="3"/>
        <v>2841</v>
      </c>
      <c r="G16" s="465">
        <v>1500</v>
      </c>
      <c r="H16" s="122">
        <v>2576</v>
      </c>
      <c r="I16" s="466">
        <f t="shared" si="4"/>
        <v>1076</v>
      </c>
      <c r="J16" s="465">
        <v>2500</v>
      </c>
      <c r="K16" s="122">
        <v>2911</v>
      </c>
      <c r="L16" s="466">
        <f t="shared" si="5"/>
        <v>411</v>
      </c>
      <c r="M16" s="465">
        <v>400</v>
      </c>
      <c r="N16" s="122">
        <v>275</v>
      </c>
      <c r="O16" s="466">
        <f t="shared" si="6"/>
        <v>-125</v>
      </c>
      <c r="P16" s="465">
        <f t="shared" si="0"/>
        <v>4400</v>
      </c>
      <c r="Q16" s="140">
        <f t="shared" si="1"/>
        <v>8603</v>
      </c>
      <c r="R16" s="466">
        <f t="shared" si="2"/>
        <v>4203</v>
      </c>
    </row>
    <row r="17" spans="1:18" outlineLevel="2">
      <c r="A17" s="464" t="s">
        <v>86</v>
      </c>
      <c r="B17" s="49" t="s">
        <v>760</v>
      </c>
      <c r="C17" s="536" t="s">
        <v>761</v>
      </c>
      <c r="D17" s="467">
        <v>0</v>
      </c>
      <c r="E17" s="124"/>
      <c r="F17" s="466">
        <f t="shared" si="3"/>
        <v>0</v>
      </c>
      <c r="G17" s="467">
        <v>0</v>
      </c>
      <c r="H17" s="124"/>
      <c r="I17" s="466">
        <f t="shared" si="4"/>
        <v>0</v>
      </c>
      <c r="J17" s="467">
        <v>0</v>
      </c>
      <c r="K17" s="124"/>
      <c r="L17" s="466">
        <f t="shared" si="5"/>
        <v>0</v>
      </c>
      <c r="M17" s="467">
        <v>0</v>
      </c>
      <c r="N17" s="124"/>
      <c r="O17" s="466">
        <f t="shared" si="6"/>
        <v>0</v>
      </c>
      <c r="P17" s="465">
        <f t="shared" si="0"/>
        <v>0</v>
      </c>
      <c r="Q17" s="140">
        <f t="shared" si="1"/>
        <v>0</v>
      </c>
      <c r="R17" s="466">
        <f t="shared" si="2"/>
        <v>0</v>
      </c>
    </row>
    <row r="18" spans="1:18" s="129" customFormat="1" outlineLevel="1">
      <c r="A18" s="468" t="s">
        <v>89</v>
      </c>
      <c r="B18" s="40" t="s">
        <v>762</v>
      </c>
      <c r="C18" s="169" t="s">
        <v>763</v>
      </c>
      <c r="D18" s="469">
        <f t="shared" ref="D18:O18" si="7">SUM(D4:D17)</f>
        <v>14156</v>
      </c>
      <c r="E18" s="187">
        <f t="shared" si="7"/>
        <v>22685</v>
      </c>
      <c r="F18" s="545">
        <f t="shared" si="7"/>
        <v>8529</v>
      </c>
      <c r="G18" s="469">
        <f t="shared" si="7"/>
        <v>101000</v>
      </c>
      <c r="H18" s="187">
        <f t="shared" si="7"/>
        <v>85517</v>
      </c>
      <c r="I18" s="545">
        <f t="shared" si="7"/>
        <v>-15483</v>
      </c>
      <c r="J18" s="469">
        <f t="shared" si="7"/>
        <v>150942</v>
      </c>
      <c r="K18" s="187">
        <f t="shared" si="7"/>
        <v>137016</v>
      </c>
      <c r="L18" s="545">
        <f t="shared" si="7"/>
        <v>-13926</v>
      </c>
      <c r="M18" s="469">
        <f t="shared" si="7"/>
        <v>15012</v>
      </c>
      <c r="N18" s="187">
        <f t="shared" si="7"/>
        <v>12171</v>
      </c>
      <c r="O18" s="545">
        <f t="shared" si="7"/>
        <v>-2841</v>
      </c>
      <c r="P18" s="470">
        <f t="shared" si="0"/>
        <v>281110</v>
      </c>
      <c r="Q18" s="471">
        <f t="shared" si="1"/>
        <v>257389</v>
      </c>
      <c r="R18" s="545">
        <f t="shared" si="2"/>
        <v>-23721</v>
      </c>
    </row>
    <row r="19" spans="1:18" outlineLevel="2">
      <c r="A19" s="464" t="s">
        <v>92</v>
      </c>
      <c r="B19" s="48" t="s">
        <v>764</v>
      </c>
      <c r="C19" s="536" t="s">
        <v>765</v>
      </c>
      <c r="D19" s="465">
        <v>19584</v>
      </c>
      <c r="E19" s="122">
        <v>12287</v>
      </c>
      <c r="F19" s="466">
        <f t="shared" ref="F19:F21" si="8">SUM(E19-D19)</f>
        <v>-7297</v>
      </c>
      <c r="G19" s="465">
        <v>0</v>
      </c>
      <c r="H19" s="122"/>
      <c r="I19" s="466">
        <f t="shared" ref="I19:I21" si="9">SUM(H19-G19)</f>
        <v>0</v>
      </c>
      <c r="J19" s="465">
        <v>0</v>
      </c>
      <c r="K19" s="122"/>
      <c r="L19" s="466">
        <f t="shared" ref="L19:L21" si="10">SUM(K19-J19)</f>
        <v>0</v>
      </c>
      <c r="M19" s="465">
        <v>0</v>
      </c>
      <c r="N19" s="122"/>
      <c r="O19" s="466">
        <f t="shared" ref="O19:O21" si="11">SUM(N19-M19)</f>
        <v>0</v>
      </c>
      <c r="P19" s="465">
        <f t="shared" si="0"/>
        <v>19584</v>
      </c>
      <c r="Q19" s="140">
        <f t="shared" si="1"/>
        <v>12287</v>
      </c>
      <c r="R19" s="466">
        <f t="shared" si="2"/>
        <v>-7297</v>
      </c>
    </row>
    <row r="20" spans="1:18" ht="22.5" outlineLevel="2">
      <c r="A20" s="464" t="s">
        <v>95</v>
      </c>
      <c r="B20" s="48" t="s">
        <v>766</v>
      </c>
      <c r="C20" s="536" t="s">
        <v>767</v>
      </c>
      <c r="D20" s="465">
        <v>0</v>
      </c>
      <c r="E20" s="122">
        <v>1836</v>
      </c>
      <c r="F20" s="466">
        <f t="shared" si="8"/>
        <v>1836</v>
      </c>
      <c r="G20" s="465">
        <v>5500</v>
      </c>
      <c r="H20" s="122">
        <v>857</v>
      </c>
      <c r="I20" s="466">
        <f t="shared" si="9"/>
        <v>-4643</v>
      </c>
      <c r="J20" s="465">
        <v>0</v>
      </c>
      <c r="K20" s="122"/>
      <c r="L20" s="466">
        <f t="shared" si="10"/>
        <v>0</v>
      </c>
      <c r="M20" s="465">
        <v>500</v>
      </c>
      <c r="N20" s="122">
        <v>477</v>
      </c>
      <c r="O20" s="466">
        <f t="shared" si="11"/>
        <v>-23</v>
      </c>
      <c r="P20" s="465">
        <f t="shared" si="0"/>
        <v>6000</v>
      </c>
      <c r="Q20" s="140">
        <f t="shared" si="1"/>
        <v>3170</v>
      </c>
      <c r="R20" s="466">
        <f t="shared" si="2"/>
        <v>-2830</v>
      </c>
    </row>
    <row r="21" spans="1:18" outlineLevel="2">
      <c r="A21" s="464" t="s">
        <v>98</v>
      </c>
      <c r="B21" s="48" t="s">
        <v>768</v>
      </c>
      <c r="C21" s="536" t="s">
        <v>769</v>
      </c>
      <c r="D21" s="465">
        <v>0</v>
      </c>
      <c r="E21" s="122">
        <v>9257</v>
      </c>
      <c r="F21" s="466">
        <f t="shared" si="8"/>
        <v>9257</v>
      </c>
      <c r="G21" s="465">
        <v>0</v>
      </c>
      <c r="H21" s="122">
        <v>35</v>
      </c>
      <c r="I21" s="466">
        <f t="shared" si="9"/>
        <v>35</v>
      </c>
      <c r="J21" s="465">
        <v>0</v>
      </c>
      <c r="K21" s="122"/>
      <c r="L21" s="466">
        <f t="shared" si="10"/>
        <v>0</v>
      </c>
      <c r="M21" s="465">
        <v>0</v>
      </c>
      <c r="N21" s="122">
        <v>100</v>
      </c>
      <c r="O21" s="466">
        <f t="shared" si="11"/>
        <v>100</v>
      </c>
      <c r="P21" s="465">
        <f t="shared" si="0"/>
        <v>0</v>
      </c>
      <c r="Q21" s="140">
        <f t="shared" si="1"/>
        <v>9392</v>
      </c>
      <c r="R21" s="466">
        <f t="shared" si="2"/>
        <v>9392</v>
      </c>
    </row>
    <row r="22" spans="1:18" s="129" customFormat="1" outlineLevel="1">
      <c r="A22" s="468" t="s">
        <v>101</v>
      </c>
      <c r="B22" s="40" t="s">
        <v>770</v>
      </c>
      <c r="C22" s="169" t="s">
        <v>771</v>
      </c>
      <c r="D22" s="469">
        <f t="shared" ref="D22:E22" si="12">SUM(D19:D21)</f>
        <v>19584</v>
      </c>
      <c r="E22" s="187">
        <f t="shared" si="12"/>
        <v>23380</v>
      </c>
      <c r="F22" s="545">
        <f>SUM(F19:F21)</f>
        <v>3796</v>
      </c>
      <c r="G22" s="469">
        <f t="shared" ref="G22:H22" si="13">SUM(G19:G21)</f>
        <v>5500</v>
      </c>
      <c r="H22" s="187">
        <f t="shared" si="13"/>
        <v>892</v>
      </c>
      <c r="I22" s="545">
        <f>SUM(I19:I21)</f>
        <v>-4608</v>
      </c>
      <c r="J22" s="469">
        <f t="shared" ref="J22:K22" si="14">SUM(J19:J21)</f>
        <v>0</v>
      </c>
      <c r="K22" s="187">
        <f t="shared" si="14"/>
        <v>0</v>
      </c>
      <c r="L22" s="545">
        <f>SUM(L19:L21)</f>
        <v>0</v>
      </c>
      <c r="M22" s="469">
        <f t="shared" ref="M22:N22" si="15">SUM(M19:M21)</f>
        <v>500</v>
      </c>
      <c r="N22" s="187">
        <f t="shared" si="15"/>
        <v>577</v>
      </c>
      <c r="O22" s="545">
        <f>SUM(O19:O21)</f>
        <v>77</v>
      </c>
      <c r="P22" s="470">
        <f t="shared" si="0"/>
        <v>25584</v>
      </c>
      <c r="Q22" s="471">
        <f t="shared" si="1"/>
        <v>24849</v>
      </c>
      <c r="R22" s="545">
        <f t="shared" si="2"/>
        <v>-735</v>
      </c>
    </row>
    <row r="23" spans="1:18" s="129" customFormat="1" ht="12" thickBot="1">
      <c r="A23" s="472" t="s">
        <v>104</v>
      </c>
      <c r="B23" s="473" t="s">
        <v>772</v>
      </c>
      <c r="C23" s="537" t="s">
        <v>773</v>
      </c>
      <c r="D23" s="474">
        <f t="shared" ref="D23:E23" si="16">SUM(D22,D18)</f>
        <v>33740</v>
      </c>
      <c r="E23" s="475">
        <f t="shared" si="16"/>
        <v>46065</v>
      </c>
      <c r="F23" s="546">
        <f>SUM(F18,F22)</f>
        <v>12325</v>
      </c>
      <c r="G23" s="474">
        <f t="shared" ref="G23:H23" si="17">SUM(G22,G18)</f>
        <v>106500</v>
      </c>
      <c r="H23" s="475">
        <f t="shared" si="17"/>
        <v>86409</v>
      </c>
      <c r="I23" s="546">
        <f>SUM(I18,I22)</f>
        <v>-20091</v>
      </c>
      <c r="J23" s="474">
        <f t="shared" ref="J23:K23" si="18">SUM(J22,J18)</f>
        <v>150942</v>
      </c>
      <c r="K23" s="475">
        <f t="shared" si="18"/>
        <v>137016</v>
      </c>
      <c r="L23" s="546">
        <f>SUM(L18,L22)</f>
        <v>-13926</v>
      </c>
      <c r="M23" s="474">
        <f t="shared" ref="M23:N23" si="19">SUM(M22,M18)</f>
        <v>15512</v>
      </c>
      <c r="N23" s="475">
        <f t="shared" si="19"/>
        <v>12748</v>
      </c>
      <c r="O23" s="546">
        <f>SUM(O18,O22)</f>
        <v>-2764</v>
      </c>
      <c r="P23" s="474">
        <f t="shared" si="0"/>
        <v>306694</v>
      </c>
      <c r="Q23" s="475">
        <f t="shared" si="1"/>
        <v>282238</v>
      </c>
      <c r="R23" s="546">
        <f>SUM(R18,R22)</f>
        <v>-24456</v>
      </c>
    </row>
    <row r="24" spans="1:18" s="129" customFormat="1" ht="13.5" thickBot="1">
      <c r="A24" s="125"/>
      <c r="B24" s="35"/>
      <c r="C24" s="126"/>
      <c r="D24" s="547"/>
      <c r="E24" s="127"/>
      <c r="F24" s="548"/>
      <c r="G24" s="567"/>
      <c r="H24" s="128"/>
      <c r="I24" s="568"/>
      <c r="J24" s="551"/>
      <c r="L24" s="552"/>
      <c r="M24" s="551"/>
      <c r="O24" s="552"/>
      <c r="P24" s="551"/>
      <c r="R24" s="552"/>
    </row>
    <row r="25" spans="1:18" s="129" customFormat="1" ht="22.5">
      <c r="A25" s="476">
        <v>21</v>
      </c>
      <c r="B25" s="39" t="s">
        <v>774</v>
      </c>
      <c r="C25" s="538" t="s">
        <v>775</v>
      </c>
      <c r="D25" s="477">
        <f t="shared" ref="D25:R25" si="20">SUM(D26:D32)</f>
        <v>9616</v>
      </c>
      <c r="E25" s="478">
        <f>SUM(E26:E32)</f>
        <v>11216</v>
      </c>
      <c r="F25" s="549">
        <f t="shared" si="20"/>
        <v>1600</v>
      </c>
      <c r="G25" s="477">
        <f t="shared" si="20"/>
        <v>30352</v>
      </c>
      <c r="H25" s="478">
        <v>23996</v>
      </c>
      <c r="I25" s="549">
        <f t="shared" si="20"/>
        <v>-7197</v>
      </c>
      <c r="J25" s="477">
        <f>SUM(J26:J32)</f>
        <v>43018</v>
      </c>
      <c r="K25" s="478">
        <v>39431</v>
      </c>
      <c r="L25" s="549">
        <f t="shared" si="20"/>
        <v>0</v>
      </c>
      <c r="M25" s="477">
        <f t="shared" si="20"/>
        <v>4173</v>
      </c>
      <c r="N25" s="478">
        <v>3433</v>
      </c>
      <c r="O25" s="549">
        <f t="shared" si="20"/>
        <v>0</v>
      </c>
      <c r="P25" s="477">
        <f t="shared" ref="P25:Q31" si="21">SUM(D25,G25,J25,M25)</f>
        <v>87159</v>
      </c>
      <c r="Q25" s="478">
        <f t="shared" si="21"/>
        <v>78076</v>
      </c>
      <c r="R25" s="549">
        <f t="shared" si="20"/>
        <v>-11412</v>
      </c>
    </row>
    <row r="26" spans="1:18" ht="12.75">
      <c r="A26" s="464">
        <v>22</v>
      </c>
      <c r="B26" s="49" t="s">
        <v>776</v>
      </c>
      <c r="C26" s="536" t="s">
        <v>777</v>
      </c>
      <c r="D26" s="345">
        <v>8849</v>
      </c>
      <c r="E26" s="124">
        <v>9193</v>
      </c>
      <c r="F26" s="466">
        <f>SUM(E26-D26)</f>
        <v>344</v>
      </c>
      <c r="G26" s="479">
        <v>29057</v>
      </c>
      <c r="H26" s="130">
        <v>21993</v>
      </c>
      <c r="I26" s="569">
        <f>SUM(H26-G26)</f>
        <v>-7064</v>
      </c>
      <c r="J26" s="480">
        <v>33808</v>
      </c>
      <c r="K26" s="132">
        <v>34915</v>
      </c>
      <c r="L26" s="594"/>
      <c r="M26" s="481">
        <v>3633</v>
      </c>
      <c r="N26" s="133">
        <v>3202</v>
      </c>
      <c r="O26" s="131"/>
      <c r="P26" s="482">
        <f t="shared" si="21"/>
        <v>75347</v>
      </c>
      <c r="Q26" s="483">
        <f t="shared" si="21"/>
        <v>69303</v>
      </c>
      <c r="R26" s="558">
        <f t="shared" ref="R26:R31" si="22">SUM(Q26-P26)</f>
        <v>-6044</v>
      </c>
    </row>
    <row r="27" spans="1:18" ht="12.75">
      <c r="A27" s="464">
        <v>23</v>
      </c>
      <c r="B27" s="49" t="s">
        <v>297</v>
      </c>
      <c r="C27" s="536" t="s">
        <v>778</v>
      </c>
      <c r="D27" s="481">
        <v>240</v>
      </c>
      <c r="E27" s="133">
        <v>0</v>
      </c>
      <c r="F27" s="466">
        <f t="shared" ref="F27:F31" si="23">SUM(E27-D27)</f>
        <v>-240</v>
      </c>
      <c r="G27" s="484">
        <v>0</v>
      </c>
      <c r="H27" s="134">
        <v>965</v>
      </c>
      <c r="I27" s="569">
        <f>SUM(H28-G28)</f>
        <v>-465</v>
      </c>
      <c r="J27" s="480">
        <v>5000</v>
      </c>
      <c r="K27" s="132">
        <v>1929</v>
      </c>
      <c r="L27" s="594"/>
      <c r="M27" s="481">
        <v>0</v>
      </c>
      <c r="N27" s="133"/>
      <c r="O27" s="131"/>
      <c r="P27" s="465">
        <f t="shared" si="21"/>
        <v>5240</v>
      </c>
      <c r="Q27" s="140">
        <f t="shared" si="21"/>
        <v>2894</v>
      </c>
      <c r="R27" s="466">
        <f>SUM(Q27-P27)</f>
        <v>-2346</v>
      </c>
    </row>
    <row r="28" spans="1:18" ht="12.75">
      <c r="A28" s="464">
        <v>24</v>
      </c>
      <c r="B28" s="49" t="s">
        <v>273</v>
      </c>
      <c r="C28" s="536" t="s">
        <v>779</v>
      </c>
      <c r="D28" s="345">
        <v>0</v>
      </c>
      <c r="E28" s="124">
        <v>12</v>
      </c>
      <c r="F28" s="466">
        <f t="shared" si="23"/>
        <v>12</v>
      </c>
      <c r="G28" s="479">
        <v>490</v>
      </c>
      <c r="H28" s="130">
        <v>25</v>
      </c>
      <c r="I28" s="569">
        <f>SUM(H29-G29)</f>
        <v>124</v>
      </c>
      <c r="J28" s="480">
        <v>1500</v>
      </c>
      <c r="K28" s="132">
        <v>112</v>
      </c>
      <c r="L28" s="594"/>
      <c r="M28" s="481">
        <v>220</v>
      </c>
      <c r="N28" s="133">
        <v>12</v>
      </c>
      <c r="O28" s="131"/>
      <c r="P28" s="465">
        <f t="shared" si="21"/>
        <v>2210</v>
      </c>
      <c r="Q28" s="140">
        <f t="shared" si="21"/>
        <v>161</v>
      </c>
      <c r="R28" s="466">
        <f t="shared" si="22"/>
        <v>-2049</v>
      </c>
    </row>
    <row r="29" spans="1:18" ht="12.75">
      <c r="A29" s="464">
        <v>25</v>
      </c>
      <c r="B29" s="49" t="s">
        <v>299</v>
      </c>
      <c r="C29" s="536" t="s">
        <v>780</v>
      </c>
      <c r="D29" s="345">
        <v>50</v>
      </c>
      <c r="E29" s="124">
        <v>1421</v>
      </c>
      <c r="F29" s="466">
        <f t="shared" si="23"/>
        <v>1371</v>
      </c>
      <c r="G29" s="479">
        <v>388</v>
      </c>
      <c r="H29" s="130">
        <v>512</v>
      </c>
      <c r="I29" s="569">
        <f>SUM(H29-G29)</f>
        <v>124</v>
      </c>
      <c r="J29" s="480">
        <v>1010</v>
      </c>
      <c r="K29" s="132">
        <v>859</v>
      </c>
      <c r="L29" s="594"/>
      <c r="M29" s="481">
        <v>160</v>
      </c>
      <c r="N29" s="133">
        <v>107</v>
      </c>
      <c r="O29" s="131"/>
      <c r="P29" s="465">
        <f t="shared" si="21"/>
        <v>1608</v>
      </c>
      <c r="Q29" s="140">
        <f t="shared" si="21"/>
        <v>2899</v>
      </c>
      <c r="R29" s="466">
        <f t="shared" si="22"/>
        <v>1291</v>
      </c>
    </row>
    <row r="30" spans="1:18" ht="12.75">
      <c r="A30" s="464">
        <v>26</v>
      </c>
      <c r="B30" s="49" t="s">
        <v>781</v>
      </c>
      <c r="C30" s="536" t="s">
        <v>782</v>
      </c>
      <c r="D30" s="345">
        <v>60</v>
      </c>
      <c r="E30" s="124"/>
      <c r="F30" s="466">
        <f t="shared" si="23"/>
        <v>-60</v>
      </c>
      <c r="G30" s="479">
        <v>0</v>
      </c>
      <c r="H30" s="130">
        <v>6</v>
      </c>
      <c r="I30" s="569">
        <f>SUM(H30-G30)</f>
        <v>6</v>
      </c>
      <c r="J30" s="480">
        <v>500</v>
      </c>
      <c r="K30" s="132">
        <v>634</v>
      </c>
      <c r="L30" s="594"/>
      <c r="M30" s="481">
        <v>0</v>
      </c>
      <c r="N30" s="133">
        <v>2</v>
      </c>
      <c r="O30" s="131"/>
      <c r="P30" s="465">
        <f t="shared" si="21"/>
        <v>560</v>
      </c>
      <c r="Q30" s="140">
        <f t="shared" si="21"/>
        <v>642</v>
      </c>
      <c r="R30" s="466">
        <f t="shared" si="22"/>
        <v>82</v>
      </c>
    </row>
    <row r="31" spans="1:18" ht="33.75">
      <c r="A31" s="464">
        <v>27</v>
      </c>
      <c r="B31" s="49" t="s">
        <v>783</v>
      </c>
      <c r="C31" s="536" t="s">
        <v>784</v>
      </c>
      <c r="D31" s="345">
        <v>0</v>
      </c>
      <c r="E31" s="124"/>
      <c r="F31" s="466">
        <f t="shared" si="23"/>
        <v>0</v>
      </c>
      <c r="G31" s="479">
        <v>0</v>
      </c>
      <c r="H31" s="130"/>
      <c r="I31" s="569">
        <f>SUM(H31-G31)</f>
        <v>0</v>
      </c>
      <c r="J31" s="480">
        <v>0</v>
      </c>
      <c r="K31" s="132">
        <v>0</v>
      </c>
      <c r="L31" s="594"/>
      <c r="M31" s="481">
        <v>0</v>
      </c>
      <c r="N31" s="133"/>
      <c r="O31" s="131"/>
      <c r="P31" s="465">
        <f t="shared" si="21"/>
        <v>0</v>
      </c>
      <c r="Q31" s="140">
        <f t="shared" si="21"/>
        <v>0</v>
      </c>
      <c r="R31" s="466">
        <f t="shared" si="22"/>
        <v>0</v>
      </c>
    </row>
    <row r="32" spans="1:18" ht="13.5" thickBot="1">
      <c r="A32" s="485">
        <v>28</v>
      </c>
      <c r="B32" s="50" t="s">
        <v>785</v>
      </c>
      <c r="C32" s="539" t="s">
        <v>786</v>
      </c>
      <c r="D32" s="363">
        <v>417</v>
      </c>
      <c r="E32" s="135">
        <v>590</v>
      </c>
      <c r="F32" s="550">
        <f>SUM(E32-D32)</f>
        <v>173</v>
      </c>
      <c r="G32" s="486">
        <v>417</v>
      </c>
      <c r="H32" s="136">
        <v>495</v>
      </c>
      <c r="I32" s="570">
        <f>SUM(H32-G32)</f>
        <v>78</v>
      </c>
      <c r="J32" s="487">
        <v>1200</v>
      </c>
      <c r="K32" s="138">
        <v>982</v>
      </c>
      <c r="L32" s="595"/>
      <c r="M32" s="488">
        <v>160</v>
      </c>
      <c r="N32" s="139">
        <v>110</v>
      </c>
      <c r="O32" s="137"/>
      <c r="P32" s="489">
        <f t="shared" ref="P32:Q32" si="24">SUM(P31,P27)</f>
        <v>5240</v>
      </c>
      <c r="Q32" s="490">
        <f t="shared" si="24"/>
        <v>2894</v>
      </c>
      <c r="R32" s="550">
        <f>SUM(R27,R31)</f>
        <v>-2346</v>
      </c>
    </row>
    <row r="33" spans="1:18" s="129" customFormat="1" ht="13.5" thickBot="1">
      <c r="A33" s="36"/>
      <c r="B33" s="36"/>
      <c r="C33" s="126"/>
      <c r="D33" s="551"/>
      <c r="E33" s="121"/>
      <c r="F33" s="552"/>
      <c r="G33" s="567"/>
      <c r="H33" s="128"/>
      <c r="I33" s="568"/>
      <c r="J33" s="551"/>
      <c r="L33" s="552"/>
      <c r="M33" s="551"/>
      <c r="O33" s="552"/>
      <c r="P33" s="551"/>
      <c r="R33" s="552"/>
    </row>
    <row r="34" spans="1:18" outlineLevel="2">
      <c r="A34" s="461" t="s">
        <v>123</v>
      </c>
      <c r="B34" s="47" t="s">
        <v>787</v>
      </c>
      <c r="C34" s="535" t="s">
        <v>788</v>
      </c>
      <c r="D34" s="462">
        <v>200</v>
      </c>
      <c r="E34" s="120">
        <v>1540</v>
      </c>
      <c r="F34" s="544">
        <f>SUM(E34-D34)</f>
        <v>1340</v>
      </c>
      <c r="G34" s="462">
        <v>1300</v>
      </c>
      <c r="H34" s="120">
        <v>585</v>
      </c>
      <c r="I34" s="544">
        <f>SUM(H34-G34)</f>
        <v>-715</v>
      </c>
      <c r="J34" s="462">
        <v>1100</v>
      </c>
      <c r="K34" s="120">
        <v>1202</v>
      </c>
      <c r="L34" s="544">
        <f>SUM(K34-J34)</f>
        <v>102</v>
      </c>
      <c r="M34" s="462">
        <v>1600</v>
      </c>
      <c r="N34" s="120">
        <v>1990</v>
      </c>
      <c r="O34" s="544">
        <f>SUM(N34-M34)</f>
        <v>390</v>
      </c>
      <c r="P34" s="462">
        <f t="shared" ref="P34:P65" si="25">SUM(D34,G34,J34,M34)</f>
        <v>4200</v>
      </c>
      <c r="Q34" s="463">
        <f t="shared" ref="Q34:Q65" si="26">SUM(E34,H34,K34,N34)</f>
        <v>5317</v>
      </c>
      <c r="R34" s="544">
        <f>SUM(Q34-P34)</f>
        <v>1117</v>
      </c>
    </row>
    <row r="35" spans="1:18" outlineLevel="2">
      <c r="A35" s="464" t="s">
        <v>125</v>
      </c>
      <c r="B35" s="48" t="s">
        <v>789</v>
      </c>
      <c r="C35" s="536" t="s">
        <v>790</v>
      </c>
      <c r="D35" s="465">
        <v>1000</v>
      </c>
      <c r="E35" s="122">
        <v>1826</v>
      </c>
      <c r="F35" s="466">
        <f>SUM(E35-D35)</f>
        <v>826</v>
      </c>
      <c r="G35" s="465">
        <v>1200</v>
      </c>
      <c r="H35" s="122">
        <v>1186</v>
      </c>
      <c r="I35" s="466">
        <f>SUM(H35-G35)</f>
        <v>-14</v>
      </c>
      <c r="J35" s="465">
        <v>700</v>
      </c>
      <c r="K35" s="122">
        <v>1829</v>
      </c>
      <c r="L35" s="466">
        <f>SUM(K35-J35)</f>
        <v>1129</v>
      </c>
      <c r="M35" s="465">
        <v>800</v>
      </c>
      <c r="N35" s="122">
        <v>1010</v>
      </c>
      <c r="O35" s="466">
        <f>SUM(N35-M35)</f>
        <v>210</v>
      </c>
      <c r="P35" s="465">
        <f t="shared" si="25"/>
        <v>3700</v>
      </c>
      <c r="Q35" s="140">
        <f t="shared" si="26"/>
        <v>5851</v>
      </c>
      <c r="R35" s="466">
        <f t="shared" ref="R35:R64" si="27">SUM(Q35-P35)</f>
        <v>2151</v>
      </c>
    </row>
    <row r="36" spans="1:18" outlineLevel="2">
      <c r="A36" s="464" t="s">
        <v>127</v>
      </c>
      <c r="B36" s="48" t="s">
        <v>791</v>
      </c>
      <c r="C36" s="536" t="s">
        <v>792</v>
      </c>
      <c r="D36" s="465">
        <v>0</v>
      </c>
      <c r="E36" s="122"/>
      <c r="F36" s="466"/>
      <c r="G36" s="465">
        <v>0</v>
      </c>
      <c r="H36" s="122"/>
      <c r="I36" s="466">
        <f>SUM(H36-G36)</f>
        <v>0</v>
      </c>
      <c r="J36" s="465">
        <v>0</v>
      </c>
      <c r="K36" s="122"/>
      <c r="L36" s="466"/>
      <c r="M36" s="465">
        <v>0</v>
      </c>
      <c r="N36" s="122"/>
      <c r="O36" s="466"/>
      <c r="P36" s="465">
        <f t="shared" si="25"/>
        <v>0</v>
      </c>
      <c r="Q36" s="140">
        <f t="shared" si="26"/>
        <v>0</v>
      </c>
      <c r="R36" s="466">
        <f t="shared" si="27"/>
        <v>0</v>
      </c>
    </row>
    <row r="37" spans="1:18" s="129" customFormat="1" outlineLevel="1">
      <c r="A37" s="468" t="s">
        <v>793</v>
      </c>
      <c r="B37" s="40" t="s">
        <v>794</v>
      </c>
      <c r="C37" s="169" t="s">
        <v>795</v>
      </c>
      <c r="D37" s="469">
        <f t="shared" ref="D37:E37" si="28">SUM(D34:D36)</f>
        <v>1200</v>
      </c>
      <c r="E37" s="187">
        <f t="shared" si="28"/>
        <v>3366</v>
      </c>
      <c r="F37" s="545">
        <f>SUM(F34:F36)</f>
        <v>2166</v>
      </c>
      <c r="G37" s="469">
        <f>SUM(G34:G36)</f>
        <v>2500</v>
      </c>
      <c r="H37" s="187">
        <f t="shared" ref="H37:I38" si="29">SUM(H34:H36)</f>
        <v>1771</v>
      </c>
      <c r="I37" s="545">
        <f t="shared" si="29"/>
        <v>-729</v>
      </c>
      <c r="J37" s="469">
        <f t="shared" ref="J37:K37" si="30">SUM(J34:J36)</f>
        <v>1800</v>
      </c>
      <c r="K37" s="187">
        <f t="shared" si="30"/>
        <v>3031</v>
      </c>
      <c r="L37" s="545">
        <f>SUM(L34:L36)</f>
        <v>1231</v>
      </c>
      <c r="M37" s="469">
        <f t="shared" ref="M37:N37" si="31">SUM(M34:M36)</f>
        <v>2400</v>
      </c>
      <c r="N37" s="187">
        <f t="shared" si="31"/>
        <v>3000</v>
      </c>
      <c r="O37" s="545">
        <f>SUM(O34:O36)</f>
        <v>600</v>
      </c>
      <c r="P37" s="465">
        <f t="shared" si="25"/>
        <v>7900</v>
      </c>
      <c r="Q37" s="140">
        <f t="shared" si="26"/>
        <v>11168</v>
      </c>
      <c r="R37" s="466">
        <f t="shared" si="27"/>
        <v>3268</v>
      </c>
    </row>
    <row r="38" spans="1:18" outlineLevel="2">
      <c r="A38" s="464" t="s">
        <v>131</v>
      </c>
      <c r="B38" s="48" t="s">
        <v>796</v>
      </c>
      <c r="C38" s="536" t="s">
        <v>797</v>
      </c>
      <c r="D38" s="465">
        <v>600</v>
      </c>
      <c r="E38" s="122">
        <v>787</v>
      </c>
      <c r="F38" s="466">
        <f t="shared" ref="F38:F44" si="32">SUM(E38-D38)</f>
        <v>187</v>
      </c>
      <c r="G38" s="465">
        <v>130</v>
      </c>
      <c r="H38" s="122">
        <v>3053</v>
      </c>
      <c r="I38" s="545">
        <f t="shared" si="29"/>
        <v>-743</v>
      </c>
      <c r="J38" s="465">
        <v>0</v>
      </c>
      <c r="K38" s="122">
        <v>5</v>
      </c>
      <c r="L38" s="466">
        <f t="shared" ref="L38:L39" si="33">SUM(K38-J38)</f>
        <v>5</v>
      </c>
      <c r="M38" s="465">
        <v>0</v>
      </c>
      <c r="N38" s="122">
        <v>10</v>
      </c>
      <c r="O38" s="466">
        <f t="shared" ref="O38:O39" si="34">SUM(N38-M38)</f>
        <v>10</v>
      </c>
      <c r="P38" s="465">
        <f t="shared" si="25"/>
        <v>730</v>
      </c>
      <c r="Q38" s="140">
        <f t="shared" si="26"/>
        <v>3855</v>
      </c>
      <c r="R38" s="466">
        <f t="shared" si="27"/>
        <v>3125</v>
      </c>
    </row>
    <row r="39" spans="1:18" outlineLevel="2">
      <c r="A39" s="464" t="s">
        <v>133</v>
      </c>
      <c r="B39" s="48" t="s">
        <v>798</v>
      </c>
      <c r="C39" s="536" t="s">
        <v>799</v>
      </c>
      <c r="D39" s="465">
        <v>600</v>
      </c>
      <c r="E39" s="122">
        <v>236</v>
      </c>
      <c r="F39" s="466">
        <f t="shared" si="32"/>
        <v>-364</v>
      </c>
      <c r="G39" s="465">
        <v>2800</v>
      </c>
      <c r="H39" s="122">
        <v>3235</v>
      </c>
      <c r="I39" s="466">
        <f>SUM(H39-G39)</f>
        <v>435</v>
      </c>
      <c r="J39" s="465">
        <v>0</v>
      </c>
      <c r="K39" s="122"/>
      <c r="L39" s="466">
        <f t="shared" si="33"/>
        <v>0</v>
      </c>
      <c r="M39" s="465">
        <v>0</v>
      </c>
      <c r="N39" s="122">
        <v>303</v>
      </c>
      <c r="O39" s="466">
        <f t="shared" si="34"/>
        <v>303</v>
      </c>
      <c r="P39" s="465">
        <f t="shared" si="25"/>
        <v>3400</v>
      </c>
      <c r="Q39" s="140">
        <f t="shared" si="26"/>
        <v>3774</v>
      </c>
      <c r="R39" s="466">
        <f t="shared" si="27"/>
        <v>374</v>
      </c>
    </row>
    <row r="40" spans="1:18" s="129" customFormat="1" outlineLevel="1">
      <c r="A40" s="468" t="s">
        <v>135</v>
      </c>
      <c r="B40" s="40" t="s">
        <v>800</v>
      </c>
      <c r="C40" s="169" t="s">
        <v>801</v>
      </c>
      <c r="D40" s="469">
        <f t="shared" ref="D40:E40" si="35">SUM(D38:D39)</f>
        <v>1200</v>
      </c>
      <c r="E40" s="187">
        <f t="shared" si="35"/>
        <v>1023</v>
      </c>
      <c r="F40" s="545">
        <f>SUM(F38:F39)</f>
        <v>-177</v>
      </c>
      <c r="G40" s="469">
        <f>SUM(G38:G39)</f>
        <v>2930</v>
      </c>
      <c r="H40" s="187">
        <f t="shared" ref="H40:I40" si="36">SUM(H38:H39)</f>
        <v>6288</v>
      </c>
      <c r="I40" s="545">
        <f t="shared" si="36"/>
        <v>-308</v>
      </c>
      <c r="J40" s="469">
        <v>0</v>
      </c>
      <c r="K40" s="187">
        <f t="shared" ref="K40" si="37">SUM(K38:K39)</f>
        <v>5</v>
      </c>
      <c r="L40" s="545">
        <f>SUM(L38:L39)</f>
        <v>5</v>
      </c>
      <c r="M40" s="469">
        <f t="shared" ref="M40:N40" si="38">SUM(M38:M39)</f>
        <v>0</v>
      </c>
      <c r="N40" s="187">
        <f t="shared" si="38"/>
        <v>313</v>
      </c>
      <c r="O40" s="545">
        <f>SUM(O38:O39)</f>
        <v>313</v>
      </c>
      <c r="P40" s="465">
        <f t="shared" si="25"/>
        <v>4130</v>
      </c>
      <c r="Q40" s="140">
        <f t="shared" si="26"/>
        <v>7629</v>
      </c>
      <c r="R40" s="466">
        <f t="shared" si="27"/>
        <v>3499</v>
      </c>
    </row>
    <row r="41" spans="1:18" outlineLevel="2">
      <c r="A41" s="464" t="s">
        <v>137</v>
      </c>
      <c r="B41" s="48" t="s">
        <v>802</v>
      </c>
      <c r="C41" s="536" t="s">
        <v>803</v>
      </c>
      <c r="D41" s="465">
        <v>30000</v>
      </c>
      <c r="E41" s="122">
        <v>25922</v>
      </c>
      <c r="F41" s="466">
        <f t="shared" si="32"/>
        <v>-4078</v>
      </c>
      <c r="G41" s="465">
        <v>4600</v>
      </c>
      <c r="H41" s="122">
        <v>3631</v>
      </c>
      <c r="I41" s="466">
        <f t="shared" ref="I41:I49" si="39">SUM(H41-G41)</f>
        <v>-969</v>
      </c>
      <c r="J41" s="465">
        <v>7000</v>
      </c>
      <c r="K41" s="122">
        <v>6613</v>
      </c>
      <c r="L41" s="466">
        <f t="shared" ref="L41:L44" si="40">SUM(K41-J41)</f>
        <v>-387</v>
      </c>
      <c r="M41" s="465">
        <v>3600</v>
      </c>
      <c r="N41" s="122">
        <v>3185</v>
      </c>
      <c r="O41" s="466">
        <f t="shared" ref="O41:O44" si="41">SUM(N41-M41)</f>
        <v>-415</v>
      </c>
      <c r="P41" s="465">
        <f t="shared" si="25"/>
        <v>45200</v>
      </c>
      <c r="Q41" s="140">
        <f t="shared" si="26"/>
        <v>39351</v>
      </c>
      <c r="R41" s="466">
        <f t="shared" si="27"/>
        <v>-5849</v>
      </c>
    </row>
    <row r="42" spans="1:18" outlineLevel="2">
      <c r="A42" s="464" t="s">
        <v>139</v>
      </c>
      <c r="B42" s="48" t="s">
        <v>804</v>
      </c>
      <c r="C42" s="536" t="s">
        <v>805</v>
      </c>
      <c r="D42" s="465">
        <v>20000</v>
      </c>
      <c r="E42" s="122">
        <v>18681</v>
      </c>
      <c r="F42" s="466">
        <f t="shared" si="32"/>
        <v>-1319</v>
      </c>
      <c r="G42" s="465">
        <v>0</v>
      </c>
      <c r="H42" s="122"/>
      <c r="I42" s="466">
        <f t="shared" si="39"/>
        <v>0</v>
      </c>
      <c r="J42" s="465">
        <v>21009</v>
      </c>
      <c r="K42" s="122">
        <v>18861</v>
      </c>
      <c r="L42" s="466">
        <f t="shared" si="40"/>
        <v>-2148</v>
      </c>
      <c r="M42" s="465">
        <v>0</v>
      </c>
      <c r="N42" s="122"/>
      <c r="O42" s="466">
        <f t="shared" si="41"/>
        <v>0</v>
      </c>
      <c r="P42" s="465">
        <f t="shared" si="25"/>
        <v>41009</v>
      </c>
      <c r="Q42" s="140">
        <f t="shared" si="26"/>
        <v>37542</v>
      </c>
      <c r="R42" s="466">
        <f t="shared" si="27"/>
        <v>-3467</v>
      </c>
    </row>
    <row r="43" spans="1:18" outlineLevel="2">
      <c r="A43" s="464" t="s">
        <v>141</v>
      </c>
      <c r="B43" s="48" t="s">
        <v>806</v>
      </c>
      <c r="C43" s="536" t="s">
        <v>807</v>
      </c>
      <c r="D43" s="465">
        <v>0</v>
      </c>
      <c r="E43" s="140">
        <v>16</v>
      </c>
      <c r="F43" s="466">
        <f t="shared" si="32"/>
        <v>16</v>
      </c>
      <c r="G43" s="465">
        <v>0</v>
      </c>
      <c r="H43" s="140">
        <v>55</v>
      </c>
      <c r="I43" s="466">
        <f t="shared" si="39"/>
        <v>55</v>
      </c>
      <c r="J43" s="465">
        <v>0</v>
      </c>
      <c r="K43" s="140">
        <v>8</v>
      </c>
      <c r="L43" s="466">
        <f t="shared" si="40"/>
        <v>8</v>
      </c>
      <c r="M43" s="465">
        <v>0</v>
      </c>
      <c r="N43" s="140">
        <v>235</v>
      </c>
      <c r="O43" s="466">
        <f t="shared" si="41"/>
        <v>235</v>
      </c>
      <c r="P43" s="465">
        <f t="shared" si="25"/>
        <v>0</v>
      </c>
      <c r="Q43" s="140">
        <f t="shared" si="26"/>
        <v>314</v>
      </c>
      <c r="R43" s="466">
        <f t="shared" si="27"/>
        <v>314</v>
      </c>
    </row>
    <row r="44" spans="1:18" ht="22.5" outlineLevel="2">
      <c r="A44" s="464" t="s">
        <v>143</v>
      </c>
      <c r="B44" s="49" t="s">
        <v>808</v>
      </c>
      <c r="C44" s="536" t="s">
        <v>809</v>
      </c>
      <c r="D44" s="467">
        <v>0</v>
      </c>
      <c r="E44" s="124"/>
      <c r="F44" s="466">
        <f t="shared" si="32"/>
        <v>0</v>
      </c>
      <c r="G44" s="467">
        <v>0</v>
      </c>
      <c r="H44" s="124"/>
      <c r="I44" s="466">
        <f t="shared" si="39"/>
        <v>0</v>
      </c>
      <c r="J44" s="467">
        <v>0</v>
      </c>
      <c r="K44" s="124"/>
      <c r="L44" s="466">
        <f t="shared" si="40"/>
        <v>0</v>
      </c>
      <c r="M44" s="467">
        <v>0</v>
      </c>
      <c r="N44" s="124"/>
      <c r="O44" s="466">
        <f t="shared" si="41"/>
        <v>0</v>
      </c>
      <c r="P44" s="465">
        <f t="shared" si="25"/>
        <v>0</v>
      </c>
      <c r="Q44" s="140">
        <f t="shared" si="26"/>
        <v>0</v>
      </c>
      <c r="R44" s="466">
        <f t="shared" si="27"/>
        <v>0</v>
      </c>
    </row>
    <row r="45" spans="1:18" outlineLevel="2">
      <c r="A45" s="464" t="s">
        <v>145</v>
      </c>
      <c r="B45" s="48" t="s">
        <v>810</v>
      </c>
      <c r="C45" s="536" t="s">
        <v>811</v>
      </c>
      <c r="D45" s="465">
        <v>20000</v>
      </c>
      <c r="E45" s="122">
        <v>30019</v>
      </c>
      <c r="F45" s="466">
        <f t="shared" ref="F45:F65" si="42">SUM(E45-D45)</f>
        <v>10019</v>
      </c>
      <c r="G45" s="465">
        <v>720</v>
      </c>
      <c r="H45" s="122">
        <v>279</v>
      </c>
      <c r="I45" s="466">
        <f t="shared" si="39"/>
        <v>-441</v>
      </c>
      <c r="J45" s="465">
        <v>630</v>
      </c>
      <c r="K45" s="122">
        <v>790</v>
      </c>
      <c r="L45" s="466">
        <f t="shared" ref="L45:L49" si="43">SUM(K45-J45)</f>
        <v>160</v>
      </c>
      <c r="M45" s="465">
        <v>350</v>
      </c>
      <c r="N45" s="122">
        <v>151</v>
      </c>
      <c r="O45" s="466">
        <f t="shared" ref="O45:O49" si="44">SUM(N45-M45)</f>
        <v>-199</v>
      </c>
      <c r="P45" s="465">
        <f t="shared" si="25"/>
        <v>21700</v>
      </c>
      <c r="Q45" s="140">
        <f t="shared" si="26"/>
        <v>31239</v>
      </c>
      <c r="R45" s="466">
        <f t="shared" si="27"/>
        <v>9539</v>
      </c>
    </row>
    <row r="46" spans="1:18" outlineLevel="2">
      <c r="A46" s="464" t="s">
        <v>147</v>
      </c>
      <c r="B46" s="48" t="s">
        <v>812</v>
      </c>
      <c r="C46" s="536" t="s">
        <v>813</v>
      </c>
      <c r="D46" s="465">
        <v>0</v>
      </c>
      <c r="E46" s="140"/>
      <c r="F46" s="466">
        <f t="shared" si="42"/>
        <v>0</v>
      </c>
      <c r="G46" s="465">
        <v>0</v>
      </c>
      <c r="H46" s="140"/>
      <c r="I46" s="466">
        <f t="shared" si="39"/>
        <v>0</v>
      </c>
      <c r="J46" s="465">
        <v>0</v>
      </c>
      <c r="K46" s="140"/>
      <c r="L46" s="466">
        <f t="shared" si="43"/>
        <v>0</v>
      </c>
      <c r="M46" s="465">
        <v>0</v>
      </c>
      <c r="N46" s="140"/>
      <c r="O46" s="466">
        <f t="shared" si="44"/>
        <v>0</v>
      </c>
      <c r="P46" s="465">
        <f t="shared" si="25"/>
        <v>0</v>
      </c>
      <c r="Q46" s="140">
        <f t="shared" si="26"/>
        <v>0</v>
      </c>
      <c r="R46" s="466">
        <f t="shared" si="27"/>
        <v>0</v>
      </c>
    </row>
    <row r="47" spans="1:18" outlineLevel="2">
      <c r="A47" s="464" t="s">
        <v>149</v>
      </c>
      <c r="B47" s="49" t="s">
        <v>814</v>
      </c>
      <c r="C47" s="536" t="s">
        <v>815</v>
      </c>
      <c r="D47" s="467">
        <v>0</v>
      </c>
      <c r="E47" s="124"/>
      <c r="F47" s="466">
        <f t="shared" si="42"/>
        <v>0</v>
      </c>
      <c r="G47" s="467">
        <v>0</v>
      </c>
      <c r="H47" s="124"/>
      <c r="I47" s="466">
        <f t="shared" si="39"/>
        <v>0</v>
      </c>
      <c r="J47" s="467">
        <v>0</v>
      </c>
      <c r="K47" s="124"/>
      <c r="L47" s="466">
        <f t="shared" si="43"/>
        <v>0</v>
      </c>
      <c r="M47" s="467">
        <v>0</v>
      </c>
      <c r="N47" s="124"/>
      <c r="O47" s="466">
        <f t="shared" si="44"/>
        <v>0</v>
      </c>
      <c r="P47" s="465">
        <f t="shared" si="25"/>
        <v>0</v>
      </c>
      <c r="Q47" s="140">
        <f t="shared" si="26"/>
        <v>0</v>
      </c>
      <c r="R47" s="466">
        <f t="shared" si="27"/>
        <v>0</v>
      </c>
    </row>
    <row r="48" spans="1:18" outlineLevel="2">
      <c r="A48" s="464" t="s">
        <v>816</v>
      </c>
      <c r="B48" s="48" t="s">
        <v>817</v>
      </c>
      <c r="C48" s="536" t="s">
        <v>818</v>
      </c>
      <c r="D48" s="465">
        <v>2000</v>
      </c>
      <c r="E48" s="122">
        <v>15614</v>
      </c>
      <c r="F48" s="466">
        <f t="shared" si="42"/>
        <v>13614</v>
      </c>
      <c r="G48" s="465">
        <v>150</v>
      </c>
      <c r="H48" s="122">
        <v>1895</v>
      </c>
      <c r="I48" s="466">
        <f t="shared" si="39"/>
        <v>1745</v>
      </c>
      <c r="J48" s="465">
        <v>170</v>
      </c>
      <c r="K48" s="122">
        <v>196</v>
      </c>
      <c r="L48" s="466">
        <f t="shared" si="43"/>
        <v>26</v>
      </c>
      <c r="M48" s="465">
        <v>150</v>
      </c>
      <c r="N48" s="122">
        <v>420</v>
      </c>
      <c r="O48" s="466">
        <f t="shared" si="44"/>
        <v>270</v>
      </c>
      <c r="P48" s="465">
        <f t="shared" si="25"/>
        <v>2470</v>
      </c>
      <c r="Q48" s="140">
        <f t="shared" si="26"/>
        <v>18125</v>
      </c>
      <c r="R48" s="466">
        <f t="shared" si="27"/>
        <v>15655</v>
      </c>
    </row>
    <row r="49" spans="1:18" outlineLevel="2">
      <c r="A49" s="464" t="s">
        <v>153</v>
      </c>
      <c r="B49" s="48" t="s">
        <v>819</v>
      </c>
      <c r="C49" s="536" t="s">
        <v>820</v>
      </c>
      <c r="D49" s="465">
        <v>45000</v>
      </c>
      <c r="E49" s="122">
        <v>25937</v>
      </c>
      <c r="F49" s="466">
        <f t="shared" si="42"/>
        <v>-19063</v>
      </c>
      <c r="G49" s="465">
        <v>7050</v>
      </c>
      <c r="H49" s="122">
        <v>6822</v>
      </c>
      <c r="I49" s="466">
        <f t="shared" si="39"/>
        <v>-228</v>
      </c>
      <c r="J49" s="465">
        <v>500</v>
      </c>
      <c r="K49" s="122">
        <v>1403</v>
      </c>
      <c r="L49" s="466">
        <f t="shared" si="43"/>
        <v>903</v>
      </c>
      <c r="M49" s="465">
        <v>12300</v>
      </c>
      <c r="N49" s="122">
        <v>14621</v>
      </c>
      <c r="O49" s="466">
        <f t="shared" si="44"/>
        <v>2321</v>
      </c>
      <c r="P49" s="465">
        <f t="shared" si="25"/>
        <v>64850</v>
      </c>
      <c r="Q49" s="140">
        <f t="shared" si="26"/>
        <v>48783</v>
      </c>
      <c r="R49" s="466">
        <f t="shared" si="27"/>
        <v>-16067</v>
      </c>
    </row>
    <row r="50" spans="1:18" s="129" customFormat="1" outlineLevel="1">
      <c r="A50" s="468">
        <v>45</v>
      </c>
      <c r="B50" s="40" t="s">
        <v>821</v>
      </c>
      <c r="C50" s="169" t="s">
        <v>822</v>
      </c>
      <c r="D50" s="469">
        <f>SUM(D41+D42+D43+D45+D46+D48+D49)</f>
        <v>117000</v>
      </c>
      <c r="E50" s="187">
        <f>SUM(E41+E42+E43+E45+E46+E48+E49)</f>
        <v>116189</v>
      </c>
      <c r="F50" s="553">
        <f>SUM(F41+F42+F43+F45+F46+F48+F49)</f>
        <v>-811</v>
      </c>
      <c r="G50" s="469">
        <f>SUM(G41:G49)</f>
        <v>12520</v>
      </c>
      <c r="H50" s="187">
        <f t="shared" ref="H50:I50" si="45">SUM(H41:H49)</f>
        <v>12682</v>
      </c>
      <c r="I50" s="101">
        <f t="shared" si="45"/>
        <v>162</v>
      </c>
      <c r="J50" s="469">
        <f t="shared" ref="J50:O50" si="46">SUM(J41+J42+J43+J45+J46+J48+J49)</f>
        <v>29309</v>
      </c>
      <c r="K50" s="187">
        <f t="shared" si="46"/>
        <v>27871</v>
      </c>
      <c r="L50" s="553">
        <f t="shared" si="46"/>
        <v>-1438</v>
      </c>
      <c r="M50" s="469">
        <f t="shared" si="46"/>
        <v>16400</v>
      </c>
      <c r="N50" s="187">
        <f t="shared" si="46"/>
        <v>18612</v>
      </c>
      <c r="O50" s="101">
        <f t="shared" si="46"/>
        <v>2212</v>
      </c>
      <c r="P50" s="465">
        <f t="shared" si="25"/>
        <v>175229</v>
      </c>
      <c r="Q50" s="140">
        <f t="shared" si="26"/>
        <v>175354</v>
      </c>
      <c r="R50" s="466">
        <f t="shared" si="27"/>
        <v>125</v>
      </c>
    </row>
    <row r="51" spans="1:18" outlineLevel="2">
      <c r="A51" s="464">
        <v>46</v>
      </c>
      <c r="B51" s="48" t="s">
        <v>823</v>
      </c>
      <c r="C51" s="536" t="s">
        <v>824</v>
      </c>
      <c r="D51" s="465">
        <v>270</v>
      </c>
      <c r="E51" s="122">
        <v>273</v>
      </c>
      <c r="F51" s="466">
        <f t="shared" si="42"/>
        <v>3</v>
      </c>
      <c r="G51" s="465">
        <v>100</v>
      </c>
      <c r="H51" s="122">
        <v>99</v>
      </c>
      <c r="I51" s="466">
        <f t="shared" ref="I51:I65" si="47">SUM(H51-G51)</f>
        <v>-1</v>
      </c>
      <c r="J51" s="465">
        <v>12</v>
      </c>
      <c r="K51" s="122"/>
      <c r="L51" s="466">
        <f t="shared" ref="L51:L52" si="48">SUM(K51-J51)</f>
        <v>-12</v>
      </c>
      <c r="M51" s="465">
        <v>15</v>
      </c>
      <c r="N51" s="122">
        <v>102</v>
      </c>
      <c r="O51" s="466">
        <f t="shared" ref="O51:O52" si="49">SUM(N51-M51)</f>
        <v>87</v>
      </c>
      <c r="P51" s="465">
        <f t="shared" si="25"/>
        <v>397</v>
      </c>
      <c r="Q51" s="140">
        <f t="shared" si="26"/>
        <v>474</v>
      </c>
      <c r="R51" s="466">
        <f t="shared" si="27"/>
        <v>77</v>
      </c>
    </row>
    <row r="52" spans="1:18" outlineLevel="2">
      <c r="A52" s="464">
        <v>47</v>
      </c>
      <c r="B52" s="48" t="s">
        <v>825</v>
      </c>
      <c r="C52" s="536" t="s">
        <v>826</v>
      </c>
      <c r="D52" s="465">
        <v>5000</v>
      </c>
      <c r="E52" s="122">
        <v>6917</v>
      </c>
      <c r="F52" s="466">
        <f t="shared" si="42"/>
        <v>1917</v>
      </c>
      <c r="G52" s="465">
        <v>3000</v>
      </c>
      <c r="H52" s="122">
        <v>0</v>
      </c>
      <c r="I52" s="466">
        <f t="shared" si="47"/>
        <v>-3000</v>
      </c>
      <c r="J52" s="465">
        <v>0</v>
      </c>
      <c r="K52" s="122"/>
      <c r="L52" s="466">
        <f t="shared" si="48"/>
        <v>0</v>
      </c>
      <c r="M52" s="465">
        <v>250</v>
      </c>
      <c r="N52" s="122">
        <v>621</v>
      </c>
      <c r="O52" s="466">
        <f t="shared" si="49"/>
        <v>371</v>
      </c>
      <c r="P52" s="465">
        <f t="shared" si="25"/>
        <v>8250</v>
      </c>
      <c r="Q52" s="140">
        <f t="shared" si="26"/>
        <v>7538</v>
      </c>
      <c r="R52" s="466">
        <f t="shared" si="27"/>
        <v>-712</v>
      </c>
    </row>
    <row r="53" spans="1:18" s="129" customFormat="1" ht="12.75" customHeight="1" outlineLevel="1">
      <c r="A53" s="468">
        <v>48</v>
      </c>
      <c r="B53" s="40" t="s">
        <v>827</v>
      </c>
      <c r="C53" s="169" t="s">
        <v>828</v>
      </c>
      <c r="D53" s="469">
        <f t="shared" ref="D53:E53" si="50">SUM(D51:D52)</f>
        <v>5270</v>
      </c>
      <c r="E53" s="187">
        <f t="shared" si="50"/>
        <v>7190</v>
      </c>
      <c r="F53" s="545">
        <f t="shared" ref="F53:I53" si="51">SUM(F51:F52)</f>
        <v>1920</v>
      </c>
      <c r="G53" s="469">
        <f t="shared" si="51"/>
        <v>3100</v>
      </c>
      <c r="H53" s="187">
        <f t="shared" si="51"/>
        <v>99</v>
      </c>
      <c r="I53" s="545">
        <f t="shared" si="51"/>
        <v>-3001</v>
      </c>
      <c r="J53" s="469">
        <f t="shared" ref="J53:K53" si="52">SUM(J51:J52)</f>
        <v>12</v>
      </c>
      <c r="K53" s="187">
        <f t="shared" si="52"/>
        <v>0</v>
      </c>
      <c r="L53" s="545">
        <f>SUM(L51:L52)</f>
        <v>-12</v>
      </c>
      <c r="M53" s="469">
        <f t="shared" ref="M53:N53" si="53">SUM(M51:M52)</f>
        <v>265</v>
      </c>
      <c r="N53" s="187">
        <f t="shared" si="53"/>
        <v>723</v>
      </c>
      <c r="O53" s="545">
        <f>SUM(O51:O52)</f>
        <v>458</v>
      </c>
      <c r="P53" s="465">
        <f t="shared" si="25"/>
        <v>8647</v>
      </c>
      <c r="Q53" s="140">
        <f t="shared" si="26"/>
        <v>8012</v>
      </c>
      <c r="R53" s="466">
        <f t="shared" si="27"/>
        <v>-635</v>
      </c>
    </row>
    <row r="54" spans="1:18" ht="22.5" outlineLevel="2">
      <c r="A54" s="464">
        <v>49</v>
      </c>
      <c r="B54" s="48" t="s">
        <v>829</v>
      </c>
      <c r="C54" s="536" t="s">
        <v>830</v>
      </c>
      <c r="D54" s="465">
        <v>20000</v>
      </c>
      <c r="E54" s="122">
        <v>29027</v>
      </c>
      <c r="F54" s="466">
        <f t="shared" si="42"/>
        <v>9027</v>
      </c>
      <c r="G54" s="465">
        <v>4200</v>
      </c>
      <c r="H54" s="122">
        <v>4217</v>
      </c>
      <c r="I54" s="466">
        <f t="shared" si="47"/>
        <v>17</v>
      </c>
      <c r="J54" s="465">
        <v>7000</v>
      </c>
      <c r="K54" s="122">
        <v>8068</v>
      </c>
      <c r="L54" s="466">
        <f t="shared" ref="L54:L55" si="54">SUM(K54-J54)</f>
        <v>1068</v>
      </c>
      <c r="M54" s="465">
        <v>3100</v>
      </c>
      <c r="N54" s="122">
        <v>3182</v>
      </c>
      <c r="O54" s="466">
        <f t="shared" ref="O54:O55" si="55">SUM(N54-M54)</f>
        <v>82</v>
      </c>
      <c r="P54" s="465">
        <f t="shared" si="25"/>
        <v>34300</v>
      </c>
      <c r="Q54" s="140">
        <f t="shared" si="26"/>
        <v>44494</v>
      </c>
      <c r="R54" s="466">
        <f t="shared" si="27"/>
        <v>10194</v>
      </c>
    </row>
    <row r="55" spans="1:18" outlineLevel="2">
      <c r="A55" s="464">
        <v>50</v>
      </c>
      <c r="B55" s="48" t="s">
        <v>831</v>
      </c>
      <c r="C55" s="536" t="s">
        <v>832</v>
      </c>
      <c r="D55" s="465">
        <v>0</v>
      </c>
      <c r="E55" s="122">
        <v>28802</v>
      </c>
      <c r="F55" s="466">
        <f t="shared" si="42"/>
        <v>28802</v>
      </c>
      <c r="G55" s="465">
        <v>0</v>
      </c>
      <c r="H55" s="122"/>
      <c r="I55" s="466">
        <f t="shared" si="47"/>
        <v>0</v>
      </c>
      <c r="J55" s="465">
        <v>0</v>
      </c>
      <c r="K55" s="122">
        <v>20</v>
      </c>
      <c r="L55" s="466">
        <f t="shared" si="54"/>
        <v>20</v>
      </c>
      <c r="M55" s="465">
        <v>0</v>
      </c>
      <c r="N55" s="122"/>
      <c r="O55" s="466">
        <f t="shared" si="55"/>
        <v>0</v>
      </c>
      <c r="P55" s="465">
        <f t="shared" si="25"/>
        <v>0</v>
      </c>
      <c r="Q55" s="140">
        <f t="shared" si="26"/>
        <v>28822</v>
      </c>
      <c r="R55" s="466">
        <f t="shared" si="27"/>
        <v>28822</v>
      </c>
    </row>
    <row r="56" spans="1:18" outlineLevel="2">
      <c r="A56" s="464">
        <v>51</v>
      </c>
      <c r="B56" s="48" t="s">
        <v>833</v>
      </c>
      <c r="C56" s="536" t="s">
        <v>834</v>
      </c>
      <c r="D56" s="465">
        <f>SUM(D57:D58)</f>
        <v>0</v>
      </c>
      <c r="E56" s="140">
        <v>2345</v>
      </c>
      <c r="F56" s="123">
        <v>2250</v>
      </c>
      <c r="G56" s="465">
        <v>0</v>
      </c>
      <c r="H56" s="140"/>
      <c r="I56" s="123">
        <f t="shared" si="47"/>
        <v>0</v>
      </c>
      <c r="J56" s="465">
        <f t="shared" ref="J56:O56" si="56">SUM(J57:J58)</f>
        <v>0</v>
      </c>
      <c r="K56" s="140">
        <f t="shared" si="56"/>
        <v>0</v>
      </c>
      <c r="L56" s="123">
        <f t="shared" si="56"/>
        <v>0</v>
      </c>
      <c r="M56" s="465">
        <f t="shared" si="56"/>
        <v>0</v>
      </c>
      <c r="N56" s="140">
        <f t="shared" si="56"/>
        <v>0</v>
      </c>
      <c r="O56" s="123">
        <f t="shared" si="56"/>
        <v>0</v>
      </c>
      <c r="P56" s="465">
        <f t="shared" si="25"/>
        <v>0</v>
      </c>
      <c r="Q56" s="140">
        <f t="shared" si="26"/>
        <v>2345</v>
      </c>
      <c r="R56" s="466">
        <f t="shared" si="27"/>
        <v>2345</v>
      </c>
    </row>
    <row r="57" spans="1:18" outlineLevel="2">
      <c r="A57" s="464">
        <v>52</v>
      </c>
      <c r="B57" s="49" t="s">
        <v>814</v>
      </c>
      <c r="C57" s="536" t="s">
        <v>835</v>
      </c>
      <c r="D57" s="467">
        <v>0</v>
      </c>
      <c r="E57" s="124"/>
      <c r="F57" s="466">
        <f t="shared" si="42"/>
        <v>0</v>
      </c>
      <c r="G57" s="467">
        <v>0</v>
      </c>
      <c r="H57" s="124"/>
      <c r="I57" s="466">
        <f t="shared" si="47"/>
        <v>0</v>
      </c>
      <c r="J57" s="467">
        <v>0</v>
      </c>
      <c r="K57" s="124"/>
      <c r="L57" s="466">
        <f t="shared" ref="L57:L58" si="57">SUM(K57-J57)</f>
        <v>0</v>
      </c>
      <c r="M57" s="467">
        <v>0</v>
      </c>
      <c r="N57" s="124"/>
      <c r="O57" s="466">
        <f t="shared" ref="O57:O58" si="58">SUM(N57-M57)</f>
        <v>0</v>
      </c>
      <c r="P57" s="465">
        <f t="shared" si="25"/>
        <v>0</v>
      </c>
      <c r="Q57" s="140">
        <f t="shared" si="26"/>
        <v>0</v>
      </c>
      <c r="R57" s="466">
        <f t="shared" si="27"/>
        <v>0</v>
      </c>
    </row>
    <row r="58" spans="1:18" outlineLevel="2">
      <c r="A58" s="464">
        <v>53</v>
      </c>
      <c r="B58" s="49" t="s">
        <v>836</v>
      </c>
      <c r="C58" s="536" t="s">
        <v>835</v>
      </c>
      <c r="D58" s="467">
        <v>0</v>
      </c>
      <c r="E58" s="124"/>
      <c r="F58" s="466">
        <f t="shared" si="42"/>
        <v>0</v>
      </c>
      <c r="G58" s="467">
        <v>0</v>
      </c>
      <c r="H58" s="124"/>
      <c r="I58" s="466">
        <f t="shared" si="47"/>
        <v>0</v>
      </c>
      <c r="J58" s="467">
        <v>0</v>
      </c>
      <c r="K58" s="124"/>
      <c r="L58" s="466">
        <f t="shared" si="57"/>
        <v>0</v>
      </c>
      <c r="M58" s="467">
        <v>0</v>
      </c>
      <c r="N58" s="124"/>
      <c r="O58" s="466">
        <f t="shared" si="58"/>
        <v>0</v>
      </c>
      <c r="P58" s="465">
        <f t="shared" si="25"/>
        <v>0</v>
      </c>
      <c r="Q58" s="140">
        <f t="shared" si="26"/>
        <v>0</v>
      </c>
      <c r="R58" s="466">
        <f t="shared" si="27"/>
        <v>0</v>
      </c>
    </row>
    <row r="59" spans="1:18" outlineLevel="2">
      <c r="A59" s="464">
        <v>54</v>
      </c>
      <c r="B59" s="48" t="s">
        <v>837</v>
      </c>
      <c r="C59" s="536" t="s">
        <v>838</v>
      </c>
      <c r="D59" s="465">
        <f t="shared" ref="D59:H59" si="59">SUM(D60:D62)</f>
        <v>0</v>
      </c>
      <c r="E59" s="140">
        <v>7</v>
      </c>
      <c r="F59" s="466">
        <f t="shared" si="42"/>
        <v>7</v>
      </c>
      <c r="G59" s="465">
        <f t="shared" si="59"/>
        <v>0</v>
      </c>
      <c r="H59" s="140">
        <f t="shared" si="59"/>
        <v>0</v>
      </c>
      <c r="I59" s="123">
        <f t="shared" si="47"/>
        <v>0</v>
      </c>
      <c r="J59" s="465">
        <f t="shared" ref="J59:O59" si="60">SUM(J60:J62)</f>
        <v>0</v>
      </c>
      <c r="K59" s="140">
        <f t="shared" si="60"/>
        <v>0</v>
      </c>
      <c r="L59" s="123">
        <f t="shared" si="60"/>
        <v>0</v>
      </c>
      <c r="M59" s="465">
        <f t="shared" si="60"/>
        <v>0</v>
      </c>
      <c r="N59" s="140">
        <f t="shared" si="60"/>
        <v>0</v>
      </c>
      <c r="O59" s="123">
        <f t="shared" si="60"/>
        <v>0</v>
      </c>
      <c r="P59" s="465">
        <f t="shared" si="25"/>
        <v>0</v>
      </c>
      <c r="Q59" s="140">
        <f t="shared" si="26"/>
        <v>7</v>
      </c>
      <c r="R59" s="466">
        <f t="shared" si="27"/>
        <v>7</v>
      </c>
    </row>
    <row r="60" spans="1:18" ht="22.5" outlineLevel="2">
      <c r="A60" s="464">
        <v>55</v>
      </c>
      <c r="B60" s="49" t="s">
        <v>839</v>
      </c>
      <c r="C60" s="536" t="s">
        <v>840</v>
      </c>
      <c r="D60" s="467">
        <v>0</v>
      </c>
      <c r="E60" s="124"/>
      <c r="F60" s="466">
        <f t="shared" si="42"/>
        <v>0</v>
      </c>
      <c r="G60" s="467">
        <v>0</v>
      </c>
      <c r="H60" s="124"/>
      <c r="I60" s="466">
        <f t="shared" si="47"/>
        <v>0</v>
      </c>
      <c r="J60" s="467">
        <v>0</v>
      </c>
      <c r="K60" s="124"/>
      <c r="L60" s="466">
        <f t="shared" ref="L60:L65" si="61">SUM(K60-J60)</f>
        <v>0</v>
      </c>
      <c r="M60" s="467">
        <v>0</v>
      </c>
      <c r="N60" s="124"/>
      <c r="O60" s="466">
        <f t="shared" ref="O60:O65" si="62">SUM(N60-M60)</f>
        <v>0</v>
      </c>
      <c r="P60" s="465">
        <f t="shared" si="25"/>
        <v>0</v>
      </c>
      <c r="Q60" s="140">
        <f t="shared" si="26"/>
        <v>0</v>
      </c>
      <c r="R60" s="466">
        <f t="shared" si="27"/>
        <v>0</v>
      </c>
    </row>
    <row r="61" spans="1:18" ht="22.5" outlineLevel="2">
      <c r="A61" s="464">
        <v>56</v>
      </c>
      <c r="B61" s="49" t="s">
        <v>841</v>
      </c>
      <c r="C61" s="536" t="s">
        <v>842</v>
      </c>
      <c r="D61" s="467">
        <v>0</v>
      </c>
      <c r="E61" s="124"/>
      <c r="F61" s="466">
        <f t="shared" si="42"/>
        <v>0</v>
      </c>
      <c r="G61" s="467">
        <v>0</v>
      </c>
      <c r="H61" s="124"/>
      <c r="I61" s="466">
        <f t="shared" si="47"/>
        <v>0</v>
      </c>
      <c r="J61" s="467">
        <v>0</v>
      </c>
      <c r="K61" s="124"/>
      <c r="L61" s="466">
        <f t="shared" si="61"/>
        <v>0</v>
      </c>
      <c r="M61" s="467">
        <v>0</v>
      </c>
      <c r="N61" s="124"/>
      <c r="O61" s="466">
        <f t="shared" si="62"/>
        <v>0</v>
      </c>
      <c r="P61" s="465">
        <f t="shared" si="25"/>
        <v>0</v>
      </c>
      <c r="Q61" s="140">
        <f t="shared" si="26"/>
        <v>0</v>
      </c>
      <c r="R61" s="466">
        <f t="shared" si="27"/>
        <v>0</v>
      </c>
    </row>
    <row r="62" spans="1:18" outlineLevel="2">
      <c r="A62" s="464">
        <v>57</v>
      </c>
      <c r="B62" s="49" t="s">
        <v>843</v>
      </c>
      <c r="C62" s="536" t="s">
        <v>844</v>
      </c>
      <c r="D62" s="467">
        <v>0</v>
      </c>
      <c r="E62" s="124"/>
      <c r="F62" s="466">
        <f t="shared" si="42"/>
        <v>0</v>
      </c>
      <c r="G62" s="467">
        <v>0</v>
      </c>
      <c r="H62" s="124"/>
      <c r="I62" s="466">
        <f t="shared" si="47"/>
        <v>0</v>
      </c>
      <c r="J62" s="467">
        <v>0</v>
      </c>
      <c r="K62" s="124"/>
      <c r="L62" s="466">
        <f t="shared" si="61"/>
        <v>0</v>
      </c>
      <c r="M62" s="467">
        <v>0</v>
      </c>
      <c r="N62" s="124"/>
      <c r="O62" s="466">
        <f t="shared" si="62"/>
        <v>0</v>
      </c>
      <c r="P62" s="465">
        <f t="shared" si="25"/>
        <v>0</v>
      </c>
      <c r="Q62" s="140">
        <f t="shared" si="26"/>
        <v>0</v>
      </c>
      <c r="R62" s="466">
        <f t="shared" si="27"/>
        <v>0</v>
      </c>
    </row>
    <row r="63" spans="1:18" outlineLevel="2">
      <c r="A63" s="464">
        <v>58</v>
      </c>
      <c r="B63" s="48" t="s">
        <v>845</v>
      </c>
      <c r="C63" s="536" t="s">
        <v>846</v>
      </c>
      <c r="D63" s="465">
        <v>5330</v>
      </c>
      <c r="E63" s="122">
        <v>52697</v>
      </c>
      <c r="F63" s="466">
        <f t="shared" si="42"/>
        <v>47367</v>
      </c>
      <c r="G63" s="465">
        <v>50</v>
      </c>
      <c r="H63" s="122">
        <v>1377</v>
      </c>
      <c r="I63" s="466">
        <f t="shared" si="47"/>
        <v>1327</v>
      </c>
      <c r="J63" s="465">
        <v>100</v>
      </c>
      <c r="K63" s="122">
        <v>301</v>
      </c>
      <c r="L63" s="466">
        <f t="shared" si="61"/>
        <v>201</v>
      </c>
      <c r="M63" s="465">
        <v>3200</v>
      </c>
      <c r="N63" s="122">
        <v>151</v>
      </c>
      <c r="O63" s="466">
        <f t="shared" si="62"/>
        <v>-3049</v>
      </c>
      <c r="P63" s="465">
        <f t="shared" si="25"/>
        <v>8680</v>
      </c>
      <c r="Q63" s="140">
        <f t="shared" si="26"/>
        <v>54526</v>
      </c>
      <c r="R63" s="466">
        <f t="shared" si="27"/>
        <v>45846</v>
      </c>
    </row>
    <row r="64" spans="1:18" s="129" customFormat="1" ht="22.5" outlineLevel="1">
      <c r="A64" s="468">
        <v>59</v>
      </c>
      <c r="B64" s="40" t="s">
        <v>847</v>
      </c>
      <c r="C64" s="169" t="s">
        <v>848</v>
      </c>
      <c r="D64" s="469">
        <f>SUM(D54+D55+D56+D59+D63)</f>
        <v>25330</v>
      </c>
      <c r="E64" s="187">
        <f>SUM(E54:E63)</f>
        <v>112878</v>
      </c>
      <c r="F64" s="545">
        <f t="shared" si="42"/>
        <v>87548</v>
      </c>
      <c r="G64" s="469">
        <f>SUM(G54:G63)</f>
        <v>4250</v>
      </c>
      <c r="H64" s="187">
        <f>SUM(H54:H63)</f>
        <v>5594</v>
      </c>
      <c r="I64" s="545">
        <f>SUM(I54:I63)</f>
        <v>1344</v>
      </c>
      <c r="J64" s="469">
        <f>SUM(J54+J55+J56+J59+J63)</f>
        <v>7100</v>
      </c>
      <c r="K64" s="187">
        <f>SUM(K54:K63)</f>
        <v>8389</v>
      </c>
      <c r="L64" s="545">
        <f t="shared" si="61"/>
        <v>1289</v>
      </c>
      <c r="M64" s="469">
        <f>SUM(M54+M55+M56+M59+M63)</f>
        <v>6300</v>
      </c>
      <c r="N64" s="187">
        <f>SUM(N54:N63)</f>
        <v>3333</v>
      </c>
      <c r="O64" s="545">
        <f t="shared" si="62"/>
        <v>-2967</v>
      </c>
      <c r="P64" s="465">
        <f t="shared" si="25"/>
        <v>42980</v>
      </c>
      <c r="Q64" s="140">
        <f t="shared" si="26"/>
        <v>130194</v>
      </c>
      <c r="R64" s="466">
        <f t="shared" si="27"/>
        <v>87214</v>
      </c>
    </row>
    <row r="65" spans="1:18" s="129" customFormat="1" ht="12" thickBot="1">
      <c r="A65" s="472">
        <v>60</v>
      </c>
      <c r="B65" s="473" t="s">
        <v>849</v>
      </c>
      <c r="C65" s="537" t="s">
        <v>850</v>
      </c>
      <c r="D65" s="474">
        <f>SUM(D37+D40+D50+D53+D64)</f>
        <v>150000</v>
      </c>
      <c r="E65" s="475">
        <f>SUM(E37+E40+E50+E53+E64)</f>
        <v>240646</v>
      </c>
      <c r="F65" s="546">
        <f t="shared" si="42"/>
        <v>90646</v>
      </c>
      <c r="G65" s="474">
        <f>SUM(G37+G40+G50+G53+G64)</f>
        <v>25300</v>
      </c>
      <c r="H65" s="475">
        <f>SUM(H37+H40+H50+H53+H64)</f>
        <v>26434</v>
      </c>
      <c r="I65" s="546">
        <f t="shared" si="47"/>
        <v>1134</v>
      </c>
      <c r="J65" s="474">
        <f>SUM(J37+J40+J50+J53+J64)</f>
        <v>38221</v>
      </c>
      <c r="K65" s="475">
        <f>SUM(K37+K40+K50+K53+K64)</f>
        <v>39296</v>
      </c>
      <c r="L65" s="546">
        <f t="shared" si="61"/>
        <v>1075</v>
      </c>
      <c r="M65" s="474">
        <f>SUM(M37+M40+M50+M53+M64)</f>
        <v>25365</v>
      </c>
      <c r="N65" s="475">
        <f>SUM(N37+N40+N50+N53+N64)</f>
        <v>25981</v>
      </c>
      <c r="O65" s="546">
        <f t="shared" si="62"/>
        <v>616</v>
      </c>
      <c r="P65" s="474">
        <f t="shared" si="25"/>
        <v>238886</v>
      </c>
      <c r="Q65" s="475">
        <f t="shared" si="26"/>
        <v>332357</v>
      </c>
      <c r="R65" s="546">
        <f>SUM(R60,R64)</f>
        <v>87214</v>
      </c>
    </row>
    <row r="66" spans="1:18" s="129" customFormat="1" ht="13.5" thickBot="1">
      <c r="A66" s="125"/>
      <c r="B66" s="35"/>
      <c r="C66" s="126"/>
      <c r="D66" s="547"/>
      <c r="E66" s="127"/>
      <c r="F66" s="548"/>
      <c r="G66" s="567"/>
      <c r="H66" s="128"/>
      <c r="I66" s="568"/>
      <c r="J66" s="596"/>
      <c r="K66" s="141"/>
      <c r="L66" s="597"/>
      <c r="M66" s="596"/>
      <c r="N66" s="141"/>
      <c r="O66" s="597"/>
      <c r="P66" s="596"/>
      <c r="Q66" s="141"/>
      <c r="R66" s="597"/>
    </row>
    <row r="67" spans="1:18" s="129" customFormat="1" outlineLevel="1">
      <c r="A67" s="476">
        <v>61</v>
      </c>
      <c r="B67" s="491" t="s">
        <v>851</v>
      </c>
      <c r="C67" s="538" t="s">
        <v>852</v>
      </c>
      <c r="D67" s="492">
        <v>0</v>
      </c>
      <c r="E67" s="99"/>
      <c r="F67" s="549">
        <f>SUM(E67-D67)</f>
        <v>0</v>
      </c>
      <c r="G67" s="492">
        <v>0</v>
      </c>
      <c r="H67" s="99"/>
      <c r="I67" s="549">
        <f>SUM(H67-G67)</f>
        <v>0</v>
      </c>
      <c r="J67" s="492">
        <v>0</v>
      </c>
      <c r="K67" s="99"/>
      <c r="L67" s="549">
        <f>SUM(K67-J67)</f>
        <v>0</v>
      </c>
      <c r="M67" s="492"/>
      <c r="N67" s="99"/>
      <c r="O67" s="549">
        <f>SUM(N67-M67)</f>
        <v>0</v>
      </c>
      <c r="P67" s="462">
        <f t="shared" ref="P67:P98" si="63">SUM(D67,G67,J67,M67)</f>
        <v>0</v>
      </c>
      <c r="Q67" s="463">
        <f t="shared" ref="Q67:Q98" si="64">SUM(E67,H67,K67,N67)</f>
        <v>0</v>
      </c>
      <c r="R67" s="544">
        <f>SUM(Q67-P67)</f>
        <v>0</v>
      </c>
    </row>
    <row r="68" spans="1:18" s="129" customFormat="1" outlineLevel="1">
      <c r="A68" s="468">
        <v>62</v>
      </c>
      <c r="B68" s="493" t="s">
        <v>853</v>
      </c>
      <c r="C68" s="540" t="s">
        <v>854</v>
      </c>
      <c r="D68" s="470">
        <f>SUM(D69:D79)</f>
        <v>995</v>
      </c>
      <c r="E68" s="470">
        <f>SUM(E69:E79)</f>
        <v>0</v>
      </c>
      <c r="F68" s="545">
        <f>SUM(E68-D68)</f>
        <v>-995</v>
      </c>
      <c r="G68" s="470">
        <f>SUM(G69:G79)</f>
        <v>0</v>
      </c>
      <c r="H68" s="471">
        <f>SUM(H69:H79)</f>
        <v>0</v>
      </c>
      <c r="I68" s="545">
        <f>SUM(H68-G68)</f>
        <v>0</v>
      </c>
      <c r="J68" s="470">
        <f>SUM(J69:J79)</f>
        <v>0</v>
      </c>
      <c r="K68" s="471">
        <f>SUM(K69:K79)</f>
        <v>0</v>
      </c>
      <c r="L68" s="545">
        <f>SUM(K68-J68)</f>
        <v>0</v>
      </c>
      <c r="M68" s="470">
        <f>SUM(M69:M79)</f>
        <v>0</v>
      </c>
      <c r="N68" s="471">
        <f>SUM(N69:N79)</f>
        <v>0</v>
      </c>
      <c r="O68" s="545">
        <f>SUM(N68-M68)</f>
        <v>0</v>
      </c>
      <c r="P68" s="465">
        <f t="shared" si="63"/>
        <v>995</v>
      </c>
      <c r="Q68" s="140">
        <f t="shared" si="64"/>
        <v>0</v>
      </c>
      <c r="R68" s="466">
        <f t="shared" ref="R68:R131" si="65">SUM(Q68-P68)</f>
        <v>-995</v>
      </c>
    </row>
    <row r="69" spans="1:18" s="143" customFormat="1" outlineLevel="1">
      <c r="A69" s="464">
        <v>63</v>
      </c>
      <c r="B69" s="51" t="s">
        <v>855</v>
      </c>
      <c r="C69" s="536" t="s">
        <v>856</v>
      </c>
      <c r="D69" s="345">
        <v>0</v>
      </c>
      <c r="E69" s="124"/>
      <c r="F69" s="466">
        <f t="shared" ref="F69:F132" si="66">SUM(E69-D69)</f>
        <v>0</v>
      </c>
      <c r="G69" s="494">
        <v>0</v>
      </c>
      <c r="H69" s="124"/>
      <c r="I69" s="466">
        <f t="shared" ref="I69:I132" si="67">SUM(H69-G69)</f>
        <v>0</v>
      </c>
      <c r="J69" s="345">
        <v>0</v>
      </c>
      <c r="K69" s="124"/>
      <c r="L69" s="466">
        <f t="shared" ref="L69:L132" si="68">SUM(K69-J69)</f>
        <v>0</v>
      </c>
      <c r="M69" s="494"/>
      <c r="N69" s="124"/>
      <c r="O69" s="466">
        <f t="shared" ref="O69:O132" si="69">SUM(N69-M69)</f>
        <v>0</v>
      </c>
      <c r="P69" s="465">
        <f t="shared" si="63"/>
        <v>0</v>
      </c>
      <c r="Q69" s="140">
        <f t="shared" si="64"/>
        <v>0</v>
      </c>
      <c r="R69" s="466">
        <f t="shared" si="65"/>
        <v>0</v>
      </c>
    </row>
    <row r="70" spans="1:18" s="143" customFormat="1" outlineLevel="1">
      <c r="A70" s="464">
        <v>64</v>
      </c>
      <c r="B70" s="51" t="s">
        <v>857</v>
      </c>
      <c r="C70" s="536" t="s">
        <v>858</v>
      </c>
      <c r="D70" s="345">
        <v>0</v>
      </c>
      <c r="E70" s="124"/>
      <c r="F70" s="466">
        <f t="shared" si="66"/>
        <v>0</v>
      </c>
      <c r="G70" s="494">
        <v>0</v>
      </c>
      <c r="H70" s="124"/>
      <c r="I70" s="466">
        <f t="shared" si="67"/>
        <v>0</v>
      </c>
      <c r="J70" s="345">
        <v>0</v>
      </c>
      <c r="K70" s="124"/>
      <c r="L70" s="466">
        <f t="shared" si="68"/>
        <v>0</v>
      </c>
      <c r="M70" s="494"/>
      <c r="N70" s="124"/>
      <c r="O70" s="466">
        <f t="shared" si="69"/>
        <v>0</v>
      </c>
      <c r="P70" s="465">
        <f t="shared" si="63"/>
        <v>0</v>
      </c>
      <c r="Q70" s="140">
        <f t="shared" si="64"/>
        <v>0</v>
      </c>
      <c r="R70" s="466">
        <f t="shared" si="65"/>
        <v>0</v>
      </c>
    </row>
    <row r="71" spans="1:18" s="143" customFormat="1" outlineLevel="1">
      <c r="A71" s="464">
        <v>65</v>
      </c>
      <c r="B71" s="51" t="s">
        <v>859</v>
      </c>
      <c r="C71" s="536" t="s">
        <v>860</v>
      </c>
      <c r="D71" s="345">
        <v>0</v>
      </c>
      <c r="E71" s="124"/>
      <c r="F71" s="466">
        <f t="shared" si="66"/>
        <v>0</v>
      </c>
      <c r="G71" s="494">
        <v>0</v>
      </c>
      <c r="H71" s="124"/>
      <c r="I71" s="466">
        <f t="shared" si="67"/>
        <v>0</v>
      </c>
      <c r="J71" s="345">
        <v>0</v>
      </c>
      <c r="K71" s="124"/>
      <c r="L71" s="466">
        <f t="shared" si="68"/>
        <v>0</v>
      </c>
      <c r="M71" s="494"/>
      <c r="N71" s="124"/>
      <c r="O71" s="466">
        <f t="shared" si="69"/>
        <v>0</v>
      </c>
      <c r="P71" s="465">
        <f t="shared" si="63"/>
        <v>0</v>
      </c>
      <c r="Q71" s="140">
        <f t="shared" si="64"/>
        <v>0</v>
      </c>
      <c r="R71" s="466">
        <f t="shared" si="65"/>
        <v>0</v>
      </c>
    </row>
    <row r="72" spans="1:18" s="143" customFormat="1" outlineLevel="1">
      <c r="A72" s="464">
        <v>66</v>
      </c>
      <c r="B72" s="51" t="s">
        <v>861</v>
      </c>
      <c r="C72" s="536" t="s">
        <v>862</v>
      </c>
      <c r="D72" s="345">
        <v>0</v>
      </c>
      <c r="E72" s="124"/>
      <c r="F72" s="466">
        <f t="shared" si="66"/>
        <v>0</v>
      </c>
      <c r="G72" s="494">
        <v>0</v>
      </c>
      <c r="H72" s="124"/>
      <c r="I72" s="466">
        <f t="shared" si="67"/>
        <v>0</v>
      </c>
      <c r="J72" s="345">
        <v>0</v>
      </c>
      <c r="K72" s="124"/>
      <c r="L72" s="466">
        <f t="shared" si="68"/>
        <v>0</v>
      </c>
      <c r="M72" s="494"/>
      <c r="N72" s="124"/>
      <c r="O72" s="466">
        <f t="shared" si="69"/>
        <v>0</v>
      </c>
      <c r="P72" s="465">
        <f t="shared" si="63"/>
        <v>0</v>
      </c>
      <c r="Q72" s="140">
        <f t="shared" si="64"/>
        <v>0</v>
      </c>
      <c r="R72" s="466">
        <f t="shared" si="65"/>
        <v>0</v>
      </c>
    </row>
    <row r="73" spans="1:18" s="143" customFormat="1" ht="22.5" outlineLevel="1">
      <c r="A73" s="464">
        <v>67</v>
      </c>
      <c r="B73" s="51" t="s">
        <v>863</v>
      </c>
      <c r="C73" s="536" t="s">
        <v>864</v>
      </c>
      <c r="D73" s="345">
        <v>0</v>
      </c>
      <c r="E73" s="124"/>
      <c r="F73" s="466">
        <f t="shared" si="66"/>
        <v>0</v>
      </c>
      <c r="G73" s="494">
        <v>0</v>
      </c>
      <c r="H73" s="124"/>
      <c r="I73" s="466">
        <f t="shared" si="67"/>
        <v>0</v>
      </c>
      <c r="J73" s="345">
        <v>0</v>
      </c>
      <c r="K73" s="124"/>
      <c r="L73" s="466">
        <f t="shared" si="68"/>
        <v>0</v>
      </c>
      <c r="M73" s="494"/>
      <c r="N73" s="124"/>
      <c r="O73" s="466">
        <f t="shared" si="69"/>
        <v>0</v>
      </c>
      <c r="P73" s="465">
        <f t="shared" si="63"/>
        <v>0</v>
      </c>
      <c r="Q73" s="140">
        <f t="shared" si="64"/>
        <v>0</v>
      </c>
      <c r="R73" s="466">
        <f t="shared" si="65"/>
        <v>0</v>
      </c>
    </row>
    <row r="74" spans="1:18" s="143" customFormat="1" outlineLevel="1">
      <c r="A74" s="464">
        <v>68</v>
      </c>
      <c r="B74" s="51" t="s">
        <v>865</v>
      </c>
      <c r="C74" s="536" t="s">
        <v>866</v>
      </c>
      <c r="D74" s="345">
        <v>0</v>
      </c>
      <c r="E74" s="124"/>
      <c r="F74" s="466">
        <f t="shared" si="66"/>
        <v>0</v>
      </c>
      <c r="G74" s="494">
        <v>0</v>
      </c>
      <c r="H74" s="124"/>
      <c r="I74" s="466">
        <f t="shared" si="67"/>
        <v>0</v>
      </c>
      <c r="J74" s="345">
        <v>0</v>
      </c>
      <c r="K74" s="124"/>
      <c r="L74" s="466">
        <f t="shared" si="68"/>
        <v>0</v>
      </c>
      <c r="M74" s="494"/>
      <c r="N74" s="124"/>
      <c r="O74" s="466">
        <f t="shared" si="69"/>
        <v>0</v>
      </c>
      <c r="P74" s="465">
        <f t="shared" si="63"/>
        <v>0</v>
      </c>
      <c r="Q74" s="140">
        <f t="shared" si="64"/>
        <v>0</v>
      </c>
      <c r="R74" s="466">
        <f t="shared" si="65"/>
        <v>0</v>
      </c>
    </row>
    <row r="75" spans="1:18" s="143" customFormat="1" outlineLevel="1">
      <c r="A75" s="464">
        <v>69</v>
      </c>
      <c r="B75" s="51" t="s">
        <v>867</v>
      </c>
      <c r="C75" s="536" t="s">
        <v>868</v>
      </c>
      <c r="D75" s="345">
        <v>0</v>
      </c>
      <c r="E75" s="124"/>
      <c r="F75" s="466">
        <f t="shared" si="66"/>
        <v>0</v>
      </c>
      <c r="G75" s="494">
        <v>0</v>
      </c>
      <c r="H75" s="124"/>
      <c r="I75" s="466">
        <f t="shared" si="67"/>
        <v>0</v>
      </c>
      <c r="J75" s="345">
        <v>0</v>
      </c>
      <c r="K75" s="124"/>
      <c r="L75" s="466">
        <f t="shared" si="68"/>
        <v>0</v>
      </c>
      <c r="M75" s="494"/>
      <c r="N75" s="124"/>
      <c r="O75" s="466">
        <f t="shared" si="69"/>
        <v>0</v>
      </c>
      <c r="P75" s="465">
        <f t="shared" si="63"/>
        <v>0</v>
      </c>
      <c r="Q75" s="140">
        <f t="shared" si="64"/>
        <v>0</v>
      </c>
      <c r="R75" s="466">
        <f t="shared" si="65"/>
        <v>0</v>
      </c>
    </row>
    <row r="76" spans="1:18" s="143" customFormat="1" outlineLevel="1">
      <c r="A76" s="464">
        <v>70</v>
      </c>
      <c r="B76" s="51" t="s">
        <v>869</v>
      </c>
      <c r="C76" s="536" t="s">
        <v>870</v>
      </c>
      <c r="D76" s="345">
        <v>0</v>
      </c>
      <c r="E76" s="124"/>
      <c r="F76" s="466">
        <f t="shared" si="66"/>
        <v>0</v>
      </c>
      <c r="G76" s="494">
        <v>0</v>
      </c>
      <c r="H76" s="124"/>
      <c r="I76" s="466">
        <f t="shared" si="67"/>
        <v>0</v>
      </c>
      <c r="J76" s="345">
        <v>0</v>
      </c>
      <c r="K76" s="124"/>
      <c r="L76" s="466">
        <f t="shared" si="68"/>
        <v>0</v>
      </c>
      <c r="M76" s="494"/>
      <c r="N76" s="124"/>
      <c r="O76" s="466">
        <f t="shared" si="69"/>
        <v>0</v>
      </c>
      <c r="P76" s="465">
        <f t="shared" si="63"/>
        <v>0</v>
      </c>
      <c r="Q76" s="140">
        <f t="shared" si="64"/>
        <v>0</v>
      </c>
      <c r="R76" s="466">
        <f t="shared" si="65"/>
        <v>0</v>
      </c>
    </row>
    <row r="77" spans="1:18" s="143" customFormat="1" ht="33.75" outlineLevel="1">
      <c r="A77" s="464">
        <v>71</v>
      </c>
      <c r="B77" s="51" t="s">
        <v>871</v>
      </c>
      <c r="C77" s="536" t="s">
        <v>872</v>
      </c>
      <c r="D77" s="345">
        <v>0</v>
      </c>
      <c r="E77" s="124"/>
      <c r="F77" s="466">
        <f t="shared" si="66"/>
        <v>0</v>
      </c>
      <c r="G77" s="494">
        <v>0</v>
      </c>
      <c r="H77" s="124"/>
      <c r="I77" s="466">
        <f t="shared" si="67"/>
        <v>0</v>
      </c>
      <c r="J77" s="345">
        <v>0</v>
      </c>
      <c r="K77" s="124"/>
      <c r="L77" s="466">
        <f t="shared" si="68"/>
        <v>0</v>
      </c>
      <c r="M77" s="494"/>
      <c r="N77" s="124"/>
      <c r="O77" s="466">
        <f t="shared" si="69"/>
        <v>0</v>
      </c>
      <c r="P77" s="465">
        <f t="shared" si="63"/>
        <v>0</v>
      </c>
      <c r="Q77" s="140">
        <f t="shared" si="64"/>
        <v>0</v>
      </c>
      <c r="R77" s="466">
        <f t="shared" si="65"/>
        <v>0</v>
      </c>
    </row>
    <row r="78" spans="1:18" s="143" customFormat="1" outlineLevel="1">
      <c r="A78" s="464">
        <v>72</v>
      </c>
      <c r="B78" s="51" t="s">
        <v>873</v>
      </c>
      <c r="C78" s="536" t="s">
        <v>874</v>
      </c>
      <c r="D78" s="345">
        <v>0</v>
      </c>
      <c r="E78" s="124"/>
      <c r="F78" s="466">
        <f t="shared" si="66"/>
        <v>0</v>
      </c>
      <c r="G78" s="494">
        <v>0</v>
      </c>
      <c r="H78" s="124"/>
      <c r="I78" s="466">
        <f t="shared" si="67"/>
        <v>0</v>
      </c>
      <c r="J78" s="345">
        <v>0</v>
      </c>
      <c r="K78" s="124"/>
      <c r="L78" s="466">
        <f t="shared" si="68"/>
        <v>0</v>
      </c>
      <c r="M78" s="494"/>
      <c r="N78" s="124"/>
      <c r="O78" s="466">
        <f t="shared" si="69"/>
        <v>0</v>
      </c>
      <c r="P78" s="465">
        <f t="shared" si="63"/>
        <v>0</v>
      </c>
      <c r="Q78" s="140">
        <f t="shared" si="64"/>
        <v>0</v>
      </c>
      <c r="R78" s="466">
        <f t="shared" si="65"/>
        <v>0</v>
      </c>
    </row>
    <row r="79" spans="1:18" s="143" customFormat="1" ht="22.5" outlineLevel="1">
      <c r="A79" s="464">
        <v>73</v>
      </c>
      <c r="B79" s="51" t="s">
        <v>875</v>
      </c>
      <c r="C79" s="536" t="s">
        <v>876</v>
      </c>
      <c r="D79" s="345">
        <v>995</v>
      </c>
      <c r="E79" s="124">
        <v>0</v>
      </c>
      <c r="F79" s="466">
        <f t="shared" si="66"/>
        <v>-995</v>
      </c>
      <c r="G79" s="345">
        <v>0</v>
      </c>
      <c r="H79" s="124"/>
      <c r="I79" s="466">
        <f t="shared" si="67"/>
        <v>0</v>
      </c>
      <c r="J79" s="345">
        <v>0</v>
      </c>
      <c r="K79" s="124"/>
      <c r="L79" s="466">
        <f t="shared" si="68"/>
        <v>0</v>
      </c>
      <c r="M79" s="345"/>
      <c r="N79" s="124"/>
      <c r="O79" s="466">
        <f t="shared" si="69"/>
        <v>0</v>
      </c>
      <c r="P79" s="465">
        <f t="shared" si="63"/>
        <v>995</v>
      </c>
      <c r="Q79" s="140">
        <f t="shared" si="64"/>
        <v>0</v>
      </c>
      <c r="R79" s="466">
        <f t="shared" si="65"/>
        <v>-995</v>
      </c>
    </row>
    <row r="80" spans="1:18" s="129" customFormat="1" outlineLevel="1">
      <c r="A80" s="468">
        <v>74</v>
      </c>
      <c r="B80" s="493" t="s">
        <v>877</v>
      </c>
      <c r="C80" s="169" t="s">
        <v>878</v>
      </c>
      <c r="D80" s="495">
        <v>0</v>
      </c>
      <c r="E80" s="144">
        <v>800</v>
      </c>
      <c r="F80" s="545">
        <f t="shared" si="66"/>
        <v>800</v>
      </c>
      <c r="G80" s="495">
        <v>0</v>
      </c>
      <c r="H80" s="144">
        <v>2977</v>
      </c>
      <c r="I80" s="146">
        <v>0</v>
      </c>
      <c r="J80" s="495">
        <v>0</v>
      </c>
      <c r="K80" s="144"/>
      <c r="L80" s="146">
        <v>0</v>
      </c>
      <c r="M80" s="495">
        <v>0</v>
      </c>
      <c r="N80" s="144"/>
      <c r="O80" s="146">
        <v>0</v>
      </c>
      <c r="P80" s="465">
        <f t="shared" si="63"/>
        <v>0</v>
      </c>
      <c r="Q80" s="140">
        <f t="shared" si="64"/>
        <v>3777</v>
      </c>
      <c r="R80" s="466">
        <f t="shared" si="65"/>
        <v>3777</v>
      </c>
    </row>
    <row r="81" spans="1:18" s="129" customFormat="1" ht="22.5" outlineLevel="1">
      <c r="A81" s="468">
        <v>75</v>
      </c>
      <c r="B81" s="493" t="s">
        <v>879</v>
      </c>
      <c r="C81" s="540" t="s">
        <v>880</v>
      </c>
      <c r="D81" s="470">
        <f>SUM(D82:D90)</f>
        <v>10000</v>
      </c>
      <c r="E81" s="471">
        <f>SUM(E82:E90)</f>
        <v>7014</v>
      </c>
      <c r="F81" s="545">
        <f t="shared" si="66"/>
        <v>-2986</v>
      </c>
      <c r="G81" s="470">
        <f>SUM(G82:G90)</f>
        <v>0</v>
      </c>
      <c r="H81" s="471">
        <f>SUM(H82:H90)</f>
        <v>0</v>
      </c>
      <c r="I81" s="545">
        <f t="shared" si="67"/>
        <v>0</v>
      </c>
      <c r="J81" s="470">
        <f>SUM(J82:J90)</f>
        <v>0</v>
      </c>
      <c r="K81" s="471">
        <f>SUM(K82:K90)</f>
        <v>0</v>
      </c>
      <c r="L81" s="545">
        <f t="shared" si="68"/>
        <v>0</v>
      </c>
      <c r="M81" s="470">
        <f>SUM(M82:M90)</f>
        <v>0</v>
      </c>
      <c r="N81" s="471">
        <f>SUM(N82:N90)</f>
        <v>0</v>
      </c>
      <c r="O81" s="545">
        <f t="shared" si="69"/>
        <v>0</v>
      </c>
      <c r="P81" s="465">
        <f t="shared" si="63"/>
        <v>10000</v>
      </c>
      <c r="Q81" s="140">
        <f t="shared" si="64"/>
        <v>7014</v>
      </c>
      <c r="R81" s="466">
        <f t="shared" si="65"/>
        <v>-2986</v>
      </c>
    </row>
    <row r="82" spans="1:18" outlineLevel="1">
      <c r="A82" s="464">
        <v>76</v>
      </c>
      <c r="B82" s="49" t="s">
        <v>881</v>
      </c>
      <c r="C82" s="536" t="s">
        <v>882</v>
      </c>
      <c r="D82" s="345">
        <v>0</v>
      </c>
      <c r="E82" s="124"/>
      <c r="F82" s="466">
        <f t="shared" si="66"/>
        <v>0</v>
      </c>
      <c r="G82" s="345">
        <v>0</v>
      </c>
      <c r="H82" s="124"/>
      <c r="I82" s="466">
        <f t="shared" si="67"/>
        <v>0</v>
      </c>
      <c r="J82" s="345">
        <v>0</v>
      </c>
      <c r="K82" s="124"/>
      <c r="L82" s="466">
        <f t="shared" si="68"/>
        <v>0</v>
      </c>
      <c r="M82" s="345"/>
      <c r="N82" s="124"/>
      <c r="O82" s="466">
        <f t="shared" si="69"/>
        <v>0</v>
      </c>
      <c r="P82" s="465">
        <f t="shared" si="63"/>
        <v>0</v>
      </c>
      <c r="Q82" s="140">
        <f t="shared" si="64"/>
        <v>0</v>
      </c>
      <c r="R82" s="466">
        <f t="shared" si="65"/>
        <v>0</v>
      </c>
    </row>
    <row r="83" spans="1:18" ht="22.5" outlineLevel="1">
      <c r="A83" s="464">
        <v>77</v>
      </c>
      <c r="B83" s="51" t="s">
        <v>883</v>
      </c>
      <c r="C83" s="536" t="s">
        <v>884</v>
      </c>
      <c r="D83" s="345">
        <v>0</v>
      </c>
      <c r="E83" s="124"/>
      <c r="F83" s="466">
        <f t="shared" si="66"/>
        <v>0</v>
      </c>
      <c r="G83" s="345">
        <v>0</v>
      </c>
      <c r="H83" s="124"/>
      <c r="I83" s="466">
        <f t="shared" si="67"/>
        <v>0</v>
      </c>
      <c r="J83" s="345">
        <v>0</v>
      </c>
      <c r="K83" s="124"/>
      <c r="L83" s="466">
        <f t="shared" si="68"/>
        <v>0</v>
      </c>
      <c r="M83" s="345"/>
      <c r="N83" s="124"/>
      <c r="O83" s="466">
        <f t="shared" si="69"/>
        <v>0</v>
      </c>
      <c r="P83" s="465">
        <f t="shared" si="63"/>
        <v>0</v>
      </c>
      <c r="Q83" s="140">
        <f t="shared" si="64"/>
        <v>0</v>
      </c>
      <c r="R83" s="466">
        <f t="shared" si="65"/>
        <v>0</v>
      </c>
    </row>
    <row r="84" spans="1:18" outlineLevel="1">
      <c r="A84" s="464">
        <v>78</v>
      </c>
      <c r="B84" s="51" t="s">
        <v>885</v>
      </c>
      <c r="C84" s="536" t="s">
        <v>886</v>
      </c>
      <c r="D84" s="345">
        <v>10000</v>
      </c>
      <c r="E84" s="124">
        <v>6716</v>
      </c>
      <c r="F84" s="466">
        <f t="shared" si="66"/>
        <v>-3284</v>
      </c>
      <c r="G84" s="345">
        <v>0</v>
      </c>
      <c r="H84" s="124"/>
      <c r="I84" s="466">
        <f t="shared" si="67"/>
        <v>0</v>
      </c>
      <c r="J84" s="345">
        <v>0</v>
      </c>
      <c r="K84" s="124"/>
      <c r="L84" s="466">
        <f t="shared" si="68"/>
        <v>0</v>
      </c>
      <c r="M84" s="345"/>
      <c r="N84" s="124"/>
      <c r="O84" s="466">
        <f t="shared" si="69"/>
        <v>0</v>
      </c>
      <c r="P84" s="465">
        <f t="shared" si="63"/>
        <v>10000</v>
      </c>
      <c r="Q84" s="140">
        <f t="shared" si="64"/>
        <v>6716</v>
      </c>
      <c r="R84" s="466">
        <f t="shared" si="65"/>
        <v>-3284</v>
      </c>
    </row>
    <row r="85" spans="1:18" ht="22.5" outlineLevel="1">
      <c r="A85" s="464">
        <v>79</v>
      </c>
      <c r="B85" s="51" t="s">
        <v>887</v>
      </c>
      <c r="C85" s="536" t="s">
        <v>888</v>
      </c>
      <c r="D85" s="345">
        <v>0</v>
      </c>
      <c r="E85" s="124"/>
      <c r="F85" s="466">
        <f t="shared" si="66"/>
        <v>0</v>
      </c>
      <c r="G85" s="345">
        <v>0</v>
      </c>
      <c r="H85" s="124"/>
      <c r="I85" s="466">
        <f t="shared" si="67"/>
        <v>0</v>
      </c>
      <c r="J85" s="345">
        <v>0</v>
      </c>
      <c r="K85" s="124"/>
      <c r="L85" s="466">
        <f t="shared" si="68"/>
        <v>0</v>
      </c>
      <c r="M85" s="345"/>
      <c r="N85" s="124"/>
      <c r="O85" s="466">
        <f t="shared" si="69"/>
        <v>0</v>
      </c>
      <c r="P85" s="465">
        <f t="shared" si="63"/>
        <v>0</v>
      </c>
      <c r="Q85" s="140">
        <f t="shared" si="64"/>
        <v>0</v>
      </c>
      <c r="R85" s="466">
        <f t="shared" si="65"/>
        <v>0</v>
      </c>
    </row>
    <row r="86" spans="1:18" ht="22.5" outlineLevel="1">
      <c r="A86" s="464">
        <v>80</v>
      </c>
      <c r="B86" s="51" t="s">
        <v>889</v>
      </c>
      <c r="C86" s="536" t="s">
        <v>890</v>
      </c>
      <c r="D86" s="345">
        <v>0</v>
      </c>
      <c r="E86" s="124"/>
      <c r="F86" s="466">
        <f t="shared" si="66"/>
        <v>0</v>
      </c>
      <c r="G86" s="345">
        <v>0</v>
      </c>
      <c r="H86" s="124"/>
      <c r="I86" s="466">
        <f t="shared" si="67"/>
        <v>0</v>
      </c>
      <c r="J86" s="345">
        <v>0</v>
      </c>
      <c r="K86" s="124"/>
      <c r="L86" s="466">
        <f t="shared" si="68"/>
        <v>0</v>
      </c>
      <c r="M86" s="345"/>
      <c r="N86" s="124"/>
      <c r="O86" s="466">
        <f t="shared" si="69"/>
        <v>0</v>
      </c>
      <c r="P86" s="465">
        <f t="shared" si="63"/>
        <v>0</v>
      </c>
      <c r="Q86" s="140">
        <f t="shared" si="64"/>
        <v>0</v>
      </c>
      <c r="R86" s="466">
        <f t="shared" si="65"/>
        <v>0</v>
      </c>
    </row>
    <row r="87" spans="1:18" ht="22.5" outlineLevel="1">
      <c r="A87" s="464">
        <v>81</v>
      </c>
      <c r="B87" s="51" t="s">
        <v>891</v>
      </c>
      <c r="C87" s="536" t="s">
        <v>892</v>
      </c>
      <c r="D87" s="345">
        <v>0</v>
      </c>
      <c r="E87" s="124"/>
      <c r="F87" s="466">
        <f t="shared" si="66"/>
        <v>0</v>
      </c>
      <c r="G87" s="345">
        <v>0</v>
      </c>
      <c r="H87" s="124"/>
      <c r="I87" s="466">
        <f t="shared" si="67"/>
        <v>0</v>
      </c>
      <c r="J87" s="345">
        <v>0</v>
      </c>
      <c r="K87" s="124"/>
      <c r="L87" s="466">
        <f t="shared" si="68"/>
        <v>0</v>
      </c>
      <c r="M87" s="345"/>
      <c r="N87" s="124"/>
      <c r="O87" s="466">
        <f t="shared" si="69"/>
        <v>0</v>
      </c>
      <c r="P87" s="465">
        <f t="shared" si="63"/>
        <v>0</v>
      </c>
      <c r="Q87" s="140">
        <f t="shared" si="64"/>
        <v>0</v>
      </c>
      <c r="R87" s="466">
        <f t="shared" si="65"/>
        <v>0</v>
      </c>
    </row>
    <row r="88" spans="1:18" outlineLevel="1">
      <c r="A88" s="464">
        <v>82</v>
      </c>
      <c r="B88" s="51" t="s">
        <v>893</v>
      </c>
      <c r="C88" s="536" t="s">
        <v>894</v>
      </c>
      <c r="D88" s="345">
        <v>0</v>
      </c>
      <c r="E88" s="124"/>
      <c r="F88" s="466">
        <f t="shared" si="66"/>
        <v>0</v>
      </c>
      <c r="G88" s="345">
        <v>0</v>
      </c>
      <c r="H88" s="124"/>
      <c r="I88" s="466">
        <f t="shared" si="67"/>
        <v>0</v>
      </c>
      <c r="J88" s="345">
        <v>0</v>
      </c>
      <c r="K88" s="124"/>
      <c r="L88" s="466">
        <f t="shared" si="68"/>
        <v>0</v>
      </c>
      <c r="M88" s="345"/>
      <c r="N88" s="124"/>
      <c r="O88" s="466">
        <f t="shared" si="69"/>
        <v>0</v>
      </c>
      <c r="P88" s="465">
        <f t="shared" si="63"/>
        <v>0</v>
      </c>
      <c r="Q88" s="140">
        <f t="shared" si="64"/>
        <v>0</v>
      </c>
      <c r="R88" s="466">
        <f t="shared" si="65"/>
        <v>0</v>
      </c>
    </row>
    <row r="89" spans="1:18" s="147" customFormat="1" ht="22.5" outlineLevel="1">
      <c r="A89" s="464">
        <v>83</v>
      </c>
      <c r="B89" s="51" t="s">
        <v>895</v>
      </c>
      <c r="C89" s="536" t="s">
        <v>896</v>
      </c>
      <c r="D89" s="345">
        <v>0</v>
      </c>
      <c r="E89" s="124">
        <v>298</v>
      </c>
      <c r="F89" s="466">
        <f t="shared" si="66"/>
        <v>298</v>
      </c>
      <c r="G89" s="345">
        <v>0</v>
      </c>
      <c r="H89" s="124"/>
      <c r="I89" s="466">
        <f t="shared" si="67"/>
        <v>0</v>
      </c>
      <c r="J89" s="345">
        <v>0</v>
      </c>
      <c r="K89" s="124"/>
      <c r="L89" s="466">
        <f t="shared" si="68"/>
        <v>0</v>
      </c>
      <c r="M89" s="345"/>
      <c r="N89" s="124"/>
      <c r="O89" s="466">
        <f t="shared" si="69"/>
        <v>0</v>
      </c>
      <c r="P89" s="465">
        <f t="shared" si="63"/>
        <v>0</v>
      </c>
      <c r="Q89" s="140">
        <f t="shared" si="64"/>
        <v>298</v>
      </c>
      <c r="R89" s="466">
        <f t="shared" si="65"/>
        <v>298</v>
      </c>
    </row>
    <row r="90" spans="1:18" ht="22.5" outlineLevel="1">
      <c r="A90" s="464">
        <v>84</v>
      </c>
      <c r="B90" s="51" t="s">
        <v>897</v>
      </c>
      <c r="C90" s="536" t="s">
        <v>898</v>
      </c>
      <c r="D90" s="345">
        <v>0</v>
      </c>
      <c r="E90" s="124"/>
      <c r="F90" s="466">
        <f t="shared" si="66"/>
        <v>0</v>
      </c>
      <c r="G90" s="345">
        <v>0</v>
      </c>
      <c r="H90" s="124"/>
      <c r="I90" s="466">
        <f t="shared" si="67"/>
        <v>0</v>
      </c>
      <c r="J90" s="345">
        <v>0</v>
      </c>
      <c r="K90" s="124"/>
      <c r="L90" s="466">
        <f t="shared" si="68"/>
        <v>0</v>
      </c>
      <c r="M90" s="345"/>
      <c r="N90" s="124"/>
      <c r="O90" s="466">
        <f t="shared" si="69"/>
        <v>0</v>
      </c>
      <c r="P90" s="465">
        <f t="shared" si="63"/>
        <v>0</v>
      </c>
      <c r="Q90" s="140">
        <f t="shared" si="64"/>
        <v>0</v>
      </c>
      <c r="R90" s="466">
        <f t="shared" si="65"/>
        <v>0</v>
      </c>
    </row>
    <row r="91" spans="1:18" s="496" customFormat="1" ht="22.5" outlineLevel="1">
      <c r="A91" s="468">
        <v>85</v>
      </c>
      <c r="B91" s="493" t="s">
        <v>899</v>
      </c>
      <c r="C91" s="540" t="s">
        <v>900</v>
      </c>
      <c r="D91" s="470">
        <f>SUM(D92:D100)</f>
        <v>2500</v>
      </c>
      <c r="E91" s="471">
        <v>823</v>
      </c>
      <c r="F91" s="545">
        <f t="shared" si="66"/>
        <v>-1677</v>
      </c>
      <c r="G91" s="470">
        <f>SUM(G92:G100)</f>
        <v>0</v>
      </c>
      <c r="H91" s="471">
        <f>SUM(H92:H100)</f>
        <v>0</v>
      </c>
      <c r="I91" s="545">
        <f t="shared" si="67"/>
        <v>0</v>
      </c>
      <c r="J91" s="470">
        <f>SUM(J92:J100)</f>
        <v>0</v>
      </c>
      <c r="K91" s="471">
        <f>SUM(K92:K100)</f>
        <v>0</v>
      </c>
      <c r="L91" s="545">
        <f t="shared" si="68"/>
        <v>0</v>
      </c>
      <c r="M91" s="470">
        <f>SUM(M92:M100)</f>
        <v>0</v>
      </c>
      <c r="N91" s="471">
        <f>SUM(N92:N100)</f>
        <v>0</v>
      </c>
      <c r="O91" s="545">
        <f t="shared" si="69"/>
        <v>0</v>
      </c>
      <c r="P91" s="465">
        <f t="shared" si="63"/>
        <v>2500</v>
      </c>
      <c r="Q91" s="140">
        <f t="shared" si="64"/>
        <v>823</v>
      </c>
      <c r="R91" s="466">
        <f t="shared" si="65"/>
        <v>-1677</v>
      </c>
    </row>
    <row r="92" spans="1:18" ht="45" outlineLevel="1">
      <c r="A92" s="464">
        <v>86</v>
      </c>
      <c r="B92" s="51" t="s">
        <v>901</v>
      </c>
      <c r="C92" s="536" t="s">
        <v>902</v>
      </c>
      <c r="D92" s="345">
        <v>0</v>
      </c>
      <c r="E92" s="124"/>
      <c r="F92" s="466">
        <f t="shared" si="66"/>
        <v>0</v>
      </c>
      <c r="G92" s="345">
        <v>0</v>
      </c>
      <c r="H92" s="124"/>
      <c r="I92" s="466">
        <f t="shared" si="67"/>
        <v>0</v>
      </c>
      <c r="J92" s="345">
        <v>0</v>
      </c>
      <c r="K92" s="124"/>
      <c r="L92" s="466">
        <f t="shared" si="68"/>
        <v>0</v>
      </c>
      <c r="M92" s="345"/>
      <c r="N92" s="124"/>
      <c r="O92" s="466">
        <f t="shared" si="69"/>
        <v>0</v>
      </c>
      <c r="P92" s="465">
        <f t="shared" si="63"/>
        <v>0</v>
      </c>
      <c r="Q92" s="140">
        <f t="shared" si="64"/>
        <v>0</v>
      </c>
      <c r="R92" s="466">
        <f t="shared" si="65"/>
        <v>0</v>
      </c>
    </row>
    <row r="93" spans="1:18" ht="22.5" outlineLevel="1">
      <c r="A93" s="464">
        <v>87</v>
      </c>
      <c r="B93" s="51" t="s">
        <v>903</v>
      </c>
      <c r="C93" s="536" t="s">
        <v>904</v>
      </c>
      <c r="D93" s="345">
        <v>0</v>
      </c>
      <c r="E93" s="124"/>
      <c r="F93" s="466">
        <f t="shared" si="66"/>
        <v>0</v>
      </c>
      <c r="G93" s="345">
        <v>0</v>
      </c>
      <c r="H93" s="124"/>
      <c r="I93" s="466">
        <f t="shared" si="67"/>
        <v>0</v>
      </c>
      <c r="J93" s="345">
        <v>0</v>
      </c>
      <c r="K93" s="124"/>
      <c r="L93" s="466">
        <f t="shared" si="68"/>
        <v>0</v>
      </c>
      <c r="M93" s="345"/>
      <c r="N93" s="124"/>
      <c r="O93" s="466">
        <f t="shared" si="69"/>
        <v>0</v>
      </c>
      <c r="P93" s="465">
        <f t="shared" si="63"/>
        <v>0</v>
      </c>
      <c r="Q93" s="140">
        <f t="shared" si="64"/>
        <v>0</v>
      </c>
      <c r="R93" s="466">
        <f t="shared" si="65"/>
        <v>0</v>
      </c>
    </row>
    <row r="94" spans="1:18" ht="22.5" outlineLevel="1">
      <c r="A94" s="464">
        <v>88</v>
      </c>
      <c r="B94" s="51" t="s">
        <v>905</v>
      </c>
      <c r="C94" s="536" t="s">
        <v>906</v>
      </c>
      <c r="D94" s="345">
        <v>0</v>
      </c>
      <c r="E94" s="124"/>
      <c r="F94" s="466">
        <f t="shared" si="66"/>
        <v>0</v>
      </c>
      <c r="G94" s="345">
        <v>0</v>
      </c>
      <c r="H94" s="124"/>
      <c r="I94" s="466">
        <f t="shared" si="67"/>
        <v>0</v>
      </c>
      <c r="J94" s="345">
        <v>0</v>
      </c>
      <c r="K94" s="124"/>
      <c r="L94" s="466">
        <f t="shared" si="68"/>
        <v>0</v>
      </c>
      <c r="M94" s="345"/>
      <c r="N94" s="124"/>
      <c r="O94" s="466">
        <f t="shared" si="69"/>
        <v>0</v>
      </c>
      <c r="P94" s="465">
        <f t="shared" si="63"/>
        <v>0</v>
      </c>
      <c r="Q94" s="140">
        <f t="shared" si="64"/>
        <v>0</v>
      </c>
      <c r="R94" s="466">
        <f t="shared" si="65"/>
        <v>0</v>
      </c>
    </row>
    <row r="95" spans="1:18" outlineLevel="1">
      <c r="A95" s="464">
        <v>89</v>
      </c>
      <c r="B95" s="51" t="s">
        <v>907</v>
      </c>
      <c r="C95" s="536" t="s">
        <v>908</v>
      </c>
      <c r="D95" s="345">
        <v>0</v>
      </c>
      <c r="E95" s="124"/>
      <c r="F95" s="466">
        <f t="shared" si="66"/>
        <v>0</v>
      </c>
      <c r="G95" s="345">
        <v>0</v>
      </c>
      <c r="H95" s="124"/>
      <c r="I95" s="466">
        <f t="shared" si="67"/>
        <v>0</v>
      </c>
      <c r="J95" s="345">
        <v>0</v>
      </c>
      <c r="K95" s="124"/>
      <c r="L95" s="466">
        <f t="shared" si="68"/>
        <v>0</v>
      </c>
      <c r="M95" s="345"/>
      <c r="N95" s="124"/>
      <c r="O95" s="466">
        <f t="shared" si="69"/>
        <v>0</v>
      </c>
      <c r="P95" s="465">
        <f t="shared" si="63"/>
        <v>0</v>
      </c>
      <c r="Q95" s="140">
        <f t="shared" si="64"/>
        <v>0</v>
      </c>
      <c r="R95" s="466">
        <f t="shared" si="65"/>
        <v>0</v>
      </c>
    </row>
    <row r="96" spans="1:18" outlineLevel="1">
      <c r="A96" s="464">
        <v>90</v>
      </c>
      <c r="B96" s="51" t="s">
        <v>909</v>
      </c>
      <c r="C96" s="536" t="s">
        <v>910</v>
      </c>
      <c r="D96" s="345">
        <v>0</v>
      </c>
      <c r="E96" s="124"/>
      <c r="F96" s="466">
        <f t="shared" si="66"/>
        <v>0</v>
      </c>
      <c r="G96" s="345">
        <v>0</v>
      </c>
      <c r="H96" s="124"/>
      <c r="I96" s="466">
        <f t="shared" si="67"/>
        <v>0</v>
      </c>
      <c r="J96" s="345">
        <v>0</v>
      </c>
      <c r="K96" s="124"/>
      <c r="L96" s="466">
        <f t="shared" si="68"/>
        <v>0</v>
      </c>
      <c r="M96" s="345"/>
      <c r="N96" s="124"/>
      <c r="O96" s="466">
        <f t="shared" si="69"/>
        <v>0</v>
      </c>
      <c r="P96" s="465">
        <f t="shared" si="63"/>
        <v>0</v>
      </c>
      <c r="Q96" s="140">
        <f t="shared" si="64"/>
        <v>0</v>
      </c>
      <c r="R96" s="466">
        <f t="shared" si="65"/>
        <v>0</v>
      </c>
    </row>
    <row r="97" spans="1:18" ht="22.5" outlineLevel="1">
      <c r="A97" s="464">
        <v>91</v>
      </c>
      <c r="B97" s="51" t="s">
        <v>911</v>
      </c>
      <c r="C97" s="536" t="s">
        <v>912</v>
      </c>
      <c r="D97" s="345">
        <v>0</v>
      </c>
      <c r="E97" s="124"/>
      <c r="F97" s="466">
        <f t="shared" si="66"/>
        <v>0</v>
      </c>
      <c r="G97" s="345">
        <v>0</v>
      </c>
      <c r="H97" s="124"/>
      <c r="I97" s="466">
        <f t="shared" si="67"/>
        <v>0</v>
      </c>
      <c r="J97" s="345">
        <v>0</v>
      </c>
      <c r="K97" s="124"/>
      <c r="L97" s="466">
        <f t="shared" si="68"/>
        <v>0</v>
      </c>
      <c r="M97" s="345"/>
      <c r="N97" s="124"/>
      <c r="O97" s="466">
        <f t="shared" si="69"/>
        <v>0</v>
      </c>
      <c r="P97" s="465">
        <f t="shared" si="63"/>
        <v>0</v>
      </c>
      <c r="Q97" s="140">
        <f t="shared" si="64"/>
        <v>0</v>
      </c>
      <c r="R97" s="466">
        <f t="shared" si="65"/>
        <v>0</v>
      </c>
    </row>
    <row r="98" spans="1:18" outlineLevel="1">
      <c r="A98" s="464">
        <v>92</v>
      </c>
      <c r="B98" s="51" t="s">
        <v>913</v>
      </c>
      <c r="C98" s="536" t="s">
        <v>914</v>
      </c>
      <c r="D98" s="345">
        <v>0</v>
      </c>
      <c r="E98" s="124"/>
      <c r="F98" s="466">
        <f t="shared" si="66"/>
        <v>0</v>
      </c>
      <c r="G98" s="345">
        <v>0</v>
      </c>
      <c r="H98" s="124"/>
      <c r="I98" s="466">
        <f t="shared" si="67"/>
        <v>0</v>
      </c>
      <c r="J98" s="345">
        <v>0</v>
      </c>
      <c r="K98" s="124"/>
      <c r="L98" s="466">
        <f t="shared" si="68"/>
        <v>0</v>
      </c>
      <c r="M98" s="345"/>
      <c r="N98" s="124"/>
      <c r="O98" s="466">
        <f t="shared" si="69"/>
        <v>0</v>
      </c>
      <c r="P98" s="465">
        <f t="shared" si="63"/>
        <v>0</v>
      </c>
      <c r="Q98" s="140">
        <f t="shared" si="64"/>
        <v>0</v>
      </c>
      <c r="R98" s="466">
        <f t="shared" si="65"/>
        <v>0</v>
      </c>
    </row>
    <row r="99" spans="1:18" s="147" customFormat="1" ht="22.5" outlineLevel="1">
      <c r="A99" s="464">
        <v>93</v>
      </c>
      <c r="B99" s="51" t="s">
        <v>915</v>
      </c>
      <c r="C99" s="536" t="s">
        <v>916</v>
      </c>
      <c r="D99" s="345">
        <v>2500</v>
      </c>
      <c r="E99" s="124">
        <v>823</v>
      </c>
      <c r="F99" s="466">
        <f t="shared" si="66"/>
        <v>-1677</v>
      </c>
      <c r="G99" s="345">
        <v>0</v>
      </c>
      <c r="H99" s="124"/>
      <c r="I99" s="466">
        <f t="shared" si="67"/>
        <v>0</v>
      </c>
      <c r="J99" s="345">
        <v>0</v>
      </c>
      <c r="K99" s="124"/>
      <c r="L99" s="466">
        <f t="shared" si="68"/>
        <v>0</v>
      </c>
      <c r="M99" s="345"/>
      <c r="N99" s="124"/>
      <c r="O99" s="466">
        <f t="shared" si="69"/>
        <v>0</v>
      </c>
      <c r="P99" s="465">
        <f t="shared" ref="P99:P130" si="70">SUM(D99,G99,J99,M99)</f>
        <v>2500</v>
      </c>
      <c r="Q99" s="140">
        <f t="shared" ref="Q99:Q130" si="71">SUM(E99,H99,K99,N99)</f>
        <v>823</v>
      </c>
      <c r="R99" s="466">
        <f t="shared" si="65"/>
        <v>-1677</v>
      </c>
    </row>
    <row r="100" spans="1:18" outlineLevel="1">
      <c r="A100" s="464">
        <v>94</v>
      </c>
      <c r="B100" s="51" t="s">
        <v>917</v>
      </c>
      <c r="C100" s="536" t="s">
        <v>918</v>
      </c>
      <c r="D100" s="345">
        <v>0</v>
      </c>
      <c r="E100" s="124"/>
      <c r="F100" s="466">
        <f t="shared" si="66"/>
        <v>0</v>
      </c>
      <c r="G100" s="345">
        <v>0</v>
      </c>
      <c r="H100" s="124"/>
      <c r="I100" s="466">
        <f t="shared" si="67"/>
        <v>0</v>
      </c>
      <c r="J100" s="345">
        <v>0</v>
      </c>
      <c r="K100" s="124"/>
      <c r="L100" s="466">
        <f t="shared" si="68"/>
        <v>0</v>
      </c>
      <c r="M100" s="345"/>
      <c r="N100" s="124"/>
      <c r="O100" s="466">
        <f t="shared" si="69"/>
        <v>0</v>
      </c>
      <c r="P100" s="465">
        <f t="shared" si="70"/>
        <v>0</v>
      </c>
      <c r="Q100" s="140">
        <f t="shared" si="71"/>
        <v>0</v>
      </c>
      <c r="R100" s="466">
        <f t="shared" si="65"/>
        <v>0</v>
      </c>
    </row>
    <row r="101" spans="1:18" s="129" customFormat="1" outlineLevel="1">
      <c r="A101" s="468">
        <v>95</v>
      </c>
      <c r="B101" s="493" t="s">
        <v>919</v>
      </c>
      <c r="C101" s="540" t="s">
        <v>920</v>
      </c>
      <c r="D101" s="470">
        <f t="shared" ref="D101:O101" si="72">SUM(D102:D107)</f>
        <v>3800</v>
      </c>
      <c r="E101" s="471">
        <f t="shared" si="72"/>
        <v>1511</v>
      </c>
      <c r="F101" s="554">
        <f t="shared" si="72"/>
        <v>-2289</v>
      </c>
      <c r="G101" s="470">
        <f t="shared" si="72"/>
        <v>0</v>
      </c>
      <c r="H101" s="471">
        <f t="shared" si="72"/>
        <v>0</v>
      </c>
      <c r="I101" s="145">
        <f t="shared" si="72"/>
        <v>0</v>
      </c>
      <c r="J101" s="470">
        <f t="shared" si="72"/>
        <v>0</v>
      </c>
      <c r="K101" s="471">
        <f t="shared" si="72"/>
        <v>0</v>
      </c>
      <c r="L101" s="145">
        <f t="shared" si="72"/>
        <v>0</v>
      </c>
      <c r="M101" s="470">
        <f t="shared" si="72"/>
        <v>0</v>
      </c>
      <c r="N101" s="471">
        <f t="shared" si="72"/>
        <v>0</v>
      </c>
      <c r="O101" s="145">
        <f t="shared" si="72"/>
        <v>0</v>
      </c>
      <c r="P101" s="465">
        <f t="shared" si="70"/>
        <v>3800</v>
      </c>
      <c r="Q101" s="140">
        <f t="shared" si="71"/>
        <v>1511</v>
      </c>
      <c r="R101" s="466">
        <f t="shared" si="65"/>
        <v>-2289</v>
      </c>
    </row>
    <row r="102" spans="1:18" outlineLevel="1">
      <c r="A102" s="464">
        <v>96</v>
      </c>
      <c r="B102" s="51" t="s">
        <v>921</v>
      </c>
      <c r="C102" s="536" t="s">
        <v>922</v>
      </c>
      <c r="D102" s="345">
        <v>1900</v>
      </c>
      <c r="E102" s="124"/>
      <c r="F102" s="466">
        <f t="shared" si="66"/>
        <v>-1900</v>
      </c>
      <c r="G102" s="345">
        <v>0</v>
      </c>
      <c r="H102" s="124"/>
      <c r="I102" s="466">
        <f t="shared" si="67"/>
        <v>0</v>
      </c>
      <c r="J102" s="345">
        <v>0</v>
      </c>
      <c r="K102" s="124"/>
      <c r="L102" s="466">
        <f t="shared" si="68"/>
        <v>0</v>
      </c>
      <c r="M102" s="345"/>
      <c r="N102" s="124"/>
      <c r="O102" s="466">
        <f t="shared" si="69"/>
        <v>0</v>
      </c>
      <c r="P102" s="465">
        <f t="shared" si="70"/>
        <v>1900</v>
      </c>
      <c r="Q102" s="140">
        <f t="shared" si="71"/>
        <v>0</v>
      </c>
      <c r="R102" s="466">
        <f t="shared" si="65"/>
        <v>-1900</v>
      </c>
    </row>
    <row r="103" spans="1:18" outlineLevel="1">
      <c r="A103" s="464">
        <v>97</v>
      </c>
      <c r="B103" s="51" t="s">
        <v>923</v>
      </c>
      <c r="C103" s="536" t="s">
        <v>924</v>
      </c>
      <c r="D103" s="345">
        <v>0</v>
      </c>
      <c r="E103" s="124"/>
      <c r="F103" s="466">
        <f t="shared" si="66"/>
        <v>0</v>
      </c>
      <c r="G103" s="345">
        <v>0</v>
      </c>
      <c r="H103" s="124"/>
      <c r="I103" s="466">
        <f t="shared" si="67"/>
        <v>0</v>
      </c>
      <c r="J103" s="345">
        <v>0</v>
      </c>
      <c r="K103" s="124"/>
      <c r="L103" s="466">
        <f t="shared" si="68"/>
        <v>0</v>
      </c>
      <c r="M103" s="345"/>
      <c r="N103" s="124"/>
      <c r="O103" s="466">
        <f t="shared" si="69"/>
        <v>0</v>
      </c>
      <c r="P103" s="465">
        <f t="shared" si="70"/>
        <v>0</v>
      </c>
      <c r="Q103" s="140">
        <f t="shared" si="71"/>
        <v>0</v>
      </c>
      <c r="R103" s="466">
        <f t="shared" si="65"/>
        <v>0</v>
      </c>
    </row>
    <row r="104" spans="1:18" ht="22.5" outlineLevel="1">
      <c r="A104" s="464">
        <v>98</v>
      </c>
      <c r="B104" s="51" t="s">
        <v>925</v>
      </c>
      <c r="C104" s="536" t="s">
        <v>926</v>
      </c>
      <c r="D104" s="345">
        <v>1900</v>
      </c>
      <c r="E104" s="124">
        <v>1511</v>
      </c>
      <c r="F104" s="466">
        <f t="shared" si="66"/>
        <v>-389</v>
      </c>
      <c r="G104" s="345">
        <v>0</v>
      </c>
      <c r="H104" s="124"/>
      <c r="I104" s="466">
        <f t="shared" si="67"/>
        <v>0</v>
      </c>
      <c r="J104" s="345">
        <v>0</v>
      </c>
      <c r="K104" s="124"/>
      <c r="L104" s="466">
        <f t="shared" si="68"/>
        <v>0</v>
      </c>
      <c r="M104" s="345"/>
      <c r="N104" s="124"/>
      <c r="O104" s="466">
        <f t="shared" si="69"/>
        <v>0</v>
      </c>
      <c r="P104" s="465">
        <f t="shared" si="70"/>
        <v>1900</v>
      </c>
      <c r="Q104" s="140">
        <f t="shared" si="71"/>
        <v>1511</v>
      </c>
      <c r="R104" s="466">
        <f t="shared" si="65"/>
        <v>-389</v>
      </c>
    </row>
    <row r="105" spans="1:18" ht="22.5" outlineLevel="1">
      <c r="A105" s="464">
        <v>99</v>
      </c>
      <c r="B105" s="51" t="s">
        <v>927</v>
      </c>
      <c r="C105" s="536" t="s">
        <v>928</v>
      </c>
      <c r="D105" s="345">
        <v>0</v>
      </c>
      <c r="E105" s="124"/>
      <c r="F105" s="466">
        <f t="shared" si="66"/>
        <v>0</v>
      </c>
      <c r="G105" s="345">
        <v>0</v>
      </c>
      <c r="H105" s="124"/>
      <c r="I105" s="466">
        <f t="shared" si="67"/>
        <v>0</v>
      </c>
      <c r="J105" s="345">
        <v>0</v>
      </c>
      <c r="K105" s="124"/>
      <c r="L105" s="466">
        <f t="shared" si="68"/>
        <v>0</v>
      </c>
      <c r="M105" s="345"/>
      <c r="N105" s="124"/>
      <c r="O105" s="466">
        <f t="shared" si="69"/>
        <v>0</v>
      </c>
      <c r="P105" s="465">
        <f t="shared" si="70"/>
        <v>0</v>
      </c>
      <c r="Q105" s="140">
        <f t="shared" si="71"/>
        <v>0</v>
      </c>
      <c r="R105" s="466">
        <f t="shared" si="65"/>
        <v>0</v>
      </c>
    </row>
    <row r="106" spans="1:18" ht="22.5" outlineLevel="1">
      <c r="A106" s="464">
        <v>100</v>
      </c>
      <c r="B106" s="51" t="s">
        <v>929</v>
      </c>
      <c r="C106" s="536" t="s">
        <v>930</v>
      </c>
      <c r="D106" s="345">
        <v>0</v>
      </c>
      <c r="E106" s="124"/>
      <c r="F106" s="466">
        <f t="shared" si="66"/>
        <v>0</v>
      </c>
      <c r="G106" s="345">
        <v>0</v>
      </c>
      <c r="H106" s="124"/>
      <c r="I106" s="466">
        <f t="shared" si="67"/>
        <v>0</v>
      </c>
      <c r="J106" s="345">
        <v>0</v>
      </c>
      <c r="K106" s="124"/>
      <c r="L106" s="466">
        <f t="shared" si="68"/>
        <v>0</v>
      </c>
      <c r="M106" s="345"/>
      <c r="N106" s="124"/>
      <c r="O106" s="466">
        <f t="shared" si="69"/>
        <v>0</v>
      </c>
      <c r="P106" s="465">
        <f t="shared" si="70"/>
        <v>0</v>
      </c>
      <c r="Q106" s="140">
        <f t="shared" si="71"/>
        <v>0</v>
      </c>
      <c r="R106" s="466">
        <f t="shared" si="65"/>
        <v>0</v>
      </c>
    </row>
    <row r="107" spans="1:18" ht="33.75" outlineLevel="1">
      <c r="A107" s="464">
        <v>101</v>
      </c>
      <c r="B107" s="51" t="s">
        <v>931</v>
      </c>
      <c r="C107" s="536" t="s">
        <v>932</v>
      </c>
      <c r="D107" s="345">
        <v>0</v>
      </c>
      <c r="E107" s="124"/>
      <c r="F107" s="466">
        <f t="shared" si="66"/>
        <v>0</v>
      </c>
      <c r="G107" s="345">
        <v>0</v>
      </c>
      <c r="H107" s="124"/>
      <c r="I107" s="466">
        <f t="shared" si="67"/>
        <v>0</v>
      </c>
      <c r="J107" s="345">
        <v>0</v>
      </c>
      <c r="K107" s="124"/>
      <c r="L107" s="466">
        <f t="shared" si="68"/>
        <v>0</v>
      </c>
      <c r="M107" s="345"/>
      <c r="N107" s="124"/>
      <c r="O107" s="466">
        <f t="shared" si="69"/>
        <v>0</v>
      </c>
      <c r="P107" s="465">
        <f t="shared" si="70"/>
        <v>0</v>
      </c>
      <c r="Q107" s="140">
        <f t="shared" si="71"/>
        <v>0</v>
      </c>
      <c r="R107" s="466">
        <f t="shared" si="65"/>
        <v>0</v>
      </c>
    </row>
    <row r="108" spans="1:18" s="129" customFormat="1" outlineLevel="1">
      <c r="A108" s="468">
        <v>102</v>
      </c>
      <c r="B108" s="493" t="s">
        <v>933</v>
      </c>
      <c r="C108" s="169" t="s">
        <v>934</v>
      </c>
      <c r="D108" s="361">
        <f>SUM(D109:D110)</f>
        <v>0</v>
      </c>
      <c r="E108" s="100">
        <f t="shared" ref="E108:F108" si="73">SUM(E109:E110)</f>
        <v>0</v>
      </c>
      <c r="F108" s="111">
        <f t="shared" si="73"/>
        <v>0</v>
      </c>
      <c r="G108" s="361">
        <f>SUM(G109:G110)</f>
        <v>0</v>
      </c>
      <c r="H108" s="100">
        <f>SUM(H109:H110)</f>
        <v>0</v>
      </c>
      <c r="I108" s="545">
        <f t="shared" si="67"/>
        <v>0</v>
      </c>
      <c r="J108" s="361">
        <f>SUM(J109:J110)</f>
        <v>0</v>
      </c>
      <c r="K108" s="100">
        <f>SUM(K109:K110)</f>
        <v>0</v>
      </c>
      <c r="L108" s="111">
        <f>SUM(L109:L110)</f>
        <v>0</v>
      </c>
      <c r="M108" s="361"/>
      <c r="N108" s="100"/>
      <c r="O108" s="545">
        <f t="shared" si="69"/>
        <v>0</v>
      </c>
      <c r="P108" s="465">
        <f t="shared" si="70"/>
        <v>0</v>
      </c>
      <c r="Q108" s="140">
        <f t="shared" si="71"/>
        <v>0</v>
      </c>
      <c r="R108" s="466">
        <f t="shared" si="65"/>
        <v>0</v>
      </c>
    </row>
    <row r="109" spans="1:18" s="147" customFormat="1" outlineLevel="1">
      <c r="A109" s="464">
        <v>103</v>
      </c>
      <c r="B109" s="51" t="s">
        <v>935</v>
      </c>
      <c r="C109" s="536" t="s">
        <v>936</v>
      </c>
      <c r="D109" s="345"/>
      <c r="E109" s="124"/>
      <c r="F109" s="466">
        <f t="shared" si="66"/>
        <v>0</v>
      </c>
      <c r="G109" s="345">
        <v>0</v>
      </c>
      <c r="H109" s="124"/>
      <c r="I109" s="466">
        <f t="shared" si="67"/>
        <v>0</v>
      </c>
      <c r="J109" s="345"/>
      <c r="K109" s="124"/>
      <c r="L109" s="466">
        <f t="shared" si="68"/>
        <v>0</v>
      </c>
      <c r="M109" s="345"/>
      <c r="N109" s="124"/>
      <c r="O109" s="466">
        <f t="shared" si="69"/>
        <v>0</v>
      </c>
      <c r="P109" s="465">
        <f t="shared" si="70"/>
        <v>0</v>
      </c>
      <c r="Q109" s="140">
        <f t="shared" si="71"/>
        <v>0</v>
      </c>
      <c r="R109" s="466">
        <f t="shared" si="65"/>
        <v>0</v>
      </c>
    </row>
    <row r="110" spans="1:18" outlineLevel="1">
      <c r="A110" s="464">
        <v>104</v>
      </c>
      <c r="B110" s="51" t="s">
        <v>937</v>
      </c>
      <c r="C110" s="536" t="s">
        <v>938</v>
      </c>
      <c r="D110" s="345"/>
      <c r="E110" s="124"/>
      <c r="F110" s="466">
        <f t="shared" si="66"/>
        <v>0</v>
      </c>
      <c r="G110" s="345">
        <v>0</v>
      </c>
      <c r="H110" s="124"/>
      <c r="I110" s="466">
        <f t="shared" si="67"/>
        <v>0</v>
      </c>
      <c r="J110" s="345"/>
      <c r="K110" s="124"/>
      <c r="L110" s="466">
        <f t="shared" si="68"/>
        <v>0</v>
      </c>
      <c r="M110" s="345"/>
      <c r="N110" s="124"/>
      <c r="O110" s="466">
        <f t="shared" si="69"/>
        <v>0</v>
      </c>
      <c r="P110" s="465">
        <f t="shared" si="70"/>
        <v>0</v>
      </c>
      <c r="Q110" s="140">
        <f t="shared" si="71"/>
        <v>0</v>
      </c>
      <c r="R110" s="466">
        <f t="shared" si="65"/>
        <v>0</v>
      </c>
    </row>
    <row r="111" spans="1:18" s="129" customFormat="1" outlineLevel="1">
      <c r="A111" s="468">
        <v>105</v>
      </c>
      <c r="B111" s="493" t="s">
        <v>939</v>
      </c>
      <c r="C111" s="540" t="s">
        <v>940</v>
      </c>
      <c r="D111" s="470">
        <f>SUM(D112:D136)</f>
        <v>3550</v>
      </c>
      <c r="E111" s="471">
        <v>2876</v>
      </c>
      <c r="F111" s="545">
        <f t="shared" si="66"/>
        <v>-674</v>
      </c>
      <c r="G111" s="470">
        <f>SUM(G112:G136)</f>
        <v>0</v>
      </c>
      <c r="H111" s="471">
        <f>SUM(H112:H136)</f>
        <v>0</v>
      </c>
      <c r="I111" s="545">
        <f t="shared" si="67"/>
        <v>0</v>
      </c>
      <c r="J111" s="470">
        <f>SUM(J112:J136)</f>
        <v>0</v>
      </c>
      <c r="K111" s="471">
        <f>SUM(K112:K136)</f>
        <v>0</v>
      </c>
      <c r="L111" s="545">
        <f t="shared" si="68"/>
        <v>0</v>
      </c>
      <c r="M111" s="470">
        <f>SUM(M112:M136)</f>
        <v>0</v>
      </c>
      <c r="N111" s="471">
        <f>SUM(N112:N136)</f>
        <v>0</v>
      </c>
      <c r="O111" s="545">
        <f t="shared" si="69"/>
        <v>0</v>
      </c>
      <c r="P111" s="465">
        <f t="shared" si="70"/>
        <v>3550</v>
      </c>
      <c r="Q111" s="140">
        <f t="shared" si="71"/>
        <v>2876</v>
      </c>
      <c r="R111" s="466">
        <f t="shared" si="65"/>
        <v>-674</v>
      </c>
    </row>
    <row r="112" spans="1:18" outlineLevel="1">
      <c r="A112" s="464">
        <v>106</v>
      </c>
      <c r="B112" s="51" t="s">
        <v>941</v>
      </c>
      <c r="C112" s="536" t="s">
        <v>942</v>
      </c>
      <c r="D112" s="345"/>
      <c r="E112" s="124"/>
      <c r="F112" s="466">
        <f t="shared" si="66"/>
        <v>0</v>
      </c>
      <c r="G112" s="345">
        <v>0</v>
      </c>
      <c r="H112" s="124"/>
      <c r="I112" s="466">
        <f t="shared" si="67"/>
        <v>0</v>
      </c>
      <c r="J112" s="345">
        <v>0</v>
      </c>
      <c r="K112" s="124"/>
      <c r="L112" s="466">
        <f t="shared" si="68"/>
        <v>0</v>
      </c>
      <c r="M112" s="345"/>
      <c r="N112" s="124"/>
      <c r="O112" s="466">
        <f t="shared" si="69"/>
        <v>0</v>
      </c>
      <c r="P112" s="465">
        <f t="shared" si="70"/>
        <v>0</v>
      </c>
      <c r="Q112" s="140">
        <f t="shared" si="71"/>
        <v>0</v>
      </c>
      <c r="R112" s="466">
        <f t="shared" si="65"/>
        <v>0</v>
      </c>
    </row>
    <row r="113" spans="1:18" ht="22.5" outlineLevel="1">
      <c r="A113" s="464">
        <v>107</v>
      </c>
      <c r="B113" s="51" t="s">
        <v>943</v>
      </c>
      <c r="C113" s="536" t="s">
        <v>944</v>
      </c>
      <c r="D113" s="345"/>
      <c r="E113" s="124"/>
      <c r="F113" s="466">
        <f t="shared" si="66"/>
        <v>0</v>
      </c>
      <c r="G113" s="345">
        <v>0</v>
      </c>
      <c r="H113" s="124"/>
      <c r="I113" s="466">
        <f t="shared" si="67"/>
        <v>0</v>
      </c>
      <c r="J113" s="345">
        <v>0</v>
      </c>
      <c r="K113" s="124"/>
      <c r="L113" s="466">
        <f t="shared" si="68"/>
        <v>0</v>
      </c>
      <c r="M113" s="345"/>
      <c r="N113" s="124"/>
      <c r="O113" s="466">
        <f t="shared" si="69"/>
        <v>0</v>
      </c>
      <c r="P113" s="465">
        <f t="shared" si="70"/>
        <v>0</v>
      </c>
      <c r="Q113" s="140">
        <f t="shared" si="71"/>
        <v>0</v>
      </c>
      <c r="R113" s="466">
        <f t="shared" si="65"/>
        <v>0</v>
      </c>
    </row>
    <row r="114" spans="1:18" ht="22.5" outlineLevel="1">
      <c r="A114" s="464">
        <v>108</v>
      </c>
      <c r="B114" s="51" t="s">
        <v>945</v>
      </c>
      <c r="C114" s="536" t="s">
        <v>946</v>
      </c>
      <c r="D114" s="345"/>
      <c r="E114" s="124"/>
      <c r="F114" s="466">
        <f t="shared" si="66"/>
        <v>0</v>
      </c>
      <c r="G114" s="345">
        <v>0</v>
      </c>
      <c r="H114" s="124"/>
      <c r="I114" s="466">
        <f t="shared" si="67"/>
        <v>0</v>
      </c>
      <c r="J114" s="345">
        <v>0</v>
      </c>
      <c r="K114" s="124"/>
      <c r="L114" s="466">
        <f t="shared" si="68"/>
        <v>0</v>
      </c>
      <c r="M114" s="345"/>
      <c r="N114" s="124"/>
      <c r="O114" s="466">
        <f t="shared" si="69"/>
        <v>0</v>
      </c>
      <c r="P114" s="465">
        <f t="shared" si="70"/>
        <v>0</v>
      </c>
      <c r="Q114" s="140">
        <f t="shared" si="71"/>
        <v>0</v>
      </c>
      <c r="R114" s="466">
        <f t="shared" si="65"/>
        <v>0</v>
      </c>
    </row>
    <row r="115" spans="1:18" outlineLevel="1">
      <c r="A115" s="464">
        <v>109</v>
      </c>
      <c r="B115" s="51" t="s">
        <v>947</v>
      </c>
      <c r="C115" s="536" t="s">
        <v>948</v>
      </c>
      <c r="D115" s="345"/>
      <c r="E115" s="124"/>
      <c r="F115" s="466">
        <f t="shared" si="66"/>
        <v>0</v>
      </c>
      <c r="G115" s="345">
        <v>0</v>
      </c>
      <c r="H115" s="124"/>
      <c r="I115" s="466">
        <f t="shared" si="67"/>
        <v>0</v>
      </c>
      <c r="J115" s="345">
        <v>0</v>
      </c>
      <c r="K115" s="124"/>
      <c r="L115" s="466">
        <f t="shared" si="68"/>
        <v>0</v>
      </c>
      <c r="M115" s="345"/>
      <c r="N115" s="124"/>
      <c r="O115" s="466">
        <f t="shared" si="69"/>
        <v>0</v>
      </c>
      <c r="P115" s="465">
        <f t="shared" si="70"/>
        <v>0</v>
      </c>
      <c r="Q115" s="140">
        <f t="shared" si="71"/>
        <v>0</v>
      </c>
      <c r="R115" s="466">
        <f t="shared" si="65"/>
        <v>0</v>
      </c>
    </row>
    <row r="116" spans="1:18" outlineLevel="1">
      <c r="A116" s="464">
        <v>110</v>
      </c>
      <c r="B116" s="51" t="s">
        <v>949</v>
      </c>
      <c r="C116" s="536" t="s">
        <v>950</v>
      </c>
      <c r="D116" s="345"/>
      <c r="E116" s="124"/>
      <c r="F116" s="466">
        <f t="shared" si="66"/>
        <v>0</v>
      </c>
      <c r="G116" s="345">
        <v>0</v>
      </c>
      <c r="H116" s="124"/>
      <c r="I116" s="466">
        <f t="shared" si="67"/>
        <v>0</v>
      </c>
      <c r="J116" s="345">
        <v>0</v>
      </c>
      <c r="K116" s="124"/>
      <c r="L116" s="466">
        <f t="shared" si="68"/>
        <v>0</v>
      </c>
      <c r="M116" s="345"/>
      <c r="N116" s="124"/>
      <c r="O116" s="466">
        <f t="shared" si="69"/>
        <v>0</v>
      </c>
      <c r="P116" s="465">
        <f t="shared" si="70"/>
        <v>0</v>
      </c>
      <c r="Q116" s="140">
        <f t="shared" si="71"/>
        <v>0</v>
      </c>
      <c r="R116" s="466">
        <f t="shared" si="65"/>
        <v>0</v>
      </c>
    </row>
    <row r="117" spans="1:18" ht="22.5" outlineLevel="1">
      <c r="A117" s="464">
        <v>111</v>
      </c>
      <c r="B117" s="51" t="s">
        <v>951</v>
      </c>
      <c r="C117" s="536" t="s">
        <v>952</v>
      </c>
      <c r="D117" s="345"/>
      <c r="E117" s="124"/>
      <c r="F117" s="466">
        <f t="shared" si="66"/>
        <v>0</v>
      </c>
      <c r="G117" s="345">
        <v>0</v>
      </c>
      <c r="H117" s="124"/>
      <c r="I117" s="466">
        <f t="shared" si="67"/>
        <v>0</v>
      </c>
      <c r="J117" s="345">
        <v>0</v>
      </c>
      <c r="K117" s="124"/>
      <c r="L117" s="466">
        <f t="shared" si="68"/>
        <v>0</v>
      </c>
      <c r="M117" s="345"/>
      <c r="N117" s="124"/>
      <c r="O117" s="466">
        <f t="shared" si="69"/>
        <v>0</v>
      </c>
      <c r="P117" s="465">
        <f t="shared" si="70"/>
        <v>0</v>
      </c>
      <c r="Q117" s="140">
        <f t="shared" si="71"/>
        <v>0</v>
      </c>
      <c r="R117" s="466">
        <f t="shared" si="65"/>
        <v>0</v>
      </c>
    </row>
    <row r="118" spans="1:18" ht="22.5" outlineLevel="1">
      <c r="A118" s="464">
        <v>112</v>
      </c>
      <c r="B118" s="51" t="s">
        <v>953</v>
      </c>
      <c r="C118" s="536" t="s">
        <v>954</v>
      </c>
      <c r="D118" s="345"/>
      <c r="E118" s="124"/>
      <c r="F118" s="466">
        <f t="shared" si="66"/>
        <v>0</v>
      </c>
      <c r="G118" s="345">
        <v>0</v>
      </c>
      <c r="H118" s="124"/>
      <c r="I118" s="466">
        <f t="shared" si="67"/>
        <v>0</v>
      </c>
      <c r="J118" s="345">
        <v>0</v>
      </c>
      <c r="K118" s="124"/>
      <c r="L118" s="466">
        <f t="shared" si="68"/>
        <v>0</v>
      </c>
      <c r="M118" s="345"/>
      <c r="N118" s="124"/>
      <c r="O118" s="466">
        <f t="shared" si="69"/>
        <v>0</v>
      </c>
      <c r="P118" s="465">
        <f t="shared" si="70"/>
        <v>0</v>
      </c>
      <c r="Q118" s="140">
        <f t="shared" si="71"/>
        <v>0</v>
      </c>
      <c r="R118" s="466">
        <f t="shared" si="65"/>
        <v>0</v>
      </c>
    </row>
    <row r="119" spans="1:18" ht="33.75" outlineLevel="1">
      <c r="A119" s="464">
        <v>113</v>
      </c>
      <c r="B119" s="51" t="s">
        <v>955</v>
      </c>
      <c r="C119" s="536" t="s">
        <v>956</v>
      </c>
      <c r="D119" s="345"/>
      <c r="E119" s="124"/>
      <c r="F119" s="466">
        <f t="shared" si="66"/>
        <v>0</v>
      </c>
      <c r="G119" s="345">
        <v>0</v>
      </c>
      <c r="H119" s="124"/>
      <c r="I119" s="466">
        <f t="shared" si="67"/>
        <v>0</v>
      </c>
      <c r="J119" s="345">
        <v>0</v>
      </c>
      <c r="K119" s="124"/>
      <c r="L119" s="466">
        <f t="shared" si="68"/>
        <v>0</v>
      </c>
      <c r="M119" s="345"/>
      <c r="N119" s="124"/>
      <c r="O119" s="466">
        <f t="shared" si="69"/>
        <v>0</v>
      </c>
      <c r="P119" s="465">
        <f t="shared" si="70"/>
        <v>0</v>
      </c>
      <c r="Q119" s="140">
        <f t="shared" si="71"/>
        <v>0</v>
      </c>
      <c r="R119" s="466">
        <f t="shared" si="65"/>
        <v>0</v>
      </c>
    </row>
    <row r="120" spans="1:18" ht="22.5" outlineLevel="1">
      <c r="A120" s="464">
        <v>114</v>
      </c>
      <c r="B120" s="51" t="s">
        <v>957</v>
      </c>
      <c r="C120" s="536" t="s">
        <v>958</v>
      </c>
      <c r="D120" s="345"/>
      <c r="E120" s="124"/>
      <c r="F120" s="466">
        <f t="shared" si="66"/>
        <v>0</v>
      </c>
      <c r="G120" s="345">
        <v>0</v>
      </c>
      <c r="H120" s="124"/>
      <c r="I120" s="466">
        <f t="shared" si="67"/>
        <v>0</v>
      </c>
      <c r="J120" s="345">
        <v>0</v>
      </c>
      <c r="K120" s="124"/>
      <c r="L120" s="466">
        <f t="shared" si="68"/>
        <v>0</v>
      </c>
      <c r="M120" s="345"/>
      <c r="N120" s="124"/>
      <c r="O120" s="466">
        <f t="shared" si="69"/>
        <v>0</v>
      </c>
      <c r="P120" s="465">
        <f t="shared" si="70"/>
        <v>0</v>
      </c>
      <c r="Q120" s="140">
        <f t="shared" si="71"/>
        <v>0</v>
      </c>
      <c r="R120" s="466">
        <f t="shared" si="65"/>
        <v>0</v>
      </c>
    </row>
    <row r="121" spans="1:18" ht="22.5" outlineLevel="1">
      <c r="A121" s="464">
        <v>115</v>
      </c>
      <c r="B121" s="51" t="s">
        <v>959</v>
      </c>
      <c r="C121" s="536" t="s">
        <v>960</v>
      </c>
      <c r="D121" s="345"/>
      <c r="E121" s="124"/>
      <c r="F121" s="466">
        <f t="shared" si="66"/>
        <v>0</v>
      </c>
      <c r="G121" s="345">
        <v>0</v>
      </c>
      <c r="H121" s="124"/>
      <c r="I121" s="466">
        <f t="shared" si="67"/>
        <v>0</v>
      </c>
      <c r="J121" s="345">
        <v>0</v>
      </c>
      <c r="K121" s="124"/>
      <c r="L121" s="466">
        <f t="shared" si="68"/>
        <v>0</v>
      </c>
      <c r="M121" s="345"/>
      <c r="N121" s="124"/>
      <c r="O121" s="466">
        <f t="shared" si="69"/>
        <v>0</v>
      </c>
      <c r="P121" s="465">
        <f t="shared" si="70"/>
        <v>0</v>
      </c>
      <c r="Q121" s="140">
        <f t="shared" si="71"/>
        <v>0</v>
      </c>
      <c r="R121" s="466">
        <f t="shared" si="65"/>
        <v>0</v>
      </c>
    </row>
    <row r="122" spans="1:18" outlineLevel="1">
      <c r="A122" s="464">
        <v>116</v>
      </c>
      <c r="B122" s="51" t="s">
        <v>961</v>
      </c>
      <c r="C122" s="536" t="s">
        <v>962</v>
      </c>
      <c r="D122" s="345"/>
      <c r="E122" s="124"/>
      <c r="F122" s="466">
        <f t="shared" si="66"/>
        <v>0</v>
      </c>
      <c r="G122" s="345">
        <v>0</v>
      </c>
      <c r="H122" s="124"/>
      <c r="I122" s="466">
        <f t="shared" si="67"/>
        <v>0</v>
      </c>
      <c r="J122" s="345">
        <v>0</v>
      </c>
      <c r="K122" s="124"/>
      <c r="L122" s="466">
        <f t="shared" si="68"/>
        <v>0</v>
      </c>
      <c r="M122" s="345"/>
      <c r="N122" s="124"/>
      <c r="O122" s="466">
        <f t="shared" si="69"/>
        <v>0</v>
      </c>
      <c r="P122" s="465">
        <f t="shared" si="70"/>
        <v>0</v>
      </c>
      <c r="Q122" s="140">
        <f t="shared" si="71"/>
        <v>0</v>
      </c>
      <c r="R122" s="466">
        <f t="shared" si="65"/>
        <v>0</v>
      </c>
    </row>
    <row r="123" spans="1:18" ht="22.5" outlineLevel="1">
      <c r="A123" s="464">
        <v>117</v>
      </c>
      <c r="B123" s="51" t="s">
        <v>963</v>
      </c>
      <c r="C123" s="536" t="s">
        <v>964</v>
      </c>
      <c r="D123" s="345"/>
      <c r="E123" s="124"/>
      <c r="F123" s="466">
        <f t="shared" si="66"/>
        <v>0</v>
      </c>
      <c r="G123" s="345">
        <v>0</v>
      </c>
      <c r="H123" s="124"/>
      <c r="I123" s="466">
        <f t="shared" si="67"/>
        <v>0</v>
      </c>
      <c r="J123" s="345">
        <v>0</v>
      </c>
      <c r="K123" s="124"/>
      <c r="L123" s="466">
        <f t="shared" si="68"/>
        <v>0</v>
      </c>
      <c r="M123" s="345"/>
      <c r="N123" s="124"/>
      <c r="O123" s="466">
        <f t="shared" si="69"/>
        <v>0</v>
      </c>
      <c r="P123" s="465">
        <f t="shared" si="70"/>
        <v>0</v>
      </c>
      <c r="Q123" s="140">
        <f t="shared" si="71"/>
        <v>0</v>
      </c>
      <c r="R123" s="466">
        <f t="shared" si="65"/>
        <v>0</v>
      </c>
    </row>
    <row r="124" spans="1:18" outlineLevel="1">
      <c r="A124" s="464">
        <v>118</v>
      </c>
      <c r="B124" s="51" t="s">
        <v>965</v>
      </c>
      <c r="C124" s="536" t="s">
        <v>966</v>
      </c>
      <c r="D124" s="345"/>
      <c r="E124" s="124"/>
      <c r="F124" s="466">
        <f t="shared" si="66"/>
        <v>0</v>
      </c>
      <c r="G124" s="345">
        <v>0</v>
      </c>
      <c r="H124" s="124"/>
      <c r="I124" s="466">
        <f t="shared" si="67"/>
        <v>0</v>
      </c>
      <c r="J124" s="345">
        <v>0</v>
      </c>
      <c r="K124" s="124"/>
      <c r="L124" s="466">
        <f t="shared" si="68"/>
        <v>0</v>
      </c>
      <c r="M124" s="345"/>
      <c r="N124" s="124"/>
      <c r="O124" s="466">
        <f t="shared" si="69"/>
        <v>0</v>
      </c>
      <c r="P124" s="465">
        <f t="shared" si="70"/>
        <v>0</v>
      </c>
      <c r="Q124" s="140">
        <f t="shared" si="71"/>
        <v>0</v>
      </c>
      <c r="R124" s="466">
        <f t="shared" si="65"/>
        <v>0</v>
      </c>
    </row>
    <row r="125" spans="1:18" outlineLevel="1">
      <c r="A125" s="464">
        <v>119</v>
      </c>
      <c r="B125" s="51" t="s">
        <v>967</v>
      </c>
      <c r="C125" s="536" t="s">
        <v>968</v>
      </c>
      <c r="D125" s="345"/>
      <c r="E125" s="124"/>
      <c r="F125" s="466">
        <f t="shared" si="66"/>
        <v>0</v>
      </c>
      <c r="G125" s="345">
        <v>0</v>
      </c>
      <c r="H125" s="124"/>
      <c r="I125" s="466">
        <f t="shared" si="67"/>
        <v>0</v>
      </c>
      <c r="J125" s="345">
        <v>0</v>
      </c>
      <c r="K125" s="124"/>
      <c r="L125" s="466">
        <f t="shared" si="68"/>
        <v>0</v>
      </c>
      <c r="M125" s="345"/>
      <c r="N125" s="124"/>
      <c r="O125" s="466">
        <f t="shared" si="69"/>
        <v>0</v>
      </c>
      <c r="P125" s="465">
        <f t="shared" si="70"/>
        <v>0</v>
      </c>
      <c r="Q125" s="140">
        <f t="shared" si="71"/>
        <v>0</v>
      </c>
      <c r="R125" s="466">
        <f t="shared" si="65"/>
        <v>0</v>
      </c>
    </row>
    <row r="126" spans="1:18" ht="22.5" outlineLevel="1">
      <c r="A126" s="464">
        <v>120</v>
      </c>
      <c r="B126" s="51" t="s">
        <v>969</v>
      </c>
      <c r="C126" s="536" t="s">
        <v>970</v>
      </c>
      <c r="D126" s="345">
        <v>550</v>
      </c>
      <c r="E126" s="124">
        <v>437</v>
      </c>
      <c r="F126" s="466">
        <f t="shared" si="66"/>
        <v>-113</v>
      </c>
      <c r="G126" s="345">
        <v>0</v>
      </c>
      <c r="H126" s="124"/>
      <c r="I126" s="466">
        <f t="shared" si="67"/>
        <v>0</v>
      </c>
      <c r="J126" s="345">
        <v>0</v>
      </c>
      <c r="K126" s="124"/>
      <c r="L126" s="466">
        <f t="shared" si="68"/>
        <v>0</v>
      </c>
      <c r="M126" s="345"/>
      <c r="N126" s="124"/>
      <c r="O126" s="466">
        <f t="shared" si="69"/>
        <v>0</v>
      </c>
      <c r="P126" s="465">
        <f t="shared" si="70"/>
        <v>550</v>
      </c>
      <c r="Q126" s="140">
        <f t="shared" si="71"/>
        <v>437</v>
      </c>
      <c r="R126" s="466">
        <f t="shared" si="65"/>
        <v>-113</v>
      </c>
    </row>
    <row r="127" spans="1:18" outlineLevel="1">
      <c r="A127" s="464">
        <v>121</v>
      </c>
      <c r="B127" s="51" t="s">
        <v>971</v>
      </c>
      <c r="C127" s="536" t="s">
        <v>972</v>
      </c>
      <c r="D127" s="345">
        <v>900</v>
      </c>
      <c r="E127" s="124">
        <v>1700</v>
      </c>
      <c r="F127" s="466">
        <f t="shared" si="66"/>
        <v>800</v>
      </c>
      <c r="G127" s="345">
        <v>0</v>
      </c>
      <c r="H127" s="124"/>
      <c r="I127" s="466">
        <f t="shared" si="67"/>
        <v>0</v>
      </c>
      <c r="J127" s="345">
        <v>0</v>
      </c>
      <c r="K127" s="124"/>
      <c r="L127" s="466">
        <f t="shared" si="68"/>
        <v>0</v>
      </c>
      <c r="M127" s="345"/>
      <c r="N127" s="124"/>
      <c r="O127" s="466">
        <f t="shared" si="69"/>
        <v>0</v>
      </c>
      <c r="P127" s="465">
        <f t="shared" si="70"/>
        <v>900</v>
      </c>
      <c r="Q127" s="140">
        <f t="shared" si="71"/>
        <v>1700</v>
      </c>
      <c r="R127" s="466">
        <f t="shared" si="65"/>
        <v>800</v>
      </c>
    </row>
    <row r="128" spans="1:18" ht="22.5" outlineLevel="1">
      <c r="A128" s="464">
        <v>122</v>
      </c>
      <c r="B128" s="51" t="s">
        <v>973</v>
      </c>
      <c r="C128" s="536" t="s">
        <v>974</v>
      </c>
      <c r="D128" s="345"/>
      <c r="E128" s="124"/>
      <c r="F128" s="466">
        <f t="shared" si="66"/>
        <v>0</v>
      </c>
      <c r="G128" s="345">
        <v>0</v>
      </c>
      <c r="H128" s="124"/>
      <c r="I128" s="466">
        <f t="shared" si="67"/>
        <v>0</v>
      </c>
      <c r="J128" s="345">
        <v>0</v>
      </c>
      <c r="K128" s="124"/>
      <c r="L128" s="466">
        <f t="shared" si="68"/>
        <v>0</v>
      </c>
      <c r="M128" s="345"/>
      <c r="N128" s="124"/>
      <c r="O128" s="466">
        <f t="shared" si="69"/>
        <v>0</v>
      </c>
      <c r="P128" s="465">
        <f t="shared" si="70"/>
        <v>0</v>
      </c>
      <c r="Q128" s="140">
        <f t="shared" si="71"/>
        <v>0</v>
      </c>
      <c r="R128" s="466">
        <f t="shared" si="65"/>
        <v>0</v>
      </c>
    </row>
    <row r="129" spans="1:18" ht="22.5" outlineLevel="1">
      <c r="A129" s="464">
        <v>123</v>
      </c>
      <c r="B129" s="51" t="s">
        <v>975</v>
      </c>
      <c r="C129" s="536" t="s">
        <v>976</v>
      </c>
      <c r="D129" s="345"/>
      <c r="E129" s="124"/>
      <c r="F129" s="466">
        <f t="shared" si="66"/>
        <v>0</v>
      </c>
      <c r="G129" s="345">
        <v>0</v>
      </c>
      <c r="H129" s="124"/>
      <c r="I129" s="466">
        <f t="shared" si="67"/>
        <v>0</v>
      </c>
      <c r="J129" s="345">
        <v>0</v>
      </c>
      <c r="K129" s="124"/>
      <c r="L129" s="466">
        <f t="shared" si="68"/>
        <v>0</v>
      </c>
      <c r="M129" s="345"/>
      <c r="N129" s="124"/>
      <c r="O129" s="466">
        <f t="shared" si="69"/>
        <v>0</v>
      </c>
      <c r="P129" s="465">
        <f t="shared" si="70"/>
        <v>0</v>
      </c>
      <c r="Q129" s="140">
        <f t="shared" si="71"/>
        <v>0</v>
      </c>
      <c r="R129" s="466">
        <f t="shared" si="65"/>
        <v>0</v>
      </c>
    </row>
    <row r="130" spans="1:18" ht="22.5" outlineLevel="1">
      <c r="A130" s="464">
        <v>124</v>
      </c>
      <c r="B130" s="51" t="s">
        <v>977</v>
      </c>
      <c r="C130" s="536" t="s">
        <v>978</v>
      </c>
      <c r="D130" s="345"/>
      <c r="E130" s="124"/>
      <c r="F130" s="466">
        <f t="shared" si="66"/>
        <v>0</v>
      </c>
      <c r="G130" s="345">
        <v>0</v>
      </c>
      <c r="H130" s="124"/>
      <c r="I130" s="466">
        <f t="shared" si="67"/>
        <v>0</v>
      </c>
      <c r="J130" s="345">
        <v>0</v>
      </c>
      <c r="K130" s="124"/>
      <c r="L130" s="466">
        <f t="shared" si="68"/>
        <v>0</v>
      </c>
      <c r="M130" s="345"/>
      <c r="N130" s="124"/>
      <c r="O130" s="466">
        <f t="shared" si="69"/>
        <v>0</v>
      </c>
      <c r="P130" s="465">
        <f t="shared" si="70"/>
        <v>0</v>
      </c>
      <c r="Q130" s="140">
        <f t="shared" si="71"/>
        <v>0</v>
      </c>
      <c r="R130" s="466">
        <f t="shared" si="65"/>
        <v>0</v>
      </c>
    </row>
    <row r="131" spans="1:18" outlineLevel="1">
      <c r="A131" s="464">
        <v>125</v>
      </c>
      <c r="B131" s="51" t="s">
        <v>979</v>
      </c>
      <c r="C131" s="536" t="s">
        <v>980</v>
      </c>
      <c r="D131" s="345"/>
      <c r="E131" s="124"/>
      <c r="F131" s="466">
        <f t="shared" si="66"/>
        <v>0</v>
      </c>
      <c r="G131" s="345">
        <v>0</v>
      </c>
      <c r="H131" s="124"/>
      <c r="I131" s="466">
        <f t="shared" si="67"/>
        <v>0</v>
      </c>
      <c r="J131" s="345">
        <v>0</v>
      </c>
      <c r="K131" s="124"/>
      <c r="L131" s="466">
        <f t="shared" si="68"/>
        <v>0</v>
      </c>
      <c r="M131" s="345"/>
      <c r="N131" s="124"/>
      <c r="O131" s="466">
        <f t="shared" si="69"/>
        <v>0</v>
      </c>
      <c r="P131" s="465">
        <f t="shared" ref="P131:P137" si="74">SUM(D131,G131,J131,M131)</f>
        <v>0</v>
      </c>
      <c r="Q131" s="140">
        <f t="shared" ref="Q131:Q137" si="75">SUM(E131,H131,K131,N131)</f>
        <v>0</v>
      </c>
      <c r="R131" s="466">
        <f t="shared" si="65"/>
        <v>0</v>
      </c>
    </row>
    <row r="132" spans="1:18" ht="22.5" outlineLevel="1">
      <c r="A132" s="464">
        <v>126</v>
      </c>
      <c r="B132" s="51" t="s">
        <v>981</v>
      </c>
      <c r="C132" s="536" t="s">
        <v>982</v>
      </c>
      <c r="D132" s="345"/>
      <c r="E132" s="124"/>
      <c r="F132" s="466">
        <f t="shared" si="66"/>
        <v>0</v>
      </c>
      <c r="G132" s="345">
        <v>0</v>
      </c>
      <c r="H132" s="124"/>
      <c r="I132" s="466">
        <f t="shared" si="67"/>
        <v>0</v>
      </c>
      <c r="J132" s="345">
        <v>0</v>
      </c>
      <c r="K132" s="124"/>
      <c r="L132" s="466">
        <f t="shared" si="68"/>
        <v>0</v>
      </c>
      <c r="M132" s="345"/>
      <c r="N132" s="124"/>
      <c r="O132" s="466">
        <f t="shared" si="69"/>
        <v>0</v>
      </c>
      <c r="P132" s="465">
        <f t="shared" si="74"/>
        <v>0</v>
      </c>
      <c r="Q132" s="140">
        <f t="shared" si="75"/>
        <v>0</v>
      </c>
      <c r="R132" s="466">
        <f t="shared" ref="R132:R136" si="76">SUM(Q132-P132)</f>
        <v>0</v>
      </c>
    </row>
    <row r="133" spans="1:18" ht="22.5" outlineLevel="1">
      <c r="A133" s="464">
        <v>127</v>
      </c>
      <c r="B133" s="51" t="s">
        <v>983</v>
      </c>
      <c r="C133" s="536" t="s">
        <v>984</v>
      </c>
      <c r="D133" s="345"/>
      <c r="E133" s="124"/>
      <c r="F133" s="466">
        <f t="shared" ref="F133:F136" si="77">SUM(E133-D133)</f>
        <v>0</v>
      </c>
      <c r="G133" s="345">
        <v>0</v>
      </c>
      <c r="H133" s="124"/>
      <c r="I133" s="466">
        <f t="shared" ref="I133:I137" si="78">SUM(H133-G133)</f>
        <v>0</v>
      </c>
      <c r="J133" s="345">
        <v>0</v>
      </c>
      <c r="K133" s="124"/>
      <c r="L133" s="466">
        <f t="shared" ref="L133:L137" si="79">SUM(K133-J133)</f>
        <v>0</v>
      </c>
      <c r="M133" s="345"/>
      <c r="N133" s="124"/>
      <c r="O133" s="466">
        <f t="shared" ref="O133:O137" si="80">SUM(N133-M133)</f>
        <v>0</v>
      </c>
      <c r="P133" s="465">
        <f t="shared" si="74"/>
        <v>0</v>
      </c>
      <c r="Q133" s="140">
        <f t="shared" si="75"/>
        <v>0</v>
      </c>
      <c r="R133" s="466">
        <f t="shared" si="76"/>
        <v>0</v>
      </c>
    </row>
    <row r="134" spans="1:18" ht="33.75" outlineLevel="1">
      <c r="A134" s="464">
        <v>128</v>
      </c>
      <c r="B134" s="51" t="s">
        <v>985</v>
      </c>
      <c r="C134" s="536" t="s">
        <v>986</v>
      </c>
      <c r="D134" s="345"/>
      <c r="E134" s="124">
        <v>285</v>
      </c>
      <c r="F134" s="466">
        <f t="shared" si="77"/>
        <v>285</v>
      </c>
      <c r="G134" s="345">
        <v>0</v>
      </c>
      <c r="H134" s="124"/>
      <c r="I134" s="466">
        <f t="shared" si="78"/>
        <v>0</v>
      </c>
      <c r="J134" s="345">
        <v>0</v>
      </c>
      <c r="K134" s="124"/>
      <c r="L134" s="466">
        <f t="shared" si="79"/>
        <v>0</v>
      </c>
      <c r="M134" s="345"/>
      <c r="N134" s="124"/>
      <c r="O134" s="466">
        <f t="shared" si="80"/>
        <v>0</v>
      </c>
      <c r="P134" s="465">
        <f t="shared" si="74"/>
        <v>0</v>
      </c>
      <c r="Q134" s="140">
        <f t="shared" si="75"/>
        <v>285</v>
      </c>
      <c r="R134" s="466">
        <f t="shared" si="76"/>
        <v>285</v>
      </c>
    </row>
    <row r="135" spans="1:18" outlineLevel="1">
      <c r="A135" s="464">
        <v>129</v>
      </c>
      <c r="B135" s="51" t="s">
        <v>987</v>
      </c>
      <c r="C135" s="536" t="s">
        <v>988</v>
      </c>
      <c r="D135" s="345">
        <v>2100</v>
      </c>
      <c r="E135" s="124">
        <v>0</v>
      </c>
      <c r="F135" s="466">
        <f t="shared" si="77"/>
        <v>-2100</v>
      </c>
      <c r="G135" s="345">
        <v>0</v>
      </c>
      <c r="H135" s="124"/>
      <c r="I135" s="466">
        <f t="shared" si="78"/>
        <v>0</v>
      </c>
      <c r="J135" s="345">
        <v>0</v>
      </c>
      <c r="K135" s="124"/>
      <c r="L135" s="466">
        <f t="shared" si="79"/>
        <v>0</v>
      </c>
      <c r="M135" s="345"/>
      <c r="N135" s="124"/>
      <c r="O135" s="466">
        <f t="shared" si="80"/>
        <v>0</v>
      </c>
      <c r="P135" s="465">
        <f t="shared" si="74"/>
        <v>2100</v>
      </c>
      <c r="Q135" s="140">
        <f t="shared" si="75"/>
        <v>0</v>
      </c>
      <c r="R135" s="466">
        <f t="shared" si="76"/>
        <v>-2100</v>
      </c>
    </row>
    <row r="136" spans="1:18" ht="22.5" outlineLevel="1">
      <c r="A136" s="464">
        <v>130</v>
      </c>
      <c r="B136" s="51" t="s">
        <v>989</v>
      </c>
      <c r="C136" s="536" t="s">
        <v>990</v>
      </c>
      <c r="D136" s="345">
        <v>0</v>
      </c>
      <c r="E136" s="124">
        <v>454</v>
      </c>
      <c r="F136" s="466">
        <f t="shared" si="77"/>
        <v>454</v>
      </c>
      <c r="G136" s="345">
        <v>0</v>
      </c>
      <c r="H136" s="124"/>
      <c r="I136" s="466">
        <f t="shared" si="78"/>
        <v>0</v>
      </c>
      <c r="J136" s="345">
        <v>0</v>
      </c>
      <c r="K136" s="124"/>
      <c r="L136" s="466">
        <f t="shared" si="79"/>
        <v>0</v>
      </c>
      <c r="M136" s="345"/>
      <c r="N136" s="124"/>
      <c r="O136" s="466">
        <f t="shared" si="80"/>
        <v>0</v>
      </c>
      <c r="P136" s="465">
        <f t="shared" si="74"/>
        <v>0</v>
      </c>
      <c r="Q136" s="140">
        <f t="shared" si="75"/>
        <v>454</v>
      </c>
      <c r="R136" s="466">
        <f t="shared" si="76"/>
        <v>454</v>
      </c>
    </row>
    <row r="137" spans="1:18" s="129" customFormat="1" ht="23.25" thickBot="1">
      <c r="A137" s="472">
        <v>131</v>
      </c>
      <c r="B137" s="497" t="s">
        <v>991</v>
      </c>
      <c r="C137" s="537" t="s">
        <v>992</v>
      </c>
      <c r="D137" s="474">
        <f>SUM(D67+D68+D80+D81+D91+D101+D108+D111)</f>
        <v>20845</v>
      </c>
      <c r="E137" s="475">
        <f>SUM(E67+E68+E80+E81+E91+E101+E108+E111)</f>
        <v>13024</v>
      </c>
      <c r="F137" s="546">
        <f t="shared" ref="F137" si="81">SUM(E137-D137)</f>
        <v>-7821</v>
      </c>
      <c r="G137" s="474">
        <f>SUM(G67+G68+G80+G81+G91+G101+G108+G111)</f>
        <v>0</v>
      </c>
      <c r="H137" s="475">
        <f>SUM(H67+H68+H80+H81+H91+H101+H108+H111)</f>
        <v>2977</v>
      </c>
      <c r="I137" s="546">
        <f t="shared" si="78"/>
        <v>2977</v>
      </c>
      <c r="J137" s="474">
        <f>SUM(J67+J68+J80+J81+J91+J101+J108+J111)</f>
        <v>0</v>
      </c>
      <c r="K137" s="475">
        <f>SUM(K67+K68+K80+K81+K91+K101+K108+K111)</f>
        <v>0</v>
      </c>
      <c r="L137" s="546">
        <f t="shared" si="79"/>
        <v>0</v>
      </c>
      <c r="M137" s="474">
        <f>SUM(M67+M68+M80+M81+M91+M101+M108+M111)</f>
        <v>0</v>
      </c>
      <c r="N137" s="475">
        <f>SUM(N67+N68+N80+N81+N91+N101+N108+N111)</f>
        <v>0</v>
      </c>
      <c r="O137" s="546">
        <f t="shared" si="80"/>
        <v>0</v>
      </c>
      <c r="P137" s="474">
        <f t="shared" si="74"/>
        <v>20845</v>
      </c>
      <c r="Q137" s="475">
        <f t="shared" si="75"/>
        <v>16001</v>
      </c>
      <c r="R137" s="546">
        <f>SUM(F137,I137,L137,O137)</f>
        <v>-4844</v>
      </c>
    </row>
    <row r="138" spans="1:18" ht="12.75">
      <c r="A138" s="148"/>
      <c r="B138" s="37"/>
      <c r="C138" s="149"/>
      <c r="D138" s="165"/>
      <c r="E138" s="150"/>
      <c r="F138" s="555"/>
      <c r="G138" s="567"/>
      <c r="H138" s="128"/>
      <c r="I138" s="568"/>
      <c r="J138" s="598"/>
      <c r="K138" s="151"/>
      <c r="L138" s="599"/>
      <c r="M138" s="598"/>
      <c r="N138" s="151"/>
      <c r="O138" s="599"/>
      <c r="P138" s="598"/>
      <c r="Q138" s="151"/>
      <c r="R138" s="599"/>
    </row>
    <row r="139" spans="1:18" ht="12.75" outlineLevel="1">
      <c r="A139" s="464">
        <v>132</v>
      </c>
      <c r="B139" s="51" t="s">
        <v>993</v>
      </c>
      <c r="C139" s="536" t="s">
        <v>994</v>
      </c>
      <c r="D139" s="498">
        <v>0</v>
      </c>
      <c r="E139" s="122"/>
      <c r="F139" s="466">
        <f t="shared" ref="F139:F195" si="82">SUM(E139-D139)</f>
        <v>0</v>
      </c>
      <c r="G139" s="508">
        <v>0</v>
      </c>
      <c r="H139" s="152"/>
      <c r="I139" s="571">
        <f>SUM(H139-G139)</f>
        <v>0</v>
      </c>
      <c r="J139" s="481">
        <v>0</v>
      </c>
      <c r="K139" s="133"/>
      <c r="L139" s="571">
        <f>SUM(K139-J139)</f>
        <v>0</v>
      </c>
      <c r="M139" s="481"/>
      <c r="N139" s="133"/>
      <c r="O139" s="571">
        <f>SUM(N139-M139)</f>
        <v>0</v>
      </c>
      <c r="P139" s="465">
        <f t="shared" ref="P139:P170" si="83">SUM(D139,G139,J139,M139)</f>
        <v>0</v>
      </c>
      <c r="Q139" s="140">
        <f t="shared" ref="Q139:Q170" si="84">SUM(E139,H139,K139,N139)</f>
        <v>0</v>
      </c>
      <c r="R139" s="466">
        <f t="shared" ref="R139:R202" si="85">SUM(Q139-P139)</f>
        <v>0</v>
      </c>
    </row>
    <row r="140" spans="1:18" ht="12.75" outlineLevel="1">
      <c r="A140" s="464">
        <v>133</v>
      </c>
      <c r="B140" s="51" t="s">
        <v>995</v>
      </c>
      <c r="C140" s="536" t="s">
        <v>994</v>
      </c>
      <c r="D140" s="345">
        <v>0</v>
      </c>
      <c r="E140" s="124"/>
      <c r="F140" s="466">
        <f t="shared" si="82"/>
        <v>0</v>
      </c>
      <c r="G140" s="479">
        <v>0</v>
      </c>
      <c r="H140" s="153"/>
      <c r="I140" s="571">
        <f t="shared" ref="I140:I203" si="86">SUM(H140-G140)</f>
        <v>0</v>
      </c>
      <c r="J140" s="481">
        <v>0</v>
      </c>
      <c r="K140" s="133"/>
      <c r="L140" s="571">
        <f t="shared" ref="L140:L203" si="87">SUM(K140-J140)</f>
        <v>0</v>
      </c>
      <c r="M140" s="481"/>
      <c r="N140" s="133"/>
      <c r="O140" s="571">
        <f t="shared" ref="O140:O203" si="88">SUM(N140-M140)</f>
        <v>0</v>
      </c>
      <c r="P140" s="465">
        <f t="shared" si="83"/>
        <v>0</v>
      </c>
      <c r="Q140" s="140">
        <f t="shared" si="84"/>
        <v>0</v>
      </c>
      <c r="R140" s="466">
        <f t="shared" si="85"/>
        <v>0</v>
      </c>
    </row>
    <row r="141" spans="1:18" ht="22.5" outlineLevel="2">
      <c r="A141" s="464">
        <v>134</v>
      </c>
      <c r="B141" s="51" t="s">
        <v>996</v>
      </c>
      <c r="C141" s="536" t="s">
        <v>997</v>
      </c>
      <c r="D141" s="498">
        <v>0</v>
      </c>
      <c r="E141" s="122">
        <v>14868</v>
      </c>
      <c r="F141" s="466">
        <f t="shared" si="82"/>
        <v>14868</v>
      </c>
      <c r="G141" s="508">
        <v>0</v>
      </c>
      <c r="H141" s="152"/>
      <c r="I141" s="571">
        <f t="shared" si="86"/>
        <v>0</v>
      </c>
      <c r="J141" s="481">
        <v>0</v>
      </c>
      <c r="K141" s="133"/>
      <c r="L141" s="571">
        <f t="shared" si="87"/>
        <v>0</v>
      </c>
      <c r="M141" s="481"/>
      <c r="N141" s="133"/>
      <c r="O141" s="571">
        <f t="shared" si="88"/>
        <v>0</v>
      </c>
      <c r="P141" s="465">
        <f t="shared" si="83"/>
        <v>0</v>
      </c>
      <c r="Q141" s="140">
        <f t="shared" si="84"/>
        <v>14868</v>
      </c>
      <c r="R141" s="466">
        <f t="shared" si="85"/>
        <v>14868</v>
      </c>
    </row>
    <row r="142" spans="1:18" ht="22.5" outlineLevel="2">
      <c r="A142" s="464">
        <v>135</v>
      </c>
      <c r="B142" s="51" t="s">
        <v>998</v>
      </c>
      <c r="C142" s="536" t="s">
        <v>999</v>
      </c>
      <c r="D142" s="498">
        <v>0</v>
      </c>
      <c r="E142" s="122"/>
      <c r="F142" s="466">
        <f t="shared" si="82"/>
        <v>0</v>
      </c>
      <c r="G142" s="508">
        <v>0</v>
      </c>
      <c r="H142" s="152"/>
      <c r="I142" s="571">
        <f t="shared" si="86"/>
        <v>0</v>
      </c>
      <c r="J142" s="481">
        <v>0</v>
      </c>
      <c r="K142" s="133"/>
      <c r="L142" s="571">
        <f t="shared" si="87"/>
        <v>0</v>
      </c>
      <c r="M142" s="481"/>
      <c r="N142" s="133"/>
      <c r="O142" s="571">
        <f t="shared" si="88"/>
        <v>0</v>
      </c>
      <c r="P142" s="465">
        <f t="shared" si="83"/>
        <v>0</v>
      </c>
      <c r="Q142" s="140">
        <f t="shared" si="84"/>
        <v>0</v>
      </c>
      <c r="R142" s="466">
        <f t="shared" si="85"/>
        <v>0</v>
      </c>
    </row>
    <row r="143" spans="1:18" ht="12.75" outlineLevel="2">
      <c r="A143" s="464">
        <v>136</v>
      </c>
      <c r="B143" s="51" t="s">
        <v>1000</v>
      </c>
      <c r="C143" s="536" t="s">
        <v>1001</v>
      </c>
      <c r="D143" s="498">
        <v>0</v>
      </c>
      <c r="E143" s="122"/>
      <c r="F143" s="466">
        <f t="shared" si="82"/>
        <v>0</v>
      </c>
      <c r="G143" s="508">
        <v>0</v>
      </c>
      <c r="H143" s="152"/>
      <c r="I143" s="571">
        <f t="shared" si="86"/>
        <v>0</v>
      </c>
      <c r="J143" s="481">
        <v>0</v>
      </c>
      <c r="K143" s="133"/>
      <c r="L143" s="571">
        <f t="shared" si="87"/>
        <v>0</v>
      </c>
      <c r="M143" s="481"/>
      <c r="N143" s="133"/>
      <c r="O143" s="571">
        <f t="shared" si="88"/>
        <v>0</v>
      </c>
      <c r="P143" s="465">
        <f t="shared" si="83"/>
        <v>0</v>
      </c>
      <c r="Q143" s="140">
        <f t="shared" si="84"/>
        <v>0</v>
      </c>
      <c r="R143" s="466">
        <f t="shared" si="85"/>
        <v>0</v>
      </c>
    </row>
    <row r="144" spans="1:18" ht="12.75" outlineLevel="1">
      <c r="A144" s="464">
        <v>137</v>
      </c>
      <c r="B144" s="51" t="s">
        <v>1002</v>
      </c>
      <c r="C144" s="536" t="s">
        <v>1003</v>
      </c>
      <c r="D144" s="467">
        <v>0</v>
      </c>
      <c r="E144" s="174">
        <f>SUM(E139:E143)</f>
        <v>14868</v>
      </c>
      <c r="F144" s="466">
        <f t="shared" si="82"/>
        <v>14868</v>
      </c>
      <c r="G144" s="467">
        <f>SUM(G141:G143)</f>
        <v>0</v>
      </c>
      <c r="H144" s="174">
        <f>SUM(H139:H143)</f>
        <v>0</v>
      </c>
      <c r="I144" s="571">
        <f t="shared" si="86"/>
        <v>0</v>
      </c>
      <c r="J144" s="467">
        <f>SUM(J141:J143)</f>
        <v>0</v>
      </c>
      <c r="K144" s="174">
        <f>SUM(K139:K143)</f>
        <v>0</v>
      </c>
      <c r="L144" s="571">
        <f t="shared" si="87"/>
        <v>0</v>
      </c>
      <c r="M144" s="467">
        <f>SUM(M141:M143)</f>
        <v>0</v>
      </c>
      <c r="N144" s="174">
        <f>SUM(N139:N143)</f>
        <v>0</v>
      </c>
      <c r="O144" s="571">
        <f t="shared" si="88"/>
        <v>0</v>
      </c>
      <c r="P144" s="465">
        <f t="shared" si="83"/>
        <v>0</v>
      </c>
      <c r="Q144" s="140">
        <f t="shared" si="84"/>
        <v>14868</v>
      </c>
      <c r="R144" s="466">
        <f t="shared" si="85"/>
        <v>14868</v>
      </c>
    </row>
    <row r="145" spans="1:18" ht="22.5" outlineLevel="1">
      <c r="A145" s="464">
        <v>138</v>
      </c>
      <c r="B145" s="51" t="s">
        <v>1004</v>
      </c>
      <c r="C145" s="536" t="s">
        <v>1005</v>
      </c>
      <c r="D145" s="498">
        <v>0</v>
      </c>
      <c r="E145" s="122"/>
      <c r="F145" s="466">
        <f t="shared" si="82"/>
        <v>0</v>
      </c>
      <c r="G145" s="508">
        <v>0</v>
      </c>
      <c r="H145" s="152"/>
      <c r="I145" s="571">
        <f t="shared" si="86"/>
        <v>0</v>
      </c>
      <c r="J145" s="481">
        <v>0</v>
      </c>
      <c r="K145" s="133"/>
      <c r="L145" s="571">
        <f t="shared" si="87"/>
        <v>0</v>
      </c>
      <c r="M145" s="481"/>
      <c r="N145" s="133"/>
      <c r="O145" s="571">
        <f t="shared" si="88"/>
        <v>0</v>
      </c>
      <c r="P145" s="465">
        <f t="shared" si="83"/>
        <v>0</v>
      </c>
      <c r="Q145" s="140">
        <f t="shared" si="84"/>
        <v>0</v>
      </c>
      <c r="R145" s="466">
        <f t="shared" si="85"/>
        <v>0</v>
      </c>
    </row>
    <row r="146" spans="1:18" ht="22.5" outlineLevel="1">
      <c r="A146" s="464">
        <v>139</v>
      </c>
      <c r="B146" s="51" t="s">
        <v>1006</v>
      </c>
      <c r="C146" s="536" t="s">
        <v>1007</v>
      </c>
      <c r="D146" s="498">
        <f>SUM(D147:D156)</f>
        <v>0</v>
      </c>
      <c r="E146" s="122">
        <f>SUM(E147:E156)</f>
        <v>0</v>
      </c>
      <c r="F146" s="466">
        <f t="shared" si="82"/>
        <v>0</v>
      </c>
      <c r="G146" s="498">
        <f>SUM(G147:G156)</f>
        <v>0</v>
      </c>
      <c r="H146" s="122">
        <f>SUM(H147:H156)</f>
        <v>0</v>
      </c>
      <c r="I146" s="571">
        <f t="shared" si="86"/>
        <v>0</v>
      </c>
      <c r="J146" s="498">
        <f>SUM(J147:J156)</f>
        <v>0</v>
      </c>
      <c r="K146" s="122">
        <f>SUM(K147:K156)</f>
        <v>0</v>
      </c>
      <c r="L146" s="571">
        <f t="shared" si="87"/>
        <v>0</v>
      </c>
      <c r="M146" s="498">
        <f>SUM(M147:M156)</f>
        <v>0</v>
      </c>
      <c r="N146" s="122">
        <f>SUM(N147:N156)</f>
        <v>0</v>
      </c>
      <c r="O146" s="571">
        <f t="shared" si="88"/>
        <v>0</v>
      </c>
      <c r="P146" s="465">
        <f t="shared" si="83"/>
        <v>0</v>
      </c>
      <c r="Q146" s="140">
        <f t="shared" si="84"/>
        <v>0</v>
      </c>
      <c r="R146" s="466">
        <f t="shared" si="85"/>
        <v>0</v>
      </c>
    </row>
    <row r="147" spans="1:18" ht="12.75" outlineLevel="1">
      <c r="A147" s="464">
        <v>140</v>
      </c>
      <c r="B147" s="51" t="s">
        <v>78</v>
      </c>
      <c r="C147" s="536" t="s">
        <v>1007</v>
      </c>
      <c r="D147" s="345">
        <v>0</v>
      </c>
      <c r="E147" s="124"/>
      <c r="F147" s="466">
        <f t="shared" si="82"/>
        <v>0</v>
      </c>
      <c r="G147" s="479">
        <v>0</v>
      </c>
      <c r="H147" s="153"/>
      <c r="I147" s="571">
        <f t="shared" si="86"/>
        <v>0</v>
      </c>
      <c r="J147" s="481">
        <v>0</v>
      </c>
      <c r="K147" s="133"/>
      <c r="L147" s="571">
        <f t="shared" si="87"/>
        <v>0</v>
      </c>
      <c r="M147" s="481"/>
      <c r="N147" s="133"/>
      <c r="O147" s="571">
        <f t="shared" si="88"/>
        <v>0</v>
      </c>
      <c r="P147" s="465">
        <f t="shared" si="83"/>
        <v>0</v>
      </c>
      <c r="Q147" s="140">
        <f t="shared" si="84"/>
        <v>0</v>
      </c>
      <c r="R147" s="466">
        <f t="shared" si="85"/>
        <v>0</v>
      </c>
    </row>
    <row r="148" spans="1:18" ht="12.75" outlineLevel="1">
      <c r="A148" s="464">
        <v>141</v>
      </c>
      <c r="B148" s="51" t="s">
        <v>81</v>
      </c>
      <c r="C148" s="536" t="s">
        <v>1007</v>
      </c>
      <c r="D148" s="345">
        <v>0</v>
      </c>
      <c r="E148" s="124"/>
      <c r="F148" s="466">
        <f t="shared" si="82"/>
        <v>0</v>
      </c>
      <c r="G148" s="479">
        <v>0</v>
      </c>
      <c r="H148" s="153"/>
      <c r="I148" s="571">
        <f t="shared" si="86"/>
        <v>0</v>
      </c>
      <c r="J148" s="481">
        <v>0</v>
      </c>
      <c r="K148" s="133"/>
      <c r="L148" s="571">
        <f t="shared" si="87"/>
        <v>0</v>
      </c>
      <c r="M148" s="481"/>
      <c r="N148" s="133"/>
      <c r="O148" s="571">
        <f t="shared" si="88"/>
        <v>0</v>
      </c>
      <c r="P148" s="465">
        <f t="shared" si="83"/>
        <v>0</v>
      </c>
      <c r="Q148" s="140">
        <f t="shared" si="84"/>
        <v>0</v>
      </c>
      <c r="R148" s="466">
        <f t="shared" si="85"/>
        <v>0</v>
      </c>
    </row>
    <row r="149" spans="1:18" ht="22.5" outlineLevel="1">
      <c r="A149" s="464">
        <v>142</v>
      </c>
      <c r="B149" s="51" t="s">
        <v>84</v>
      </c>
      <c r="C149" s="536" t="s">
        <v>1007</v>
      </c>
      <c r="D149" s="345">
        <v>0</v>
      </c>
      <c r="E149" s="124"/>
      <c r="F149" s="466">
        <f t="shared" si="82"/>
        <v>0</v>
      </c>
      <c r="G149" s="479">
        <v>0</v>
      </c>
      <c r="H149" s="153"/>
      <c r="I149" s="571">
        <f t="shared" si="86"/>
        <v>0</v>
      </c>
      <c r="J149" s="481">
        <v>0</v>
      </c>
      <c r="K149" s="133"/>
      <c r="L149" s="571">
        <f t="shared" si="87"/>
        <v>0</v>
      </c>
      <c r="M149" s="481"/>
      <c r="N149" s="133"/>
      <c r="O149" s="571">
        <f t="shared" si="88"/>
        <v>0</v>
      </c>
      <c r="P149" s="465">
        <f t="shared" si="83"/>
        <v>0</v>
      </c>
      <c r="Q149" s="140">
        <f t="shared" si="84"/>
        <v>0</v>
      </c>
      <c r="R149" s="466">
        <f t="shared" si="85"/>
        <v>0</v>
      </c>
    </row>
    <row r="150" spans="1:18" ht="12.75" outlineLevel="1">
      <c r="A150" s="464">
        <v>143</v>
      </c>
      <c r="B150" s="51" t="s">
        <v>87</v>
      </c>
      <c r="C150" s="536" t="s">
        <v>1007</v>
      </c>
      <c r="D150" s="345">
        <v>0</v>
      </c>
      <c r="E150" s="124"/>
      <c r="F150" s="466">
        <f t="shared" si="82"/>
        <v>0</v>
      </c>
      <c r="G150" s="479">
        <v>0</v>
      </c>
      <c r="H150" s="153"/>
      <c r="I150" s="571">
        <f t="shared" si="86"/>
        <v>0</v>
      </c>
      <c r="J150" s="481">
        <v>0</v>
      </c>
      <c r="K150" s="133"/>
      <c r="L150" s="571">
        <f t="shared" si="87"/>
        <v>0</v>
      </c>
      <c r="M150" s="481"/>
      <c r="N150" s="133"/>
      <c r="O150" s="571">
        <f t="shared" si="88"/>
        <v>0</v>
      </c>
      <c r="P150" s="465">
        <f t="shared" si="83"/>
        <v>0</v>
      </c>
      <c r="Q150" s="140">
        <f t="shared" si="84"/>
        <v>0</v>
      </c>
      <c r="R150" s="466">
        <f t="shared" si="85"/>
        <v>0</v>
      </c>
    </row>
    <row r="151" spans="1:18" ht="12.75" outlineLevel="1">
      <c r="A151" s="464">
        <v>144</v>
      </c>
      <c r="B151" s="51" t="s">
        <v>90</v>
      </c>
      <c r="C151" s="536" t="s">
        <v>1007</v>
      </c>
      <c r="D151" s="345">
        <v>0</v>
      </c>
      <c r="E151" s="124"/>
      <c r="F151" s="466">
        <f t="shared" si="82"/>
        <v>0</v>
      </c>
      <c r="G151" s="479">
        <v>0</v>
      </c>
      <c r="H151" s="153"/>
      <c r="I151" s="571">
        <f t="shared" si="86"/>
        <v>0</v>
      </c>
      <c r="J151" s="481">
        <v>0</v>
      </c>
      <c r="K151" s="133"/>
      <c r="L151" s="571">
        <f t="shared" si="87"/>
        <v>0</v>
      </c>
      <c r="M151" s="481"/>
      <c r="N151" s="133"/>
      <c r="O151" s="571">
        <f t="shared" si="88"/>
        <v>0</v>
      </c>
      <c r="P151" s="465">
        <f t="shared" si="83"/>
        <v>0</v>
      </c>
      <c r="Q151" s="140">
        <f t="shared" si="84"/>
        <v>0</v>
      </c>
      <c r="R151" s="466">
        <f t="shared" si="85"/>
        <v>0</v>
      </c>
    </row>
    <row r="152" spans="1:18" ht="12.75" outlineLevel="1">
      <c r="A152" s="464">
        <v>145</v>
      </c>
      <c r="B152" s="51" t="s">
        <v>93</v>
      </c>
      <c r="C152" s="536" t="s">
        <v>1007</v>
      </c>
      <c r="D152" s="345">
        <v>0</v>
      </c>
      <c r="E152" s="124"/>
      <c r="F152" s="466">
        <f t="shared" si="82"/>
        <v>0</v>
      </c>
      <c r="G152" s="479">
        <v>0</v>
      </c>
      <c r="H152" s="153"/>
      <c r="I152" s="571">
        <f t="shared" si="86"/>
        <v>0</v>
      </c>
      <c r="J152" s="481">
        <v>0</v>
      </c>
      <c r="K152" s="133"/>
      <c r="L152" s="571">
        <f t="shared" si="87"/>
        <v>0</v>
      </c>
      <c r="M152" s="481"/>
      <c r="N152" s="133"/>
      <c r="O152" s="571">
        <f t="shared" si="88"/>
        <v>0</v>
      </c>
      <c r="P152" s="465">
        <f t="shared" si="83"/>
        <v>0</v>
      </c>
      <c r="Q152" s="140">
        <f t="shared" si="84"/>
        <v>0</v>
      </c>
      <c r="R152" s="466">
        <f t="shared" si="85"/>
        <v>0</v>
      </c>
    </row>
    <row r="153" spans="1:18" ht="12.75" outlineLevel="1">
      <c r="A153" s="464">
        <v>146</v>
      </c>
      <c r="B153" s="51" t="s">
        <v>96</v>
      </c>
      <c r="C153" s="536" t="s">
        <v>1007</v>
      </c>
      <c r="D153" s="345">
        <v>0</v>
      </c>
      <c r="E153" s="124"/>
      <c r="F153" s="466">
        <f t="shared" si="82"/>
        <v>0</v>
      </c>
      <c r="G153" s="479">
        <v>0</v>
      </c>
      <c r="H153" s="153"/>
      <c r="I153" s="571">
        <f t="shared" si="86"/>
        <v>0</v>
      </c>
      <c r="J153" s="481">
        <v>0</v>
      </c>
      <c r="K153" s="133"/>
      <c r="L153" s="571">
        <f t="shared" si="87"/>
        <v>0</v>
      </c>
      <c r="M153" s="481"/>
      <c r="N153" s="133"/>
      <c r="O153" s="571">
        <f t="shared" si="88"/>
        <v>0</v>
      </c>
      <c r="P153" s="465">
        <f t="shared" si="83"/>
        <v>0</v>
      </c>
      <c r="Q153" s="140">
        <f t="shared" si="84"/>
        <v>0</v>
      </c>
      <c r="R153" s="466">
        <f t="shared" si="85"/>
        <v>0</v>
      </c>
    </row>
    <row r="154" spans="1:18" ht="12.75" outlineLevel="1">
      <c r="A154" s="464">
        <v>147</v>
      </c>
      <c r="B154" s="51" t="s">
        <v>99</v>
      </c>
      <c r="C154" s="536" t="s">
        <v>1007</v>
      </c>
      <c r="D154" s="345">
        <v>0</v>
      </c>
      <c r="E154" s="124"/>
      <c r="F154" s="466">
        <f t="shared" si="82"/>
        <v>0</v>
      </c>
      <c r="G154" s="479">
        <v>0</v>
      </c>
      <c r="H154" s="153"/>
      <c r="I154" s="571">
        <f t="shared" si="86"/>
        <v>0</v>
      </c>
      <c r="J154" s="481">
        <v>0</v>
      </c>
      <c r="K154" s="133"/>
      <c r="L154" s="571">
        <f t="shared" si="87"/>
        <v>0</v>
      </c>
      <c r="M154" s="481"/>
      <c r="N154" s="133"/>
      <c r="O154" s="571">
        <f t="shared" si="88"/>
        <v>0</v>
      </c>
      <c r="P154" s="465">
        <f t="shared" si="83"/>
        <v>0</v>
      </c>
      <c r="Q154" s="140">
        <f t="shared" si="84"/>
        <v>0</v>
      </c>
      <c r="R154" s="466">
        <f t="shared" si="85"/>
        <v>0</v>
      </c>
    </row>
    <row r="155" spans="1:18" ht="22.5" outlineLevel="1">
      <c r="A155" s="464">
        <v>148</v>
      </c>
      <c r="B155" s="51" t="s">
        <v>102</v>
      </c>
      <c r="C155" s="536" t="s">
        <v>1007</v>
      </c>
      <c r="D155" s="345">
        <v>0</v>
      </c>
      <c r="E155" s="124"/>
      <c r="F155" s="466">
        <f t="shared" si="82"/>
        <v>0</v>
      </c>
      <c r="G155" s="479">
        <v>0</v>
      </c>
      <c r="H155" s="153"/>
      <c r="I155" s="571">
        <f t="shared" si="86"/>
        <v>0</v>
      </c>
      <c r="J155" s="481">
        <v>0</v>
      </c>
      <c r="K155" s="133"/>
      <c r="L155" s="571">
        <f t="shared" si="87"/>
        <v>0</v>
      </c>
      <c r="M155" s="481"/>
      <c r="N155" s="133"/>
      <c r="O155" s="571">
        <f t="shared" si="88"/>
        <v>0</v>
      </c>
      <c r="P155" s="465">
        <f t="shared" si="83"/>
        <v>0</v>
      </c>
      <c r="Q155" s="140">
        <f t="shared" si="84"/>
        <v>0</v>
      </c>
      <c r="R155" s="466">
        <f t="shared" si="85"/>
        <v>0</v>
      </c>
    </row>
    <row r="156" spans="1:18" ht="12.75" outlineLevel="1">
      <c r="A156" s="464">
        <v>149</v>
      </c>
      <c r="B156" s="51" t="s">
        <v>105</v>
      </c>
      <c r="C156" s="536" t="s">
        <v>1007</v>
      </c>
      <c r="D156" s="345">
        <v>0</v>
      </c>
      <c r="E156" s="124"/>
      <c r="F156" s="466">
        <f t="shared" si="82"/>
        <v>0</v>
      </c>
      <c r="G156" s="479">
        <v>0</v>
      </c>
      <c r="H156" s="153"/>
      <c r="I156" s="571">
        <f t="shared" si="86"/>
        <v>0</v>
      </c>
      <c r="J156" s="481">
        <v>0</v>
      </c>
      <c r="K156" s="133"/>
      <c r="L156" s="571">
        <f t="shared" si="87"/>
        <v>0</v>
      </c>
      <c r="M156" s="481"/>
      <c r="N156" s="133"/>
      <c r="O156" s="571">
        <f t="shared" si="88"/>
        <v>0</v>
      </c>
      <c r="P156" s="465">
        <f t="shared" si="83"/>
        <v>0</v>
      </c>
      <c r="Q156" s="140">
        <f t="shared" si="84"/>
        <v>0</v>
      </c>
      <c r="R156" s="466">
        <f t="shared" si="85"/>
        <v>0</v>
      </c>
    </row>
    <row r="157" spans="1:18" ht="22.5" outlineLevel="1">
      <c r="A157" s="464">
        <v>150</v>
      </c>
      <c r="B157" s="51" t="s">
        <v>1008</v>
      </c>
      <c r="C157" s="536" t="s">
        <v>1009</v>
      </c>
      <c r="D157" s="498">
        <f>SUM(D158:D167)</f>
        <v>0</v>
      </c>
      <c r="E157" s="122">
        <f>SUM(E158:E167)</f>
        <v>0</v>
      </c>
      <c r="F157" s="466">
        <f t="shared" si="82"/>
        <v>0</v>
      </c>
      <c r="G157" s="498">
        <f>SUM(G158:G167)</f>
        <v>0</v>
      </c>
      <c r="H157" s="122">
        <f>SUM(H158:H167)</f>
        <v>0</v>
      </c>
      <c r="I157" s="571">
        <f t="shared" si="86"/>
        <v>0</v>
      </c>
      <c r="J157" s="498">
        <f>SUM(J158:J167)</f>
        <v>0</v>
      </c>
      <c r="K157" s="122">
        <f>SUM(K158:K167)</f>
        <v>0</v>
      </c>
      <c r="L157" s="571">
        <f t="shared" si="87"/>
        <v>0</v>
      </c>
      <c r="M157" s="498">
        <f>SUM(M158:M167)</f>
        <v>0</v>
      </c>
      <c r="N157" s="122">
        <f>SUM(N158:N167)</f>
        <v>0</v>
      </c>
      <c r="O157" s="571">
        <f t="shared" si="88"/>
        <v>0</v>
      </c>
      <c r="P157" s="465">
        <f t="shared" si="83"/>
        <v>0</v>
      </c>
      <c r="Q157" s="140">
        <f t="shared" si="84"/>
        <v>0</v>
      </c>
      <c r="R157" s="466">
        <f t="shared" si="85"/>
        <v>0</v>
      </c>
    </row>
    <row r="158" spans="1:18" ht="12.75" outlineLevel="1">
      <c r="A158" s="464">
        <v>151</v>
      </c>
      <c r="B158" s="51" t="s">
        <v>78</v>
      </c>
      <c r="C158" s="536" t="s">
        <v>1009</v>
      </c>
      <c r="D158" s="345">
        <v>0</v>
      </c>
      <c r="E158" s="124"/>
      <c r="F158" s="466">
        <f t="shared" si="82"/>
        <v>0</v>
      </c>
      <c r="G158" s="479">
        <v>0</v>
      </c>
      <c r="H158" s="153"/>
      <c r="I158" s="571">
        <f t="shared" si="86"/>
        <v>0</v>
      </c>
      <c r="J158" s="481">
        <v>0</v>
      </c>
      <c r="K158" s="133"/>
      <c r="L158" s="571">
        <f t="shared" si="87"/>
        <v>0</v>
      </c>
      <c r="M158" s="481"/>
      <c r="N158" s="133"/>
      <c r="O158" s="571">
        <f t="shared" si="88"/>
        <v>0</v>
      </c>
      <c r="P158" s="465">
        <f t="shared" si="83"/>
        <v>0</v>
      </c>
      <c r="Q158" s="140">
        <f t="shared" si="84"/>
        <v>0</v>
      </c>
      <c r="R158" s="466">
        <f t="shared" si="85"/>
        <v>0</v>
      </c>
    </row>
    <row r="159" spans="1:18" ht="12.75" outlineLevel="1">
      <c r="A159" s="464">
        <v>152</v>
      </c>
      <c r="B159" s="51" t="s">
        <v>81</v>
      </c>
      <c r="C159" s="536" t="s">
        <v>1009</v>
      </c>
      <c r="D159" s="345">
        <v>0</v>
      </c>
      <c r="E159" s="124"/>
      <c r="F159" s="466">
        <f t="shared" si="82"/>
        <v>0</v>
      </c>
      <c r="G159" s="479">
        <v>0</v>
      </c>
      <c r="H159" s="153"/>
      <c r="I159" s="571">
        <f t="shared" si="86"/>
        <v>0</v>
      </c>
      <c r="J159" s="481">
        <v>0</v>
      </c>
      <c r="K159" s="133"/>
      <c r="L159" s="571">
        <f t="shared" si="87"/>
        <v>0</v>
      </c>
      <c r="M159" s="481"/>
      <c r="N159" s="133"/>
      <c r="O159" s="571">
        <f t="shared" si="88"/>
        <v>0</v>
      </c>
      <c r="P159" s="465">
        <f t="shared" si="83"/>
        <v>0</v>
      </c>
      <c r="Q159" s="140">
        <f t="shared" si="84"/>
        <v>0</v>
      </c>
      <c r="R159" s="466">
        <f t="shared" si="85"/>
        <v>0</v>
      </c>
    </row>
    <row r="160" spans="1:18" ht="22.5" outlineLevel="1">
      <c r="A160" s="464">
        <v>153</v>
      </c>
      <c r="B160" s="51" t="s">
        <v>84</v>
      </c>
      <c r="C160" s="536" t="s">
        <v>1009</v>
      </c>
      <c r="D160" s="345">
        <v>0</v>
      </c>
      <c r="E160" s="124"/>
      <c r="F160" s="466">
        <f t="shared" si="82"/>
        <v>0</v>
      </c>
      <c r="G160" s="479">
        <v>0</v>
      </c>
      <c r="H160" s="153"/>
      <c r="I160" s="571">
        <f t="shared" si="86"/>
        <v>0</v>
      </c>
      <c r="J160" s="481">
        <v>0</v>
      </c>
      <c r="K160" s="133"/>
      <c r="L160" s="571">
        <f t="shared" si="87"/>
        <v>0</v>
      </c>
      <c r="M160" s="481"/>
      <c r="N160" s="133"/>
      <c r="O160" s="571">
        <f t="shared" si="88"/>
        <v>0</v>
      </c>
      <c r="P160" s="465">
        <f t="shared" si="83"/>
        <v>0</v>
      </c>
      <c r="Q160" s="140">
        <f t="shared" si="84"/>
        <v>0</v>
      </c>
      <c r="R160" s="466">
        <f t="shared" si="85"/>
        <v>0</v>
      </c>
    </row>
    <row r="161" spans="1:18" ht="12.75" outlineLevel="1">
      <c r="A161" s="464">
        <v>154</v>
      </c>
      <c r="B161" s="51" t="s">
        <v>87</v>
      </c>
      <c r="C161" s="536" t="s">
        <v>1009</v>
      </c>
      <c r="D161" s="345">
        <v>0</v>
      </c>
      <c r="E161" s="124"/>
      <c r="F161" s="466">
        <f t="shared" si="82"/>
        <v>0</v>
      </c>
      <c r="G161" s="479">
        <v>0</v>
      </c>
      <c r="H161" s="153"/>
      <c r="I161" s="571">
        <f t="shared" si="86"/>
        <v>0</v>
      </c>
      <c r="J161" s="481">
        <v>0</v>
      </c>
      <c r="K161" s="133"/>
      <c r="L161" s="571">
        <f t="shared" si="87"/>
        <v>0</v>
      </c>
      <c r="M161" s="481"/>
      <c r="N161" s="133"/>
      <c r="O161" s="571">
        <f t="shared" si="88"/>
        <v>0</v>
      </c>
      <c r="P161" s="465">
        <f t="shared" si="83"/>
        <v>0</v>
      </c>
      <c r="Q161" s="140">
        <f t="shared" si="84"/>
        <v>0</v>
      </c>
      <c r="R161" s="466">
        <f t="shared" si="85"/>
        <v>0</v>
      </c>
    </row>
    <row r="162" spans="1:18" ht="12.75" outlineLevel="1">
      <c r="A162" s="464">
        <v>155</v>
      </c>
      <c r="B162" s="51" t="s">
        <v>90</v>
      </c>
      <c r="C162" s="536" t="s">
        <v>1009</v>
      </c>
      <c r="D162" s="345">
        <v>0</v>
      </c>
      <c r="E162" s="124"/>
      <c r="F162" s="466">
        <f t="shared" si="82"/>
        <v>0</v>
      </c>
      <c r="G162" s="479">
        <v>0</v>
      </c>
      <c r="H162" s="153"/>
      <c r="I162" s="571">
        <f t="shared" si="86"/>
        <v>0</v>
      </c>
      <c r="J162" s="481">
        <v>0</v>
      </c>
      <c r="K162" s="133"/>
      <c r="L162" s="571">
        <f t="shared" si="87"/>
        <v>0</v>
      </c>
      <c r="M162" s="481"/>
      <c r="N162" s="133"/>
      <c r="O162" s="571">
        <f t="shared" si="88"/>
        <v>0</v>
      </c>
      <c r="P162" s="465">
        <f t="shared" si="83"/>
        <v>0</v>
      </c>
      <c r="Q162" s="140">
        <f t="shared" si="84"/>
        <v>0</v>
      </c>
      <c r="R162" s="466">
        <f t="shared" si="85"/>
        <v>0</v>
      </c>
    </row>
    <row r="163" spans="1:18" ht="12.75" outlineLevel="1">
      <c r="A163" s="464">
        <v>156</v>
      </c>
      <c r="B163" s="51" t="s">
        <v>93</v>
      </c>
      <c r="C163" s="536" t="s">
        <v>1009</v>
      </c>
      <c r="D163" s="345">
        <v>0</v>
      </c>
      <c r="E163" s="124"/>
      <c r="F163" s="466">
        <f t="shared" si="82"/>
        <v>0</v>
      </c>
      <c r="G163" s="479">
        <v>0</v>
      </c>
      <c r="H163" s="153"/>
      <c r="I163" s="571">
        <f t="shared" si="86"/>
        <v>0</v>
      </c>
      <c r="J163" s="481">
        <v>0</v>
      </c>
      <c r="K163" s="133"/>
      <c r="L163" s="571">
        <f t="shared" si="87"/>
        <v>0</v>
      </c>
      <c r="M163" s="481"/>
      <c r="N163" s="133"/>
      <c r="O163" s="571">
        <f t="shared" si="88"/>
        <v>0</v>
      </c>
      <c r="P163" s="465">
        <f t="shared" si="83"/>
        <v>0</v>
      </c>
      <c r="Q163" s="140">
        <f t="shared" si="84"/>
        <v>0</v>
      </c>
      <c r="R163" s="466">
        <f t="shared" si="85"/>
        <v>0</v>
      </c>
    </row>
    <row r="164" spans="1:18" ht="12.75" outlineLevel="1">
      <c r="A164" s="464">
        <v>157</v>
      </c>
      <c r="B164" s="51" t="s">
        <v>96</v>
      </c>
      <c r="C164" s="536" t="s">
        <v>1009</v>
      </c>
      <c r="D164" s="345">
        <v>0</v>
      </c>
      <c r="E164" s="124"/>
      <c r="F164" s="466">
        <f t="shared" si="82"/>
        <v>0</v>
      </c>
      <c r="G164" s="479">
        <v>0</v>
      </c>
      <c r="H164" s="153"/>
      <c r="I164" s="571">
        <f t="shared" si="86"/>
        <v>0</v>
      </c>
      <c r="J164" s="481">
        <v>0</v>
      </c>
      <c r="K164" s="133"/>
      <c r="L164" s="571">
        <f t="shared" si="87"/>
        <v>0</v>
      </c>
      <c r="M164" s="481"/>
      <c r="N164" s="133"/>
      <c r="O164" s="571">
        <f t="shared" si="88"/>
        <v>0</v>
      </c>
      <c r="P164" s="465">
        <f t="shared" si="83"/>
        <v>0</v>
      </c>
      <c r="Q164" s="140">
        <f t="shared" si="84"/>
        <v>0</v>
      </c>
      <c r="R164" s="466">
        <f t="shared" si="85"/>
        <v>0</v>
      </c>
    </row>
    <row r="165" spans="1:18" ht="12.75" outlineLevel="1">
      <c r="A165" s="464">
        <v>158</v>
      </c>
      <c r="B165" s="51" t="s">
        <v>99</v>
      </c>
      <c r="C165" s="536" t="s">
        <v>1009</v>
      </c>
      <c r="D165" s="345">
        <v>0</v>
      </c>
      <c r="E165" s="124"/>
      <c r="F165" s="466">
        <f t="shared" si="82"/>
        <v>0</v>
      </c>
      <c r="G165" s="479">
        <v>0</v>
      </c>
      <c r="H165" s="153"/>
      <c r="I165" s="571">
        <f t="shared" si="86"/>
        <v>0</v>
      </c>
      <c r="J165" s="481">
        <v>0</v>
      </c>
      <c r="K165" s="133"/>
      <c r="L165" s="571">
        <f t="shared" si="87"/>
        <v>0</v>
      </c>
      <c r="M165" s="481"/>
      <c r="N165" s="133"/>
      <c r="O165" s="571">
        <f t="shared" si="88"/>
        <v>0</v>
      </c>
      <c r="P165" s="465">
        <f t="shared" si="83"/>
        <v>0</v>
      </c>
      <c r="Q165" s="140">
        <f t="shared" si="84"/>
        <v>0</v>
      </c>
      <c r="R165" s="466">
        <f t="shared" si="85"/>
        <v>0</v>
      </c>
    </row>
    <row r="166" spans="1:18" ht="22.5" outlineLevel="1">
      <c r="A166" s="464">
        <v>159</v>
      </c>
      <c r="B166" s="51" t="s">
        <v>102</v>
      </c>
      <c r="C166" s="536" t="s">
        <v>1009</v>
      </c>
      <c r="D166" s="345">
        <v>0</v>
      </c>
      <c r="E166" s="124"/>
      <c r="F166" s="466">
        <f t="shared" si="82"/>
        <v>0</v>
      </c>
      <c r="G166" s="479">
        <v>0</v>
      </c>
      <c r="H166" s="153"/>
      <c r="I166" s="571">
        <f t="shared" si="86"/>
        <v>0</v>
      </c>
      <c r="J166" s="481">
        <v>0</v>
      </c>
      <c r="K166" s="133"/>
      <c r="L166" s="571">
        <f t="shared" si="87"/>
        <v>0</v>
      </c>
      <c r="M166" s="481"/>
      <c r="N166" s="133"/>
      <c r="O166" s="571">
        <f t="shared" si="88"/>
        <v>0</v>
      </c>
      <c r="P166" s="465">
        <f t="shared" si="83"/>
        <v>0</v>
      </c>
      <c r="Q166" s="140">
        <f t="shared" si="84"/>
        <v>0</v>
      </c>
      <c r="R166" s="466">
        <f t="shared" si="85"/>
        <v>0</v>
      </c>
    </row>
    <row r="167" spans="1:18" ht="12.75" outlineLevel="1">
      <c r="A167" s="464">
        <v>160</v>
      </c>
      <c r="B167" s="51" t="s">
        <v>105</v>
      </c>
      <c r="C167" s="536" t="s">
        <v>1009</v>
      </c>
      <c r="D167" s="345">
        <v>0</v>
      </c>
      <c r="E167" s="124"/>
      <c r="F167" s="466">
        <f t="shared" si="82"/>
        <v>0</v>
      </c>
      <c r="G167" s="479">
        <v>0</v>
      </c>
      <c r="H167" s="153"/>
      <c r="I167" s="571">
        <f t="shared" si="86"/>
        <v>0</v>
      </c>
      <c r="J167" s="481">
        <v>0</v>
      </c>
      <c r="K167" s="133"/>
      <c r="L167" s="571">
        <f t="shared" si="87"/>
        <v>0</v>
      </c>
      <c r="M167" s="481"/>
      <c r="N167" s="133"/>
      <c r="O167" s="571">
        <f t="shared" si="88"/>
        <v>0</v>
      </c>
      <c r="P167" s="465">
        <f t="shared" si="83"/>
        <v>0</v>
      </c>
      <c r="Q167" s="140">
        <f t="shared" si="84"/>
        <v>0</v>
      </c>
      <c r="R167" s="466">
        <f t="shared" si="85"/>
        <v>0</v>
      </c>
    </row>
    <row r="168" spans="1:18" ht="22.5" outlineLevel="1">
      <c r="A168" s="464">
        <v>161</v>
      </c>
      <c r="B168" s="51" t="s">
        <v>1010</v>
      </c>
      <c r="C168" s="536" t="s">
        <v>1011</v>
      </c>
      <c r="D168" s="498">
        <f>SUM(D169:D178)</f>
        <v>0</v>
      </c>
      <c r="E168" s="122">
        <f>SUM(E169:E178)</f>
        <v>0</v>
      </c>
      <c r="F168" s="466">
        <f t="shared" si="82"/>
        <v>0</v>
      </c>
      <c r="G168" s="498">
        <f>SUM(G169:G178)</f>
        <v>0</v>
      </c>
      <c r="H168" s="122">
        <f>SUM(H169:H178)</f>
        <v>0</v>
      </c>
      <c r="I168" s="571">
        <f t="shared" si="86"/>
        <v>0</v>
      </c>
      <c r="J168" s="498">
        <f>SUM(J169:J178)</f>
        <v>0</v>
      </c>
      <c r="K168" s="122">
        <f>SUM(K169:K178)</f>
        <v>0</v>
      </c>
      <c r="L168" s="571">
        <f t="shared" si="87"/>
        <v>0</v>
      </c>
      <c r="M168" s="498">
        <f>SUM(M169:M178)</f>
        <v>0</v>
      </c>
      <c r="N168" s="122">
        <f>SUM(N169:N178)</f>
        <v>0</v>
      </c>
      <c r="O168" s="571">
        <f t="shared" si="88"/>
        <v>0</v>
      </c>
      <c r="P168" s="465">
        <f t="shared" si="83"/>
        <v>0</v>
      </c>
      <c r="Q168" s="140">
        <f t="shared" si="84"/>
        <v>0</v>
      </c>
      <c r="R168" s="466">
        <f t="shared" si="85"/>
        <v>0</v>
      </c>
    </row>
    <row r="169" spans="1:18" ht="12.75" outlineLevel="1">
      <c r="A169" s="464">
        <v>162</v>
      </c>
      <c r="B169" s="51" t="s">
        <v>78</v>
      </c>
      <c r="C169" s="536" t="s">
        <v>1011</v>
      </c>
      <c r="D169" s="345">
        <v>0</v>
      </c>
      <c r="E169" s="124"/>
      <c r="F169" s="466">
        <f t="shared" si="82"/>
        <v>0</v>
      </c>
      <c r="G169" s="479">
        <v>0</v>
      </c>
      <c r="H169" s="153"/>
      <c r="I169" s="571">
        <f t="shared" si="86"/>
        <v>0</v>
      </c>
      <c r="J169" s="481">
        <v>0</v>
      </c>
      <c r="K169" s="133"/>
      <c r="L169" s="571">
        <f t="shared" si="87"/>
        <v>0</v>
      </c>
      <c r="M169" s="481"/>
      <c r="N169" s="133"/>
      <c r="O169" s="571">
        <f t="shared" si="88"/>
        <v>0</v>
      </c>
      <c r="P169" s="465">
        <f t="shared" si="83"/>
        <v>0</v>
      </c>
      <c r="Q169" s="140">
        <f t="shared" si="84"/>
        <v>0</v>
      </c>
      <c r="R169" s="466">
        <f t="shared" si="85"/>
        <v>0</v>
      </c>
    </row>
    <row r="170" spans="1:18" ht="12.75" outlineLevel="1">
      <c r="A170" s="464">
        <v>163</v>
      </c>
      <c r="B170" s="51" t="s">
        <v>81</v>
      </c>
      <c r="C170" s="536" t="s">
        <v>1011</v>
      </c>
      <c r="D170" s="345">
        <v>0</v>
      </c>
      <c r="E170" s="124"/>
      <c r="F170" s="466">
        <f t="shared" si="82"/>
        <v>0</v>
      </c>
      <c r="G170" s="479">
        <v>0</v>
      </c>
      <c r="H170" s="153"/>
      <c r="I170" s="571">
        <f t="shared" si="86"/>
        <v>0</v>
      </c>
      <c r="J170" s="481">
        <v>0</v>
      </c>
      <c r="K170" s="133"/>
      <c r="L170" s="571">
        <f t="shared" si="87"/>
        <v>0</v>
      </c>
      <c r="M170" s="481"/>
      <c r="N170" s="133"/>
      <c r="O170" s="571">
        <f t="shared" si="88"/>
        <v>0</v>
      </c>
      <c r="P170" s="465">
        <f t="shared" si="83"/>
        <v>0</v>
      </c>
      <c r="Q170" s="140">
        <f t="shared" si="84"/>
        <v>0</v>
      </c>
      <c r="R170" s="466">
        <f t="shared" si="85"/>
        <v>0</v>
      </c>
    </row>
    <row r="171" spans="1:18" ht="22.5" outlineLevel="1">
      <c r="A171" s="464">
        <v>164</v>
      </c>
      <c r="B171" s="51" t="s">
        <v>84</v>
      </c>
      <c r="C171" s="536" t="s">
        <v>1011</v>
      </c>
      <c r="D171" s="345">
        <v>0</v>
      </c>
      <c r="E171" s="124"/>
      <c r="F171" s="466">
        <f t="shared" si="82"/>
        <v>0</v>
      </c>
      <c r="G171" s="479">
        <v>0</v>
      </c>
      <c r="H171" s="153"/>
      <c r="I171" s="571">
        <f t="shared" si="86"/>
        <v>0</v>
      </c>
      <c r="J171" s="481">
        <v>0</v>
      </c>
      <c r="K171" s="133"/>
      <c r="L171" s="571">
        <f t="shared" si="87"/>
        <v>0</v>
      </c>
      <c r="M171" s="481"/>
      <c r="N171" s="133"/>
      <c r="O171" s="571">
        <f t="shared" si="88"/>
        <v>0</v>
      </c>
      <c r="P171" s="465">
        <f t="shared" ref="P171:P206" si="89">SUM(D171,G171,J171,M171)</f>
        <v>0</v>
      </c>
      <c r="Q171" s="140">
        <f t="shared" ref="Q171:Q206" si="90">SUM(E171,H171,K171,N171)</f>
        <v>0</v>
      </c>
      <c r="R171" s="466">
        <f t="shared" si="85"/>
        <v>0</v>
      </c>
    </row>
    <row r="172" spans="1:18" ht="12.75" outlineLevel="1">
      <c r="A172" s="464">
        <v>165</v>
      </c>
      <c r="B172" s="51" t="s">
        <v>87</v>
      </c>
      <c r="C172" s="536" t="s">
        <v>1011</v>
      </c>
      <c r="D172" s="345">
        <v>0</v>
      </c>
      <c r="E172" s="124"/>
      <c r="F172" s="466">
        <f t="shared" si="82"/>
        <v>0</v>
      </c>
      <c r="G172" s="479">
        <v>0</v>
      </c>
      <c r="H172" s="153"/>
      <c r="I172" s="571">
        <f t="shared" si="86"/>
        <v>0</v>
      </c>
      <c r="J172" s="481">
        <v>0</v>
      </c>
      <c r="K172" s="133"/>
      <c r="L172" s="571">
        <f t="shared" si="87"/>
        <v>0</v>
      </c>
      <c r="M172" s="481"/>
      <c r="N172" s="133"/>
      <c r="O172" s="571">
        <f t="shared" si="88"/>
        <v>0</v>
      </c>
      <c r="P172" s="465">
        <f t="shared" si="89"/>
        <v>0</v>
      </c>
      <c r="Q172" s="140">
        <f t="shared" si="90"/>
        <v>0</v>
      </c>
      <c r="R172" s="466">
        <f t="shared" si="85"/>
        <v>0</v>
      </c>
    </row>
    <row r="173" spans="1:18" ht="12.75" outlineLevel="1">
      <c r="A173" s="464">
        <v>166</v>
      </c>
      <c r="B173" s="51" t="s">
        <v>90</v>
      </c>
      <c r="C173" s="536" t="s">
        <v>1011</v>
      </c>
      <c r="D173" s="345">
        <v>0</v>
      </c>
      <c r="E173" s="124"/>
      <c r="F173" s="466">
        <f t="shared" si="82"/>
        <v>0</v>
      </c>
      <c r="G173" s="479">
        <v>0</v>
      </c>
      <c r="H173" s="153"/>
      <c r="I173" s="571">
        <f t="shared" si="86"/>
        <v>0</v>
      </c>
      <c r="J173" s="481">
        <v>0</v>
      </c>
      <c r="K173" s="133"/>
      <c r="L173" s="571">
        <f t="shared" si="87"/>
        <v>0</v>
      </c>
      <c r="M173" s="481"/>
      <c r="N173" s="133"/>
      <c r="O173" s="571">
        <f t="shared" si="88"/>
        <v>0</v>
      </c>
      <c r="P173" s="465">
        <f t="shared" si="89"/>
        <v>0</v>
      </c>
      <c r="Q173" s="140">
        <f t="shared" si="90"/>
        <v>0</v>
      </c>
      <c r="R173" s="466">
        <f t="shared" si="85"/>
        <v>0</v>
      </c>
    </row>
    <row r="174" spans="1:18" ht="12.75" outlineLevel="1">
      <c r="A174" s="464">
        <v>167</v>
      </c>
      <c r="B174" s="51" t="s">
        <v>93</v>
      </c>
      <c r="C174" s="536" t="s">
        <v>1011</v>
      </c>
      <c r="D174" s="345">
        <v>0</v>
      </c>
      <c r="E174" s="124"/>
      <c r="F174" s="466">
        <f t="shared" si="82"/>
        <v>0</v>
      </c>
      <c r="G174" s="479">
        <v>0</v>
      </c>
      <c r="H174" s="153"/>
      <c r="I174" s="571">
        <f t="shared" si="86"/>
        <v>0</v>
      </c>
      <c r="J174" s="481">
        <v>0</v>
      </c>
      <c r="K174" s="133"/>
      <c r="L174" s="571">
        <f t="shared" si="87"/>
        <v>0</v>
      </c>
      <c r="M174" s="481"/>
      <c r="N174" s="133"/>
      <c r="O174" s="571">
        <f t="shared" si="88"/>
        <v>0</v>
      </c>
      <c r="P174" s="465">
        <f t="shared" si="89"/>
        <v>0</v>
      </c>
      <c r="Q174" s="140">
        <f t="shared" si="90"/>
        <v>0</v>
      </c>
      <c r="R174" s="466">
        <f t="shared" si="85"/>
        <v>0</v>
      </c>
    </row>
    <row r="175" spans="1:18" ht="12.75" outlineLevel="1">
      <c r="A175" s="464">
        <v>168</v>
      </c>
      <c r="B175" s="51" t="s">
        <v>96</v>
      </c>
      <c r="C175" s="536" t="s">
        <v>1011</v>
      </c>
      <c r="D175" s="345">
        <v>0</v>
      </c>
      <c r="E175" s="124"/>
      <c r="F175" s="466">
        <f t="shared" si="82"/>
        <v>0</v>
      </c>
      <c r="G175" s="479">
        <v>0</v>
      </c>
      <c r="H175" s="153"/>
      <c r="I175" s="571">
        <f t="shared" si="86"/>
        <v>0</v>
      </c>
      <c r="J175" s="481">
        <v>0</v>
      </c>
      <c r="K175" s="133"/>
      <c r="L175" s="571">
        <f t="shared" si="87"/>
        <v>0</v>
      </c>
      <c r="M175" s="481"/>
      <c r="N175" s="133"/>
      <c r="O175" s="571">
        <f t="shared" si="88"/>
        <v>0</v>
      </c>
      <c r="P175" s="465">
        <f t="shared" si="89"/>
        <v>0</v>
      </c>
      <c r="Q175" s="140">
        <f t="shared" si="90"/>
        <v>0</v>
      </c>
      <c r="R175" s="466">
        <f t="shared" si="85"/>
        <v>0</v>
      </c>
    </row>
    <row r="176" spans="1:18" ht="12.75" outlineLevel="1">
      <c r="A176" s="464">
        <v>169</v>
      </c>
      <c r="B176" s="51" t="s">
        <v>99</v>
      </c>
      <c r="C176" s="536" t="s">
        <v>1011</v>
      </c>
      <c r="D176" s="345">
        <v>0</v>
      </c>
      <c r="E176" s="124"/>
      <c r="F176" s="466">
        <f t="shared" si="82"/>
        <v>0</v>
      </c>
      <c r="G176" s="479">
        <v>0</v>
      </c>
      <c r="H176" s="153"/>
      <c r="I176" s="571">
        <f t="shared" si="86"/>
        <v>0</v>
      </c>
      <c r="J176" s="481">
        <v>0</v>
      </c>
      <c r="K176" s="133"/>
      <c r="L176" s="571">
        <f t="shared" si="87"/>
        <v>0</v>
      </c>
      <c r="M176" s="481"/>
      <c r="N176" s="133"/>
      <c r="O176" s="571">
        <f t="shared" si="88"/>
        <v>0</v>
      </c>
      <c r="P176" s="465">
        <f t="shared" si="89"/>
        <v>0</v>
      </c>
      <c r="Q176" s="140">
        <f t="shared" si="90"/>
        <v>0</v>
      </c>
      <c r="R176" s="466">
        <f t="shared" si="85"/>
        <v>0</v>
      </c>
    </row>
    <row r="177" spans="1:18" ht="22.5" outlineLevel="1">
      <c r="A177" s="464">
        <v>170</v>
      </c>
      <c r="B177" s="51" t="s">
        <v>102</v>
      </c>
      <c r="C177" s="536" t="s">
        <v>1011</v>
      </c>
      <c r="D177" s="345">
        <v>0</v>
      </c>
      <c r="E177" s="124"/>
      <c r="F177" s="466">
        <f t="shared" si="82"/>
        <v>0</v>
      </c>
      <c r="G177" s="479">
        <v>0</v>
      </c>
      <c r="H177" s="153"/>
      <c r="I177" s="571">
        <f t="shared" si="86"/>
        <v>0</v>
      </c>
      <c r="J177" s="481">
        <v>0</v>
      </c>
      <c r="K177" s="133"/>
      <c r="L177" s="571">
        <f t="shared" si="87"/>
        <v>0</v>
      </c>
      <c r="M177" s="481"/>
      <c r="N177" s="133"/>
      <c r="O177" s="571">
        <f t="shared" si="88"/>
        <v>0</v>
      </c>
      <c r="P177" s="465">
        <f t="shared" si="89"/>
        <v>0</v>
      </c>
      <c r="Q177" s="140">
        <f t="shared" si="90"/>
        <v>0</v>
      </c>
      <c r="R177" s="466">
        <f t="shared" si="85"/>
        <v>0</v>
      </c>
    </row>
    <row r="178" spans="1:18" ht="12.75" outlineLevel="1">
      <c r="A178" s="464">
        <v>171</v>
      </c>
      <c r="B178" s="51" t="s">
        <v>105</v>
      </c>
      <c r="C178" s="536" t="s">
        <v>1011</v>
      </c>
      <c r="D178" s="345">
        <v>0</v>
      </c>
      <c r="E178" s="124"/>
      <c r="F178" s="466">
        <f t="shared" si="82"/>
        <v>0</v>
      </c>
      <c r="G178" s="479">
        <v>0</v>
      </c>
      <c r="H178" s="153"/>
      <c r="I178" s="571">
        <f t="shared" si="86"/>
        <v>0</v>
      </c>
      <c r="J178" s="481">
        <v>0</v>
      </c>
      <c r="K178" s="133"/>
      <c r="L178" s="571">
        <f t="shared" si="87"/>
        <v>0</v>
      </c>
      <c r="M178" s="481"/>
      <c r="N178" s="133"/>
      <c r="O178" s="571">
        <f t="shared" si="88"/>
        <v>0</v>
      </c>
      <c r="P178" s="465">
        <f t="shared" si="89"/>
        <v>0</v>
      </c>
      <c r="Q178" s="140">
        <f t="shared" si="90"/>
        <v>0</v>
      </c>
      <c r="R178" s="466">
        <f t="shared" si="85"/>
        <v>0</v>
      </c>
    </row>
    <row r="179" spans="1:18" ht="22.5" outlineLevel="1">
      <c r="A179" s="464">
        <v>172</v>
      </c>
      <c r="B179" s="51" t="s">
        <v>1012</v>
      </c>
      <c r="C179" s="536" t="s">
        <v>1013</v>
      </c>
      <c r="D179" s="498">
        <v>0</v>
      </c>
      <c r="E179" s="122"/>
      <c r="F179" s="466">
        <f t="shared" si="82"/>
        <v>0</v>
      </c>
      <c r="G179" s="508">
        <v>0</v>
      </c>
      <c r="H179" s="152"/>
      <c r="I179" s="571">
        <f t="shared" si="86"/>
        <v>0</v>
      </c>
      <c r="J179" s="481">
        <v>0</v>
      </c>
      <c r="K179" s="133"/>
      <c r="L179" s="571">
        <f t="shared" si="87"/>
        <v>0</v>
      </c>
      <c r="M179" s="481"/>
      <c r="N179" s="133"/>
      <c r="O179" s="571">
        <f t="shared" si="88"/>
        <v>0</v>
      </c>
      <c r="P179" s="465">
        <f t="shared" si="89"/>
        <v>0</v>
      </c>
      <c r="Q179" s="140">
        <f t="shared" si="90"/>
        <v>0</v>
      </c>
      <c r="R179" s="466">
        <f t="shared" si="85"/>
        <v>0</v>
      </c>
    </row>
    <row r="180" spans="1:18" ht="22.5" outlineLevel="1">
      <c r="A180" s="464">
        <v>173</v>
      </c>
      <c r="B180" s="51" t="s">
        <v>1014</v>
      </c>
      <c r="C180" s="536" t="s">
        <v>1013</v>
      </c>
      <c r="D180" s="345">
        <v>0</v>
      </c>
      <c r="E180" s="124"/>
      <c r="F180" s="466">
        <f t="shared" si="82"/>
        <v>0</v>
      </c>
      <c r="G180" s="479">
        <v>0</v>
      </c>
      <c r="H180" s="153"/>
      <c r="I180" s="571">
        <f t="shared" si="86"/>
        <v>0</v>
      </c>
      <c r="J180" s="481">
        <v>0</v>
      </c>
      <c r="K180" s="133"/>
      <c r="L180" s="571">
        <f t="shared" si="87"/>
        <v>0</v>
      </c>
      <c r="M180" s="481"/>
      <c r="N180" s="133"/>
      <c r="O180" s="571">
        <f t="shared" si="88"/>
        <v>0</v>
      </c>
      <c r="P180" s="465">
        <f t="shared" si="89"/>
        <v>0</v>
      </c>
      <c r="Q180" s="140">
        <f t="shared" si="90"/>
        <v>0</v>
      </c>
      <c r="R180" s="466">
        <f t="shared" si="85"/>
        <v>0</v>
      </c>
    </row>
    <row r="181" spans="1:18" ht="22.5" outlineLevel="1">
      <c r="A181" s="464">
        <v>174</v>
      </c>
      <c r="B181" s="48" t="s">
        <v>1015</v>
      </c>
      <c r="C181" s="536" t="s">
        <v>1016</v>
      </c>
      <c r="D181" s="498">
        <f>SUM(D182:D192)</f>
        <v>0</v>
      </c>
      <c r="E181" s="122">
        <f>SUM(E182:E192)</f>
        <v>233</v>
      </c>
      <c r="F181" s="466">
        <f t="shared" si="82"/>
        <v>233</v>
      </c>
      <c r="G181" s="498">
        <f>SUM(G182:G192)</f>
        <v>0</v>
      </c>
      <c r="H181" s="122">
        <f>SUM(H182:H192)</f>
        <v>0</v>
      </c>
      <c r="I181" s="571">
        <f t="shared" si="86"/>
        <v>0</v>
      </c>
      <c r="J181" s="498">
        <f>SUM(J182:J192)</f>
        <v>0</v>
      </c>
      <c r="K181" s="122">
        <f>SUM(K182:K192)</f>
        <v>0</v>
      </c>
      <c r="L181" s="571">
        <f t="shared" si="87"/>
        <v>0</v>
      </c>
      <c r="M181" s="498">
        <f>SUM(M182:M192)</f>
        <v>0</v>
      </c>
      <c r="N181" s="122">
        <f>SUM(N182:N192)</f>
        <v>0</v>
      </c>
      <c r="O181" s="571">
        <f t="shared" si="88"/>
        <v>0</v>
      </c>
      <c r="P181" s="465">
        <f t="shared" si="89"/>
        <v>0</v>
      </c>
      <c r="Q181" s="140">
        <f t="shared" si="90"/>
        <v>233</v>
      </c>
      <c r="R181" s="466">
        <f t="shared" si="85"/>
        <v>233</v>
      </c>
    </row>
    <row r="182" spans="1:18" ht="12.75" outlineLevel="1">
      <c r="A182" s="464">
        <v>175</v>
      </c>
      <c r="B182" s="48" t="s">
        <v>589</v>
      </c>
      <c r="C182" s="536" t="s">
        <v>1017</v>
      </c>
      <c r="D182" s="345">
        <v>0</v>
      </c>
      <c r="E182" s="124"/>
      <c r="F182" s="466">
        <f t="shared" si="82"/>
        <v>0</v>
      </c>
      <c r="G182" s="479">
        <v>0</v>
      </c>
      <c r="H182" s="153"/>
      <c r="I182" s="571">
        <f t="shared" si="86"/>
        <v>0</v>
      </c>
      <c r="J182" s="481">
        <v>0</v>
      </c>
      <c r="K182" s="133"/>
      <c r="L182" s="571">
        <f t="shared" si="87"/>
        <v>0</v>
      </c>
      <c r="M182" s="481"/>
      <c r="N182" s="133"/>
      <c r="O182" s="571">
        <f t="shared" si="88"/>
        <v>0</v>
      </c>
      <c r="P182" s="465">
        <f t="shared" si="89"/>
        <v>0</v>
      </c>
      <c r="Q182" s="140">
        <f t="shared" si="90"/>
        <v>0</v>
      </c>
      <c r="R182" s="466">
        <f t="shared" si="85"/>
        <v>0</v>
      </c>
    </row>
    <row r="183" spans="1:18" ht="12.75" outlineLevel="1">
      <c r="A183" s="464">
        <v>176</v>
      </c>
      <c r="B183" s="48" t="s">
        <v>591</v>
      </c>
      <c r="C183" s="536" t="s">
        <v>1018</v>
      </c>
      <c r="D183" s="345">
        <v>0</v>
      </c>
      <c r="E183" s="124"/>
      <c r="F183" s="466">
        <f t="shared" si="82"/>
        <v>0</v>
      </c>
      <c r="G183" s="479">
        <v>0</v>
      </c>
      <c r="H183" s="153"/>
      <c r="I183" s="571">
        <f t="shared" si="86"/>
        <v>0</v>
      </c>
      <c r="J183" s="481">
        <v>0</v>
      </c>
      <c r="K183" s="133"/>
      <c r="L183" s="571">
        <f t="shared" si="87"/>
        <v>0</v>
      </c>
      <c r="M183" s="481"/>
      <c r="N183" s="133"/>
      <c r="O183" s="571">
        <f t="shared" si="88"/>
        <v>0</v>
      </c>
      <c r="P183" s="465">
        <f t="shared" si="89"/>
        <v>0</v>
      </c>
      <c r="Q183" s="140">
        <f t="shared" si="90"/>
        <v>0</v>
      </c>
      <c r="R183" s="466">
        <f t="shared" si="85"/>
        <v>0</v>
      </c>
    </row>
    <row r="184" spans="1:18" ht="12.75" outlineLevel="1">
      <c r="A184" s="464">
        <v>177</v>
      </c>
      <c r="B184" s="48" t="s">
        <v>593</v>
      </c>
      <c r="C184" s="536" t="s">
        <v>1019</v>
      </c>
      <c r="D184" s="345">
        <v>0</v>
      </c>
      <c r="E184" s="124"/>
      <c r="F184" s="466">
        <f t="shared" si="82"/>
        <v>0</v>
      </c>
      <c r="G184" s="479">
        <v>0</v>
      </c>
      <c r="H184" s="153"/>
      <c r="I184" s="571">
        <f t="shared" si="86"/>
        <v>0</v>
      </c>
      <c r="J184" s="481">
        <v>0</v>
      </c>
      <c r="K184" s="133"/>
      <c r="L184" s="571">
        <f t="shared" si="87"/>
        <v>0</v>
      </c>
      <c r="M184" s="481"/>
      <c r="N184" s="133"/>
      <c r="O184" s="571">
        <f t="shared" si="88"/>
        <v>0</v>
      </c>
      <c r="P184" s="465">
        <f t="shared" si="89"/>
        <v>0</v>
      </c>
      <c r="Q184" s="140">
        <f t="shared" si="90"/>
        <v>0</v>
      </c>
      <c r="R184" s="466">
        <f t="shared" si="85"/>
        <v>0</v>
      </c>
    </row>
    <row r="185" spans="1:18" ht="12.75" outlineLevel="1">
      <c r="A185" s="464">
        <v>178</v>
      </c>
      <c r="B185" s="48" t="s">
        <v>595</v>
      </c>
      <c r="C185" s="536" t="s">
        <v>1020</v>
      </c>
      <c r="D185" s="345">
        <v>0</v>
      </c>
      <c r="E185" s="124">
        <v>233</v>
      </c>
      <c r="F185" s="466">
        <f t="shared" si="82"/>
        <v>233</v>
      </c>
      <c r="G185" s="479">
        <v>0</v>
      </c>
      <c r="H185" s="153"/>
      <c r="I185" s="571">
        <f t="shared" si="86"/>
        <v>0</v>
      </c>
      <c r="J185" s="481">
        <v>0</v>
      </c>
      <c r="K185" s="133"/>
      <c r="L185" s="571">
        <f t="shared" si="87"/>
        <v>0</v>
      </c>
      <c r="M185" s="481"/>
      <c r="N185" s="133"/>
      <c r="O185" s="571">
        <f t="shared" si="88"/>
        <v>0</v>
      </c>
      <c r="P185" s="465">
        <f t="shared" si="89"/>
        <v>0</v>
      </c>
      <c r="Q185" s="140">
        <f t="shared" si="90"/>
        <v>233</v>
      </c>
      <c r="R185" s="466">
        <f t="shared" si="85"/>
        <v>233</v>
      </c>
    </row>
    <row r="186" spans="1:18" ht="12.75" outlineLevel="1">
      <c r="A186" s="464">
        <v>179</v>
      </c>
      <c r="B186" s="48" t="s">
        <v>597</v>
      </c>
      <c r="C186" s="536" t="s">
        <v>1021</v>
      </c>
      <c r="D186" s="345">
        <v>0</v>
      </c>
      <c r="E186" s="124"/>
      <c r="F186" s="466">
        <f t="shared" si="82"/>
        <v>0</v>
      </c>
      <c r="G186" s="479">
        <v>0</v>
      </c>
      <c r="H186" s="153"/>
      <c r="I186" s="571">
        <f t="shared" si="86"/>
        <v>0</v>
      </c>
      <c r="J186" s="481">
        <v>0</v>
      </c>
      <c r="K186" s="133"/>
      <c r="L186" s="571">
        <f t="shared" si="87"/>
        <v>0</v>
      </c>
      <c r="M186" s="481"/>
      <c r="N186" s="133"/>
      <c r="O186" s="571">
        <f t="shared" si="88"/>
        <v>0</v>
      </c>
      <c r="P186" s="465">
        <f t="shared" si="89"/>
        <v>0</v>
      </c>
      <c r="Q186" s="140">
        <f t="shared" si="90"/>
        <v>0</v>
      </c>
      <c r="R186" s="466">
        <f t="shared" si="85"/>
        <v>0</v>
      </c>
    </row>
    <row r="187" spans="1:18" ht="12.75" outlineLevel="1">
      <c r="A187" s="464">
        <v>180</v>
      </c>
      <c r="B187" s="48" t="s">
        <v>599</v>
      </c>
      <c r="C187" s="536" t="s">
        <v>1022</v>
      </c>
      <c r="D187" s="345">
        <v>0</v>
      </c>
      <c r="E187" s="124"/>
      <c r="F187" s="466">
        <f t="shared" si="82"/>
        <v>0</v>
      </c>
      <c r="G187" s="479">
        <v>0</v>
      </c>
      <c r="H187" s="153"/>
      <c r="I187" s="571">
        <f t="shared" si="86"/>
        <v>0</v>
      </c>
      <c r="J187" s="481">
        <v>0</v>
      </c>
      <c r="K187" s="133"/>
      <c r="L187" s="571">
        <f t="shared" si="87"/>
        <v>0</v>
      </c>
      <c r="M187" s="481"/>
      <c r="N187" s="133"/>
      <c r="O187" s="571">
        <f t="shared" si="88"/>
        <v>0</v>
      </c>
      <c r="P187" s="465">
        <f t="shared" si="89"/>
        <v>0</v>
      </c>
      <c r="Q187" s="140">
        <f t="shared" si="90"/>
        <v>0</v>
      </c>
      <c r="R187" s="466">
        <f t="shared" si="85"/>
        <v>0</v>
      </c>
    </row>
    <row r="188" spans="1:18" ht="22.5" outlineLevel="1">
      <c r="A188" s="464">
        <v>181</v>
      </c>
      <c r="B188" s="48" t="s">
        <v>601</v>
      </c>
      <c r="C188" s="536" t="s">
        <v>1023</v>
      </c>
      <c r="D188" s="345">
        <v>0</v>
      </c>
      <c r="E188" s="124"/>
      <c r="F188" s="466">
        <f t="shared" si="82"/>
        <v>0</v>
      </c>
      <c r="G188" s="479">
        <v>0</v>
      </c>
      <c r="H188" s="153"/>
      <c r="I188" s="571">
        <f t="shared" si="86"/>
        <v>0</v>
      </c>
      <c r="J188" s="481">
        <v>0</v>
      </c>
      <c r="K188" s="133"/>
      <c r="L188" s="571">
        <f t="shared" si="87"/>
        <v>0</v>
      </c>
      <c r="M188" s="481"/>
      <c r="N188" s="133"/>
      <c r="O188" s="571">
        <f t="shared" si="88"/>
        <v>0</v>
      </c>
      <c r="P188" s="465">
        <f t="shared" si="89"/>
        <v>0</v>
      </c>
      <c r="Q188" s="140">
        <f t="shared" si="90"/>
        <v>0</v>
      </c>
      <c r="R188" s="466">
        <f t="shared" si="85"/>
        <v>0</v>
      </c>
    </row>
    <row r="189" spans="1:18" ht="12.75" outlineLevel="1">
      <c r="A189" s="464">
        <v>182</v>
      </c>
      <c r="B189" s="48" t="s">
        <v>603</v>
      </c>
      <c r="C189" s="536" t="s">
        <v>1024</v>
      </c>
      <c r="D189" s="345">
        <v>0</v>
      </c>
      <c r="E189" s="124"/>
      <c r="F189" s="466">
        <f t="shared" si="82"/>
        <v>0</v>
      </c>
      <c r="G189" s="479">
        <v>0</v>
      </c>
      <c r="H189" s="153"/>
      <c r="I189" s="571">
        <f t="shared" si="86"/>
        <v>0</v>
      </c>
      <c r="J189" s="481">
        <v>0</v>
      </c>
      <c r="K189" s="133"/>
      <c r="L189" s="571">
        <f t="shared" si="87"/>
        <v>0</v>
      </c>
      <c r="M189" s="481"/>
      <c r="N189" s="133"/>
      <c r="O189" s="571">
        <f t="shared" si="88"/>
        <v>0</v>
      </c>
      <c r="P189" s="465">
        <f t="shared" si="89"/>
        <v>0</v>
      </c>
      <c r="Q189" s="140">
        <f t="shared" si="90"/>
        <v>0</v>
      </c>
      <c r="R189" s="466">
        <f t="shared" si="85"/>
        <v>0</v>
      </c>
    </row>
    <row r="190" spans="1:18" ht="12.75" outlineLevel="1">
      <c r="A190" s="464">
        <v>183</v>
      </c>
      <c r="B190" s="48" t="s">
        <v>605</v>
      </c>
      <c r="C190" s="536" t="s">
        <v>1025</v>
      </c>
      <c r="D190" s="345">
        <v>0</v>
      </c>
      <c r="E190" s="124"/>
      <c r="F190" s="466">
        <f t="shared" si="82"/>
        <v>0</v>
      </c>
      <c r="G190" s="479">
        <v>0</v>
      </c>
      <c r="H190" s="153"/>
      <c r="I190" s="571">
        <f t="shared" si="86"/>
        <v>0</v>
      </c>
      <c r="J190" s="481">
        <v>0</v>
      </c>
      <c r="K190" s="133"/>
      <c r="L190" s="571">
        <f t="shared" si="87"/>
        <v>0</v>
      </c>
      <c r="M190" s="481"/>
      <c r="N190" s="133"/>
      <c r="O190" s="571">
        <f t="shared" si="88"/>
        <v>0</v>
      </c>
      <c r="P190" s="465">
        <f t="shared" si="89"/>
        <v>0</v>
      </c>
      <c r="Q190" s="140">
        <f t="shared" si="90"/>
        <v>0</v>
      </c>
      <c r="R190" s="466">
        <f t="shared" si="85"/>
        <v>0</v>
      </c>
    </row>
    <row r="191" spans="1:18" ht="12.75" outlineLevel="1">
      <c r="A191" s="464">
        <v>184</v>
      </c>
      <c r="B191" s="48" t="s">
        <v>607</v>
      </c>
      <c r="C191" s="536" t="s">
        <v>1026</v>
      </c>
      <c r="D191" s="345">
        <v>0</v>
      </c>
      <c r="E191" s="124"/>
      <c r="F191" s="466">
        <f t="shared" si="82"/>
        <v>0</v>
      </c>
      <c r="G191" s="479">
        <v>0</v>
      </c>
      <c r="H191" s="153"/>
      <c r="I191" s="571">
        <f t="shared" si="86"/>
        <v>0</v>
      </c>
      <c r="J191" s="481">
        <v>0</v>
      </c>
      <c r="K191" s="133"/>
      <c r="L191" s="571">
        <f t="shared" si="87"/>
        <v>0</v>
      </c>
      <c r="M191" s="481"/>
      <c r="N191" s="133"/>
      <c r="O191" s="571">
        <f t="shared" si="88"/>
        <v>0</v>
      </c>
      <c r="P191" s="465">
        <f t="shared" si="89"/>
        <v>0</v>
      </c>
      <c r="Q191" s="140">
        <f t="shared" si="90"/>
        <v>0</v>
      </c>
      <c r="R191" s="466">
        <f t="shared" si="85"/>
        <v>0</v>
      </c>
    </row>
    <row r="192" spans="1:18" ht="12.75" outlineLevel="1">
      <c r="A192" s="464">
        <v>185</v>
      </c>
      <c r="B192" s="48" t="s">
        <v>609</v>
      </c>
      <c r="C192" s="536" t="s">
        <v>1027</v>
      </c>
      <c r="D192" s="345">
        <v>0</v>
      </c>
      <c r="E192" s="124"/>
      <c r="F192" s="466">
        <f t="shared" si="82"/>
        <v>0</v>
      </c>
      <c r="G192" s="479">
        <v>0</v>
      </c>
      <c r="H192" s="153"/>
      <c r="I192" s="571">
        <f t="shared" si="86"/>
        <v>0</v>
      </c>
      <c r="J192" s="481">
        <v>0</v>
      </c>
      <c r="K192" s="133"/>
      <c r="L192" s="571">
        <f t="shared" si="87"/>
        <v>0</v>
      </c>
      <c r="M192" s="481"/>
      <c r="N192" s="133"/>
      <c r="O192" s="571">
        <f t="shared" si="88"/>
        <v>0</v>
      </c>
      <c r="P192" s="465">
        <f t="shared" si="89"/>
        <v>0</v>
      </c>
      <c r="Q192" s="140">
        <f t="shared" si="90"/>
        <v>0</v>
      </c>
      <c r="R192" s="466">
        <f t="shared" si="85"/>
        <v>0</v>
      </c>
    </row>
    <row r="193" spans="1:18" ht="12.75" outlineLevel="1">
      <c r="A193" s="464">
        <v>186</v>
      </c>
      <c r="B193" s="48" t="s">
        <v>1028</v>
      </c>
      <c r="C193" s="536" t="s">
        <v>1029</v>
      </c>
      <c r="D193" s="498">
        <v>0</v>
      </c>
      <c r="E193" s="122"/>
      <c r="F193" s="466">
        <f t="shared" si="82"/>
        <v>0</v>
      </c>
      <c r="G193" s="508">
        <v>0</v>
      </c>
      <c r="H193" s="152"/>
      <c r="I193" s="571">
        <f t="shared" si="86"/>
        <v>0</v>
      </c>
      <c r="J193" s="481">
        <v>0</v>
      </c>
      <c r="K193" s="133"/>
      <c r="L193" s="571">
        <f t="shared" si="87"/>
        <v>0</v>
      </c>
      <c r="M193" s="481"/>
      <c r="N193" s="133"/>
      <c r="O193" s="571">
        <f t="shared" si="88"/>
        <v>0</v>
      </c>
      <c r="P193" s="465">
        <f t="shared" si="89"/>
        <v>0</v>
      </c>
      <c r="Q193" s="140">
        <f t="shared" si="90"/>
        <v>0</v>
      </c>
      <c r="R193" s="466">
        <f t="shared" si="85"/>
        <v>0</v>
      </c>
    </row>
    <row r="194" spans="1:18" ht="12.75" outlineLevel="1">
      <c r="A194" s="464">
        <v>187</v>
      </c>
      <c r="B194" s="48" t="s">
        <v>1030</v>
      </c>
      <c r="C194" s="536" t="s">
        <v>1031</v>
      </c>
      <c r="D194" s="498">
        <v>0</v>
      </c>
      <c r="E194" s="122"/>
      <c r="F194" s="466">
        <f t="shared" si="82"/>
        <v>0</v>
      </c>
      <c r="G194" s="508">
        <v>0</v>
      </c>
      <c r="H194" s="152"/>
      <c r="I194" s="571">
        <f t="shared" si="86"/>
        <v>0</v>
      </c>
      <c r="J194" s="481">
        <v>0</v>
      </c>
      <c r="K194" s="133"/>
      <c r="L194" s="571">
        <f t="shared" si="87"/>
        <v>0</v>
      </c>
      <c r="M194" s="481"/>
      <c r="N194" s="133"/>
      <c r="O194" s="571">
        <f t="shared" si="88"/>
        <v>0</v>
      </c>
      <c r="P194" s="465">
        <f t="shared" si="89"/>
        <v>0</v>
      </c>
      <c r="Q194" s="140">
        <f t="shared" si="90"/>
        <v>0</v>
      </c>
      <c r="R194" s="466">
        <f t="shared" si="85"/>
        <v>0</v>
      </c>
    </row>
    <row r="195" spans="1:18" ht="12.75" outlineLevel="1">
      <c r="A195" s="464">
        <v>188</v>
      </c>
      <c r="B195" s="48" t="s">
        <v>1032</v>
      </c>
      <c r="C195" s="536" t="s">
        <v>1033</v>
      </c>
      <c r="D195" s="498">
        <v>0</v>
      </c>
      <c r="E195" s="122"/>
      <c r="F195" s="466">
        <f t="shared" si="82"/>
        <v>0</v>
      </c>
      <c r="G195" s="508">
        <v>0</v>
      </c>
      <c r="H195" s="152"/>
      <c r="I195" s="571">
        <f t="shared" si="86"/>
        <v>0</v>
      </c>
      <c r="J195" s="481">
        <v>0</v>
      </c>
      <c r="K195" s="133"/>
      <c r="L195" s="571">
        <f t="shared" si="87"/>
        <v>0</v>
      </c>
      <c r="M195" s="481"/>
      <c r="N195" s="133"/>
      <c r="O195" s="571">
        <f t="shared" si="88"/>
        <v>0</v>
      </c>
      <c r="P195" s="465">
        <f t="shared" si="89"/>
        <v>0</v>
      </c>
      <c r="Q195" s="140">
        <f t="shared" si="90"/>
        <v>0</v>
      </c>
      <c r="R195" s="466">
        <f t="shared" si="85"/>
        <v>0</v>
      </c>
    </row>
    <row r="196" spans="1:18" ht="22.5" outlineLevel="1">
      <c r="A196" s="464">
        <v>189</v>
      </c>
      <c r="B196" s="48" t="s">
        <v>1034</v>
      </c>
      <c r="C196" s="536" t="s">
        <v>1035</v>
      </c>
      <c r="D196" s="498">
        <f>SUM(D197:D206)</f>
        <v>130000</v>
      </c>
      <c r="E196" s="122">
        <f>SUM(E197:E206)</f>
        <v>231984</v>
      </c>
      <c r="F196" s="466">
        <f t="shared" ref="F196:F208" si="91">SUM(E196-D196)</f>
        <v>101984</v>
      </c>
      <c r="G196" s="498">
        <f>SUM(G197:G206)</f>
        <v>0</v>
      </c>
      <c r="H196" s="122">
        <f>SUM(H197:H206)</f>
        <v>0</v>
      </c>
      <c r="I196" s="571">
        <f t="shared" si="86"/>
        <v>0</v>
      </c>
      <c r="J196" s="498">
        <f>SUM(J197:J206)</f>
        <v>0</v>
      </c>
      <c r="K196" s="122">
        <f>SUM(K197:K206)</f>
        <v>0</v>
      </c>
      <c r="L196" s="571">
        <f t="shared" si="87"/>
        <v>0</v>
      </c>
      <c r="M196" s="498">
        <f>SUM(M197:M206)</f>
        <v>0</v>
      </c>
      <c r="N196" s="122">
        <f>SUM(N197:N206)</f>
        <v>0</v>
      </c>
      <c r="O196" s="571">
        <f t="shared" si="88"/>
        <v>0</v>
      </c>
      <c r="P196" s="465">
        <f t="shared" si="89"/>
        <v>130000</v>
      </c>
      <c r="Q196" s="140">
        <f t="shared" si="90"/>
        <v>231984</v>
      </c>
      <c r="R196" s="466">
        <f t="shared" si="85"/>
        <v>101984</v>
      </c>
    </row>
    <row r="197" spans="1:18" ht="12.75" outlineLevel="1">
      <c r="A197" s="464">
        <v>190</v>
      </c>
      <c r="B197" s="48" t="s">
        <v>589</v>
      </c>
      <c r="C197" s="536" t="s">
        <v>1036</v>
      </c>
      <c r="D197" s="345">
        <v>0</v>
      </c>
      <c r="E197" s="124"/>
      <c r="F197" s="466">
        <f t="shared" si="91"/>
        <v>0</v>
      </c>
      <c r="G197" s="479">
        <v>0</v>
      </c>
      <c r="H197" s="153"/>
      <c r="I197" s="571">
        <f t="shared" si="86"/>
        <v>0</v>
      </c>
      <c r="J197" s="481">
        <v>0</v>
      </c>
      <c r="K197" s="133"/>
      <c r="L197" s="571">
        <f t="shared" si="87"/>
        <v>0</v>
      </c>
      <c r="M197" s="481"/>
      <c r="N197" s="133"/>
      <c r="O197" s="571">
        <f t="shared" si="88"/>
        <v>0</v>
      </c>
      <c r="P197" s="465">
        <f t="shared" si="89"/>
        <v>0</v>
      </c>
      <c r="Q197" s="140">
        <f t="shared" si="90"/>
        <v>0</v>
      </c>
      <c r="R197" s="466">
        <f t="shared" si="85"/>
        <v>0</v>
      </c>
    </row>
    <row r="198" spans="1:18" ht="12.75" outlineLevel="1">
      <c r="A198" s="464">
        <v>191</v>
      </c>
      <c r="B198" s="48" t="s">
        <v>591</v>
      </c>
      <c r="C198" s="536" t="s">
        <v>1037</v>
      </c>
      <c r="D198" s="345">
        <v>0</v>
      </c>
      <c r="E198" s="124"/>
      <c r="F198" s="466">
        <f t="shared" si="91"/>
        <v>0</v>
      </c>
      <c r="G198" s="479">
        <v>0</v>
      </c>
      <c r="H198" s="153"/>
      <c r="I198" s="571">
        <f t="shared" si="86"/>
        <v>0</v>
      </c>
      <c r="J198" s="481">
        <v>0</v>
      </c>
      <c r="K198" s="133"/>
      <c r="L198" s="571">
        <f t="shared" si="87"/>
        <v>0</v>
      </c>
      <c r="M198" s="481"/>
      <c r="N198" s="133"/>
      <c r="O198" s="571">
        <f t="shared" si="88"/>
        <v>0</v>
      </c>
      <c r="P198" s="465">
        <f t="shared" si="89"/>
        <v>0</v>
      </c>
      <c r="Q198" s="140">
        <f t="shared" si="90"/>
        <v>0</v>
      </c>
      <c r="R198" s="466">
        <f t="shared" si="85"/>
        <v>0</v>
      </c>
    </row>
    <row r="199" spans="1:18" ht="12.75" outlineLevel="1">
      <c r="A199" s="464">
        <v>192</v>
      </c>
      <c r="B199" s="48" t="s">
        <v>593</v>
      </c>
      <c r="C199" s="536" t="s">
        <v>1038</v>
      </c>
      <c r="D199" s="345">
        <v>0</v>
      </c>
      <c r="E199" s="124">
        <v>33416</v>
      </c>
      <c r="F199" s="466">
        <f t="shared" si="91"/>
        <v>33416</v>
      </c>
      <c r="G199" s="479">
        <v>0</v>
      </c>
      <c r="H199" s="153"/>
      <c r="I199" s="571">
        <f t="shared" si="86"/>
        <v>0</v>
      </c>
      <c r="J199" s="481">
        <v>0</v>
      </c>
      <c r="K199" s="133"/>
      <c r="L199" s="571">
        <f t="shared" si="87"/>
        <v>0</v>
      </c>
      <c r="M199" s="481"/>
      <c r="N199" s="133"/>
      <c r="O199" s="571">
        <f t="shared" si="88"/>
        <v>0</v>
      </c>
      <c r="P199" s="465">
        <f t="shared" si="89"/>
        <v>0</v>
      </c>
      <c r="Q199" s="140">
        <f t="shared" si="90"/>
        <v>33416</v>
      </c>
      <c r="R199" s="466">
        <f t="shared" si="85"/>
        <v>33416</v>
      </c>
    </row>
    <row r="200" spans="1:18" ht="12.75" outlineLevel="1">
      <c r="A200" s="464">
        <v>193</v>
      </c>
      <c r="B200" s="48" t="s">
        <v>595</v>
      </c>
      <c r="C200" s="536" t="s">
        <v>1039</v>
      </c>
      <c r="D200" s="345">
        <v>0</v>
      </c>
      <c r="E200" s="124">
        <v>2157</v>
      </c>
      <c r="F200" s="466">
        <f t="shared" si="91"/>
        <v>2157</v>
      </c>
      <c r="G200" s="479">
        <v>0</v>
      </c>
      <c r="H200" s="153"/>
      <c r="I200" s="571">
        <f t="shared" si="86"/>
        <v>0</v>
      </c>
      <c r="J200" s="481">
        <v>0</v>
      </c>
      <c r="K200" s="133"/>
      <c r="L200" s="571">
        <f t="shared" si="87"/>
        <v>0</v>
      </c>
      <c r="M200" s="481"/>
      <c r="N200" s="133"/>
      <c r="O200" s="571">
        <f t="shared" si="88"/>
        <v>0</v>
      </c>
      <c r="P200" s="465">
        <f t="shared" si="89"/>
        <v>0</v>
      </c>
      <c r="Q200" s="140">
        <f t="shared" si="90"/>
        <v>2157</v>
      </c>
      <c r="R200" s="466">
        <f t="shared" si="85"/>
        <v>2157</v>
      </c>
    </row>
    <row r="201" spans="1:18" ht="12.75" outlineLevel="1">
      <c r="A201" s="464">
        <v>194</v>
      </c>
      <c r="B201" s="48" t="s">
        <v>597</v>
      </c>
      <c r="C201" s="536" t="s">
        <v>1040</v>
      </c>
      <c r="D201" s="345">
        <v>0</v>
      </c>
      <c r="E201" s="124"/>
      <c r="F201" s="466">
        <f t="shared" si="91"/>
        <v>0</v>
      </c>
      <c r="G201" s="479">
        <v>0</v>
      </c>
      <c r="H201" s="153"/>
      <c r="I201" s="571">
        <f t="shared" si="86"/>
        <v>0</v>
      </c>
      <c r="J201" s="481">
        <v>0</v>
      </c>
      <c r="K201" s="133"/>
      <c r="L201" s="571">
        <f t="shared" si="87"/>
        <v>0</v>
      </c>
      <c r="M201" s="481"/>
      <c r="N201" s="133"/>
      <c r="O201" s="571">
        <f t="shared" si="88"/>
        <v>0</v>
      </c>
      <c r="P201" s="465">
        <f t="shared" si="89"/>
        <v>0</v>
      </c>
      <c r="Q201" s="140">
        <f t="shared" si="90"/>
        <v>0</v>
      </c>
      <c r="R201" s="466">
        <f t="shared" si="85"/>
        <v>0</v>
      </c>
    </row>
    <row r="202" spans="1:18" ht="12.75" outlineLevel="1">
      <c r="A202" s="464">
        <v>195</v>
      </c>
      <c r="B202" s="48" t="s">
        <v>599</v>
      </c>
      <c r="C202" s="536" t="s">
        <v>1041</v>
      </c>
      <c r="D202" s="345">
        <v>0</v>
      </c>
      <c r="E202" s="124"/>
      <c r="F202" s="466">
        <f t="shared" si="91"/>
        <v>0</v>
      </c>
      <c r="G202" s="479">
        <v>0</v>
      </c>
      <c r="H202" s="153"/>
      <c r="I202" s="571">
        <f t="shared" si="86"/>
        <v>0</v>
      </c>
      <c r="J202" s="481">
        <v>0</v>
      </c>
      <c r="K202" s="133"/>
      <c r="L202" s="571">
        <f t="shared" si="87"/>
        <v>0</v>
      </c>
      <c r="M202" s="481"/>
      <c r="N202" s="133"/>
      <c r="O202" s="571">
        <f t="shared" si="88"/>
        <v>0</v>
      </c>
      <c r="P202" s="465">
        <f t="shared" si="89"/>
        <v>0</v>
      </c>
      <c r="Q202" s="140">
        <f t="shared" si="90"/>
        <v>0</v>
      </c>
      <c r="R202" s="466">
        <f t="shared" si="85"/>
        <v>0</v>
      </c>
    </row>
    <row r="203" spans="1:18" ht="22.5" outlineLevel="1">
      <c r="A203" s="464">
        <v>196</v>
      </c>
      <c r="B203" s="48" t="s">
        <v>601</v>
      </c>
      <c r="C203" s="536" t="s">
        <v>1042</v>
      </c>
      <c r="D203" s="345">
        <v>130000</v>
      </c>
      <c r="E203" s="124">
        <v>147993</v>
      </c>
      <c r="F203" s="466">
        <f t="shared" si="91"/>
        <v>17993</v>
      </c>
      <c r="G203" s="479">
        <v>0</v>
      </c>
      <c r="H203" s="153"/>
      <c r="I203" s="571">
        <f t="shared" si="86"/>
        <v>0</v>
      </c>
      <c r="J203" s="481">
        <v>0</v>
      </c>
      <c r="K203" s="133"/>
      <c r="L203" s="571">
        <f t="shared" si="87"/>
        <v>0</v>
      </c>
      <c r="M203" s="481"/>
      <c r="N203" s="133"/>
      <c r="O203" s="571">
        <f t="shared" si="88"/>
        <v>0</v>
      </c>
      <c r="P203" s="465">
        <f t="shared" si="89"/>
        <v>130000</v>
      </c>
      <c r="Q203" s="140">
        <f t="shared" si="90"/>
        <v>147993</v>
      </c>
      <c r="R203" s="466">
        <f t="shared" ref="R203:R207" si="92">SUM(Q203-P203)</f>
        <v>17993</v>
      </c>
    </row>
    <row r="204" spans="1:18" ht="12.75" outlineLevel="1">
      <c r="A204" s="464">
        <v>197</v>
      </c>
      <c r="B204" s="48" t="s">
        <v>603</v>
      </c>
      <c r="C204" s="536" t="s">
        <v>1043</v>
      </c>
      <c r="D204" s="345">
        <v>0</v>
      </c>
      <c r="E204" s="124">
        <v>48418</v>
      </c>
      <c r="F204" s="466">
        <f t="shared" si="91"/>
        <v>48418</v>
      </c>
      <c r="G204" s="508">
        <v>0</v>
      </c>
      <c r="H204" s="152"/>
      <c r="I204" s="571">
        <f t="shared" ref="I204:I207" si="93">SUM(H204-G204)</f>
        <v>0</v>
      </c>
      <c r="J204" s="481">
        <v>0</v>
      </c>
      <c r="K204" s="133"/>
      <c r="L204" s="571">
        <f t="shared" ref="L204:L207" si="94">SUM(K204-J204)</f>
        <v>0</v>
      </c>
      <c r="M204" s="481"/>
      <c r="N204" s="133"/>
      <c r="O204" s="571">
        <f t="shared" ref="O204:O207" si="95">SUM(N204-M204)</f>
        <v>0</v>
      </c>
      <c r="P204" s="465">
        <f t="shared" si="89"/>
        <v>0</v>
      </c>
      <c r="Q204" s="140">
        <f t="shared" si="90"/>
        <v>48418</v>
      </c>
      <c r="R204" s="466">
        <f t="shared" si="92"/>
        <v>48418</v>
      </c>
    </row>
    <row r="205" spans="1:18" ht="12.75" outlineLevel="1">
      <c r="A205" s="464">
        <v>198</v>
      </c>
      <c r="B205" s="48" t="s">
        <v>607</v>
      </c>
      <c r="C205" s="536" t="s">
        <v>1044</v>
      </c>
      <c r="D205" s="345">
        <v>0</v>
      </c>
      <c r="E205" s="124"/>
      <c r="F205" s="466">
        <f t="shared" si="91"/>
        <v>0</v>
      </c>
      <c r="G205" s="509">
        <v>0</v>
      </c>
      <c r="H205" s="154"/>
      <c r="I205" s="571">
        <f t="shared" si="93"/>
        <v>0</v>
      </c>
      <c r="J205" s="481">
        <v>0</v>
      </c>
      <c r="K205" s="133"/>
      <c r="L205" s="571">
        <f t="shared" si="94"/>
        <v>0</v>
      </c>
      <c r="M205" s="481"/>
      <c r="N205" s="133"/>
      <c r="O205" s="571">
        <f t="shared" si="95"/>
        <v>0</v>
      </c>
      <c r="P205" s="465">
        <f t="shared" si="89"/>
        <v>0</v>
      </c>
      <c r="Q205" s="140">
        <f t="shared" si="90"/>
        <v>0</v>
      </c>
      <c r="R205" s="466">
        <f t="shared" si="92"/>
        <v>0</v>
      </c>
    </row>
    <row r="206" spans="1:18" ht="12.75" outlineLevel="1">
      <c r="A206" s="464">
        <v>199</v>
      </c>
      <c r="B206" s="48" t="s">
        <v>609</v>
      </c>
      <c r="C206" s="536" t="s">
        <v>1045</v>
      </c>
      <c r="D206" s="345">
        <v>0</v>
      </c>
      <c r="E206" s="124"/>
      <c r="F206" s="466">
        <f t="shared" si="91"/>
        <v>0</v>
      </c>
      <c r="G206" s="509">
        <v>0</v>
      </c>
      <c r="H206" s="154"/>
      <c r="I206" s="571">
        <f t="shared" si="93"/>
        <v>0</v>
      </c>
      <c r="J206" s="481">
        <v>0</v>
      </c>
      <c r="K206" s="133"/>
      <c r="L206" s="571">
        <f t="shared" si="94"/>
        <v>0</v>
      </c>
      <c r="M206" s="481"/>
      <c r="N206" s="133"/>
      <c r="O206" s="571">
        <f t="shared" si="95"/>
        <v>0</v>
      </c>
      <c r="P206" s="465">
        <f t="shared" si="89"/>
        <v>0</v>
      </c>
      <c r="Q206" s="140">
        <f t="shared" si="90"/>
        <v>0</v>
      </c>
      <c r="R206" s="466">
        <f t="shared" si="92"/>
        <v>0</v>
      </c>
    </row>
    <row r="207" spans="1:18" ht="12.75" outlineLevel="1">
      <c r="A207" s="464">
        <v>200</v>
      </c>
      <c r="B207" s="48" t="s">
        <v>1046</v>
      </c>
      <c r="C207" s="536" t="s">
        <v>1047</v>
      </c>
      <c r="D207" s="498">
        <f>SUM('02 BE'!D289+'02 BE'!G223+'02 BE'!J223++'02 BE'!M223)-SUM('03 KI'!P23+'03 KI'!P25+'03 KI'!P65+'03 KI'!P137+'03 KI'!P139+'03 KI'!P144+'03 KI'!P145+'03 KI'!P146+'03 KI'!P157+'03 KI'!P168+'03 KI'!P179+'03 KI'!P181+'03 KI'!P193+'03 KI'!P194+'03 KI'!P195+'03 KI'!P196+'03 KI'!P217+'03 KI'!P223+'03 KI'!P286)</f>
        <v>57046</v>
      </c>
      <c r="E207" s="499">
        <v>0</v>
      </c>
      <c r="F207" s="466">
        <f t="shared" si="91"/>
        <v>-57046</v>
      </c>
      <c r="G207" s="503"/>
      <c r="H207" s="155"/>
      <c r="I207" s="571">
        <f t="shared" si="93"/>
        <v>0</v>
      </c>
      <c r="J207" s="481">
        <v>0</v>
      </c>
      <c r="K207" s="133"/>
      <c r="L207" s="571">
        <f t="shared" si="94"/>
        <v>0</v>
      </c>
      <c r="M207" s="481"/>
      <c r="N207" s="133"/>
      <c r="O207" s="571">
        <f t="shared" si="95"/>
        <v>0</v>
      </c>
      <c r="P207" s="465">
        <f>SUM(D207,G207,J207,M207)</f>
        <v>57046</v>
      </c>
      <c r="Q207" s="465">
        <f>SUM(E207)</f>
        <v>0</v>
      </c>
      <c r="R207" s="466">
        <f t="shared" si="92"/>
        <v>-57046</v>
      </c>
    </row>
    <row r="208" spans="1:18" s="129" customFormat="1" ht="34.5" thickBot="1">
      <c r="A208" s="468">
        <v>201</v>
      </c>
      <c r="B208" s="500" t="s">
        <v>1048</v>
      </c>
      <c r="C208" s="169" t="s">
        <v>1049</v>
      </c>
      <c r="D208" s="469">
        <f>SUM(D139+D144+D145+D146+D157+D168+D179+D181+D193+D194+D195+D196+D207)</f>
        <v>187046</v>
      </c>
      <c r="E208" s="187">
        <f>SUM(E139+E144+E145+E146+E157+E168+E179+E181+E193+E194+E195+E196+E207)</f>
        <v>247085</v>
      </c>
      <c r="F208" s="545">
        <f t="shared" si="91"/>
        <v>60039</v>
      </c>
      <c r="G208" s="503">
        <v>0</v>
      </c>
      <c r="H208" s="155">
        <v>0</v>
      </c>
      <c r="I208" s="572">
        <f>SUM(H208-G208)</f>
        <v>0</v>
      </c>
      <c r="J208" s="503">
        <v>0</v>
      </c>
      <c r="K208" s="155">
        <v>0</v>
      </c>
      <c r="L208" s="572">
        <f>SUM(K208-J208)</f>
        <v>0</v>
      </c>
      <c r="M208" s="503">
        <v>0</v>
      </c>
      <c r="N208" s="155">
        <v>0</v>
      </c>
      <c r="O208" s="572">
        <f>SUM(N208-M208)</f>
        <v>0</v>
      </c>
      <c r="P208" s="474">
        <f>SUM(D208,G208,J208,M208)</f>
        <v>187046</v>
      </c>
      <c r="Q208" s="475">
        <f>SUM(Q139,Q144,Q145,Q146,Q157,Q168,Q179,Q181,Q193,Q194,Q195,Q196,Q207)</f>
        <v>247085</v>
      </c>
      <c r="R208" s="546">
        <f>SUM(F208,I208,L208,O208)</f>
        <v>60039</v>
      </c>
    </row>
    <row r="209" spans="1:18" ht="13.5" thickBot="1">
      <c r="A209" s="156"/>
      <c r="B209" s="38"/>
      <c r="C209" s="157"/>
      <c r="D209" s="556"/>
      <c r="E209" s="158"/>
      <c r="F209" s="557"/>
      <c r="G209" s="573"/>
      <c r="H209" s="159"/>
      <c r="I209" s="574"/>
      <c r="J209" s="600"/>
      <c r="K209" s="160"/>
      <c r="L209" s="574"/>
      <c r="M209" s="600"/>
      <c r="N209" s="160"/>
      <c r="O209" s="574"/>
      <c r="P209" s="600"/>
      <c r="Q209" s="160"/>
      <c r="R209" s="574"/>
    </row>
    <row r="210" spans="1:18" s="129" customFormat="1" ht="12.75" outlineLevel="1">
      <c r="A210" s="476">
        <v>202</v>
      </c>
      <c r="B210" s="39" t="s">
        <v>1050</v>
      </c>
      <c r="C210" s="538" t="s">
        <v>1051</v>
      </c>
      <c r="D210" s="492">
        <v>0</v>
      </c>
      <c r="E210" s="161">
        <v>8075</v>
      </c>
      <c r="F210" s="545">
        <f>SUM(E210-D210)</f>
        <v>8075</v>
      </c>
      <c r="G210" s="501">
        <v>0</v>
      </c>
      <c r="H210" s="162"/>
      <c r="I210" s="575">
        <f>SUM(H210-G210)</f>
        <v>0</v>
      </c>
      <c r="J210" s="502">
        <v>0</v>
      </c>
      <c r="K210" s="163"/>
      <c r="L210" s="575">
        <f>SUM(K210-J210)</f>
        <v>0</v>
      </c>
      <c r="M210" s="502"/>
      <c r="N210" s="163"/>
      <c r="O210" s="575">
        <f>SUM(N210-M210)</f>
        <v>0</v>
      </c>
      <c r="P210" s="465">
        <f t="shared" ref="P210:Q217" si="96">SUM(D210,G210,J210,M210)</f>
        <v>0</v>
      </c>
      <c r="Q210" s="140">
        <f t="shared" si="96"/>
        <v>8075</v>
      </c>
      <c r="R210" s="466">
        <f t="shared" ref="R210:R216" si="97">SUM(Q210-P210)</f>
        <v>8075</v>
      </c>
    </row>
    <row r="211" spans="1:18" s="129" customFormat="1" ht="12.75" outlineLevel="1">
      <c r="A211" s="468">
        <v>203</v>
      </c>
      <c r="B211" s="40" t="s">
        <v>1052</v>
      </c>
      <c r="C211" s="169" t="s">
        <v>1053</v>
      </c>
      <c r="D211" s="495">
        <v>0</v>
      </c>
      <c r="E211" s="144">
        <v>62608</v>
      </c>
      <c r="F211" s="545">
        <f>SUM(E211-D211)</f>
        <v>62608</v>
      </c>
      <c r="G211" s="503">
        <v>0</v>
      </c>
      <c r="H211" s="155"/>
      <c r="I211" s="571">
        <f t="shared" ref="I211:I217" si="98">SUM(H211-G211)</f>
        <v>0</v>
      </c>
      <c r="J211" s="504">
        <v>0</v>
      </c>
      <c r="K211" s="164"/>
      <c r="L211" s="571">
        <f t="shared" ref="L211:L217" si="99">SUM(K211-J211)</f>
        <v>0</v>
      </c>
      <c r="M211" s="504"/>
      <c r="N211" s="164"/>
      <c r="O211" s="571">
        <f t="shared" ref="O211:O217" si="100">SUM(N211-M211)</f>
        <v>0</v>
      </c>
      <c r="P211" s="465">
        <f t="shared" si="96"/>
        <v>0</v>
      </c>
      <c r="Q211" s="140">
        <f t="shared" si="96"/>
        <v>62608</v>
      </c>
      <c r="R211" s="466">
        <f t="shared" si="97"/>
        <v>62608</v>
      </c>
    </row>
    <row r="212" spans="1:18" s="129" customFormat="1" ht="12.75" outlineLevel="1">
      <c r="A212" s="468">
        <v>205</v>
      </c>
      <c r="B212" s="40" t="s">
        <v>1054</v>
      </c>
      <c r="C212" s="169" t="s">
        <v>1055</v>
      </c>
      <c r="D212" s="495">
        <v>0</v>
      </c>
      <c r="E212" s="144">
        <v>160</v>
      </c>
      <c r="F212" s="545">
        <f t="shared" ref="F212:F216" si="101">SUM(E212-D212)</f>
        <v>160</v>
      </c>
      <c r="G212" s="503">
        <v>1000</v>
      </c>
      <c r="H212" s="155">
        <v>534</v>
      </c>
      <c r="I212" s="571">
        <f t="shared" si="98"/>
        <v>-466</v>
      </c>
      <c r="J212" s="504">
        <v>0</v>
      </c>
      <c r="K212" s="164">
        <v>149</v>
      </c>
      <c r="L212" s="571">
        <f t="shared" si="99"/>
        <v>149</v>
      </c>
      <c r="M212" s="504"/>
      <c r="N212" s="164">
        <v>39</v>
      </c>
      <c r="O212" s="571">
        <f t="shared" si="100"/>
        <v>39</v>
      </c>
      <c r="P212" s="465">
        <f t="shared" si="96"/>
        <v>1000</v>
      </c>
      <c r="Q212" s="140">
        <f t="shared" si="96"/>
        <v>882</v>
      </c>
      <c r="R212" s="466">
        <f t="shared" si="97"/>
        <v>-118</v>
      </c>
    </row>
    <row r="213" spans="1:18" s="129" customFormat="1" ht="12.75" outlineLevel="1">
      <c r="A213" s="468">
        <v>206</v>
      </c>
      <c r="B213" s="40" t="s">
        <v>1056</v>
      </c>
      <c r="C213" s="169" t="s">
        <v>1057</v>
      </c>
      <c r="D213" s="495">
        <v>0</v>
      </c>
      <c r="E213" s="144">
        <v>3956</v>
      </c>
      <c r="F213" s="545">
        <f t="shared" si="101"/>
        <v>3956</v>
      </c>
      <c r="G213" s="503">
        <v>350</v>
      </c>
      <c r="H213" s="155">
        <v>1044</v>
      </c>
      <c r="I213" s="571">
        <f t="shared" si="98"/>
        <v>694</v>
      </c>
      <c r="J213" s="504">
        <v>0</v>
      </c>
      <c r="K213" s="164">
        <v>568</v>
      </c>
      <c r="L213" s="571">
        <f t="shared" si="99"/>
        <v>568</v>
      </c>
      <c r="M213" s="504"/>
      <c r="N213" s="164">
        <v>739</v>
      </c>
      <c r="O213" s="571">
        <f t="shared" si="100"/>
        <v>739</v>
      </c>
      <c r="P213" s="465">
        <f t="shared" si="96"/>
        <v>350</v>
      </c>
      <c r="Q213" s="140">
        <f t="shared" si="96"/>
        <v>6307</v>
      </c>
      <c r="R213" s="466">
        <f t="shared" si="97"/>
        <v>5957</v>
      </c>
    </row>
    <row r="214" spans="1:18" s="129" customFormat="1" ht="12.75" outlineLevel="1">
      <c r="A214" s="468">
        <v>207</v>
      </c>
      <c r="B214" s="40" t="s">
        <v>1058</v>
      </c>
      <c r="C214" s="169" t="s">
        <v>1059</v>
      </c>
      <c r="D214" s="495">
        <v>0</v>
      </c>
      <c r="E214" s="144">
        <v>0</v>
      </c>
      <c r="F214" s="545">
        <f t="shared" si="101"/>
        <v>0</v>
      </c>
      <c r="G214" s="505">
        <v>0</v>
      </c>
      <c r="H214" s="154"/>
      <c r="I214" s="571">
        <f t="shared" si="98"/>
        <v>0</v>
      </c>
      <c r="J214" s="504">
        <v>0</v>
      </c>
      <c r="K214" s="164"/>
      <c r="L214" s="571">
        <f t="shared" si="99"/>
        <v>0</v>
      </c>
      <c r="M214" s="504"/>
      <c r="N214" s="164"/>
      <c r="O214" s="571">
        <f t="shared" si="100"/>
        <v>0</v>
      </c>
      <c r="P214" s="465">
        <f t="shared" si="96"/>
        <v>0</v>
      </c>
      <c r="Q214" s="140">
        <f t="shared" si="96"/>
        <v>0</v>
      </c>
      <c r="R214" s="466">
        <f t="shared" si="97"/>
        <v>0</v>
      </c>
    </row>
    <row r="215" spans="1:18" s="129" customFormat="1" ht="22.5" outlineLevel="1">
      <c r="A215" s="468">
        <v>208</v>
      </c>
      <c r="B215" s="40" t="s">
        <v>1060</v>
      </c>
      <c r="C215" s="169" t="s">
        <v>1061</v>
      </c>
      <c r="D215" s="495">
        <v>0</v>
      </c>
      <c r="E215" s="144">
        <v>64903</v>
      </c>
      <c r="F215" s="545">
        <f t="shared" si="101"/>
        <v>64903</v>
      </c>
      <c r="G215" s="505">
        <v>0</v>
      </c>
      <c r="H215" s="154"/>
      <c r="I215" s="569">
        <f t="shared" si="98"/>
        <v>0</v>
      </c>
      <c r="J215" s="504">
        <v>0</v>
      </c>
      <c r="K215" s="164"/>
      <c r="L215" s="569">
        <f t="shared" si="99"/>
        <v>0</v>
      </c>
      <c r="M215" s="504"/>
      <c r="N215" s="164"/>
      <c r="O215" s="569">
        <f t="shared" si="100"/>
        <v>0</v>
      </c>
      <c r="P215" s="465">
        <f t="shared" si="96"/>
        <v>0</v>
      </c>
      <c r="Q215" s="140">
        <f t="shared" si="96"/>
        <v>64903</v>
      </c>
      <c r="R215" s="466">
        <f t="shared" si="97"/>
        <v>64903</v>
      </c>
    </row>
    <row r="216" spans="1:18" s="129" customFormat="1" ht="22.5" outlineLevel="1">
      <c r="A216" s="468">
        <v>209</v>
      </c>
      <c r="B216" s="40" t="s">
        <v>1062</v>
      </c>
      <c r="C216" s="169" t="s">
        <v>1063</v>
      </c>
      <c r="D216" s="495">
        <v>0</v>
      </c>
      <c r="E216" s="144">
        <v>9290</v>
      </c>
      <c r="F216" s="545">
        <f t="shared" si="101"/>
        <v>9290</v>
      </c>
      <c r="G216" s="503">
        <v>365</v>
      </c>
      <c r="H216" s="155">
        <v>272</v>
      </c>
      <c r="I216" s="569">
        <f t="shared" si="98"/>
        <v>-93</v>
      </c>
      <c r="J216" s="504">
        <v>0</v>
      </c>
      <c r="K216" s="164">
        <v>130</v>
      </c>
      <c r="L216" s="569">
        <f t="shared" si="99"/>
        <v>130</v>
      </c>
      <c r="M216" s="504"/>
      <c r="N216" s="164">
        <v>55</v>
      </c>
      <c r="O216" s="569">
        <f t="shared" si="100"/>
        <v>55</v>
      </c>
      <c r="P216" s="465">
        <f t="shared" si="96"/>
        <v>365</v>
      </c>
      <c r="Q216" s="140">
        <f t="shared" si="96"/>
        <v>9747</v>
      </c>
      <c r="R216" s="466">
        <f t="shared" si="97"/>
        <v>9382</v>
      </c>
    </row>
    <row r="217" spans="1:18" s="129" customFormat="1" ht="13.5" thickBot="1">
      <c r="A217" s="472">
        <v>210</v>
      </c>
      <c r="B217" s="473" t="s">
        <v>1064</v>
      </c>
      <c r="C217" s="537" t="s">
        <v>1065</v>
      </c>
      <c r="D217" s="474">
        <v>0</v>
      </c>
      <c r="E217" s="474">
        <f>SUM(E210:E216)</f>
        <v>148992</v>
      </c>
      <c r="F217" s="546">
        <f>SUM(E217-D217)</f>
        <v>148992</v>
      </c>
      <c r="G217" s="506">
        <f>SUM(G210:G216)</f>
        <v>1715</v>
      </c>
      <c r="H217" s="507">
        <f>SUM(H210:H216)</f>
        <v>1850</v>
      </c>
      <c r="I217" s="576">
        <f t="shared" si="98"/>
        <v>135</v>
      </c>
      <c r="J217" s="506">
        <f>SUM(J210:J216)</f>
        <v>0</v>
      </c>
      <c r="K217" s="507">
        <f>SUM(K210:K216)</f>
        <v>847</v>
      </c>
      <c r="L217" s="576">
        <f t="shared" si="99"/>
        <v>847</v>
      </c>
      <c r="M217" s="506">
        <f>SUM(M210:M216)</f>
        <v>0</v>
      </c>
      <c r="N217" s="507">
        <f>SUM(N210:N216)</f>
        <v>833</v>
      </c>
      <c r="O217" s="576">
        <f t="shared" si="100"/>
        <v>833</v>
      </c>
      <c r="P217" s="474">
        <f t="shared" si="96"/>
        <v>1715</v>
      </c>
      <c r="Q217" s="475">
        <f t="shared" si="96"/>
        <v>152522</v>
      </c>
      <c r="R217" s="546">
        <f>SUM(F217,I217,L217,O217)</f>
        <v>150807</v>
      </c>
    </row>
    <row r="218" spans="1:18" ht="12.75">
      <c r="A218" s="148"/>
      <c r="B218" s="41"/>
      <c r="C218" s="149"/>
      <c r="D218" s="165"/>
      <c r="E218" s="150"/>
      <c r="F218" s="555"/>
      <c r="G218" s="166"/>
      <c r="H218" s="167"/>
      <c r="I218" s="577"/>
      <c r="J218" s="601"/>
      <c r="K218" s="168"/>
      <c r="L218" s="577"/>
      <c r="M218" s="601"/>
      <c r="N218" s="168"/>
      <c r="O218" s="577"/>
      <c r="P218" s="601"/>
      <c r="Q218" s="168"/>
      <c r="R218" s="577"/>
    </row>
    <row r="219" spans="1:18" s="129" customFormat="1" ht="12.75" outlineLevel="1">
      <c r="A219" s="468">
        <v>211</v>
      </c>
      <c r="B219" s="40" t="s">
        <v>1066</v>
      </c>
      <c r="C219" s="169" t="s">
        <v>1067</v>
      </c>
      <c r="D219" s="495">
        <v>0</v>
      </c>
      <c r="E219" s="144">
        <v>157101</v>
      </c>
      <c r="F219" s="466">
        <f>SUM(E219-D219)</f>
        <v>157101</v>
      </c>
      <c r="G219" s="508">
        <v>0</v>
      </c>
      <c r="H219" s="155"/>
      <c r="I219" s="569"/>
      <c r="J219" s="504">
        <v>0</v>
      </c>
      <c r="K219" s="164"/>
      <c r="L219" s="569"/>
      <c r="M219" s="504"/>
      <c r="N219" s="164"/>
      <c r="O219" s="569"/>
      <c r="P219" s="465">
        <f t="shared" ref="P219:Q223" si="102">SUM(D219,G219,J219,M219)</f>
        <v>0</v>
      </c>
      <c r="Q219" s="140">
        <f t="shared" si="102"/>
        <v>157101</v>
      </c>
      <c r="R219" s="466">
        <f t="shared" ref="R219:R222" si="103">SUM(Q219-P219)</f>
        <v>157101</v>
      </c>
    </row>
    <row r="220" spans="1:18" s="129" customFormat="1" ht="12.75" outlineLevel="1">
      <c r="A220" s="468">
        <v>212</v>
      </c>
      <c r="B220" s="40" t="s">
        <v>1068</v>
      </c>
      <c r="C220" s="169" t="s">
        <v>1069</v>
      </c>
      <c r="D220" s="495">
        <v>0</v>
      </c>
      <c r="E220" s="144">
        <v>0</v>
      </c>
      <c r="F220" s="466">
        <v>0</v>
      </c>
      <c r="G220" s="509">
        <v>0</v>
      </c>
      <c r="H220" s="154"/>
      <c r="I220" s="578"/>
      <c r="J220" s="504">
        <v>0</v>
      </c>
      <c r="K220" s="164"/>
      <c r="L220" s="578"/>
      <c r="M220" s="504"/>
      <c r="N220" s="164"/>
      <c r="O220" s="578"/>
      <c r="P220" s="465">
        <f t="shared" si="102"/>
        <v>0</v>
      </c>
      <c r="Q220" s="140">
        <f t="shared" si="102"/>
        <v>0</v>
      </c>
      <c r="R220" s="466">
        <f t="shared" si="103"/>
        <v>0</v>
      </c>
    </row>
    <row r="221" spans="1:18" s="129" customFormat="1" ht="12.75" outlineLevel="1">
      <c r="A221" s="468">
        <v>213</v>
      </c>
      <c r="B221" s="40" t="s">
        <v>1070</v>
      </c>
      <c r="C221" s="169" t="s">
        <v>1071</v>
      </c>
      <c r="D221" s="495">
        <v>0</v>
      </c>
      <c r="E221" s="144">
        <v>0</v>
      </c>
      <c r="F221" s="466">
        <f t="shared" ref="F221:F222" si="104">SUM(E221-D221)</f>
        <v>0</v>
      </c>
      <c r="G221" s="509">
        <v>0</v>
      </c>
      <c r="H221" s="154"/>
      <c r="I221" s="569"/>
      <c r="J221" s="504">
        <v>0</v>
      </c>
      <c r="K221" s="164"/>
      <c r="L221" s="569"/>
      <c r="M221" s="504"/>
      <c r="N221" s="164"/>
      <c r="O221" s="569"/>
      <c r="P221" s="465">
        <f t="shared" si="102"/>
        <v>0</v>
      </c>
      <c r="Q221" s="140">
        <f t="shared" si="102"/>
        <v>0</v>
      </c>
      <c r="R221" s="466">
        <f t="shared" si="103"/>
        <v>0</v>
      </c>
    </row>
    <row r="222" spans="1:18" s="129" customFormat="1" ht="22.5" outlineLevel="1">
      <c r="A222" s="468">
        <v>214</v>
      </c>
      <c r="B222" s="40" t="s">
        <v>1072</v>
      </c>
      <c r="C222" s="169" t="s">
        <v>1073</v>
      </c>
      <c r="D222" s="495">
        <v>0</v>
      </c>
      <c r="E222" s="144">
        <v>42340</v>
      </c>
      <c r="F222" s="466">
        <f t="shared" si="104"/>
        <v>42340</v>
      </c>
      <c r="G222" s="503">
        <v>0</v>
      </c>
      <c r="H222" s="155"/>
      <c r="I222" s="572"/>
      <c r="J222" s="504">
        <v>0</v>
      </c>
      <c r="K222" s="164"/>
      <c r="L222" s="572"/>
      <c r="M222" s="504"/>
      <c r="N222" s="164"/>
      <c r="O222" s="572"/>
      <c r="P222" s="465">
        <f t="shared" si="102"/>
        <v>0</v>
      </c>
      <c r="Q222" s="140">
        <f t="shared" si="102"/>
        <v>42340</v>
      </c>
      <c r="R222" s="466">
        <f t="shared" si="103"/>
        <v>42340</v>
      </c>
    </row>
    <row r="223" spans="1:18" s="129" customFormat="1" ht="13.5" thickBot="1">
      <c r="A223" s="468">
        <v>215</v>
      </c>
      <c r="B223" s="40" t="s">
        <v>1074</v>
      </c>
      <c r="C223" s="169" t="s">
        <v>1075</v>
      </c>
      <c r="D223" s="474">
        <f t="shared" ref="D223:L223" si="105">SUM(D219:D222)</f>
        <v>0</v>
      </c>
      <c r="E223" s="475">
        <f t="shared" si="105"/>
        <v>199441</v>
      </c>
      <c r="F223" s="113">
        <f t="shared" si="105"/>
        <v>199441</v>
      </c>
      <c r="G223" s="506">
        <f t="shared" si="105"/>
        <v>0</v>
      </c>
      <c r="H223" s="507">
        <f t="shared" si="105"/>
        <v>0</v>
      </c>
      <c r="I223" s="579">
        <f t="shared" si="105"/>
        <v>0</v>
      </c>
      <c r="J223" s="506">
        <f t="shared" si="105"/>
        <v>0</v>
      </c>
      <c r="K223" s="507">
        <f t="shared" si="105"/>
        <v>0</v>
      </c>
      <c r="L223" s="579">
        <f t="shared" si="105"/>
        <v>0</v>
      </c>
      <c r="M223" s="504"/>
      <c r="N223" s="164"/>
      <c r="O223" s="579">
        <f>SUM(O219:O222)</f>
        <v>0</v>
      </c>
      <c r="P223" s="474">
        <f t="shared" si="102"/>
        <v>0</v>
      </c>
      <c r="Q223" s="475">
        <f t="shared" si="102"/>
        <v>199441</v>
      </c>
      <c r="R223" s="546">
        <f>SUM(F223,I223,L223,O223)</f>
        <v>199441</v>
      </c>
    </row>
    <row r="224" spans="1:18" ht="12.75">
      <c r="A224" s="170"/>
      <c r="B224" s="42"/>
      <c r="C224" s="171"/>
      <c r="D224" s="165"/>
      <c r="E224" s="150"/>
      <c r="F224" s="555"/>
      <c r="G224" s="580"/>
      <c r="H224" s="172"/>
      <c r="I224" s="581"/>
      <c r="J224" s="598"/>
      <c r="K224" s="151"/>
      <c r="L224" s="581"/>
      <c r="M224" s="598"/>
      <c r="N224" s="151"/>
      <c r="O224" s="581"/>
      <c r="P224" s="598"/>
      <c r="Q224" s="151"/>
      <c r="R224" s="581"/>
    </row>
    <row r="225" spans="1:18" s="129" customFormat="1" ht="22.5" outlineLevel="1">
      <c r="A225" s="468">
        <v>216</v>
      </c>
      <c r="B225" s="40" t="s">
        <v>1076</v>
      </c>
      <c r="C225" s="169" t="s">
        <v>1077</v>
      </c>
      <c r="D225" s="495">
        <v>0</v>
      </c>
      <c r="E225" s="144"/>
      <c r="F225" s="466">
        <f>SUM(E225-D225)</f>
        <v>0</v>
      </c>
      <c r="G225" s="479">
        <v>0</v>
      </c>
      <c r="H225" s="153"/>
      <c r="I225" s="571">
        <f>SUM(H225-G225)</f>
        <v>0</v>
      </c>
      <c r="J225" s="504"/>
      <c r="K225" s="164"/>
      <c r="L225" s="571">
        <f>SUM(K225-J225)</f>
        <v>0</v>
      </c>
      <c r="M225" s="504"/>
      <c r="N225" s="164"/>
      <c r="O225" s="571">
        <f>SUM(N225-M225)</f>
        <v>0</v>
      </c>
      <c r="P225" s="465">
        <f t="shared" ref="P225:P256" si="106">SUM(D225,G225,J225,M225)</f>
        <v>0</v>
      </c>
      <c r="Q225" s="140">
        <f t="shared" ref="Q225:Q256" si="107">SUM(E225,H225,K225,N225)</f>
        <v>0</v>
      </c>
      <c r="R225" s="466">
        <f t="shared" ref="R225:R285" si="108">SUM(Q225-P225)</f>
        <v>0</v>
      </c>
    </row>
    <row r="226" spans="1:18" s="129" customFormat="1" ht="33.75" outlineLevel="1">
      <c r="A226" s="468">
        <v>217</v>
      </c>
      <c r="B226" s="40" t="s">
        <v>1078</v>
      </c>
      <c r="C226" s="169" t="s">
        <v>1079</v>
      </c>
      <c r="D226" s="495">
        <f>SUM(D227:D236)</f>
        <v>0</v>
      </c>
      <c r="E226" s="144">
        <f>SUM(E227:E236)</f>
        <v>0</v>
      </c>
      <c r="F226" s="545">
        <f t="shared" ref="F226:F285" si="109">SUM(E226-D226)</f>
        <v>0</v>
      </c>
      <c r="G226" s="495">
        <f t="shared" ref="G226:N226" si="110">SUM(G227:G236)</f>
        <v>0</v>
      </c>
      <c r="H226" s="144">
        <f t="shared" si="110"/>
        <v>0</v>
      </c>
      <c r="I226" s="571">
        <f t="shared" ref="I226:I285" si="111">SUM(H226-G226)</f>
        <v>0</v>
      </c>
      <c r="J226" s="495">
        <f t="shared" si="110"/>
        <v>0</v>
      </c>
      <c r="K226" s="144">
        <f t="shared" si="110"/>
        <v>0</v>
      </c>
      <c r="L226" s="571">
        <f t="shared" ref="L226:L285" si="112">SUM(K226-J226)</f>
        <v>0</v>
      </c>
      <c r="M226" s="495">
        <f t="shared" si="110"/>
        <v>0</v>
      </c>
      <c r="N226" s="144">
        <f t="shared" si="110"/>
        <v>0</v>
      </c>
      <c r="O226" s="571">
        <f t="shared" ref="O226:O285" si="113">SUM(N226-M226)</f>
        <v>0</v>
      </c>
      <c r="P226" s="465">
        <f t="shared" si="106"/>
        <v>0</v>
      </c>
      <c r="Q226" s="140">
        <f t="shared" si="107"/>
        <v>0</v>
      </c>
      <c r="R226" s="466">
        <f t="shared" si="108"/>
        <v>0</v>
      </c>
    </row>
    <row r="227" spans="1:18" ht="12.75" outlineLevel="1">
      <c r="A227" s="464">
        <v>218</v>
      </c>
      <c r="B227" s="48" t="s">
        <v>78</v>
      </c>
      <c r="C227" s="536" t="s">
        <v>1079</v>
      </c>
      <c r="D227" s="345">
        <v>0</v>
      </c>
      <c r="E227" s="124"/>
      <c r="F227" s="466">
        <f t="shared" si="109"/>
        <v>0</v>
      </c>
      <c r="G227" s="479">
        <v>0</v>
      </c>
      <c r="H227" s="153"/>
      <c r="I227" s="571">
        <f t="shared" si="111"/>
        <v>0</v>
      </c>
      <c r="J227" s="481"/>
      <c r="K227" s="133"/>
      <c r="L227" s="571">
        <f t="shared" si="112"/>
        <v>0</v>
      </c>
      <c r="M227" s="481"/>
      <c r="N227" s="133"/>
      <c r="O227" s="571">
        <f t="shared" si="113"/>
        <v>0</v>
      </c>
      <c r="P227" s="465">
        <f t="shared" si="106"/>
        <v>0</v>
      </c>
      <c r="Q227" s="140">
        <f t="shared" si="107"/>
        <v>0</v>
      </c>
      <c r="R227" s="466">
        <f t="shared" si="108"/>
        <v>0</v>
      </c>
    </row>
    <row r="228" spans="1:18" ht="12.75" outlineLevel="1">
      <c r="A228" s="464">
        <v>219</v>
      </c>
      <c r="B228" s="48" t="s">
        <v>81</v>
      </c>
      <c r="C228" s="536" t="s">
        <v>1079</v>
      </c>
      <c r="D228" s="345">
        <v>0</v>
      </c>
      <c r="E228" s="124"/>
      <c r="F228" s="466">
        <f t="shared" si="109"/>
        <v>0</v>
      </c>
      <c r="G228" s="479">
        <v>0</v>
      </c>
      <c r="H228" s="153"/>
      <c r="I228" s="571">
        <f t="shared" si="111"/>
        <v>0</v>
      </c>
      <c r="J228" s="481"/>
      <c r="K228" s="133"/>
      <c r="L228" s="571">
        <f t="shared" si="112"/>
        <v>0</v>
      </c>
      <c r="M228" s="481"/>
      <c r="N228" s="133"/>
      <c r="O228" s="571">
        <f t="shared" si="113"/>
        <v>0</v>
      </c>
      <c r="P228" s="465">
        <f t="shared" si="106"/>
        <v>0</v>
      </c>
      <c r="Q228" s="140">
        <f t="shared" si="107"/>
        <v>0</v>
      </c>
      <c r="R228" s="466">
        <f t="shared" si="108"/>
        <v>0</v>
      </c>
    </row>
    <row r="229" spans="1:18" ht="22.5" outlineLevel="1">
      <c r="A229" s="464">
        <v>220</v>
      </c>
      <c r="B229" s="48" t="s">
        <v>84</v>
      </c>
      <c r="C229" s="536" t="s">
        <v>1079</v>
      </c>
      <c r="D229" s="345">
        <v>0</v>
      </c>
      <c r="E229" s="124"/>
      <c r="F229" s="466">
        <f t="shared" si="109"/>
        <v>0</v>
      </c>
      <c r="G229" s="479">
        <v>0</v>
      </c>
      <c r="H229" s="153"/>
      <c r="I229" s="571">
        <f t="shared" si="111"/>
        <v>0</v>
      </c>
      <c r="J229" s="481"/>
      <c r="K229" s="133"/>
      <c r="L229" s="571">
        <f t="shared" si="112"/>
        <v>0</v>
      </c>
      <c r="M229" s="481"/>
      <c r="N229" s="133"/>
      <c r="O229" s="571">
        <f t="shared" si="113"/>
        <v>0</v>
      </c>
      <c r="P229" s="465">
        <f t="shared" si="106"/>
        <v>0</v>
      </c>
      <c r="Q229" s="140">
        <f t="shared" si="107"/>
        <v>0</v>
      </c>
      <c r="R229" s="466">
        <f t="shared" si="108"/>
        <v>0</v>
      </c>
    </row>
    <row r="230" spans="1:18" ht="12.75" outlineLevel="1">
      <c r="A230" s="464">
        <v>221</v>
      </c>
      <c r="B230" s="48" t="s">
        <v>87</v>
      </c>
      <c r="C230" s="536" t="s">
        <v>1079</v>
      </c>
      <c r="D230" s="345">
        <v>0</v>
      </c>
      <c r="E230" s="124"/>
      <c r="F230" s="466">
        <f t="shared" si="109"/>
        <v>0</v>
      </c>
      <c r="G230" s="479">
        <v>0</v>
      </c>
      <c r="H230" s="153"/>
      <c r="I230" s="571">
        <f t="shared" si="111"/>
        <v>0</v>
      </c>
      <c r="J230" s="481"/>
      <c r="K230" s="133"/>
      <c r="L230" s="571">
        <f t="shared" si="112"/>
        <v>0</v>
      </c>
      <c r="M230" s="481"/>
      <c r="N230" s="133"/>
      <c r="O230" s="571">
        <f t="shared" si="113"/>
        <v>0</v>
      </c>
      <c r="P230" s="465">
        <f t="shared" si="106"/>
        <v>0</v>
      </c>
      <c r="Q230" s="140">
        <f t="shared" si="107"/>
        <v>0</v>
      </c>
      <c r="R230" s="466">
        <f t="shared" si="108"/>
        <v>0</v>
      </c>
    </row>
    <row r="231" spans="1:18" ht="12.75" outlineLevel="1">
      <c r="A231" s="464">
        <v>222</v>
      </c>
      <c r="B231" s="48" t="s">
        <v>90</v>
      </c>
      <c r="C231" s="536" t="s">
        <v>1079</v>
      </c>
      <c r="D231" s="345">
        <v>0</v>
      </c>
      <c r="E231" s="124"/>
      <c r="F231" s="466">
        <f t="shared" si="109"/>
        <v>0</v>
      </c>
      <c r="G231" s="479">
        <v>0</v>
      </c>
      <c r="H231" s="153"/>
      <c r="I231" s="571">
        <f t="shared" si="111"/>
        <v>0</v>
      </c>
      <c r="J231" s="481"/>
      <c r="K231" s="133"/>
      <c r="L231" s="571">
        <f t="shared" si="112"/>
        <v>0</v>
      </c>
      <c r="M231" s="481"/>
      <c r="N231" s="133"/>
      <c r="O231" s="571">
        <f t="shared" si="113"/>
        <v>0</v>
      </c>
      <c r="P231" s="465">
        <f t="shared" si="106"/>
        <v>0</v>
      </c>
      <c r="Q231" s="140">
        <f t="shared" si="107"/>
        <v>0</v>
      </c>
      <c r="R231" s="466">
        <f t="shared" si="108"/>
        <v>0</v>
      </c>
    </row>
    <row r="232" spans="1:18" ht="12.75" outlineLevel="1">
      <c r="A232" s="464">
        <v>223</v>
      </c>
      <c r="B232" s="48" t="s">
        <v>93</v>
      </c>
      <c r="C232" s="536" t="s">
        <v>1079</v>
      </c>
      <c r="D232" s="345">
        <v>0</v>
      </c>
      <c r="E232" s="124"/>
      <c r="F232" s="466">
        <f t="shared" si="109"/>
        <v>0</v>
      </c>
      <c r="G232" s="479">
        <v>0</v>
      </c>
      <c r="H232" s="153"/>
      <c r="I232" s="571">
        <f t="shared" si="111"/>
        <v>0</v>
      </c>
      <c r="J232" s="481"/>
      <c r="K232" s="133"/>
      <c r="L232" s="571">
        <f t="shared" si="112"/>
        <v>0</v>
      </c>
      <c r="M232" s="481"/>
      <c r="N232" s="133"/>
      <c r="O232" s="571">
        <f t="shared" si="113"/>
        <v>0</v>
      </c>
      <c r="P232" s="465">
        <f t="shared" si="106"/>
        <v>0</v>
      </c>
      <c r="Q232" s="140">
        <f t="shared" si="107"/>
        <v>0</v>
      </c>
      <c r="R232" s="466">
        <f t="shared" si="108"/>
        <v>0</v>
      </c>
    </row>
    <row r="233" spans="1:18" ht="12.75" outlineLevel="1">
      <c r="A233" s="464">
        <v>224</v>
      </c>
      <c r="B233" s="48" t="s">
        <v>96</v>
      </c>
      <c r="C233" s="536" t="s">
        <v>1079</v>
      </c>
      <c r="D233" s="345">
        <v>0</v>
      </c>
      <c r="E233" s="124"/>
      <c r="F233" s="466">
        <f t="shared" si="109"/>
        <v>0</v>
      </c>
      <c r="G233" s="479">
        <v>0</v>
      </c>
      <c r="H233" s="153"/>
      <c r="I233" s="571">
        <f t="shared" si="111"/>
        <v>0</v>
      </c>
      <c r="J233" s="481"/>
      <c r="K233" s="133"/>
      <c r="L233" s="571">
        <f t="shared" si="112"/>
        <v>0</v>
      </c>
      <c r="M233" s="481"/>
      <c r="N233" s="133"/>
      <c r="O233" s="571">
        <f t="shared" si="113"/>
        <v>0</v>
      </c>
      <c r="P233" s="465">
        <f t="shared" si="106"/>
        <v>0</v>
      </c>
      <c r="Q233" s="140">
        <f t="shared" si="107"/>
        <v>0</v>
      </c>
      <c r="R233" s="466">
        <f t="shared" si="108"/>
        <v>0</v>
      </c>
    </row>
    <row r="234" spans="1:18" ht="12.75" outlineLevel="1">
      <c r="A234" s="464">
        <v>225</v>
      </c>
      <c r="B234" s="48" t="s">
        <v>99</v>
      </c>
      <c r="C234" s="536" t="s">
        <v>1079</v>
      </c>
      <c r="D234" s="345">
        <v>0</v>
      </c>
      <c r="E234" s="124"/>
      <c r="F234" s="466">
        <f t="shared" si="109"/>
        <v>0</v>
      </c>
      <c r="G234" s="508">
        <v>0</v>
      </c>
      <c r="H234" s="155"/>
      <c r="I234" s="571">
        <f t="shared" si="111"/>
        <v>0</v>
      </c>
      <c r="J234" s="481"/>
      <c r="K234" s="133"/>
      <c r="L234" s="571">
        <f t="shared" si="112"/>
        <v>0</v>
      </c>
      <c r="M234" s="481"/>
      <c r="N234" s="133"/>
      <c r="O234" s="571">
        <f t="shared" si="113"/>
        <v>0</v>
      </c>
      <c r="P234" s="465">
        <f t="shared" si="106"/>
        <v>0</v>
      </c>
      <c r="Q234" s="140">
        <f t="shared" si="107"/>
        <v>0</v>
      </c>
      <c r="R234" s="466">
        <f t="shared" si="108"/>
        <v>0</v>
      </c>
    </row>
    <row r="235" spans="1:18" ht="22.5" outlineLevel="1">
      <c r="A235" s="464">
        <v>226</v>
      </c>
      <c r="B235" s="48" t="s">
        <v>102</v>
      </c>
      <c r="C235" s="536" t="s">
        <v>1079</v>
      </c>
      <c r="D235" s="345">
        <v>0</v>
      </c>
      <c r="E235" s="124"/>
      <c r="F235" s="466">
        <f t="shared" si="109"/>
        <v>0</v>
      </c>
      <c r="G235" s="479">
        <v>0</v>
      </c>
      <c r="H235" s="153"/>
      <c r="I235" s="571">
        <f t="shared" si="111"/>
        <v>0</v>
      </c>
      <c r="J235" s="481"/>
      <c r="K235" s="133"/>
      <c r="L235" s="571">
        <f t="shared" si="112"/>
        <v>0</v>
      </c>
      <c r="M235" s="481"/>
      <c r="N235" s="133"/>
      <c r="O235" s="571">
        <f t="shared" si="113"/>
        <v>0</v>
      </c>
      <c r="P235" s="465">
        <f t="shared" si="106"/>
        <v>0</v>
      </c>
      <c r="Q235" s="140">
        <f t="shared" si="107"/>
        <v>0</v>
      </c>
      <c r="R235" s="466">
        <f t="shared" si="108"/>
        <v>0</v>
      </c>
    </row>
    <row r="236" spans="1:18" ht="12.75" outlineLevel="1">
      <c r="A236" s="464">
        <v>227</v>
      </c>
      <c r="B236" s="48" t="s">
        <v>105</v>
      </c>
      <c r="C236" s="536" t="s">
        <v>1079</v>
      </c>
      <c r="D236" s="345">
        <v>0</v>
      </c>
      <c r="E236" s="124"/>
      <c r="F236" s="466">
        <f t="shared" si="109"/>
        <v>0</v>
      </c>
      <c r="G236" s="479">
        <v>0</v>
      </c>
      <c r="H236" s="153"/>
      <c r="I236" s="571">
        <f t="shared" si="111"/>
        <v>0</v>
      </c>
      <c r="J236" s="481"/>
      <c r="K236" s="133"/>
      <c r="L236" s="571">
        <f t="shared" si="112"/>
        <v>0</v>
      </c>
      <c r="M236" s="481"/>
      <c r="N236" s="133"/>
      <c r="O236" s="571">
        <f t="shared" si="113"/>
        <v>0</v>
      </c>
      <c r="P236" s="465">
        <f t="shared" si="106"/>
        <v>0</v>
      </c>
      <c r="Q236" s="140">
        <f t="shared" si="107"/>
        <v>0</v>
      </c>
      <c r="R236" s="466">
        <f t="shared" si="108"/>
        <v>0</v>
      </c>
    </row>
    <row r="237" spans="1:18" s="129" customFormat="1" ht="33.75" outlineLevel="1">
      <c r="A237" s="468">
        <v>228</v>
      </c>
      <c r="B237" s="40" t="s">
        <v>1080</v>
      </c>
      <c r="C237" s="169" t="s">
        <v>1081</v>
      </c>
      <c r="D237" s="495">
        <v>0</v>
      </c>
      <c r="E237" s="144">
        <f>SUM(E238:E247)</f>
        <v>0</v>
      </c>
      <c r="F237" s="545">
        <f t="shared" si="109"/>
        <v>0</v>
      </c>
      <c r="G237" s="495">
        <f t="shared" ref="G237:N237" si="114">SUM(G238:G247)</f>
        <v>0</v>
      </c>
      <c r="H237" s="144">
        <f t="shared" si="114"/>
        <v>0</v>
      </c>
      <c r="I237" s="571">
        <f t="shared" si="111"/>
        <v>0</v>
      </c>
      <c r="J237" s="495">
        <f t="shared" si="114"/>
        <v>0</v>
      </c>
      <c r="K237" s="144">
        <f t="shared" si="114"/>
        <v>0</v>
      </c>
      <c r="L237" s="571">
        <f t="shared" si="112"/>
        <v>0</v>
      </c>
      <c r="M237" s="495">
        <f t="shared" si="114"/>
        <v>0</v>
      </c>
      <c r="N237" s="144">
        <f t="shared" si="114"/>
        <v>0</v>
      </c>
      <c r="O237" s="571">
        <f t="shared" si="113"/>
        <v>0</v>
      </c>
      <c r="P237" s="465">
        <f t="shared" si="106"/>
        <v>0</v>
      </c>
      <c r="Q237" s="140">
        <f t="shared" si="107"/>
        <v>0</v>
      </c>
      <c r="R237" s="466">
        <f t="shared" si="108"/>
        <v>0</v>
      </c>
    </row>
    <row r="238" spans="1:18" ht="12.75" outlineLevel="1">
      <c r="A238" s="464">
        <v>229</v>
      </c>
      <c r="B238" s="48" t="s">
        <v>78</v>
      </c>
      <c r="C238" s="536" t="s">
        <v>1081</v>
      </c>
      <c r="D238" s="345">
        <v>0</v>
      </c>
      <c r="E238" s="124"/>
      <c r="F238" s="466">
        <f t="shared" si="109"/>
        <v>0</v>
      </c>
      <c r="G238" s="479">
        <v>0</v>
      </c>
      <c r="H238" s="153"/>
      <c r="I238" s="571">
        <f t="shared" si="111"/>
        <v>0</v>
      </c>
      <c r="J238" s="481"/>
      <c r="K238" s="133"/>
      <c r="L238" s="571">
        <f t="shared" si="112"/>
        <v>0</v>
      </c>
      <c r="M238" s="481"/>
      <c r="N238" s="133"/>
      <c r="O238" s="571">
        <f t="shared" si="113"/>
        <v>0</v>
      </c>
      <c r="P238" s="465">
        <f t="shared" si="106"/>
        <v>0</v>
      </c>
      <c r="Q238" s="140">
        <f t="shared" si="107"/>
        <v>0</v>
      </c>
      <c r="R238" s="466">
        <f t="shared" si="108"/>
        <v>0</v>
      </c>
    </row>
    <row r="239" spans="1:18" ht="12.75" outlineLevel="1">
      <c r="A239" s="464">
        <v>230</v>
      </c>
      <c r="B239" s="48" t="s">
        <v>81</v>
      </c>
      <c r="C239" s="536" t="s">
        <v>1081</v>
      </c>
      <c r="D239" s="345">
        <v>0</v>
      </c>
      <c r="E239" s="124"/>
      <c r="F239" s="466">
        <f t="shared" si="109"/>
        <v>0</v>
      </c>
      <c r="G239" s="479">
        <v>0</v>
      </c>
      <c r="H239" s="153"/>
      <c r="I239" s="571">
        <f t="shared" si="111"/>
        <v>0</v>
      </c>
      <c r="J239" s="481"/>
      <c r="K239" s="133"/>
      <c r="L239" s="571">
        <f t="shared" si="112"/>
        <v>0</v>
      </c>
      <c r="M239" s="481"/>
      <c r="N239" s="133"/>
      <c r="O239" s="571">
        <f t="shared" si="113"/>
        <v>0</v>
      </c>
      <c r="P239" s="465">
        <f t="shared" si="106"/>
        <v>0</v>
      </c>
      <c r="Q239" s="140">
        <f t="shared" si="107"/>
        <v>0</v>
      </c>
      <c r="R239" s="466">
        <f t="shared" si="108"/>
        <v>0</v>
      </c>
    </row>
    <row r="240" spans="1:18" ht="22.5" outlineLevel="1">
      <c r="A240" s="464">
        <v>231</v>
      </c>
      <c r="B240" s="48" t="s">
        <v>84</v>
      </c>
      <c r="C240" s="536" t="s">
        <v>1081</v>
      </c>
      <c r="D240" s="345">
        <v>0</v>
      </c>
      <c r="E240" s="124"/>
      <c r="F240" s="466">
        <f t="shared" si="109"/>
        <v>0</v>
      </c>
      <c r="G240" s="479">
        <v>0</v>
      </c>
      <c r="H240" s="153"/>
      <c r="I240" s="571">
        <f t="shared" si="111"/>
        <v>0</v>
      </c>
      <c r="J240" s="481"/>
      <c r="K240" s="133"/>
      <c r="L240" s="571">
        <f t="shared" si="112"/>
        <v>0</v>
      </c>
      <c r="M240" s="481"/>
      <c r="N240" s="133"/>
      <c r="O240" s="571">
        <f t="shared" si="113"/>
        <v>0</v>
      </c>
      <c r="P240" s="465">
        <f t="shared" si="106"/>
        <v>0</v>
      </c>
      <c r="Q240" s="140">
        <f t="shared" si="107"/>
        <v>0</v>
      </c>
      <c r="R240" s="466">
        <f t="shared" si="108"/>
        <v>0</v>
      </c>
    </row>
    <row r="241" spans="1:18" ht="12.75" outlineLevel="1">
      <c r="A241" s="464">
        <v>232</v>
      </c>
      <c r="B241" s="48" t="s">
        <v>87</v>
      </c>
      <c r="C241" s="536" t="s">
        <v>1081</v>
      </c>
      <c r="D241" s="345">
        <v>0</v>
      </c>
      <c r="E241" s="124"/>
      <c r="F241" s="466">
        <f t="shared" si="109"/>
        <v>0</v>
      </c>
      <c r="G241" s="479">
        <v>0</v>
      </c>
      <c r="H241" s="153"/>
      <c r="I241" s="571">
        <f t="shared" si="111"/>
        <v>0</v>
      </c>
      <c r="J241" s="481"/>
      <c r="K241" s="133"/>
      <c r="L241" s="571">
        <f t="shared" si="112"/>
        <v>0</v>
      </c>
      <c r="M241" s="481"/>
      <c r="N241" s="133"/>
      <c r="O241" s="571">
        <f t="shared" si="113"/>
        <v>0</v>
      </c>
      <c r="P241" s="465">
        <f t="shared" si="106"/>
        <v>0</v>
      </c>
      <c r="Q241" s="140">
        <f t="shared" si="107"/>
        <v>0</v>
      </c>
      <c r="R241" s="466">
        <f t="shared" si="108"/>
        <v>0</v>
      </c>
    </row>
    <row r="242" spans="1:18" ht="12.75" outlineLevel="1">
      <c r="A242" s="464">
        <v>233</v>
      </c>
      <c r="B242" s="48" t="s">
        <v>90</v>
      </c>
      <c r="C242" s="536" t="s">
        <v>1081</v>
      </c>
      <c r="D242" s="345">
        <v>0</v>
      </c>
      <c r="E242" s="124"/>
      <c r="F242" s="466">
        <f t="shared" si="109"/>
        <v>0</v>
      </c>
      <c r="G242" s="479">
        <v>0</v>
      </c>
      <c r="H242" s="153"/>
      <c r="I242" s="571">
        <f t="shared" si="111"/>
        <v>0</v>
      </c>
      <c r="J242" s="481"/>
      <c r="K242" s="133"/>
      <c r="L242" s="571">
        <f t="shared" si="112"/>
        <v>0</v>
      </c>
      <c r="M242" s="481"/>
      <c r="N242" s="133"/>
      <c r="O242" s="571">
        <f t="shared" si="113"/>
        <v>0</v>
      </c>
      <c r="P242" s="465">
        <f t="shared" si="106"/>
        <v>0</v>
      </c>
      <c r="Q242" s="140">
        <f t="shared" si="107"/>
        <v>0</v>
      </c>
      <c r="R242" s="466">
        <f t="shared" si="108"/>
        <v>0</v>
      </c>
    </row>
    <row r="243" spans="1:18" ht="12.75" outlineLevel="1">
      <c r="A243" s="464">
        <v>234</v>
      </c>
      <c r="B243" s="48" t="s">
        <v>93</v>
      </c>
      <c r="C243" s="536" t="s">
        <v>1081</v>
      </c>
      <c r="D243" s="345">
        <v>0</v>
      </c>
      <c r="E243" s="124"/>
      <c r="F243" s="466">
        <f t="shared" si="109"/>
        <v>0</v>
      </c>
      <c r="G243" s="479">
        <v>0</v>
      </c>
      <c r="H243" s="153"/>
      <c r="I243" s="571">
        <f t="shared" si="111"/>
        <v>0</v>
      </c>
      <c r="J243" s="481"/>
      <c r="K243" s="133"/>
      <c r="L243" s="571">
        <f t="shared" si="112"/>
        <v>0</v>
      </c>
      <c r="M243" s="481"/>
      <c r="N243" s="133"/>
      <c r="O243" s="571">
        <f t="shared" si="113"/>
        <v>0</v>
      </c>
      <c r="P243" s="465">
        <f t="shared" si="106"/>
        <v>0</v>
      </c>
      <c r="Q243" s="140">
        <f t="shared" si="107"/>
        <v>0</v>
      </c>
      <c r="R243" s="466">
        <f t="shared" si="108"/>
        <v>0</v>
      </c>
    </row>
    <row r="244" spans="1:18" ht="12.75" outlineLevel="1">
      <c r="A244" s="464">
        <v>235</v>
      </c>
      <c r="B244" s="48" t="s">
        <v>96</v>
      </c>
      <c r="C244" s="536" t="s">
        <v>1081</v>
      </c>
      <c r="D244" s="345">
        <v>0</v>
      </c>
      <c r="E244" s="124"/>
      <c r="F244" s="466">
        <f t="shared" si="109"/>
        <v>0</v>
      </c>
      <c r="G244" s="479">
        <v>0</v>
      </c>
      <c r="H244" s="153"/>
      <c r="I244" s="571">
        <f t="shared" si="111"/>
        <v>0</v>
      </c>
      <c r="J244" s="481"/>
      <c r="K244" s="133"/>
      <c r="L244" s="571">
        <f t="shared" si="112"/>
        <v>0</v>
      </c>
      <c r="M244" s="481"/>
      <c r="N244" s="133"/>
      <c r="O244" s="571">
        <f t="shared" si="113"/>
        <v>0</v>
      </c>
      <c r="P244" s="465">
        <f t="shared" si="106"/>
        <v>0</v>
      </c>
      <c r="Q244" s="140">
        <f t="shared" si="107"/>
        <v>0</v>
      </c>
      <c r="R244" s="466">
        <f t="shared" si="108"/>
        <v>0</v>
      </c>
    </row>
    <row r="245" spans="1:18" ht="12.75" outlineLevel="1">
      <c r="A245" s="464">
        <v>236</v>
      </c>
      <c r="B245" s="48" t="s">
        <v>99</v>
      </c>
      <c r="C245" s="536" t="s">
        <v>1081</v>
      </c>
      <c r="D245" s="345">
        <v>0</v>
      </c>
      <c r="E245" s="124"/>
      <c r="F245" s="466">
        <f t="shared" si="109"/>
        <v>0</v>
      </c>
      <c r="G245" s="508">
        <v>0</v>
      </c>
      <c r="H245" s="155"/>
      <c r="I245" s="571">
        <f t="shared" si="111"/>
        <v>0</v>
      </c>
      <c r="J245" s="481"/>
      <c r="K245" s="133"/>
      <c r="L245" s="571">
        <f t="shared" si="112"/>
        <v>0</v>
      </c>
      <c r="M245" s="481"/>
      <c r="N245" s="133"/>
      <c r="O245" s="571">
        <f t="shared" si="113"/>
        <v>0</v>
      </c>
      <c r="P245" s="465">
        <f t="shared" si="106"/>
        <v>0</v>
      </c>
      <c r="Q245" s="140">
        <f t="shared" si="107"/>
        <v>0</v>
      </c>
      <c r="R245" s="466">
        <f t="shared" si="108"/>
        <v>0</v>
      </c>
    </row>
    <row r="246" spans="1:18" ht="22.5" outlineLevel="1">
      <c r="A246" s="464">
        <v>237</v>
      </c>
      <c r="B246" s="48" t="s">
        <v>102</v>
      </c>
      <c r="C246" s="536" t="s">
        <v>1081</v>
      </c>
      <c r="D246" s="345">
        <v>0</v>
      </c>
      <c r="E246" s="124"/>
      <c r="F246" s="466">
        <f t="shared" si="109"/>
        <v>0</v>
      </c>
      <c r="G246" s="479">
        <v>0</v>
      </c>
      <c r="H246" s="153"/>
      <c r="I246" s="571">
        <f t="shared" si="111"/>
        <v>0</v>
      </c>
      <c r="J246" s="481"/>
      <c r="K246" s="133"/>
      <c r="L246" s="571">
        <f t="shared" si="112"/>
        <v>0</v>
      </c>
      <c r="M246" s="481"/>
      <c r="N246" s="133"/>
      <c r="O246" s="571">
        <f t="shared" si="113"/>
        <v>0</v>
      </c>
      <c r="P246" s="465">
        <f t="shared" si="106"/>
        <v>0</v>
      </c>
      <c r="Q246" s="140">
        <f t="shared" si="107"/>
        <v>0</v>
      </c>
      <c r="R246" s="466">
        <f t="shared" si="108"/>
        <v>0</v>
      </c>
    </row>
    <row r="247" spans="1:18" ht="12.75" outlineLevel="1">
      <c r="A247" s="464">
        <v>238</v>
      </c>
      <c r="B247" s="48" t="s">
        <v>105</v>
      </c>
      <c r="C247" s="536" t="s">
        <v>1081</v>
      </c>
      <c r="D247" s="345">
        <v>0</v>
      </c>
      <c r="E247" s="124"/>
      <c r="F247" s="466">
        <f t="shared" si="109"/>
        <v>0</v>
      </c>
      <c r="G247" s="479">
        <v>0</v>
      </c>
      <c r="H247" s="153"/>
      <c r="I247" s="571">
        <f t="shared" si="111"/>
        <v>0</v>
      </c>
      <c r="J247" s="481"/>
      <c r="K247" s="133"/>
      <c r="L247" s="571">
        <f t="shared" si="112"/>
        <v>0</v>
      </c>
      <c r="M247" s="481"/>
      <c r="N247" s="133"/>
      <c r="O247" s="571">
        <f t="shared" si="113"/>
        <v>0</v>
      </c>
      <c r="P247" s="465">
        <f t="shared" si="106"/>
        <v>0</v>
      </c>
      <c r="Q247" s="140">
        <f t="shared" si="107"/>
        <v>0</v>
      </c>
      <c r="R247" s="466">
        <f t="shared" si="108"/>
        <v>0</v>
      </c>
    </row>
    <row r="248" spans="1:18" s="129" customFormat="1" ht="22.5" outlineLevel="1">
      <c r="A248" s="468">
        <v>239</v>
      </c>
      <c r="B248" s="40" t="s">
        <v>1082</v>
      </c>
      <c r="C248" s="169" t="s">
        <v>1083</v>
      </c>
      <c r="D248" s="495">
        <v>0</v>
      </c>
      <c r="E248" s="144">
        <f t="shared" ref="E248" si="115">SUM(E249:E258)</f>
        <v>0</v>
      </c>
      <c r="F248" s="545">
        <f t="shared" si="109"/>
        <v>0</v>
      </c>
      <c r="G248" s="495">
        <f>SUM(G249:G258)</f>
        <v>0</v>
      </c>
      <c r="H248" s="144">
        <f t="shared" ref="H248" si="116">SUM(H249:H258)</f>
        <v>0</v>
      </c>
      <c r="I248" s="571">
        <f t="shared" si="111"/>
        <v>0</v>
      </c>
      <c r="J248" s="495">
        <f>SUM(J249:J258)</f>
        <v>0</v>
      </c>
      <c r="K248" s="144">
        <f t="shared" ref="K248" si="117">SUM(K249:K258)</f>
        <v>0</v>
      </c>
      <c r="L248" s="571">
        <f t="shared" si="112"/>
        <v>0</v>
      </c>
      <c r="M248" s="495">
        <f>SUM(M249:M258)</f>
        <v>0</v>
      </c>
      <c r="N248" s="144">
        <f t="shared" ref="N248" si="118">SUM(N249:N258)</f>
        <v>0</v>
      </c>
      <c r="O248" s="571">
        <f t="shared" si="113"/>
        <v>0</v>
      </c>
      <c r="P248" s="465">
        <f t="shared" si="106"/>
        <v>0</v>
      </c>
      <c r="Q248" s="140">
        <f t="shared" si="107"/>
        <v>0</v>
      </c>
      <c r="R248" s="466">
        <f t="shared" si="108"/>
        <v>0</v>
      </c>
    </row>
    <row r="249" spans="1:18" ht="12.75" outlineLevel="1">
      <c r="A249" s="464">
        <v>240</v>
      </c>
      <c r="B249" s="48" t="s">
        <v>78</v>
      </c>
      <c r="C249" s="536" t="s">
        <v>1083</v>
      </c>
      <c r="D249" s="345">
        <v>0</v>
      </c>
      <c r="E249" s="124"/>
      <c r="F249" s="466">
        <f t="shared" si="109"/>
        <v>0</v>
      </c>
      <c r="G249" s="479">
        <v>0</v>
      </c>
      <c r="H249" s="153"/>
      <c r="I249" s="571">
        <f t="shared" si="111"/>
        <v>0</v>
      </c>
      <c r="J249" s="481"/>
      <c r="K249" s="133"/>
      <c r="L249" s="571">
        <f t="shared" si="112"/>
        <v>0</v>
      </c>
      <c r="M249" s="481"/>
      <c r="N249" s="133"/>
      <c r="O249" s="571">
        <f t="shared" si="113"/>
        <v>0</v>
      </c>
      <c r="P249" s="465">
        <f t="shared" si="106"/>
        <v>0</v>
      </c>
      <c r="Q249" s="140">
        <f t="shared" si="107"/>
        <v>0</v>
      </c>
      <c r="R249" s="466">
        <f t="shared" si="108"/>
        <v>0</v>
      </c>
    </row>
    <row r="250" spans="1:18" ht="12.75" outlineLevel="1">
      <c r="A250" s="464">
        <v>241</v>
      </c>
      <c r="B250" s="48" t="s">
        <v>81</v>
      </c>
      <c r="C250" s="536" t="s">
        <v>1083</v>
      </c>
      <c r="D250" s="345">
        <v>0</v>
      </c>
      <c r="E250" s="124"/>
      <c r="F250" s="466">
        <f t="shared" si="109"/>
        <v>0</v>
      </c>
      <c r="G250" s="479">
        <v>0</v>
      </c>
      <c r="H250" s="153"/>
      <c r="I250" s="571">
        <f t="shared" si="111"/>
        <v>0</v>
      </c>
      <c r="J250" s="481"/>
      <c r="K250" s="133"/>
      <c r="L250" s="571">
        <f t="shared" si="112"/>
        <v>0</v>
      </c>
      <c r="M250" s="481"/>
      <c r="N250" s="133"/>
      <c r="O250" s="571">
        <f t="shared" si="113"/>
        <v>0</v>
      </c>
      <c r="P250" s="465">
        <f t="shared" si="106"/>
        <v>0</v>
      </c>
      <c r="Q250" s="140">
        <f t="shared" si="107"/>
        <v>0</v>
      </c>
      <c r="R250" s="466">
        <f t="shared" si="108"/>
        <v>0</v>
      </c>
    </row>
    <row r="251" spans="1:18" ht="22.5" outlineLevel="1">
      <c r="A251" s="464">
        <v>242</v>
      </c>
      <c r="B251" s="48" t="s">
        <v>84</v>
      </c>
      <c r="C251" s="536" t="s">
        <v>1083</v>
      </c>
      <c r="D251" s="345">
        <v>0</v>
      </c>
      <c r="E251" s="124"/>
      <c r="F251" s="466">
        <f t="shared" si="109"/>
        <v>0</v>
      </c>
      <c r="G251" s="479">
        <v>0</v>
      </c>
      <c r="H251" s="153"/>
      <c r="I251" s="571">
        <f t="shared" si="111"/>
        <v>0</v>
      </c>
      <c r="J251" s="481"/>
      <c r="K251" s="133"/>
      <c r="L251" s="571">
        <f t="shared" si="112"/>
        <v>0</v>
      </c>
      <c r="M251" s="481"/>
      <c r="N251" s="133"/>
      <c r="O251" s="571">
        <f t="shared" si="113"/>
        <v>0</v>
      </c>
      <c r="P251" s="465">
        <f t="shared" si="106"/>
        <v>0</v>
      </c>
      <c r="Q251" s="140">
        <f t="shared" si="107"/>
        <v>0</v>
      </c>
      <c r="R251" s="466">
        <f t="shared" si="108"/>
        <v>0</v>
      </c>
    </row>
    <row r="252" spans="1:18" ht="12.75" outlineLevel="1">
      <c r="A252" s="464">
        <v>243</v>
      </c>
      <c r="B252" s="48" t="s">
        <v>87</v>
      </c>
      <c r="C252" s="536" t="s">
        <v>1083</v>
      </c>
      <c r="D252" s="345">
        <v>0</v>
      </c>
      <c r="E252" s="124"/>
      <c r="F252" s="466">
        <f t="shared" si="109"/>
        <v>0</v>
      </c>
      <c r="G252" s="479">
        <v>0</v>
      </c>
      <c r="H252" s="153"/>
      <c r="I252" s="571">
        <f t="shared" si="111"/>
        <v>0</v>
      </c>
      <c r="J252" s="481"/>
      <c r="K252" s="133"/>
      <c r="L252" s="571">
        <f t="shared" si="112"/>
        <v>0</v>
      </c>
      <c r="M252" s="481"/>
      <c r="N252" s="133"/>
      <c r="O252" s="571">
        <f t="shared" si="113"/>
        <v>0</v>
      </c>
      <c r="P252" s="465">
        <f t="shared" si="106"/>
        <v>0</v>
      </c>
      <c r="Q252" s="140">
        <f t="shared" si="107"/>
        <v>0</v>
      </c>
      <c r="R252" s="466">
        <f t="shared" si="108"/>
        <v>0</v>
      </c>
    </row>
    <row r="253" spans="1:18" ht="12.75" outlineLevel="1">
      <c r="A253" s="464">
        <v>244</v>
      </c>
      <c r="B253" s="48" t="s">
        <v>90</v>
      </c>
      <c r="C253" s="536" t="s">
        <v>1083</v>
      </c>
      <c r="D253" s="345">
        <v>0</v>
      </c>
      <c r="E253" s="124"/>
      <c r="F253" s="466">
        <f t="shared" si="109"/>
        <v>0</v>
      </c>
      <c r="G253" s="479">
        <v>0</v>
      </c>
      <c r="H253" s="153"/>
      <c r="I253" s="571">
        <f t="shared" si="111"/>
        <v>0</v>
      </c>
      <c r="J253" s="481"/>
      <c r="K253" s="133"/>
      <c r="L253" s="571">
        <f t="shared" si="112"/>
        <v>0</v>
      </c>
      <c r="M253" s="481"/>
      <c r="N253" s="133"/>
      <c r="O253" s="571">
        <f t="shared" si="113"/>
        <v>0</v>
      </c>
      <c r="P253" s="465">
        <f t="shared" si="106"/>
        <v>0</v>
      </c>
      <c r="Q253" s="140">
        <f t="shared" si="107"/>
        <v>0</v>
      </c>
      <c r="R253" s="466">
        <f t="shared" si="108"/>
        <v>0</v>
      </c>
    </row>
    <row r="254" spans="1:18" ht="12.75" outlineLevel="1">
      <c r="A254" s="464">
        <v>245</v>
      </c>
      <c r="B254" s="48" t="s">
        <v>93</v>
      </c>
      <c r="C254" s="536" t="s">
        <v>1083</v>
      </c>
      <c r="D254" s="345">
        <v>0</v>
      </c>
      <c r="E254" s="124"/>
      <c r="F254" s="466">
        <f t="shared" si="109"/>
        <v>0</v>
      </c>
      <c r="G254" s="479">
        <v>0</v>
      </c>
      <c r="H254" s="153"/>
      <c r="I254" s="571">
        <f t="shared" si="111"/>
        <v>0</v>
      </c>
      <c r="J254" s="481"/>
      <c r="K254" s="133"/>
      <c r="L254" s="571">
        <f t="shared" si="112"/>
        <v>0</v>
      </c>
      <c r="M254" s="481"/>
      <c r="N254" s="133"/>
      <c r="O254" s="571">
        <f t="shared" si="113"/>
        <v>0</v>
      </c>
      <c r="P254" s="465">
        <f t="shared" si="106"/>
        <v>0</v>
      </c>
      <c r="Q254" s="140">
        <f t="shared" si="107"/>
        <v>0</v>
      </c>
      <c r="R254" s="466">
        <f t="shared" si="108"/>
        <v>0</v>
      </c>
    </row>
    <row r="255" spans="1:18" ht="12.75" outlineLevel="1">
      <c r="A255" s="464">
        <v>246</v>
      </c>
      <c r="B255" s="48" t="s">
        <v>96</v>
      </c>
      <c r="C255" s="536" t="s">
        <v>1083</v>
      </c>
      <c r="D255" s="345">
        <v>0</v>
      </c>
      <c r="E255" s="124"/>
      <c r="F255" s="466">
        <f t="shared" si="109"/>
        <v>0</v>
      </c>
      <c r="G255" s="479">
        <v>0</v>
      </c>
      <c r="H255" s="153"/>
      <c r="I255" s="571">
        <f t="shared" si="111"/>
        <v>0</v>
      </c>
      <c r="J255" s="481"/>
      <c r="K255" s="133"/>
      <c r="L255" s="571">
        <f t="shared" si="112"/>
        <v>0</v>
      </c>
      <c r="M255" s="481"/>
      <c r="N255" s="133"/>
      <c r="O255" s="571">
        <f t="shared" si="113"/>
        <v>0</v>
      </c>
      <c r="P255" s="465">
        <f t="shared" si="106"/>
        <v>0</v>
      </c>
      <c r="Q255" s="140">
        <f t="shared" si="107"/>
        <v>0</v>
      </c>
      <c r="R255" s="466">
        <f t="shared" si="108"/>
        <v>0</v>
      </c>
    </row>
    <row r="256" spans="1:18" ht="12.75" outlineLevel="1">
      <c r="A256" s="464">
        <v>247</v>
      </c>
      <c r="B256" s="48" t="s">
        <v>99</v>
      </c>
      <c r="C256" s="536" t="s">
        <v>1083</v>
      </c>
      <c r="D256" s="345">
        <v>0</v>
      </c>
      <c r="E256" s="124"/>
      <c r="F256" s="466">
        <f t="shared" si="109"/>
        <v>0</v>
      </c>
      <c r="G256" s="508">
        <v>0</v>
      </c>
      <c r="H256" s="155"/>
      <c r="I256" s="571">
        <f t="shared" si="111"/>
        <v>0</v>
      </c>
      <c r="J256" s="481"/>
      <c r="K256" s="133"/>
      <c r="L256" s="571">
        <f t="shared" si="112"/>
        <v>0</v>
      </c>
      <c r="M256" s="481"/>
      <c r="N256" s="133"/>
      <c r="O256" s="571">
        <f t="shared" si="113"/>
        <v>0</v>
      </c>
      <c r="P256" s="465">
        <f t="shared" si="106"/>
        <v>0</v>
      </c>
      <c r="Q256" s="140">
        <f t="shared" si="107"/>
        <v>0</v>
      </c>
      <c r="R256" s="466">
        <f t="shared" si="108"/>
        <v>0</v>
      </c>
    </row>
    <row r="257" spans="1:18" ht="22.5" outlineLevel="1">
      <c r="A257" s="464">
        <v>248</v>
      </c>
      <c r="B257" s="48" t="s">
        <v>102</v>
      </c>
      <c r="C257" s="536" t="s">
        <v>1083</v>
      </c>
      <c r="D257" s="345">
        <v>0</v>
      </c>
      <c r="E257" s="124"/>
      <c r="F257" s="466">
        <f t="shared" si="109"/>
        <v>0</v>
      </c>
      <c r="G257" s="479">
        <v>0</v>
      </c>
      <c r="H257" s="153"/>
      <c r="I257" s="571">
        <f t="shared" si="111"/>
        <v>0</v>
      </c>
      <c r="J257" s="481"/>
      <c r="K257" s="133"/>
      <c r="L257" s="571">
        <f t="shared" si="112"/>
        <v>0</v>
      </c>
      <c r="M257" s="481"/>
      <c r="N257" s="133"/>
      <c r="O257" s="571">
        <f t="shared" si="113"/>
        <v>0</v>
      </c>
      <c r="P257" s="465">
        <f t="shared" ref="P257:P286" si="119">SUM(D257,G257,J257,M257)</f>
        <v>0</v>
      </c>
      <c r="Q257" s="140">
        <f t="shared" ref="Q257:Q286" si="120">SUM(E257,H257,K257,N257)</f>
        <v>0</v>
      </c>
      <c r="R257" s="466">
        <f t="shared" si="108"/>
        <v>0</v>
      </c>
    </row>
    <row r="258" spans="1:18" ht="12.75" outlineLevel="1">
      <c r="A258" s="464">
        <v>249</v>
      </c>
      <c r="B258" s="48" t="s">
        <v>105</v>
      </c>
      <c r="C258" s="536" t="s">
        <v>1083</v>
      </c>
      <c r="D258" s="345">
        <v>0</v>
      </c>
      <c r="E258" s="124"/>
      <c r="F258" s="466">
        <f t="shared" si="109"/>
        <v>0</v>
      </c>
      <c r="G258" s="508">
        <v>0</v>
      </c>
      <c r="H258" s="155"/>
      <c r="I258" s="571">
        <f t="shared" si="111"/>
        <v>0</v>
      </c>
      <c r="J258" s="481"/>
      <c r="K258" s="133"/>
      <c r="L258" s="571">
        <f t="shared" si="112"/>
        <v>0</v>
      </c>
      <c r="M258" s="481"/>
      <c r="N258" s="133"/>
      <c r="O258" s="571">
        <f t="shared" si="113"/>
        <v>0</v>
      </c>
      <c r="P258" s="465">
        <f t="shared" si="119"/>
        <v>0</v>
      </c>
      <c r="Q258" s="140">
        <f t="shared" si="120"/>
        <v>0</v>
      </c>
      <c r="R258" s="466">
        <f t="shared" si="108"/>
        <v>0</v>
      </c>
    </row>
    <row r="259" spans="1:18" s="129" customFormat="1" ht="22.5" outlineLevel="1">
      <c r="A259" s="468">
        <v>250</v>
      </c>
      <c r="B259" s="40" t="s">
        <v>1084</v>
      </c>
      <c r="C259" s="169" t="s">
        <v>1085</v>
      </c>
      <c r="D259" s="495">
        <v>0</v>
      </c>
      <c r="E259" s="144"/>
      <c r="F259" s="466">
        <f t="shared" si="109"/>
        <v>0</v>
      </c>
      <c r="G259" s="479">
        <v>0</v>
      </c>
      <c r="H259" s="153"/>
      <c r="I259" s="571">
        <f t="shared" si="111"/>
        <v>0</v>
      </c>
      <c r="J259" s="504"/>
      <c r="K259" s="164"/>
      <c r="L259" s="571">
        <f t="shared" si="112"/>
        <v>0</v>
      </c>
      <c r="M259" s="504"/>
      <c r="N259" s="164"/>
      <c r="O259" s="571">
        <f t="shared" si="113"/>
        <v>0</v>
      </c>
      <c r="P259" s="465">
        <f t="shared" si="119"/>
        <v>0</v>
      </c>
      <c r="Q259" s="140">
        <f t="shared" si="120"/>
        <v>0</v>
      </c>
      <c r="R259" s="466">
        <f t="shared" si="108"/>
        <v>0</v>
      </c>
    </row>
    <row r="260" spans="1:18" ht="22.5" outlineLevel="1">
      <c r="A260" s="464">
        <v>251</v>
      </c>
      <c r="B260" s="48" t="s">
        <v>1014</v>
      </c>
      <c r="C260" s="536" t="s">
        <v>1085</v>
      </c>
      <c r="D260" s="345">
        <v>0</v>
      </c>
      <c r="E260" s="124"/>
      <c r="F260" s="466">
        <f t="shared" si="109"/>
        <v>0</v>
      </c>
      <c r="G260" s="479">
        <v>0</v>
      </c>
      <c r="H260" s="153"/>
      <c r="I260" s="571">
        <f t="shared" si="111"/>
        <v>0</v>
      </c>
      <c r="J260" s="481"/>
      <c r="K260" s="133"/>
      <c r="L260" s="571">
        <f t="shared" si="112"/>
        <v>0</v>
      </c>
      <c r="M260" s="481"/>
      <c r="N260" s="133"/>
      <c r="O260" s="571">
        <f t="shared" si="113"/>
        <v>0</v>
      </c>
      <c r="P260" s="465">
        <f t="shared" si="119"/>
        <v>0</v>
      </c>
      <c r="Q260" s="140">
        <f t="shared" si="120"/>
        <v>0</v>
      </c>
      <c r="R260" s="466">
        <f t="shared" si="108"/>
        <v>0</v>
      </c>
    </row>
    <row r="261" spans="1:18" s="129" customFormat="1" ht="33.75" outlineLevel="1">
      <c r="A261" s="468">
        <v>252</v>
      </c>
      <c r="B261" s="40" t="s">
        <v>1086</v>
      </c>
      <c r="C261" s="169" t="s">
        <v>1087</v>
      </c>
      <c r="D261" s="495">
        <f>SUM(D262:D272)</f>
        <v>0</v>
      </c>
      <c r="E261" s="144">
        <f t="shared" ref="E261:N261" si="121">SUM(E262:E272)</f>
        <v>0</v>
      </c>
      <c r="F261" s="545">
        <f t="shared" si="109"/>
        <v>0</v>
      </c>
      <c r="G261" s="495">
        <f t="shared" si="121"/>
        <v>0</v>
      </c>
      <c r="H261" s="144">
        <f t="shared" si="121"/>
        <v>0</v>
      </c>
      <c r="I261" s="571">
        <f t="shared" si="111"/>
        <v>0</v>
      </c>
      <c r="J261" s="495">
        <f t="shared" si="121"/>
        <v>0</v>
      </c>
      <c r="K261" s="144">
        <f t="shared" si="121"/>
        <v>0</v>
      </c>
      <c r="L261" s="571">
        <f t="shared" si="112"/>
        <v>0</v>
      </c>
      <c r="M261" s="495">
        <f t="shared" si="121"/>
        <v>0</v>
      </c>
      <c r="N261" s="144">
        <f t="shared" si="121"/>
        <v>0</v>
      </c>
      <c r="O261" s="571">
        <f t="shared" si="113"/>
        <v>0</v>
      </c>
      <c r="P261" s="465">
        <f t="shared" si="119"/>
        <v>0</v>
      </c>
      <c r="Q261" s="140">
        <f t="shared" si="120"/>
        <v>0</v>
      </c>
      <c r="R261" s="466">
        <f t="shared" si="108"/>
        <v>0</v>
      </c>
    </row>
    <row r="262" spans="1:18" ht="12.75" outlineLevel="1">
      <c r="A262" s="464">
        <v>253</v>
      </c>
      <c r="B262" s="48" t="s">
        <v>589</v>
      </c>
      <c r="C262" s="536" t="s">
        <v>1087</v>
      </c>
      <c r="D262" s="345">
        <v>0</v>
      </c>
      <c r="E262" s="124"/>
      <c r="F262" s="466">
        <f t="shared" si="109"/>
        <v>0</v>
      </c>
      <c r="G262" s="479">
        <v>0</v>
      </c>
      <c r="H262" s="153"/>
      <c r="I262" s="571">
        <f t="shared" si="111"/>
        <v>0</v>
      </c>
      <c r="J262" s="481"/>
      <c r="K262" s="133"/>
      <c r="L262" s="571">
        <f t="shared" si="112"/>
        <v>0</v>
      </c>
      <c r="M262" s="481"/>
      <c r="N262" s="133"/>
      <c r="O262" s="571">
        <f t="shared" si="113"/>
        <v>0</v>
      </c>
      <c r="P262" s="465">
        <f t="shared" si="119"/>
        <v>0</v>
      </c>
      <c r="Q262" s="140">
        <f t="shared" si="120"/>
        <v>0</v>
      </c>
      <c r="R262" s="466">
        <f t="shared" si="108"/>
        <v>0</v>
      </c>
    </row>
    <row r="263" spans="1:18" ht="12.75" outlineLevel="1">
      <c r="A263" s="464">
        <v>254</v>
      </c>
      <c r="B263" s="48" t="s">
        <v>591</v>
      </c>
      <c r="C263" s="536" t="s">
        <v>1087</v>
      </c>
      <c r="D263" s="345">
        <v>0</v>
      </c>
      <c r="E263" s="124"/>
      <c r="F263" s="466">
        <f t="shared" si="109"/>
        <v>0</v>
      </c>
      <c r="G263" s="479">
        <v>0</v>
      </c>
      <c r="H263" s="153"/>
      <c r="I263" s="571">
        <f t="shared" si="111"/>
        <v>0</v>
      </c>
      <c r="J263" s="481"/>
      <c r="K263" s="133"/>
      <c r="L263" s="571">
        <f t="shared" si="112"/>
        <v>0</v>
      </c>
      <c r="M263" s="481"/>
      <c r="N263" s="133"/>
      <c r="O263" s="571">
        <f t="shared" si="113"/>
        <v>0</v>
      </c>
      <c r="P263" s="465">
        <f t="shared" si="119"/>
        <v>0</v>
      </c>
      <c r="Q263" s="140">
        <f t="shared" si="120"/>
        <v>0</v>
      </c>
      <c r="R263" s="466">
        <f t="shared" si="108"/>
        <v>0</v>
      </c>
    </row>
    <row r="264" spans="1:18" ht="12.75" outlineLevel="1">
      <c r="A264" s="464">
        <v>255</v>
      </c>
      <c r="B264" s="48" t="s">
        <v>593</v>
      </c>
      <c r="C264" s="536" t="s">
        <v>1087</v>
      </c>
      <c r="D264" s="345">
        <v>0</v>
      </c>
      <c r="E264" s="124"/>
      <c r="F264" s="466">
        <f t="shared" si="109"/>
        <v>0</v>
      </c>
      <c r="G264" s="479">
        <v>0</v>
      </c>
      <c r="H264" s="153"/>
      <c r="I264" s="571">
        <f t="shared" si="111"/>
        <v>0</v>
      </c>
      <c r="J264" s="481"/>
      <c r="K264" s="133"/>
      <c r="L264" s="571">
        <f t="shared" si="112"/>
        <v>0</v>
      </c>
      <c r="M264" s="481"/>
      <c r="N264" s="133"/>
      <c r="O264" s="571">
        <f t="shared" si="113"/>
        <v>0</v>
      </c>
      <c r="P264" s="465">
        <f t="shared" si="119"/>
        <v>0</v>
      </c>
      <c r="Q264" s="140">
        <f t="shared" si="120"/>
        <v>0</v>
      </c>
      <c r="R264" s="466">
        <f t="shared" si="108"/>
        <v>0</v>
      </c>
    </row>
    <row r="265" spans="1:18" ht="12.75" outlineLevel="1">
      <c r="A265" s="464">
        <v>256</v>
      </c>
      <c r="B265" s="48" t="s">
        <v>595</v>
      </c>
      <c r="C265" s="536" t="s">
        <v>1087</v>
      </c>
      <c r="D265" s="345">
        <v>0</v>
      </c>
      <c r="E265" s="124"/>
      <c r="F265" s="466">
        <f t="shared" si="109"/>
        <v>0</v>
      </c>
      <c r="G265" s="479">
        <v>0</v>
      </c>
      <c r="H265" s="153"/>
      <c r="I265" s="571">
        <f t="shared" si="111"/>
        <v>0</v>
      </c>
      <c r="J265" s="481"/>
      <c r="K265" s="133"/>
      <c r="L265" s="571">
        <f t="shared" si="112"/>
        <v>0</v>
      </c>
      <c r="M265" s="481"/>
      <c r="N265" s="133"/>
      <c r="O265" s="571">
        <f t="shared" si="113"/>
        <v>0</v>
      </c>
      <c r="P265" s="465">
        <f t="shared" si="119"/>
        <v>0</v>
      </c>
      <c r="Q265" s="140">
        <f t="shared" si="120"/>
        <v>0</v>
      </c>
      <c r="R265" s="466">
        <f t="shared" si="108"/>
        <v>0</v>
      </c>
    </row>
    <row r="266" spans="1:18" ht="12.75" outlineLevel="1">
      <c r="A266" s="464">
        <v>257</v>
      </c>
      <c r="B266" s="48" t="s">
        <v>597</v>
      </c>
      <c r="C266" s="536" t="s">
        <v>1087</v>
      </c>
      <c r="D266" s="345">
        <v>0</v>
      </c>
      <c r="E266" s="124"/>
      <c r="F266" s="466">
        <f t="shared" si="109"/>
        <v>0</v>
      </c>
      <c r="G266" s="479">
        <v>0</v>
      </c>
      <c r="H266" s="153"/>
      <c r="I266" s="571">
        <f t="shared" si="111"/>
        <v>0</v>
      </c>
      <c r="J266" s="481"/>
      <c r="K266" s="133"/>
      <c r="L266" s="571">
        <f t="shared" si="112"/>
        <v>0</v>
      </c>
      <c r="M266" s="481"/>
      <c r="N266" s="133"/>
      <c r="O266" s="571">
        <f t="shared" si="113"/>
        <v>0</v>
      </c>
      <c r="P266" s="465">
        <f t="shared" si="119"/>
        <v>0</v>
      </c>
      <c r="Q266" s="140">
        <f t="shared" si="120"/>
        <v>0</v>
      </c>
      <c r="R266" s="466">
        <f t="shared" si="108"/>
        <v>0</v>
      </c>
    </row>
    <row r="267" spans="1:18" ht="12.75" outlineLevel="1">
      <c r="A267" s="464">
        <v>258</v>
      </c>
      <c r="B267" s="48" t="s">
        <v>599</v>
      </c>
      <c r="C267" s="536" t="s">
        <v>1087</v>
      </c>
      <c r="D267" s="345">
        <v>0</v>
      </c>
      <c r="E267" s="124"/>
      <c r="F267" s="466">
        <f t="shared" si="109"/>
        <v>0</v>
      </c>
      <c r="G267" s="479">
        <v>0</v>
      </c>
      <c r="H267" s="153"/>
      <c r="I267" s="571">
        <f t="shared" si="111"/>
        <v>0</v>
      </c>
      <c r="J267" s="481"/>
      <c r="K267" s="133"/>
      <c r="L267" s="571">
        <f t="shared" si="112"/>
        <v>0</v>
      </c>
      <c r="M267" s="481"/>
      <c r="N267" s="133"/>
      <c r="O267" s="571">
        <f t="shared" si="113"/>
        <v>0</v>
      </c>
      <c r="P267" s="465">
        <f t="shared" si="119"/>
        <v>0</v>
      </c>
      <c r="Q267" s="140">
        <f t="shared" si="120"/>
        <v>0</v>
      </c>
      <c r="R267" s="466">
        <f t="shared" si="108"/>
        <v>0</v>
      </c>
    </row>
    <row r="268" spans="1:18" ht="22.5" outlineLevel="1">
      <c r="A268" s="464">
        <v>259</v>
      </c>
      <c r="B268" s="48" t="s">
        <v>601</v>
      </c>
      <c r="C268" s="536" t="s">
        <v>1087</v>
      </c>
      <c r="D268" s="345">
        <v>0</v>
      </c>
      <c r="E268" s="124"/>
      <c r="F268" s="466">
        <f t="shared" si="109"/>
        <v>0</v>
      </c>
      <c r="G268" s="479">
        <v>0</v>
      </c>
      <c r="H268" s="153"/>
      <c r="I268" s="571">
        <f t="shared" si="111"/>
        <v>0</v>
      </c>
      <c r="J268" s="481"/>
      <c r="K268" s="133"/>
      <c r="L268" s="571">
        <f t="shared" si="112"/>
        <v>0</v>
      </c>
      <c r="M268" s="481"/>
      <c r="N268" s="133"/>
      <c r="O268" s="571">
        <f t="shared" si="113"/>
        <v>0</v>
      </c>
      <c r="P268" s="465">
        <f t="shared" si="119"/>
        <v>0</v>
      </c>
      <c r="Q268" s="140">
        <f t="shared" si="120"/>
        <v>0</v>
      </c>
      <c r="R268" s="466">
        <f t="shared" si="108"/>
        <v>0</v>
      </c>
    </row>
    <row r="269" spans="1:18" ht="12.75" outlineLevel="1">
      <c r="A269" s="464">
        <v>260</v>
      </c>
      <c r="B269" s="48" t="s">
        <v>603</v>
      </c>
      <c r="C269" s="536" t="s">
        <v>1087</v>
      </c>
      <c r="D269" s="345">
        <v>0</v>
      </c>
      <c r="E269" s="124"/>
      <c r="F269" s="466">
        <f t="shared" si="109"/>
        <v>0</v>
      </c>
      <c r="G269" s="479">
        <v>0</v>
      </c>
      <c r="H269" s="153"/>
      <c r="I269" s="571">
        <f t="shared" si="111"/>
        <v>0</v>
      </c>
      <c r="J269" s="481"/>
      <c r="K269" s="133"/>
      <c r="L269" s="571">
        <f t="shared" si="112"/>
        <v>0</v>
      </c>
      <c r="M269" s="481"/>
      <c r="N269" s="133"/>
      <c r="O269" s="571">
        <f t="shared" si="113"/>
        <v>0</v>
      </c>
      <c r="P269" s="465">
        <f t="shared" si="119"/>
        <v>0</v>
      </c>
      <c r="Q269" s="140">
        <f t="shared" si="120"/>
        <v>0</v>
      </c>
      <c r="R269" s="466">
        <f t="shared" si="108"/>
        <v>0</v>
      </c>
    </row>
    <row r="270" spans="1:18" ht="12.75" outlineLevel="1">
      <c r="A270" s="464">
        <v>261</v>
      </c>
      <c r="B270" s="48" t="s">
        <v>605</v>
      </c>
      <c r="C270" s="536" t="s">
        <v>1087</v>
      </c>
      <c r="D270" s="345">
        <v>0</v>
      </c>
      <c r="E270" s="124"/>
      <c r="F270" s="466">
        <f t="shared" si="109"/>
        <v>0</v>
      </c>
      <c r="G270" s="508">
        <v>0</v>
      </c>
      <c r="H270" s="155"/>
      <c r="I270" s="571">
        <f t="shared" si="111"/>
        <v>0</v>
      </c>
      <c r="J270" s="481"/>
      <c r="K270" s="133"/>
      <c r="L270" s="571">
        <f t="shared" si="112"/>
        <v>0</v>
      </c>
      <c r="M270" s="481"/>
      <c r="N270" s="133"/>
      <c r="O270" s="571">
        <f t="shared" si="113"/>
        <v>0</v>
      </c>
      <c r="P270" s="465">
        <f t="shared" si="119"/>
        <v>0</v>
      </c>
      <c r="Q270" s="140">
        <f t="shared" si="120"/>
        <v>0</v>
      </c>
      <c r="R270" s="466">
        <f t="shared" si="108"/>
        <v>0</v>
      </c>
    </row>
    <row r="271" spans="1:18" ht="12.75" outlineLevel="1">
      <c r="A271" s="464">
        <v>262</v>
      </c>
      <c r="B271" s="48" t="s">
        <v>607</v>
      </c>
      <c r="C271" s="536" t="s">
        <v>1087</v>
      </c>
      <c r="D271" s="345">
        <v>0</v>
      </c>
      <c r="E271" s="124"/>
      <c r="F271" s="466">
        <f t="shared" si="109"/>
        <v>0</v>
      </c>
      <c r="G271" s="508">
        <v>0</v>
      </c>
      <c r="H271" s="155"/>
      <c r="I271" s="571">
        <f t="shared" si="111"/>
        <v>0</v>
      </c>
      <c r="J271" s="481"/>
      <c r="K271" s="133"/>
      <c r="L271" s="571">
        <f t="shared" si="112"/>
        <v>0</v>
      </c>
      <c r="M271" s="481"/>
      <c r="N271" s="133"/>
      <c r="O271" s="571">
        <f t="shared" si="113"/>
        <v>0</v>
      </c>
      <c r="P271" s="465">
        <f t="shared" si="119"/>
        <v>0</v>
      </c>
      <c r="Q271" s="140">
        <f t="shared" si="120"/>
        <v>0</v>
      </c>
      <c r="R271" s="466">
        <f t="shared" si="108"/>
        <v>0</v>
      </c>
    </row>
    <row r="272" spans="1:18" ht="12.75" outlineLevel="1">
      <c r="A272" s="464">
        <v>263</v>
      </c>
      <c r="B272" s="48" t="s">
        <v>609</v>
      </c>
      <c r="C272" s="536" t="s">
        <v>1087</v>
      </c>
      <c r="D272" s="345">
        <v>0</v>
      </c>
      <c r="E272" s="124"/>
      <c r="F272" s="466">
        <f t="shared" si="109"/>
        <v>0</v>
      </c>
      <c r="G272" s="508">
        <v>0</v>
      </c>
      <c r="H272" s="155"/>
      <c r="I272" s="571">
        <f t="shared" si="111"/>
        <v>0</v>
      </c>
      <c r="J272" s="481"/>
      <c r="K272" s="133"/>
      <c r="L272" s="571">
        <f t="shared" si="112"/>
        <v>0</v>
      </c>
      <c r="M272" s="481"/>
      <c r="N272" s="133"/>
      <c r="O272" s="571">
        <f t="shared" si="113"/>
        <v>0</v>
      </c>
      <c r="P272" s="465">
        <f t="shared" si="119"/>
        <v>0</v>
      </c>
      <c r="Q272" s="140">
        <f t="shared" si="120"/>
        <v>0</v>
      </c>
      <c r="R272" s="466">
        <f t="shared" si="108"/>
        <v>0</v>
      </c>
    </row>
    <row r="273" spans="1:18" s="129" customFormat="1" ht="12.75" outlineLevel="1">
      <c r="A273" s="468">
        <v>264</v>
      </c>
      <c r="B273" s="40" t="s">
        <v>1088</v>
      </c>
      <c r="C273" s="169" t="s">
        <v>1089</v>
      </c>
      <c r="D273" s="495">
        <v>0</v>
      </c>
      <c r="E273" s="144"/>
      <c r="F273" s="466">
        <f t="shared" si="109"/>
        <v>0</v>
      </c>
      <c r="G273" s="582">
        <v>0</v>
      </c>
      <c r="H273" s="153"/>
      <c r="I273" s="571">
        <f t="shared" si="111"/>
        <v>0</v>
      </c>
      <c r="J273" s="504"/>
      <c r="K273" s="164"/>
      <c r="L273" s="571">
        <f t="shared" si="112"/>
        <v>0</v>
      </c>
      <c r="M273" s="504"/>
      <c r="N273" s="164"/>
      <c r="O273" s="571">
        <f t="shared" si="113"/>
        <v>0</v>
      </c>
      <c r="P273" s="465">
        <f t="shared" si="119"/>
        <v>0</v>
      </c>
      <c r="Q273" s="140">
        <f t="shared" si="120"/>
        <v>0</v>
      </c>
      <c r="R273" s="466">
        <f t="shared" si="108"/>
        <v>0</v>
      </c>
    </row>
    <row r="274" spans="1:18" s="129" customFormat="1" ht="12.75" outlineLevel="1">
      <c r="A274" s="468">
        <v>265</v>
      </c>
      <c r="B274" s="40" t="s">
        <v>1090</v>
      </c>
      <c r="C274" s="169" t="s">
        <v>1091</v>
      </c>
      <c r="D274" s="495">
        <v>0</v>
      </c>
      <c r="E274" s="144"/>
      <c r="F274" s="466">
        <f t="shared" si="109"/>
        <v>0</v>
      </c>
      <c r="G274" s="582">
        <v>0</v>
      </c>
      <c r="H274" s="153"/>
      <c r="I274" s="571">
        <f t="shared" si="111"/>
        <v>0</v>
      </c>
      <c r="J274" s="504"/>
      <c r="K274" s="164"/>
      <c r="L274" s="571">
        <f t="shared" si="112"/>
        <v>0</v>
      </c>
      <c r="M274" s="504"/>
      <c r="N274" s="164"/>
      <c r="O274" s="571">
        <f t="shared" si="113"/>
        <v>0</v>
      </c>
      <c r="P274" s="465">
        <f t="shared" si="119"/>
        <v>0</v>
      </c>
      <c r="Q274" s="140">
        <f t="shared" si="120"/>
        <v>0</v>
      </c>
      <c r="R274" s="466">
        <f t="shared" si="108"/>
        <v>0</v>
      </c>
    </row>
    <row r="275" spans="1:18" s="129" customFormat="1" ht="22.5" outlineLevel="1">
      <c r="A275" s="468">
        <v>266</v>
      </c>
      <c r="B275" s="40" t="s">
        <v>1092</v>
      </c>
      <c r="C275" s="169" t="s">
        <v>1093</v>
      </c>
      <c r="D275" s="495">
        <f>SUM(D276:D285)</f>
        <v>0</v>
      </c>
      <c r="E275" s="144">
        <f t="shared" ref="E275:N275" si="122">SUM(E276:E285)</f>
        <v>0</v>
      </c>
      <c r="F275" s="545">
        <f t="shared" si="109"/>
        <v>0</v>
      </c>
      <c r="G275" s="495">
        <f t="shared" si="122"/>
        <v>0</v>
      </c>
      <c r="H275" s="144">
        <f t="shared" si="122"/>
        <v>0</v>
      </c>
      <c r="I275" s="571">
        <f t="shared" si="111"/>
        <v>0</v>
      </c>
      <c r="J275" s="495">
        <f t="shared" si="122"/>
        <v>0</v>
      </c>
      <c r="K275" s="144">
        <f t="shared" si="122"/>
        <v>0</v>
      </c>
      <c r="L275" s="571">
        <f t="shared" si="112"/>
        <v>0</v>
      </c>
      <c r="M275" s="495">
        <f t="shared" si="122"/>
        <v>0</v>
      </c>
      <c r="N275" s="144">
        <f t="shared" si="122"/>
        <v>0</v>
      </c>
      <c r="O275" s="571">
        <f t="shared" si="113"/>
        <v>0</v>
      </c>
      <c r="P275" s="465">
        <f t="shared" si="119"/>
        <v>0</v>
      </c>
      <c r="Q275" s="140">
        <f t="shared" si="120"/>
        <v>0</v>
      </c>
      <c r="R275" s="466">
        <f t="shared" si="108"/>
        <v>0</v>
      </c>
    </row>
    <row r="276" spans="1:18" ht="12.75" outlineLevel="1">
      <c r="A276" s="464">
        <v>267</v>
      </c>
      <c r="B276" s="48" t="s">
        <v>589</v>
      </c>
      <c r="C276" s="536" t="s">
        <v>1093</v>
      </c>
      <c r="D276" s="345">
        <v>0</v>
      </c>
      <c r="E276" s="124"/>
      <c r="F276" s="466">
        <f t="shared" si="109"/>
        <v>0</v>
      </c>
      <c r="G276" s="479">
        <v>0</v>
      </c>
      <c r="H276" s="173"/>
      <c r="I276" s="571">
        <f t="shared" si="111"/>
        <v>0</v>
      </c>
      <c r="J276" s="481"/>
      <c r="K276" s="133"/>
      <c r="L276" s="571">
        <f t="shared" si="112"/>
        <v>0</v>
      </c>
      <c r="M276" s="481"/>
      <c r="N276" s="133"/>
      <c r="O276" s="571">
        <f t="shared" si="113"/>
        <v>0</v>
      </c>
      <c r="P276" s="465">
        <f t="shared" si="119"/>
        <v>0</v>
      </c>
      <c r="Q276" s="140">
        <f t="shared" si="120"/>
        <v>0</v>
      </c>
      <c r="R276" s="466">
        <f t="shared" si="108"/>
        <v>0</v>
      </c>
    </row>
    <row r="277" spans="1:18" ht="12.75" outlineLevel="1">
      <c r="A277" s="464">
        <v>268</v>
      </c>
      <c r="B277" s="48" t="s">
        <v>591</v>
      </c>
      <c r="C277" s="536" t="s">
        <v>1093</v>
      </c>
      <c r="D277" s="345">
        <v>0</v>
      </c>
      <c r="E277" s="124"/>
      <c r="F277" s="466">
        <f t="shared" si="109"/>
        <v>0</v>
      </c>
      <c r="G277" s="479">
        <v>0</v>
      </c>
      <c r="H277" s="153"/>
      <c r="I277" s="571">
        <f t="shared" si="111"/>
        <v>0</v>
      </c>
      <c r="J277" s="481"/>
      <c r="K277" s="133"/>
      <c r="L277" s="571">
        <f t="shared" si="112"/>
        <v>0</v>
      </c>
      <c r="M277" s="481"/>
      <c r="N277" s="133"/>
      <c r="O277" s="571">
        <f t="shared" si="113"/>
        <v>0</v>
      </c>
      <c r="P277" s="465">
        <f t="shared" si="119"/>
        <v>0</v>
      </c>
      <c r="Q277" s="140">
        <f t="shared" si="120"/>
        <v>0</v>
      </c>
      <c r="R277" s="466">
        <f t="shared" si="108"/>
        <v>0</v>
      </c>
    </row>
    <row r="278" spans="1:18" ht="12.75" outlineLevel="1">
      <c r="A278" s="464">
        <v>269</v>
      </c>
      <c r="B278" s="48" t="s">
        <v>593</v>
      </c>
      <c r="C278" s="536" t="s">
        <v>1093</v>
      </c>
      <c r="D278" s="345">
        <v>0</v>
      </c>
      <c r="E278" s="124"/>
      <c r="F278" s="466">
        <f t="shared" si="109"/>
        <v>0</v>
      </c>
      <c r="G278" s="479">
        <v>0</v>
      </c>
      <c r="H278" s="153"/>
      <c r="I278" s="571">
        <f t="shared" si="111"/>
        <v>0</v>
      </c>
      <c r="J278" s="481"/>
      <c r="K278" s="133"/>
      <c r="L278" s="571">
        <f t="shared" si="112"/>
        <v>0</v>
      </c>
      <c r="M278" s="481"/>
      <c r="N278" s="133"/>
      <c r="O278" s="571">
        <f t="shared" si="113"/>
        <v>0</v>
      </c>
      <c r="P278" s="465">
        <f t="shared" si="119"/>
        <v>0</v>
      </c>
      <c r="Q278" s="140">
        <f t="shared" si="120"/>
        <v>0</v>
      </c>
      <c r="R278" s="466">
        <f t="shared" si="108"/>
        <v>0</v>
      </c>
    </row>
    <row r="279" spans="1:18" ht="12.75" outlineLevel="1">
      <c r="A279" s="464">
        <v>270</v>
      </c>
      <c r="B279" s="48" t="s">
        <v>595</v>
      </c>
      <c r="C279" s="536" t="s">
        <v>1093</v>
      </c>
      <c r="D279" s="345">
        <v>0</v>
      </c>
      <c r="E279" s="174"/>
      <c r="F279" s="466">
        <f t="shared" si="109"/>
        <v>0</v>
      </c>
      <c r="G279" s="479">
        <v>0</v>
      </c>
      <c r="H279" s="153"/>
      <c r="I279" s="571">
        <f t="shared" si="111"/>
        <v>0</v>
      </c>
      <c r="J279" s="481"/>
      <c r="K279" s="133"/>
      <c r="L279" s="571">
        <f t="shared" si="112"/>
        <v>0</v>
      </c>
      <c r="M279" s="481"/>
      <c r="N279" s="133"/>
      <c r="O279" s="571">
        <f t="shared" si="113"/>
        <v>0</v>
      </c>
      <c r="P279" s="465">
        <f t="shared" si="119"/>
        <v>0</v>
      </c>
      <c r="Q279" s="140">
        <f t="shared" si="120"/>
        <v>0</v>
      </c>
      <c r="R279" s="466">
        <f t="shared" si="108"/>
        <v>0</v>
      </c>
    </row>
    <row r="280" spans="1:18" s="129" customFormat="1" ht="12.75" outlineLevel="1">
      <c r="A280" s="464">
        <v>271</v>
      </c>
      <c r="B280" s="48" t="s">
        <v>597</v>
      </c>
      <c r="C280" s="536" t="s">
        <v>1093</v>
      </c>
      <c r="D280" s="345">
        <v>0</v>
      </c>
      <c r="E280" s="124"/>
      <c r="F280" s="466">
        <f t="shared" si="109"/>
        <v>0</v>
      </c>
      <c r="G280" s="479">
        <v>0</v>
      </c>
      <c r="H280" s="153"/>
      <c r="I280" s="571">
        <f t="shared" si="111"/>
        <v>0</v>
      </c>
      <c r="J280" s="504"/>
      <c r="K280" s="164"/>
      <c r="L280" s="571">
        <f t="shared" si="112"/>
        <v>0</v>
      </c>
      <c r="M280" s="504"/>
      <c r="N280" s="164"/>
      <c r="O280" s="571">
        <f t="shared" si="113"/>
        <v>0</v>
      </c>
      <c r="P280" s="465">
        <f t="shared" si="119"/>
        <v>0</v>
      </c>
      <c r="Q280" s="140">
        <f t="shared" si="120"/>
        <v>0</v>
      </c>
      <c r="R280" s="466">
        <f t="shared" si="108"/>
        <v>0</v>
      </c>
    </row>
    <row r="281" spans="1:18" ht="12.75" outlineLevel="1">
      <c r="A281" s="464">
        <v>272</v>
      </c>
      <c r="B281" s="48" t="s">
        <v>599</v>
      </c>
      <c r="C281" s="536" t="s">
        <v>1093</v>
      </c>
      <c r="D281" s="345">
        <v>0</v>
      </c>
      <c r="E281" s="124"/>
      <c r="F281" s="466">
        <f t="shared" si="109"/>
        <v>0</v>
      </c>
      <c r="G281" s="479">
        <v>0</v>
      </c>
      <c r="H281" s="153"/>
      <c r="I281" s="571">
        <f t="shared" si="111"/>
        <v>0</v>
      </c>
      <c r="J281" s="481"/>
      <c r="K281" s="133"/>
      <c r="L281" s="571">
        <f t="shared" si="112"/>
        <v>0</v>
      </c>
      <c r="M281" s="481"/>
      <c r="N281" s="133"/>
      <c r="O281" s="571">
        <f t="shared" si="113"/>
        <v>0</v>
      </c>
      <c r="P281" s="465">
        <f t="shared" si="119"/>
        <v>0</v>
      </c>
      <c r="Q281" s="140">
        <f t="shared" si="120"/>
        <v>0</v>
      </c>
      <c r="R281" s="466">
        <f t="shared" si="108"/>
        <v>0</v>
      </c>
    </row>
    <row r="282" spans="1:18" ht="22.5" outlineLevel="1">
      <c r="A282" s="464">
        <v>273</v>
      </c>
      <c r="B282" s="48" t="s">
        <v>601</v>
      </c>
      <c r="C282" s="536" t="s">
        <v>1093</v>
      </c>
      <c r="D282" s="345">
        <v>0</v>
      </c>
      <c r="E282" s="124"/>
      <c r="F282" s="466">
        <f t="shared" si="109"/>
        <v>0</v>
      </c>
      <c r="G282" s="479">
        <v>0</v>
      </c>
      <c r="H282" s="153"/>
      <c r="I282" s="571">
        <f t="shared" si="111"/>
        <v>0</v>
      </c>
      <c r="J282" s="481"/>
      <c r="K282" s="133"/>
      <c r="L282" s="571">
        <f t="shared" si="112"/>
        <v>0</v>
      </c>
      <c r="M282" s="481"/>
      <c r="N282" s="133"/>
      <c r="O282" s="571">
        <f t="shared" si="113"/>
        <v>0</v>
      </c>
      <c r="P282" s="465">
        <f t="shared" si="119"/>
        <v>0</v>
      </c>
      <c r="Q282" s="140">
        <f t="shared" si="120"/>
        <v>0</v>
      </c>
      <c r="R282" s="466">
        <f t="shared" si="108"/>
        <v>0</v>
      </c>
    </row>
    <row r="283" spans="1:18" ht="12.75" outlineLevel="1">
      <c r="A283" s="464">
        <v>274</v>
      </c>
      <c r="B283" s="48" t="s">
        <v>603</v>
      </c>
      <c r="C283" s="536" t="s">
        <v>1093</v>
      </c>
      <c r="D283" s="345">
        <v>0</v>
      </c>
      <c r="E283" s="124"/>
      <c r="F283" s="466">
        <f t="shared" si="109"/>
        <v>0</v>
      </c>
      <c r="G283" s="509">
        <v>0</v>
      </c>
      <c r="H283" s="173"/>
      <c r="I283" s="571">
        <f t="shared" si="111"/>
        <v>0</v>
      </c>
      <c r="J283" s="481"/>
      <c r="K283" s="133"/>
      <c r="L283" s="571">
        <f t="shared" si="112"/>
        <v>0</v>
      </c>
      <c r="M283" s="481"/>
      <c r="N283" s="133"/>
      <c r="O283" s="571">
        <f t="shared" si="113"/>
        <v>0</v>
      </c>
      <c r="P283" s="465">
        <f t="shared" si="119"/>
        <v>0</v>
      </c>
      <c r="Q283" s="140">
        <f t="shared" si="120"/>
        <v>0</v>
      </c>
      <c r="R283" s="466">
        <f t="shared" si="108"/>
        <v>0</v>
      </c>
    </row>
    <row r="284" spans="1:18" ht="12.75" outlineLevel="1">
      <c r="A284" s="464">
        <v>275</v>
      </c>
      <c r="B284" s="48" t="s">
        <v>607</v>
      </c>
      <c r="C284" s="536" t="s">
        <v>1093</v>
      </c>
      <c r="D284" s="345">
        <v>0</v>
      </c>
      <c r="E284" s="124"/>
      <c r="F284" s="466">
        <f t="shared" si="109"/>
        <v>0</v>
      </c>
      <c r="G284" s="509">
        <v>0</v>
      </c>
      <c r="H284" s="173"/>
      <c r="I284" s="571">
        <f t="shared" si="111"/>
        <v>0</v>
      </c>
      <c r="J284" s="481"/>
      <c r="K284" s="133"/>
      <c r="L284" s="571">
        <f t="shared" si="112"/>
        <v>0</v>
      </c>
      <c r="M284" s="481"/>
      <c r="N284" s="133"/>
      <c r="O284" s="571">
        <f t="shared" si="113"/>
        <v>0</v>
      </c>
      <c r="P284" s="465">
        <f t="shared" si="119"/>
        <v>0</v>
      </c>
      <c r="Q284" s="140">
        <f t="shared" si="120"/>
        <v>0</v>
      </c>
      <c r="R284" s="466">
        <f t="shared" si="108"/>
        <v>0</v>
      </c>
    </row>
    <row r="285" spans="1:18" ht="13.5" outlineLevel="1" thickBot="1">
      <c r="A285" s="510">
        <v>276</v>
      </c>
      <c r="B285" s="52" t="s">
        <v>609</v>
      </c>
      <c r="C285" s="541" t="s">
        <v>1093</v>
      </c>
      <c r="D285" s="351">
        <v>0</v>
      </c>
      <c r="E285" s="175"/>
      <c r="F285" s="558">
        <f t="shared" si="109"/>
        <v>0</v>
      </c>
      <c r="G285" s="583">
        <v>0</v>
      </c>
      <c r="H285" s="176"/>
      <c r="I285" s="584">
        <f t="shared" si="111"/>
        <v>0</v>
      </c>
      <c r="J285" s="511"/>
      <c r="K285" s="177"/>
      <c r="L285" s="584">
        <f t="shared" si="112"/>
        <v>0</v>
      </c>
      <c r="M285" s="511"/>
      <c r="N285" s="177"/>
      <c r="O285" s="584">
        <f t="shared" si="113"/>
        <v>0</v>
      </c>
      <c r="P285" s="482">
        <f t="shared" si="119"/>
        <v>0</v>
      </c>
      <c r="Q285" s="483">
        <f t="shared" si="120"/>
        <v>0</v>
      </c>
      <c r="R285" s="558">
        <f t="shared" si="108"/>
        <v>0</v>
      </c>
    </row>
    <row r="286" spans="1:18" s="129" customFormat="1" ht="23.25" thickBot="1">
      <c r="A286" s="512">
        <v>277</v>
      </c>
      <c r="B286" s="513" t="s">
        <v>1094</v>
      </c>
      <c r="C286" s="542" t="s">
        <v>1095</v>
      </c>
      <c r="D286" s="514">
        <f>SUM(D225,D226,D237,D248,D259,D261,D273,D274,D275)</f>
        <v>0</v>
      </c>
      <c r="E286" s="515">
        <f t="shared" ref="E286:N286" si="123">SUM(E225,E226,E237,E248,E259,E261,E273,E274,E275)</f>
        <v>0</v>
      </c>
      <c r="F286" s="559">
        <f t="shared" si="123"/>
        <v>0</v>
      </c>
      <c r="G286" s="514">
        <f t="shared" si="123"/>
        <v>0</v>
      </c>
      <c r="H286" s="515">
        <f t="shared" si="123"/>
        <v>0</v>
      </c>
      <c r="I286" s="559">
        <f t="shared" si="123"/>
        <v>0</v>
      </c>
      <c r="J286" s="514">
        <f t="shared" si="123"/>
        <v>0</v>
      </c>
      <c r="K286" s="515">
        <f t="shared" si="123"/>
        <v>0</v>
      </c>
      <c r="L286" s="559">
        <f t="shared" ref="L286" si="124">SUM(L225,L226,L237,L248,L259,L261,L273,L274,L275)</f>
        <v>0</v>
      </c>
      <c r="M286" s="514">
        <f t="shared" si="123"/>
        <v>0</v>
      </c>
      <c r="N286" s="515">
        <f t="shared" si="123"/>
        <v>0</v>
      </c>
      <c r="O286" s="559">
        <f t="shared" ref="O286" si="125">SUM(O225,O226,O237,O248,O259,O261,O273,O274,O275)</f>
        <v>0</v>
      </c>
      <c r="P286" s="514">
        <f t="shared" si="119"/>
        <v>0</v>
      </c>
      <c r="Q286" s="515">
        <f t="shared" si="120"/>
        <v>0</v>
      </c>
      <c r="R286" s="605">
        <f>SUM(F286,I286,L286,O286)</f>
        <v>0</v>
      </c>
    </row>
    <row r="287" spans="1:18" s="129" customFormat="1" ht="12" thickBot="1">
      <c r="A287" s="178"/>
      <c r="B287" s="43"/>
      <c r="C287" s="179"/>
      <c r="D287" s="560"/>
      <c r="E287" s="180"/>
      <c r="F287" s="561"/>
      <c r="G287" s="560"/>
      <c r="H287" s="180"/>
      <c r="I287" s="561"/>
      <c r="J287" s="560"/>
      <c r="K287" s="180"/>
      <c r="L287" s="561"/>
      <c r="M287" s="560"/>
      <c r="N287" s="180"/>
      <c r="O287" s="561"/>
      <c r="P287" s="560"/>
      <c r="Q287" s="180"/>
      <c r="R287" s="606"/>
    </row>
    <row r="288" spans="1:18" s="129" customFormat="1">
      <c r="A288" s="512"/>
      <c r="B288" s="513" t="s">
        <v>52</v>
      </c>
      <c r="C288" s="542" t="s">
        <v>1096</v>
      </c>
      <c r="D288" s="514">
        <f>SUM(D23,D25,D65,D137,D208,D217,D223,D286)</f>
        <v>401247</v>
      </c>
      <c r="E288" s="515">
        <f t="shared" ref="E288:R288" si="126">SUM(E23,E25,E65,E137,E208,E217,E223,E286)</f>
        <v>906469</v>
      </c>
      <c r="F288" s="559">
        <f t="shared" si="126"/>
        <v>505222</v>
      </c>
      <c r="G288" s="514">
        <f t="shared" si="126"/>
        <v>163867</v>
      </c>
      <c r="H288" s="515">
        <f t="shared" si="126"/>
        <v>141666</v>
      </c>
      <c r="I288" s="607">
        <f t="shared" si="126"/>
        <v>-23042</v>
      </c>
      <c r="J288" s="514">
        <f t="shared" si="126"/>
        <v>232181</v>
      </c>
      <c r="K288" s="515">
        <f t="shared" si="126"/>
        <v>216590</v>
      </c>
      <c r="L288" s="608">
        <f t="shared" si="126"/>
        <v>-12004</v>
      </c>
      <c r="M288" s="514">
        <f t="shared" si="126"/>
        <v>45050</v>
      </c>
      <c r="N288" s="515">
        <f t="shared" si="126"/>
        <v>42995</v>
      </c>
      <c r="O288" s="608">
        <f t="shared" si="126"/>
        <v>-1315</v>
      </c>
      <c r="P288" s="514">
        <f>SUM(P23,P25,P65,P137,P208,P217,P223,P286)</f>
        <v>842345</v>
      </c>
      <c r="Q288" s="515">
        <f t="shared" si="126"/>
        <v>1307720</v>
      </c>
      <c r="R288" s="559">
        <f t="shared" si="126"/>
        <v>456789</v>
      </c>
    </row>
    <row r="289" spans="1:18" ht="13.5" thickBot="1">
      <c r="A289" s="181"/>
      <c r="B289" s="44"/>
      <c r="C289" s="182"/>
      <c r="D289" s="562"/>
      <c r="E289" s="183"/>
      <c r="F289" s="563"/>
      <c r="G289" s="585"/>
      <c r="H289" s="184"/>
      <c r="I289" s="586"/>
      <c r="J289" s="602"/>
      <c r="K289" s="185"/>
      <c r="L289" s="603"/>
      <c r="M289" s="602"/>
      <c r="N289" s="185"/>
      <c r="O289" s="603"/>
      <c r="P289" s="602"/>
      <c r="Q289" s="185"/>
      <c r="R289" s="603"/>
    </row>
    <row r="290" spans="1:18" ht="22.5" outlineLevel="2">
      <c r="A290" s="516" t="s">
        <v>1097</v>
      </c>
      <c r="B290" s="53" t="s">
        <v>1098</v>
      </c>
      <c r="C290" s="543" t="s">
        <v>1099</v>
      </c>
      <c r="D290" s="517">
        <v>0</v>
      </c>
      <c r="E290" s="186"/>
      <c r="F290" s="564">
        <f>SUM(E290-D290)</f>
        <v>0</v>
      </c>
      <c r="G290" s="518"/>
      <c r="H290" s="519"/>
      <c r="I290" s="587"/>
      <c r="J290" s="520"/>
      <c r="K290" s="521"/>
      <c r="L290" s="587"/>
      <c r="M290" s="520"/>
      <c r="N290" s="521"/>
      <c r="O290" s="587"/>
      <c r="P290" s="522"/>
      <c r="Q290" s="523"/>
      <c r="R290" s="564"/>
    </row>
    <row r="291" spans="1:18" ht="12.75" outlineLevel="2">
      <c r="A291" s="524" t="s">
        <v>1100</v>
      </c>
      <c r="B291" s="51" t="s">
        <v>1101</v>
      </c>
      <c r="C291" s="536" t="s">
        <v>1099</v>
      </c>
      <c r="D291" s="467">
        <v>0</v>
      </c>
      <c r="E291" s="174"/>
      <c r="F291" s="142">
        <f t="shared" ref="F291:F294" si="127">SUM(E291-D291)</f>
        <v>0</v>
      </c>
      <c r="G291" s="509"/>
      <c r="H291" s="173"/>
      <c r="I291" s="571"/>
      <c r="J291" s="481"/>
      <c r="K291" s="133"/>
      <c r="L291" s="571"/>
      <c r="M291" s="481"/>
      <c r="N291" s="133"/>
      <c r="O291" s="571"/>
      <c r="P291" s="465"/>
      <c r="Q291" s="140"/>
      <c r="R291" s="466"/>
    </row>
    <row r="292" spans="1:18" ht="22.5" outlineLevel="2">
      <c r="A292" s="524" t="s">
        <v>1102</v>
      </c>
      <c r="B292" s="51" t="s">
        <v>1103</v>
      </c>
      <c r="C292" s="536" t="s">
        <v>1104</v>
      </c>
      <c r="D292" s="467">
        <v>0</v>
      </c>
      <c r="E292" s="174"/>
      <c r="F292" s="142">
        <f t="shared" si="127"/>
        <v>0</v>
      </c>
      <c r="G292" s="509"/>
      <c r="H292" s="173"/>
      <c r="I292" s="571"/>
      <c r="J292" s="481"/>
      <c r="K292" s="133"/>
      <c r="L292" s="571"/>
      <c r="M292" s="481"/>
      <c r="N292" s="133"/>
      <c r="O292" s="571"/>
      <c r="P292" s="465"/>
      <c r="Q292" s="140"/>
      <c r="R292" s="466"/>
    </row>
    <row r="293" spans="1:18" ht="22.5" outlineLevel="2">
      <c r="A293" s="524" t="s">
        <v>1105</v>
      </c>
      <c r="B293" s="51" t="s">
        <v>1106</v>
      </c>
      <c r="C293" s="536" t="s">
        <v>1107</v>
      </c>
      <c r="D293" s="467">
        <v>0</v>
      </c>
      <c r="E293" s="174"/>
      <c r="F293" s="142">
        <f t="shared" si="127"/>
        <v>0</v>
      </c>
      <c r="G293" s="509"/>
      <c r="H293" s="173"/>
      <c r="I293" s="571"/>
      <c r="J293" s="481"/>
      <c r="K293" s="133"/>
      <c r="L293" s="571"/>
      <c r="M293" s="481"/>
      <c r="N293" s="133"/>
      <c r="O293" s="571"/>
      <c r="P293" s="465"/>
      <c r="Q293" s="140"/>
      <c r="R293" s="466"/>
    </row>
    <row r="294" spans="1:18" ht="12.75" outlineLevel="2">
      <c r="A294" s="524" t="s">
        <v>1108</v>
      </c>
      <c r="B294" s="51" t="s">
        <v>1101</v>
      </c>
      <c r="C294" s="536" t="s">
        <v>1109</v>
      </c>
      <c r="D294" s="467">
        <v>0</v>
      </c>
      <c r="E294" s="174"/>
      <c r="F294" s="142">
        <f t="shared" si="127"/>
        <v>0</v>
      </c>
      <c r="G294" s="509"/>
      <c r="H294" s="173"/>
      <c r="I294" s="571"/>
      <c r="J294" s="481"/>
      <c r="K294" s="133"/>
      <c r="L294" s="571"/>
      <c r="M294" s="481"/>
      <c r="N294" s="133"/>
      <c r="O294" s="571"/>
      <c r="P294" s="465"/>
      <c r="Q294" s="140"/>
      <c r="R294" s="466"/>
    </row>
    <row r="295" spans="1:18" ht="22.5" outlineLevel="2">
      <c r="A295" s="524" t="s">
        <v>1110</v>
      </c>
      <c r="B295" s="51" t="s">
        <v>1111</v>
      </c>
      <c r="C295" s="536" t="s">
        <v>1112</v>
      </c>
      <c r="D295" s="467">
        <f>SUM(D290:D294)</f>
        <v>0</v>
      </c>
      <c r="E295" s="174">
        <f t="shared" ref="E295" si="128">SUM(E290:E293)</f>
        <v>0</v>
      </c>
      <c r="F295" s="142">
        <f>SUM(E295-D295)</f>
        <v>0</v>
      </c>
      <c r="G295" s="467"/>
      <c r="H295" s="174"/>
      <c r="I295" s="571"/>
      <c r="J295" s="467"/>
      <c r="K295" s="174"/>
      <c r="L295" s="571"/>
      <c r="M295" s="467"/>
      <c r="N295" s="174"/>
      <c r="O295" s="571"/>
      <c r="P295" s="465"/>
      <c r="Q295" s="140"/>
      <c r="R295" s="466"/>
    </row>
    <row r="296" spans="1:18" ht="12.75" outlineLevel="3">
      <c r="A296" s="524" t="s">
        <v>1113</v>
      </c>
      <c r="B296" s="51" t="s">
        <v>1114</v>
      </c>
      <c r="C296" s="536" t="s">
        <v>1115</v>
      </c>
      <c r="D296" s="467">
        <v>0</v>
      </c>
      <c r="E296" s="174"/>
      <c r="F296" s="142">
        <f t="shared" ref="F296:F307" si="129">SUM(E296-D296)</f>
        <v>0</v>
      </c>
      <c r="G296" s="509"/>
      <c r="H296" s="173"/>
      <c r="I296" s="571"/>
      <c r="J296" s="481"/>
      <c r="K296" s="133"/>
      <c r="L296" s="571"/>
      <c r="M296" s="481"/>
      <c r="N296" s="133"/>
      <c r="O296" s="571"/>
      <c r="P296" s="465"/>
      <c r="Q296" s="140"/>
      <c r="R296" s="466"/>
    </row>
    <row r="297" spans="1:18" ht="12.75" outlineLevel="3">
      <c r="A297" s="524" t="s">
        <v>1116</v>
      </c>
      <c r="B297" s="51" t="s">
        <v>1117</v>
      </c>
      <c r="C297" s="536" t="s">
        <v>1115</v>
      </c>
      <c r="D297" s="467">
        <v>0</v>
      </c>
      <c r="E297" s="174"/>
      <c r="F297" s="142">
        <f t="shared" si="129"/>
        <v>0</v>
      </c>
      <c r="G297" s="509"/>
      <c r="H297" s="173"/>
      <c r="I297" s="571"/>
      <c r="J297" s="481"/>
      <c r="K297" s="133"/>
      <c r="L297" s="571"/>
      <c r="M297" s="481"/>
      <c r="N297" s="133"/>
      <c r="O297" s="571"/>
      <c r="P297" s="465"/>
      <c r="Q297" s="140"/>
      <c r="R297" s="466"/>
    </row>
    <row r="298" spans="1:18" ht="12.75" outlineLevel="3">
      <c r="A298" s="524" t="s">
        <v>1118</v>
      </c>
      <c r="B298" s="51" t="s">
        <v>1119</v>
      </c>
      <c r="C298" s="536" t="s">
        <v>1115</v>
      </c>
      <c r="D298" s="467">
        <v>0</v>
      </c>
      <c r="E298" s="174"/>
      <c r="F298" s="142">
        <f t="shared" si="129"/>
        <v>0</v>
      </c>
      <c r="G298" s="509"/>
      <c r="H298" s="173"/>
      <c r="I298" s="571"/>
      <c r="J298" s="481"/>
      <c r="K298" s="133"/>
      <c r="L298" s="571"/>
      <c r="M298" s="481"/>
      <c r="N298" s="133"/>
      <c r="O298" s="571"/>
      <c r="P298" s="465"/>
      <c r="Q298" s="140"/>
      <c r="R298" s="466"/>
    </row>
    <row r="299" spans="1:18" ht="12.75" outlineLevel="3">
      <c r="A299" s="524" t="s">
        <v>751</v>
      </c>
      <c r="B299" s="51" t="s">
        <v>1120</v>
      </c>
      <c r="C299" s="536" t="s">
        <v>1121</v>
      </c>
      <c r="D299" s="467">
        <v>0</v>
      </c>
      <c r="E299" s="174"/>
      <c r="F299" s="142">
        <f t="shared" si="129"/>
        <v>0</v>
      </c>
      <c r="G299" s="509"/>
      <c r="H299" s="173"/>
      <c r="I299" s="571"/>
      <c r="J299" s="481"/>
      <c r="K299" s="133"/>
      <c r="L299" s="571"/>
      <c r="M299" s="481"/>
      <c r="N299" s="133"/>
      <c r="O299" s="571"/>
      <c r="P299" s="465"/>
      <c r="Q299" s="140"/>
      <c r="R299" s="466"/>
    </row>
    <row r="300" spans="1:18" ht="12.75" outlineLevel="3">
      <c r="A300" s="524" t="s">
        <v>77</v>
      </c>
      <c r="B300" s="51" t="s">
        <v>1122</v>
      </c>
      <c r="C300" s="536" t="s">
        <v>1123</v>
      </c>
      <c r="D300" s="467">
        <v>0</v>
      </c>
      <c r="E300" s="174"/>
      <c r="F300" s="142">
        <f t="shared" si="129"/>
        <v>0</v>
      </c>
      <c r="G300" s="509"/>
      <c r="H300" s="173"/>
      <c r="I300" s="571"/>
      <c r="J300" s="481"/>
      <c r="K300" s="133"/>
      <c r="L300" s="571"/>
      <c r="M300" s="481"/>
      <c r="N300" s="133"/>
      <c r="O300" s="571"/>
      <c r="P300" s="465"/>
      <c r="Q300" s="140"/>
      <c r="R300" s="466"/>
    </row>
    <row r="301" spans="1:18" ht="22.5" outlineLevel="3">
      <c r="A301" s="524" t="s">
        <v>80</v>
      </c>
      <c r="B301" s="51" t="s">
        <v>1124</v>
      </c>
      <c r="C301" s="536" t="s">
        <v>1125</v>
      </c>
      <c r="D301" s="467">
        <v>0</v>
      </c>
      <c r="E301" s="174"/>
      <c r="F301" s="142">
        <f t="shared" si="129"/>
        <v>0</v>
      </c>
      <c r="G301" s="509"/>
      <c r="H301" s="173"/>
      <c r="I301" s="571"/>
      <c r="J301" s="481"/>
      <c r="K301" s="133"/>
      <c r="L301" s="571"/>
      <c r="M301" s="481"/>
      <c r="N301" s="133"/>
      <c r="O301" s="571"/>
      <c r="P301" s="465"/>
      <c r="Q301" s="140"/>
      <c r="R301" s="466"/>
    </row>
    <row r="302" spans="1:18" ht="12.75" outlineLevel="3">
      <c r="A302" s="524" t="s">
        <v>83</v>
      </c>
      <c r="B302" s="51" t="s">
        <v>1101</v>
      </c>
      <c r="C302" s="536" t="s">
        <v>1125</v>
      </c>
      <c r="D302" s="467">
        <v>0</v>
      </c>
      <c r="E302" s="174"/>
      <c r="F302" s="142">
        <f t="shared" si="129"/>
        <v>0</v>
      </c>
      <c r="G302" s="509"/>
      <c r="H302" s="173"/>
      <c r="I302" s="571"/>
      <c r="J302" s="481"/>
      <c r="K302" s="133"/>
      <c r="L302" s="571"/>
      <c r="M302" s="481"/>
      <c r="N302" s="133"/>
      <c r="O302" s="571"/>
      <c r="P302" s="465"/>
      <c r="Q302" s="140"/>
      <c r="R302" s="466"/>
    </row>
    <row r="303" spans="1:18" ht="12.75" outlineLevel="3">
      <c r="A303" s="524" t="s">
        <v>86</v>
      </c>
      <c r="B303" s="51" t="s">
        <v>1117</v>
      </c>
      <c r="C303" s="536" t="s">
        <v>1125</v>
      </c>
      <c r="D303" s="467">
        <v>0</v>
      </c>
      <c r="E303" s="174"/>
      <c r="F303" s="142">
        <f t="shared" si="129"/>
        <v>0</v>
      </c>
      <c r="G303" s="509"/>
      <c r="H303" s="173"/>
      <c r="I303" s="571"/>
      <c r="J303" s="481"/>
      <c r="K303" s="133"/>
      <c r="L303" s="571"/>
      <c r="M303" s="481"/>
      <c r="N303" s="133"/>
      <c r="O303" s="571"/>
      <c r="P303" s="465"/>
      <c r="Q303" s="140"/>
      <c r="R303" s="466"/>
    </row>
    <row r="304" spans="1:18" ht="12.75" outlineLevel="3">
      <c r="A304" s="524" t="s">
        <v>89</v>
      </c>
      <c r="B304" s="51" t="s">
        <v>1119</v>
      </c>
      <c r="C304" s="536" t="s">
        <v>1125</v>
      </c>
      <c r="D304" s="467">
        <v>0</v>
      </c>
      <c r="E304" s="174"/>
      <c r="F304" s="142">
        <f t="shared" si="129"/>
        <v>0</v>
      </c>
      <c r="G304" s="509"/>
      <c r="H304" s="173"/>
      <c r="I304" s="571"/>
      <c r="J304" s="481"/>
      <c r="K304" s="133"/>
      <c r="L304" s="571"/>
      <c r="M304" s="481"/>
      <c r="N304" s="133"/>
      <c r="O304" s="571"/>
      <c r="P304" s="465"/>
      <c r="Q304" s="140"/>
      <c r="R304" s="466"/>
    </row>
    <row r="305" spans="1:18" ht="12.75" outlineLevel="3">
      <c r="A305" s="524" t="s">
        <v>92</v>
      </c>
      <c r="B305" s="51" t="s">
        <v>1126</v>
      </c>
      <c r="C305" s="536" t="s">
        <v>1127</v>
      </c>
      <c r="D305" s="467">
        <v>0</v>
      </c>
      <c r="E305" s="174"/>
      <c r="F305" s="142">
        <f t="shared" si="129"/>
        <v>0</v>
      </c>
      <c r="G305" s="509"/>
      <c r="H305" s="173"/>
      <c r="I305" s="571"/>
      <c r="J305" s="481"/>
      <c r="K305" s="133"/>
      <c r="L305" s="571"/>
      <c r="M305" s="481"/>
      <c r="N305" s="133"/>
      <c r="O305" s="571"/>
      <c r="P305" s="465"/>
      <c r="Q305" s="140"/>
      <c r="R305" s="466"/>
    </row>
    <row r="306" spans="1:18" ht="12.75" outlineLevel="3">
      <c r="A306" s="524" t="s">
        <v>95</v>
      </c>
      <c r="B306" s="51" t="s">
        <v>1128</v>
      </c>
      <c r="C306" s="536" t="s">
        <v>1129</v>
      </c>
      <c r="D306" s="467">
        <v>0</v>
      </c>
      <c r="E306" s="174"/>
      <c r="F306" s="142">
        <f t="shared" si="129"/>
        <v>0</v>
      </c>
      <c r="G306" s="509"/>
      <c r="H306" s="173"/>
      <c r="I306" s="571"/>
      <c r="J306" s="481"/>
      <c r="K306" s="133"/>
      <c r="L306" s="571"/>
      <c r="M306" s="481"/>
      <c r="N306" s="133"/>
      <c r="O306" s="571"/>
      <c r="P306" s="465"/>
      <c r="Q306" s="140"/>
      <c r="R306" s="466"/>
    </row>
    <row r="307" spans="1:18" ht="12.75" outlineLevel="3">
      <c r="A307" s="524" t="s">
        <v>98</v>
      </c>
      <c r="B307" s="51" t="s">
        <v>1101</v>
      </c>
      <c r="C307" s="536" t="s">
        <v>1129</v>
      </c>
      <c r="D307" s="467">
        <v>0</v>
      </c>
      <c r="E307" s="174"/>
      <c r="F307" s="142">
        <f t="shared" si="129"/>
        <v>0</v>
      </c>
      <c r="G307" s="509"/>
      <c r="H307" s="173"/>
      <c r="I307" s="571"/>
      <c r="J307" s="481"/>
      <c r="K307" s="133"/>
      <c r="L307" s="571"/>
      <c r="M307" s="481"/>
      <c r="N307" s="133"/>
      <c r="O307" s="571"/>
      <c r="P307" s="465"/>
      <c r="Q307" s="140"/>
      <c r="R307" s="466"/>
    </row>
    <row r="308" spans="1:18" ht="12.75" outlineLevel="2">
      <c r="A308" s="524" t="s">
        <v>101</v>
      </c>
      <c r="B308" s="51" t="s">
        <v>1130</v>
      </c>
      <c r="C308" s="536" t="s">
        <v>1131</v>
      </c>
      <c r="D308" s="467">
        <f>SUM(D296:D307)</f>
        <v>0</v>
      </c>
      <c r="E308" s="174">
        <f>SUM(E296:E307)</f>
        <v>0</v>
      </c>
      <c r="F308" s="142">
        <f>SUM(F296:F307)</f>
        <v>0</v>
      </c>
      <c r="G308" s="467"/>
      <c r="H308" s="174"/>
      <c r="I308" s="571"/>
      <c r="J308" s="467"/>
      <c r="K308" s="174"/>
      <c r="L308" s="571"/>
      <c r="M308" s="467"/>
      <c r="N308" s="174"/>
      <c r="O308" s="571"/>
      <c r="P308" s="465"/>
      <c r="Q308" s="140"/>
      <c r="R308" s="466"/>
    </row>
    <row r="309" spans="1:18" ht="12.75" outlineLevel="2">
      <c r="A309" s="524" t="s">
        <v>104</v>
      </c>
      <c r="B309" s="51" t="s">
        <v>1132</v>
      </c>
      <c r="C309" s="536" t="s">
        <v>1133</v>
      </c>
      <c r="D309" s="467">
        <v>0</v>
      </c>
      <c r="E309" s="174"/>
      <c r="F309" s="142">
        <f t="shared" ref="F309:F310" si="130">SUM(E309-D309)</f>
        <v>0</v>
      </c>
      <c r="G309" s="509"/>
      <c r="H309" s="173"/>
      <c r="I309" s="571"/>
      <c r="J309" s="481"/>
      <c r="K309" s="133"/>
      <c r="L309" s="571"/>
      <c r="M309" s="481"/>
      <c r="N309" s="133"/>
      <c r="O309" s="571"/>
      <c r="P309" s="465"/>
      <c r="Q309" s="140"/>
      <c r="R309" s="466"/>
    </row>
    <row r="310" spans="1:18" ht="12.75" outlineLevel="2">
      <c r="A310" s="524" t="s">
        <v>1134</v>
      </c>
      <c r="B310" s="51" t="s">
        <v>1135</v>
      </c>
      <c r="C310" s="536" t="s">
        <v>1136</v>
      </c>
      <c r="D310" s="467">
        <v>0</v>
      </c>
      <c r="E310" s="174">
        <v>8453</v>
      </c>
      <c r="F310" s="142">
        <f t="shared" si="130"/>
        <v>8453</v>
      </c>
      <c r="G310" s="509"/>
      <c r="H310" s="173"/>
      <c r="I310" s="571"/>
      <c r="J310" s="481"/>
      <c r="K310" s="133"/>
      <c r="L310" s="571"/>
      <c r="M310" s="481"/>
      <c r="N310" s="133"/>
      <c r="O310" s="571"/>
      <c r="P310" s="465"/>
      <c r="Q310" s="140"/>
      <c r="R310" s="466"/>
    </row>
    <row r="311" spans="1:18" ht="12.75" outlineLevel="2">
      <c r="A311" s="524" t="s">
        <v>109</v>
      </c>
      <c r="B311" s="51" t="s">
        <v>1137</v>
      </c>
      <c r="C311" s="536" t="s">
        <v>1138</v>
      </c>
      <c r="D311" s="467">
        <v>425607</v>
      </c>
      <c r="E311" s="288">
        <v>394030</v>
      </c>
      <c r="F311" s="466">
        <f>SUM(E311-D311)</f>
        <v>-31577</v>
      </c>
      <c r="G311" s="509"/>
      <c r="H311" s="173"/>
      <c r="I311" s="571"/>
      <c r="J311" s="481"/>
      <c r="K311" s="133"/>
      <c r="L311" s="571"/>
      <c r="M311" s="481"/>
      <c r="N311" s="133"/>
      <c r="O311" s="571"/>
      <c r="P311" s="465"/>
      <c r="Q311" s="140"/>
      <c r="R311" s="466"/>
    </row>
    <row r="312" spans="1:18" ht="12.75" outlineLevel="2">
      <c r="A312" s="524" t="s">
        <v>111</v>
      </c>
      <c r="B312" s="51" t="s">
        <v>1139</v>
      </c>
      <c r="C312" s="536" t="s">
        <v>1140</v>
      </c>
      <c r="D312" s="467">
        <v>0</v>
      </c>
      <c r="E312" s="174">
        <v>1810000</v>
      </c>
      <c r="F312" s="142">
        <f t="shared" ref="F312:F316" si="131">SUM(E312-D312)</f>
        <v>1810000</v>
      </c>
      <c r="G312" s="509"/>
      <c r="H312" s="173"/>
      <c r="I312" s="571"/>
      <c r="J312" s="481"/>
      <c r="K312" s="133"/>
      <c r="L312" s="571"/>
      <c r="M312" s="481"/>
      <c r="N312" s="133"/>
      <c r="O312" s="571"/>
      <c r="P312" s="465"/>
      <c r="Q312" s="140"/>
      <c r="R312" s="466"/>
    </row>
    <row r="313" spans="1:18" ht="12.75" outlineLevel="2">
      <c r="A313" s="524" t="s">
        <v>113</v>
      </c>
      <c r="B313" s="51" t="s">
        <v>1141</v>
      </c>
      <c r="C313" s="536" t="s">
        <v>1142</v>
      </c>
      <c r="D313" s="467">
        <v>0</v>
      </c>
      <c r="E313" s="174"/>
      <c r="F313" s="142">
        <f t="shared" si="131"/>
        <v>0</v>
      </c>
      <c r="G313" s="509"/>
      <c r="H313" s="173"/>
      <c r="I313" s="571"/>
      <c r="J313" s="481"/>
      <c r="K313" s="133"/>
      <c r="L313" s="571"/>
      <c r="M313" s="481"/>
      <c r="N313" s="133"/>
      <c r="O313" s="571"/>
      <c r="P313" s="465"/>
      <c r="Q313" s="140"/>
      <c r="R313" s="466"/>
    </row>
    <row r="314" spans="1:18" ht="12.75" outlineLevel="2">
      <c r="A314" s="524" t="s">
        <v>115</v>
      </c>
      <c r="B314" s="51" t="s">
        <v>1143</v>
      </c>
      <c r="C314" s="536" t="s">
        <v>1144</v>
      </c>
      <c r="D314" s="467">
        <v>0</v>
      </c>
      <c r="E314" s="174"/>
      <c r="F314" s="142">
        <f t="shared" si="131"/>
        <v>0</v>
      </c>
      <c r="G314" s="509"/>
      <c r="H314" s="173"/>
      <c r="I314" s="571"/>
      <c r="J314" s="481"/>
      <c r="K314" s="133"/>
      <c r="L314" s="571"/>
      <c r="M314" s="481"/>
      <c r="N314" s="133"/>
      <c r="O314" s="571"/>
      <c r="P314" s="465"/>
      <c r="Q314" s="140"/>
      <c r="R314" s="466"/>
    </row>
    <row r="315" spans="1:18" ht="12.75" outlineLevel="3">
      <c r="A315" s="524" t="s">
        <v>117</v>
      </c>
      <c r="B315" s="51" t="s">
        <v>1145</v>
      </c>
      <c r="C315" s="536" t="s">
        <v>1146</v>
      </c>
      <c r="D315" s="467">
        <v>0</v>
      </c>
      <c r="E315" s="174"/>
      <c r="F315" s="142">
        <f t="shared" si="131"/>
        <v>0</v>
      </c>
      <c r="G315" s="509"/>
      <c r="H315" s="154"/>
      <c r="I315" s="571"/>
      <c r="J315" s="481"/>
      <c r="K315" s="133"/>
      <c r="L315" s="571"/>
      <c r="M315" s="481"/>
      <c r="N315" s="133"/>
      <c r="O315" s="571"/>
      <c r="P315" s="465"/>
      <c r="Q315" s="140"/>
      <c r="R315" s="466"/>
    </row>
    <row r="316" spans="1:18" ht="12.75" outlineLevel="3">
      <c r="A316" s="524" t="s">
        <v>119</v>
      </c>
      <c r="B316" s="51" t="s">
        <v>1147</v>
      </c>
      <c r="C316" s="536" t="s">
        <v>1148</v>
      </c>
      <c r="D316" s="467">
        <v>0</v>
      </c>
      <c r="E316" s="174"/>
      <c r="F316" s="142">
        <f t="shared" si="131"/>
        <v>0</v>
      </c>
      <c r="G316" s="509"/>
      <c r="H316" s="173"/>
      <c r="I316" s="571"/>
      <c r="J316" s="481"/>
      <c r="K316" s="133"/>
      <c r="L316" s="571"/>
      <c r="M316" s="481"/>
      <c r="N316" s="133"/>
      <c r="O316" s="571"/>
      <c r="P316" s="465"/>
      <c r="Q316" s="140"/>
      <c r="R316" s="466"/>
    </row>
    <row r="317" spans="1:18" ht="12.75" outlineLevel="2">
      <c r="A317" s="524" t="s">
        <v>121</v>
      </c>
      <c r="B317" s="51" t="s">
        <v>1149</v>
      </c>
      <c r="C317" s="536" t="s">
        <v>1150</v>
      </c>
      <c r="D317" s="467">
        <f>SUM(D315:D316)</f>
        <v>0</v>
      </c>
      <c r="E317" s="174">
        <f t="shared" ref="E317:F317" si="132">SUM(E315:E316)</f>
        <v>0</v>
      </c>
      <c r="F317" s="142">
        <f t="shared" si="132"/>
        <v>0</v>
      </c>
      <c r="G317" s="467"/>
      <c r="H317" s="174"/>
      <c r="I317" s="571"/>
      <c r="J317" s="467"/>
      <c r="K317" s="174"/>
      <c r="L317" s="571"/>
      <c r="M317" s="467"/>
      <c r="N317" s="174"/>
      <c r="O317" s="571"/>
      <c r="P317" s="465"/>
      <c r="Q317" s="140"/>
      <c r="R317" s="466"/>
    </row>
    <row r="318" spans="1:18" s="129" customFormat="1" ht="12.75" outlineLevel="1">
      <c r="A318" s="525" t="s">
        <v>123</v>
      </c>
      <c r="B318" s="493" t="s">
        <v>1151</v>
      </c>
      <c r="C318" s="169" t="s">
        <v>1152</v>
      </c>
      <c r="D318" s="469">
        <f>SUM(D295,D308,D309,D310,D311,D312,D313,D314,D317)</f>
        <v>425607</v>
      </c>
      <c r="E318" s="187">
        <f>SUM(E295,E308,E309,E310,E311,E312,E313,E314,E317)</f>
        <v>2212483</v>
      </c>
      <c r="F318" s="545">
        <f>SUM(E318-D318)</f>
        <v>1786876</v>
      </c>
      <c r="G318" s="509"/>
      <c r="H318" s="173"/>
      <c r="I318" s="571"/>
      <c r="J318" s="504"/>
      <c r="K318" s="164"/>
      <c r="L318" s="571"/>
      <c r="M318" s="504"/>
      <c r="N318" s="164"/>
      <c r="O318" s="571"/>
      <c r="P318" s="465"/>
      <c r="Q318" s="140"/>
      <c r="R318" s="466"/>
    </row>
    <row r="319" spans="1:18" ht="12.75" outlineLevel="2">
      <c r="A319" s="524" t="s">
        <v>125</v>
      </c>
      <c r="B319" s="51" t="s">
        <v>1153</v>
      </c>
      <c r="C319" s="536" t="s">
        <v>1154</v>
      </c>
      <c r="D319" s="467">
        <v>0</v>
      </c>
      <c r="E319" s="174"/>
      <c r="F319" s="142">
        <f t="shared" ref="F319:F325" si="133">SUM(E319-D319)</f>
        <v>0</v>
      </c>
      <c r="G319" s="509"/>
      <c r="H319" s="173"/>
      <c r="I319" s="571"/>
      <c r="J319" s="481"/>
      <c r="K319" s="133"/>
      <c r="L319" s="571"/>
      <c r="M319" s="481"/>
      <c r="N319" s="133"/>
      <c r="O319" s="571"/>
      <c r="P319" s="465"/>
      <c r="Q319" s="140"/>
      <c r="R319" s="466"/>
    </row>
    <row r="320" spans="1:18" ht="12.75" outlineLevel="2">
      <c r="A320" s="524" t="s">
        <v>127</v>
      </c>
      <c r="B320" s="51" t="s">
        <v>1155</v>
      </c>
      <c r="C320" s="536" t="s">
        <v>1156</v>
      </c>
      <c r="D320" s="467">
        <v>0</v>
      </c>
      <c r="E320" s="174"/>
      <c r="F320" s="142">
        <f t="shared" si="133"/>
        <v>0</v>
      </c>
      <c r="G320" s="509"/>
      <c r="H320" s="173"/>
      <c r="I320" s="571"/>
      <c r="J320" s="481"/>
      <c r="K320" s="133"/>
      <c r="L320" s="571"/>
      <c r="M320" s="481"/>
      <c r="N320" s="133"/>
      <c r="O320" s="571"/>
      <c r="P320" s="465"/>
      <c r="Q320" s="140"/>
      <c r="R320" s="466"/>
    </row>
    <row r="321" spans="1:18" ht="12.75" outlineLevel="2">
      <c r="A321" s="524" t="s">
        <v>793</v>
      </c>
      <c r="B321" s="51" t="s">
        <v>1157</v>
      </c>
      <c r="C321" s="536" t="s">
        <v>1158</v>
      </c>
      <c r="D321" s="467">
        <v>0</v>
      </c>
      <c r="E321" s="174"/>
      <c r="F321" s="142">
        <f t="shared" si="133"/>
        <v>0</v>
      </c>
      <c r="G321" s="509"/>
      <c r="H321" s="173"/>
      <c r="I321" s="571"/>
      <c r="J321" s="481"/>
      <c r="K321" s="133"/>
      <c r="L321" s="571"/>
      <c r="M321" s="481"/>
      <c r="N321" s="133"/>
      <c r="O321" s="571"/>
      <c r="P321" s="465"/>
      <c r="Q321" s="140"/>
      <c r="R321" s="466"/>
    </row>
    <row r="322" spans="1:18" ht="12.75" outlineLevel="2">
      <c r="A322" s="524" t="s">
        <v>131</v>
      </c>
      <c r="B322" s="51" t="s">
        <v>1101</v>
      </c>
      <c r="C322" s="536" t="s">
        <v>1158</v>
      </c>
      <c r="D322" s="467">
        <v>0</v>
      </c>
      <c r="E322" s="174"/>
      <c r="F322" s="142">
        <f t="shared" si="133"/>
        <v>0</v>
      </c>
      <c r="G322" s="509"/>
      <c r="H322" s="173"/>
      <c r="I322" s="571"/>
      <c r="J322" s="481"/>
      <c r="K322" s="133"/>
      <c r="L322" s="571"/>
      <c r="M322" s="481"/>
      <c r="N322" s="133"/>
      <c r="O322" s="571"/>
      <c r="P322" s="465"/>
      <c r="Q322" s="140"/>
      <c r="R322" s="466"/>
    </row>
    <row r="323" spans="1:18" ht="22.5" outlineLevel="2">
      <c r="A323" s="524" t="s">
        <v>133</v>
      </c>
      <c r="B323" s="51" t="s">
        <v>1159</v>
      </c>
      <c r="C323" s="536" t="s">
        <v>1160</v>
      </c>
      <c r="D323" s="467">
        <v>0</v>
      </c>
      <c r="E323" s="174"/>
      <c r="F323" s="142">
        <f t="shared" si="133"/>
        <v>0</v>
      </c>
      <c r="G323" s="509"/>
      <c r="H323" s="154"/>
      <c r="I323" s="571"/>
      <c r="J323" s="481"/>
      <c r="K323" s="133"/>
      <c r="L323" s="571"/>
      <c r="M323" s="481"/>
      <c r="N323" s="133"/>
      <c r="O323" s="571"/>
      <c r="P323" s="465"/>
      <c r="Q323" s="140"/>
      <c r="R323" s="466"/>
    </row>
    <row r="324" spans="1:18" ht="22.5" outlineLevel="2">
      <c r="A324" s="524" t="s">
        <v>135</v>
      </c>
      <c r="B324" s="51" t="s">
        <v>1161</v>
      </c>
      <c r="C324" s="536" t="s">
        <v>1162</v>
      </c>
      <c r="D324" s="467">
        <v>0</v>
      </c>
      <c r="E324" s="174"/>
      <c r="F324" s="142">
        <f t="shared" si="133"/>
        <v>0</v>
      </c>
      <c r="G324" s="509"/>
      <c r="H324" s="154"/>
      <c r="I324" s="571"/>
      <c r="J324" s="481"/>
      <c r="K324" s="133"/>
      <c r="L324" s="571"/>
      <c r="M324" s="481"/>
      <c r="N324" s="133"/>
      <c r="O324" s="571"/>
      <c r="P324" s="465"/>
      <c r="Q324" s="140"/>
      <c r="R324" s="466"/>
    </row>
    <row r="325" spans="1:18" ht="12.75" outlineLevel="2">
      <c r="A325" s="524" t="s">
        <v>137</v>
      </c>
      <c r="B325" s="51" t="s">
        <v>1101</v>
      </c>
      <c r="C325" s="536" t="s">
        <v>1162</v>
      </c>
      <c r="D325" s="467">
        <v>0</v>
      </c>
      <c r="E325" s="174"/>
      <c r="F325" s="142">
        <f t="shared" si="133"/>
        <v>0</v>
      </c>
      <c r="G325" s="509"/>
      <c r="H325" s="154"/>
      <c r="I325" s="571"/>
      <c r="J325" s="481"/>
      <c r="K325" s="133"/>
      <c r="L325" s="571"/>
      <c r="M325" s="481"/>
      <c r="N325" s="133"/>
      <c r="O325" s="571"/>
      <c r="P325" s="465"/>
      <c r="Q325" s="140"/>
      <c r="R325" s="466"/>
    </row>
    <row r="326" spans="1:18" s="129" customFormat="1" ht="12.75" outlineLevel="1">
      <c r="A326" s="525" t="s">
        <v>139</v>
      </c>
      <c r="B326" s="493" t="s">
        <v>1163</v>
      </c>
      <c r="C326" s="169" t="s">
        <v>1164</v>
      </c>
      <c r="D326" s="469">
        <f>SUM(D319:D325)</f>
        <v>0</v>
      </c>
      <c r="E326" s="187">
        <f t="shared" ref="E326:F326" si="134">SUM(E319:E325)</f>
        <v>0</v>
      </c>
      <c r="F326" s="101">
        <f t="shared" si="134"/>
        <v>0</v>
      </c>
      <c r="G326" s="469"/>
      <c r="H326" s="187"/>
      <c r="I326" s="571"/>
      <c r="J326" s="469"/>
      <c r="K326" s="187"/>
      <c r="L326" s="571"/>
      <c r="M326" s="469"/>
      <c r="N326" s="187"/>
      <c r="O326" s="571"/>
      <c r="P326" s="465"/>
      <c r="Q326" s="140"/>
      <c r="R326" s="466"/>
    </row>
    <row r="327" spans="1:18" s="129" customFormat="1" ht="22.5" outlineLevel="1">
      <c r="A327" s="525" t="s">
        <v>141</v>
      </c>
      <c r="B327" s="493" t="s">
        <v>1165</v>
      </c>
      <c r="C327" s="169" t="s">
        <v>1166</v>
      </c>
      <c r="D327" s="469">
        <v>0</v>
      </c>
      <c r="E327" s="187"/>
      <c r="F327" s="142">
        <f t="shared" ref="F327:F328" si="135">SUM(E327-D327)</f>
        <v>0</v>
      </c>
      <c r="G327" s="526"/>
      <c r="H327" s="164"/>
      <c r="I327" s="571"/>
      <c r="J327" s="504"/>
      <c r="K327" s="164"/>
      <c r="L327" s="571"/>
      <c r="M327" s="504"/>
      <c r="N327" s="164"/>
      <c r="O327" s="571"/>
      <c r="P327" s="465"/>
      <c r="Q327" s="140"/>
      <c r="R327" s="466"/>
    </row>
    <row r="328" spans="1:18" s="129" customFormat="1" ht="12.75" outlineLevel="1">
      <c r="A328" s="525" t="s">
        <v>143</v>
      </c>
      <c r="B328" s="493" t="s">
        <v>1167</v>
      </c>
      <c r="C328" s="169" t="s">
        <v>1168</v>
      </c>
      <c r="D328" s="469">
        <v>0</v>
      </c>
      <c r="E328" s="187"/>
      <c r="F328" s="142">
        <f t="shared" si="135"/>
        <v>0</v>
      </c>
      <c r="G328" s="526"/>
      <c r="H328" s="164"/>
      <c r="I328" s="571"/>
      <c r="J328" s="504"/>
      <c r="K328" s="164"/>
      <c r="L328" s="571"/>
      <c r="M328" s="504"/>
      <c r="N328" s="164"/>
      <c r="O328" s="571"/>
      <c r="P328" s="465"/>
      <c r="Q328" s="140"/>
      <c r="R328" s="466"/>
    </row>
    <row r="329" spans="1:18" s="129" customFormat="1" ht="12" thickBot="1">
      <c r="A329" s="527" t="s">
        <v>145</v>
      </c>
      <c r="B329" s="497" t="s">
        <v>1169</v>
      </c>
      <c r="C329" s="537" t="s">
        <v>1170</v>
      </c>
      <c r="D329" s="474">
        <f>SUM(D318,D326,D327,D328)</f>
        <v>425607</v>
      </c>
      <c r="E329" s="475">
        <f>SUM(E318,E326,E327,E328)</f>
        <v>2212483</v>
      </c>
      <c r="F329" s="546">
        <f>SUM(E329-D329)</f>
        <v>1786876</v>
      </c>
      <c r="G329" s="474"/>
      <c r="H329" s="475"/>
      <c r="I329" s="546"/>
      <c r="J329" s="474"/>
      <c r="K329" s="475"/>
      <c r="L329" s="546"/>
      <c r="M329" s="474"/>
      <c r="N329" s="475"/>
      <c r="O329" s="546"/>
      <c r="P329" s="474"/>
      <c r="Q329" s="475"/>
      <c r="R329" s="546"/>
    </row>
    <row r="330" spans="1:18">
      <c r="A330" s="148"/>
      <c r="B330" s="45"/>
      <c r="C330" s="149"/>
      <c r="D330" s="165"/>
      <c r="E330" s="150"/>
      <c r="F330" s="555"/>
      <c r="G330" s="588"/>
      <c r="H330" s="168"/>
      <c r="I330" s="589"/>
      <c r="J330" s="601"/>
      <c r="K330" s="168"/>
      <c r="L330" s="589"/>
      <c r="M330" s="601"/>
      <c r="N330" s="168"/>
      <c r="O330" s="589"/>
      <c r="P330" s="601"/>
      <c r="Q330" s="168"/>
      <c r="R330" s="589"/>
    </row>
    <row r="331" spans="1:18" s="129" customFormat="1" ht="22.5">
      <c r="A331" s="468">
        <v>278</v>
      </c>
      <c r="B331" s="40" t="s">
        <v>1171</v>
      </c>
      <c r="C331" s="169" t="s">
        <v>1172</v>
      </c>
      <c r="D331" s="528">
        <f>SUM(D286+D223+D217+D208+D137+D65+D25+D23+D329)</f>
        <v>826854</v>
      </c>
      <c r="E331" s="529">
        <f>SUM(E286+E223+E217+E208+E137+E65+E25+E23+E329)</f>
        <v>3118952</v>
      </c>
      <c r="F331" s="545">
        <f>SUM(E331-D331)</f>
        <v>2292098</v>
      </c>
      <c r="G331" s="528"/>
      <c r="H331" s="529"/>
      <c r="I331" s="545"/>
      <c r="J331" s="528"/>
      <c r="K331" s="529"/>
      <c r="L331" s="545"/>
      <c r="M331" s="528"/>
      <c r="N331" s="529"/>
      <c r="O331" s="545"/>
      <c r="P331" s="528"/>
      <c r="Q331" s="529"/>
      <c r="R331" s="545"/>
    </row>
    <row r="332" spans="1:18">
      <c r="A332" s="530"/>
      <c r="B332" s="531"/>
      <c r="C332" s="532"/>
      <c r="D332" s="565"/>
      <c r="E332" s="533"/>
      <c r="F332" s="557"/>
      <c r="G332" s="590"/>
      <c r="H332" s="160"/>
      <c r="I332" s="591"/>
      <c r="J332" s="600"/>
      <c r="K332" s="160"/>
      <c r="L332" s="591"/>
      <c r="M332" s="600"/>
      <c r="N332" s="160"/>
      <c r="O332" s="591"/>
      <c r="P332" s="600"/>
      <c r="Q332" s="160"/>
      <c r="R332" s="591"/>
    </row>
  </sheetData>
  <dataConsolidate/>
  <mergeCells count="13">
    <mergeCell ref="P1:R1"/>
    <mergeCell ref="P2:R2"/>
    <mergeCell ref="A1:A3"/>
    <mergeCell ref="B1:B3"/>
    <mergeCell ref="C1:C3"/>
    <mergeCell ref="G1:I1"/>
    <mergeCell ref="J1:L1"/>
    <mergeCell ref="M1:O1"/>
    <mergeCell ref="G2:I2"/>
    <mergeCell ref="J2:L2"/>
    <mergeCell ref="M2:O2"/>
    <mergeCell ref="D2:F2"/>
    <mergeCell ref="D1:F1"/>
  </mergeCells>
  <phoneticPr fontId="3" type="noConversion"/>
  <printOptions horizontalCentered="1"/>
  <pageMargins left="0.59055118110236227" right="0.59055118110236227" top="0.78740157480314965" bottom="0.78740157480314965" header="0.31496062992125984" footer="0.51181102362204722"/>
  <pageSetup paperSize="9" scale="80" fitToWidth="0" fitToHeight="0" orientation="portrait" r:id="rId1"/>
  <headerFooter alignWithMargins="0">
    <oddHeader xml:space="preserve">&amp;R3. melléklet a 7/2016. (V.30.) önk. rendelethez
</oddHeader>
  </headerFooter>
  <rowBreaks count="6" manualBreakCount="6">
    <brk id="65" max="16383" man="1"/>
    <brk id="137" max="16383" man="1"/>
    <brk id="208" max="16383" man="1"/>
    <brk id="223" max="16383" man="1"/>
    <brk id="289" max="17" man="1"/>
    <brk id="332" max="7" man="1"/>
  </rowBreaks>
  <colBreaks count="1" manualBreakCount="1">
    <brk id="9" max="330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7"/>
  <sheetViews>
    <sheetView view="pageBreakPreview" zoomScaleSheetLayoutView="100" workbookViewId="0">
      <pane ySplit="2" topLeftCell="A33" activePane="bottomLeft" state="frozen"/>
      <selection pane="bottomLeft" activeCell="D18" sqref="D18"/>
    </sheetView>
  </sheetViews>
  <sheetFormatPr defaultRowHeight="11.25"/>
  <cols>
    <col min="1" max="1" width="8.140625" style="235" customWidth="1"/>
    <col min="2" max="2" width="7.28515625" style="236" customWidth="1"/>
    <col min="3" max="3" width="66" style="237" customWidth="1"/>
    <col min="4" max="5" width="13" style="238" customWidth="1"/>
    <col min="6" max="6" width="13" style="239" customWidth="1"/>
    <col min="7" max="7" width="16.42578125" style="196" customWidth="1"/>
    <col min="8" max="8" width="13.85546875" style="240" customWidth="1"/>
    <col min="9" max="9" width="16.85546875" style="196" customWidth="1"/>
    <col min="10" max="16384" width="9.140625" style="196"/>
  </cols>
  <sheetData>
    <row r="1" spans="1:10" ht="23.25" customHeight="1" thickBot="1">
      <c r="A1" s="652" t="s">
        <v>1173</v>
      </c>
      <c r="B1" s="653" t="s">
        <v>1174</v>
      </c>
      <c r="C1" s="652" t="s">
        <v>1175</v>
      </c>
      <c r="D1" s="194" t="s">
        <v>1176</v>
      </c>
      <c r="E1" s="194" t="s">
        <v>1177</v>
      </c>
      <c r="F1" s="195" t="s">
        <v>1178</v>
      </c>
      <c r="G1" s="652" t="s">
        <v>1179</v>
      </c>
      <c r="H1" s="651" t="s">
        <v>1180</v>
      </c>
      <c r="I1" s="289" t="s">
        <v>1181</v>
      </c>
      <c r="J1" s="650" t="s">
        <v>1182</v>
      </c>
    </row>
    <row r="2" spans="1:10" ht="23.25" customHeight="1" thickBot="1">
      <c r="A2" s="652"/>
      <c r="B2" s="653"/>
      <c r="C2" s="652"/>
      <c r="D2" s="197">
        <f>SUM(D7:D530)</f>
        <v>236115482</v>
      </c>
      <c r="E2" s="197">
        <f>SUM(E7:E530)</f>
        <v>30860136.039999999</v>
      </c>
      <c r="F2" s="197">
        <f>SUM(F7:F530)</f>
        <v>266975618.03999999</v>
      </c>
      <c r="G2" s="652"/>
      <c r="H2" s="651"/>
      <c r="I2" s="197">
        <f>SUM(I7:I530)</f>
        <v>0</v>
      </c>
      <c r="J2" s="650"/>
    </row>
    <row r="3" spans="1:10" ht="22.5">
      <c r="A3" s="198" t="s">
        <v>1183</v>
      </c>
      <c r="B3" s="199" t="s">
        <v>1184</v>
      </c>
      <c r="C3" s="200" t="s">
        <v>1185</v>
      </c>
      <c r="D3" s="201">
        <v>2400000</v>
      </c>
      <c r="E3" s="201">
        <v>648000</v>
      </c>
      <c r="F3" s="202">
        <f>SUM(D3:E3)</f>
        <v>3048000</v>
      </c>
      <c r="G3" s="203" t="s">
        <v>1186</v>
      </c>
      <c r="H3" s="204"/>
      <c r="I3" s="205"/>
    </row>
    <row r="4" spans="1:10" ht="22.5">
      <c r="A4" s="206" t="s">
        <v>1187</v>
      </c>
      <c r="B4" s="207" t="s">
        <v>1184</v>
      </c>
      <c r="C4" s="208" t="s">
        <v>1188</v>
      </c>
      <c r="D4" s="209">
        <v>687500</v>
      </c>
      <c r="E4" s="209"/>
      <c r="F4" s="210">
        <f t="shared" ref="F4:F67" si="0">SUM(D4:E4)</f>
        <v>687500</v>
      </c>
      <c r="G4" s="211" t="s">
        <v>1186</v>
      </c>
      <c r="H4" s="212"/>
      <c r="I4" s="213"/>
    </row>
    <row r="5" spans="1:10" ht="22.5">
      <c r="A5" s="206" t="s">
        <v>1189</v>
      </c>
      <c r="B5" s="207" t="s">
        <v>1184</v>
      </c>
      <c r="C5" s="208" t="s">
        <v>1190</v>
      </c>
      <c r="D5" s="209">
        <v>229000</v>
      </c>
      <c r="E5" s="209"/>
      <c r="F5" s="210">
        <f t="shared" si="0"/>
        <v>229000</v>
      </c>
      <c r="G5" s="211" t="s">
        <v>1186</v>
      </c>
      <c r="H5" s="212"/>
      <c r="I5" s="213"/>
    </row>
    <row r="6" spans="1:10" ht="23.25" thickBot="1">
      <c r="A6" s="214" t="s">
        <v>1191</v>
      </c>
      <c r="B6" s="215" t="s">
        <v>1184</v>
      </c>
      <c r="C6" s="216" t="s">
        <v>1192</v>
      </c>
      <c r="D6" s="217">
        <v>2617000</v>
      </c>
      <c r="E6" s="217">
        <v>712500</v>
      </c>
      <c r="F6" s="218">
        <f t="shared" si="0"/>
        <v>3329500</v>
      </c>
      <c r="G6" s="219" t="s">
        <v>1186</v>
      </c>
      <c r="H6" s="220"/>
      <c r="I6" s="221"/>
    </row>
    <row r="7" spans="1:10" ht="23.25" thickTop="1">
      <c r="A7" s="222" t="s">
        <v>1193</v>
      </c>
      <c r="B7" s="223" t="s">
        <v>1194</v>
      </c>
      <c r="C7" s="224" t="s">
        <v>1195</v>
      </c>
      <c r="D7" s="245">
        <v>864000</v>
      </c>
      <c r="E7" s="225"/>
      <c r="F7" s="226">
        <f t="shared" si="0"/>
        <v>864000</v>
      </c>
      <c r="G7" s="205" t="s">
        <v>1196</v>
      </c>
      <c r="H7" s="227"/>
      <c r="I7" s="205"/>
    </row>
    <row r="8" spans="1:10" ht="22.5">
      <c r="A8" s="228" t="s">
        <v>1197</v>
      </c>
      <c r="B8" s="229" t="s">
        <v>1194</v>
      </c>
      <c r="C8" s="230" t="s">
        <v>1198</v>
      </c>
      <c r="D8" s="231">
        <v>0</v>
      </c>
      <c r="E8" s="231"/>
      <c r="F8" s="232">
        <f t="shared" si="0"/>
        <v>0</v>
      </c>
      <c r="G8" s="213" t="s">
        <v>1199</v>
      </c>
      <c r="H8" s="233"/>
      <c r="I8" s="213"/>
    </row>
    <row r="9" spans="1:10">
      <c r="A9" s="228" t="s">
        <v>1200</v>
      </c>
      <c r="B9" s="229" t="s">
        <v>1194</v>
      </c>
      <c r="C9" s="230" t="s">
        <v>1201</v>
      </c>
      <c r="D9" s="246">
        <v>213672</v>
      </c>
      <c r="E9" s="231"/>
      <c r="F9" s="232">
        <f t="shared" si="0"/>
        <v>213672</v>
      </c>
      <c r="G9" s="213" t="s">
        <v>1196</v>
      </c>
      <c r="H9" s="233"/>
      <c r="I9" s="213"/>
    </row>
    <row r="10" spans="1:10">
      <c r="A10" s="228" t="s">
        <v>1202</v>
      </c>
      <c r="B10" s="229" t="s">
        <v>1194</v>
      </c>
      <c r="C10" s="230" t="s">
        <v>1203</v>
      </c>
      <c r="D10" s="231">
        <v>1900000</v>
      </c>
      <c r="E10" s="231">
        <v>513000</v>
      </c>
      <c r="F10" s="232">
        <f t="shared" si="0"/>
        <v>2413000</v>
      </c>
      <c r="G10" s="213" t="s">
        <v>1196</v>
      </c>
      <c r="H10" s="233"/>
      <c r="I10" s="213"/>
    </row>
    <row r="11" spans="1:10" ht="33.75">
      <c r="A11" s="228" t="s">
        <v>1204</v>
      </c>
      <c r="B11" s="229" t="s">
        <v>1205</v>
      </c>
      <c r="C11" s="230" t="s">
        <v>1206</v>
      </c>
      <c r="D11" s="231">
        <v>300000</v>
      </c>
      <c r="E11" s="231">
        <v>81000</v>
      </c>
      <c r="F11" s="232">
        <f t="shared" si="0"/>
        <v>381000</v>
      </c>
      <c r="G11" s="213" t="s">
        <v>1196</v>
      </c>
      <c r="H11" s="233"/>
      <c r="I11" s="213"/>
    </row>
    <row r="12" spans="1:10">
      <c r="A12" s="228" t="s">
        <v>1207</v>
      </c>
      <c r="B12" s="229" t="s">
        <v>1205</v>
      </c>
      <c r="C12" s="230" t="s">
        <v>1208</v>
      </c>
      <c r="D12" s="231"/>
      <c r="E12" s="231"/>
      <c r="F12" s="232">
        <f t="shared" si="0"/>
        <v>0</v>
      </c>
      <c r="G12" s="213"/>
      <c r="H12" s="233"/>
      <c r="I12" s="213"/>
    </row>
    <row r="13" spans="1:10">
      <c r="A13" s="228" t="s">
        <v>1209</v>
      </c>
      <c r="B13" s="229" t="s">
        <v>1210</v>
      </c>
      <c r="C13" s="230" t="s">
        <v>1211</v>
      </c>
      <c r="D13" s="246">
        <v>200000</v>
      </c>
      <c r="E13" s="231"/>
      <c r="F13" s="232">
        <f t="shared" si="0"/>
        <v>200000</v>
      </c>
      <c r="G13" s="213" t="s">
        <v>1196</v>
      </c>
      <c r="H13" s="233"/>
      <c r="I13" s="213"/>
    </row>
    <row r="14" spans="1:10">
      <c r="A14" s="228" t="s">
        <v>1212</v>
      </c>
      <c r="B14" s="229" t="s">
        <v>1210</v>
      </c>
      <c r="C14" s="230" t="s">
        <v>1213</v>
      </c>
      <c r="D14" s="246">
        <v>50000</v>
      </c>
      <c r="E14" s="231"/>
      <c r="F14" s="232">
        <f t="shared" si="0"/>
        <v>50000</v>
      </c>
      <c r="G14" s="213" t="s">
        <v>1196</v>
      </c>
      <c r="H14" s="233"/>
      <c r="I14" s="213"/>
    </row>
    <row r="15" spans="1:10" ht="22.5">
      <c r="A15" s="228" t="s">
        <v>1214</v>
      </c>
      <c r="B15" s="229" t="s">
        <v>1210</v>
      </c>
      <c r="C15" s="230" t="s">
        <v>1215</v>
      </c>
      <c r="D15" s="246">
        <v>70000</v>
      </c>
      <c r="E15" s="231">
        <v>18900</v>
      </c>
      <c r="F15" s="232">
        <f t="shared" si="0"/>
        <v>88900</v>
      </c>
      <c r="G15" s="213" t="s">
        <v>1196</v>
      </c>
      <c r="H15" s="233"/>
      <c r="I15" s="213"/>
    </row>
    <row r="16" spans="1:10" ht="22.5">
      <c r="A16" s="228" t="s">
        <v>1216</v>
      </c>
      <c r="B16" s="229" t="s">
        <v>1210</v>
      </c>
      <c r="C16" s="230" t="s">
        <v>1217</v>
      </c>
      <c r="D16" s="231">
        <v>0</v>
      </c>
      <c r="E16" s="231"/>
      <c r="F16" s="232">
        <f t="shared" si="0"/>
        <v>0</v>
      </c>
      <c r="G16" s="213" t="s">
        <v>1199</v>
      </c>
      <c r="H16" s="233"/>
      <c r="I16" s="213"/>
    </row>
    <row r="17" spans="1:9">
      <c r="A17" s="228" t="s">
        <v>1218</v>
      </c>
      <c r="B17" s="229" t="s">
        <v>1210</v>
      </c>
      <c r="C17" s="230" t="s">
        <v>1219</v>
      </c>
      <c r="D17" s="246">
        <v>1223280</v>
      </c>
      <c r="E17" s="231"/>
      <c r="F17" s="232">
        <f t="shared" si="0"/>
        <v>1223280</v>
      </c>
      <c r="G17" s="213" t="s">
        <v>1196</v>
      </c>
      <c r="H17" s="233"/>
      <c r="I17" s="213"/>
    </row>
    <row r="18" spans="1:9" s="258" customFormat="1">
      <c r="A18" s="251" t="s">
        <v>1220</v>
      </c>
      <c r="B18" s="252" t="s">
        <v>1210</v>
      </c>
      <c r="C18" s="253" t="s">
        <v>1221</v>
      </c>
      <c r="D18" s="254">
        <v>5000000</v>
      </c>
      <c r="E18" s="254"/>
      <c r="F18" s="255">
        <f t="shared" si="0"/>
        <v>5000000</v>
      </c>
      <c r="G18" s="256" t="s">
        <v>1196</v>
      </c>
      <c r="H18" s="266"/>
      <c r="I18" s="256"/>
    </row>
    <row r="19" spans="1:9" ht="33.75">
      <c r="A19" s="228" t="s">
        <v>1222</v>
      </c>
      <c r="B19" s="229" t="s">
        <v>1210</v>
      </c>
      <c r="C19" s="230" t="s">
        <v>1223</v>
      </c>
      <c r="D19" s="231">
        <v>30000000</v>
      </c>
      <c r="E19" s="231"/>
      <c r="F19" s="232">
        <f t="shared" si="0"/>
        <v>30000000</v>
      </c>
      <c r="G19" s="213" t="s">
        <v>1199</v>
      </c>
      <c r="H19" s="233"/>
      <c r="I19" s="213"/>
    </row>
    <row r="20" spans="1:9" ht="22.5">
      <c r="A20" s="228" t="s">
        <v>1224</v>
      </c>
      <c r="B20" s="229" t="s">
        <v>1210</v>
      </c>
      <c r="C20" s="230" t="s">
        <v>1225</v>
      </c>
      <c r="D20" s="231">
        <v>800000</v>
      </c>
      <c r="E20" s="231"/>
      <c r="F20" s="232">
        <f t="shared" si="0"/>
        <v>800000</v>
      </c>
      <c r="G20" s="213" t="s">
        <v>1196</v>
      </c>
      <c r="H20" s="233"/>
      <c r="I20" s="213"/>
    </row>
    <row r="21" spans="1:9" ht="33.75">
      <c r="A21" s="228" t="s">
        <v>1226</v>
      </c>
      <c r="B21" s="229" t="s">
        <v>1210</v>
      </c>
      <c r="C21" s="230" t="s">
        <v>1227</v>
      </c>
      <c r="D21" s="231">
        <v>12000000</v>
      </c>
      <c r="E21" s="231"/>
      <c r="F21" s="232">
        <f t="shared" si="0"/>
        <v>12000000</v>
      </c>
      <c r="G21" s="213" t="s">
        <v>1196</v>
      </c>
      <c r="H21" s="233"/>
      <c r="I21" s="213"/>
    </row>
    <row r="22" spans="1:9" ht="33.75">
      <c r="A22" s="228" t="s">
        <v>1228</v>
      </c>
      <c r="B22" s="229" t="s">
        <v>1210</v>
      </c>
      <c r="C22" s="230" t="s">
        <v>1229</v>
      </c>
      <c r="D22" s="246">
        <v>300000</v>
      </c>
      <c r="E22" s="231"/>
      <c r="F22" s="232">
        <f t="shared" si="0"/>
        <v>300000</v>
      </c>
      <c r="G22" s="213" t="s">
        <v>1230</v>
      </c>
      <c r="H22" s="233"/>
      <c r="I22" s="213"/>
    </row>
    <row r="23" spans="1:9" ht="22.5">
      <c r="A23" s="228" t="s">
        <v>1231</v>
      </c>
      <c r="B23" s="229" t="s">
        <v>1210</v>
      </c>
      <c r="C23" s="230" t="s">
        <v>1232</v>
      </c>
      <c r="D23" s="231">
        <v>470000</v>
      </c>
      <c r="E23" s="231">
        <v>133950</v>
      </c>
      <c r="F23" s="232">
        <f t="shared" si="0"/>
        <v>603950</v>
      </c>
      <c r="G23" s="213" t="s">
        <v>1233</v>
      </c>
      <c r="H23" s="233"/>
      <c r="I23" s="213"/>
    </row>
    <row r="24" spans="1:9">
      <c r="A24" s="228" t="s">
        <v>1234</v>
      </c>
      <c r="B24" s="229" t="s">
        <v>1235</v>
      </c>
      <c r="C24" s="230" t="s">
        <v>1236</v>
      </c>
      <c r="D24" s="231">
        <v>194180</v>
      </c>
      <c r="E24" s="231">
        <v>71820</v>
      </c>
      <c r="F24" s="232">
        <f t="shared" si="0"/>
        <v>266000</v>
      </c>
      <c r="G24" s="213" t="s">
        <v>1196</v>
      </c>
      <c r="H24" s="233"/>
      <c r="I24" s="213"/>
    </row>
    <row r="25" spans="1:9" ht="22.5">
      <c r="A25" s="228" t="s">
        <v>1237</v>
      </c>
      <c r="B25" s="229" t="s">
        <v>1235</v>
      </c>
      <c r="C25" s="230" t="s">
        <v>1238</v>
      </c>
      <c r="D25" s="231">
        <v>146000</v>
      </c>
      <c r="E25" s="231">
        <v>54000</v>
      </c>
      <c r="F25" s="232">
        <f t="shared" si="0"/>
        <v>200000</v>
      </c>
      <c r="G25" s="213" t="s">
        <v>1196</v>
      </c>
      <c r="H25" s="233"/>
      <c r="I25" s="213"/>
    </row>
    <row r="26" spans="1:9" ht="22.5">
      <c r="A26" s="228" t="s">
        <v>1239</v>
      </c>
      <c r="B26" s="229" t="s">
        <v>1235</v>
      </c>
      <c r="C26" s="230" t="s">
        <v>1240</v>
      </c>
      <c r="D26" s="231">
        <v>262800</v>
      </c>
      <c r="E26" s="231">
        <v>97200</v>
      </c>
      <c r="F26" s="232">
        <f t="shared" si="0"/>
        <v>360000</v>
      </c>
      <c r="G26" s="213" t="s">
        <v>1196</v>
      </c>
      <c r="H26" s="233"/>
      <c r="I26" s="213"/>
    </row>
    <row r="27" spans="1:9" s="258" customFormat="1">
      <c r="A27" s="251" t="s">
        <v>1241</v>
      </c>
      <c r="B27" s="252" t="s">
        <v>1235</v>
      </c>
      <c r="C27" s="253" t="s">
        <v>1242</v>
      </c>
      <c r="D27" s="254">
        <v>3937000</v>
      </c>
      <c r="E27" s="254">
        <v>1063000</v>
      </c>
      <c r="F27" s="255">
        <f t="shared" si="0"/>
        <v>5000000</v>
      </c>
      <c r="G27" s="256" t="s">
        <v>1196</v>
      </c>
      <c r="H27" s="266"/>
      <c r="I27" s="256"/>
    </row>
    <row r="28" spans="1:9" ht="22.5">
      <c r="A28" s="228" t="s">
        <v>1243</v>
      </c>
      <c r="B28" s="229" t="s">
        <v>1235</v>
      </c>
      <c r="C28" s="230" t="s">
        <v>1244</v>
      </c>
      <c r="D28" s="246">
        <v>10000000</v>
      </c>
      <c r="E28" s="231"/>
      <c r="F28" s="232">
        <f t="shared" si="0"/>
        <v>10000000</v>
      </c>
      <c r="G28" s="213" t="s">
        <v>1196</v>
      </c>
      <c r="H28" s="233"/>
      <c r="I28" s="213"/>
    </row>
    <row r="29" spans="1:9">
      <c r="A29" s="228" t="s">
        <v>1245</v>
      </c>
      <c r="B29" s="229" t="s">
        <v>1235</v>
      </c>
      <c r="C29" s="230" t="s">
        <v>1246</v>
      </c>
      <c r="D29" s="246">
        <v>11500000</v>
      </c>
      <c r="E29" s="231"/>
      <c r="F29" s="232">
        <f t="shared" si="0"/>
        <v>11500000</v>
      </c>
      <c r="G29" s="213" t="s">
        <v>1196</v>
      </c>
      <c r="H29" s="234"/>
      <c r="I29" s="213"/>
    </row>
    <row r="30" spans="1:9">
      <c r="A30" s="228" t="s">
        <v>1247</v>
      </c>
      <c r="B30" s="229" t="s">
        <v>1235</v>
      </c>
      <c r="C30" s="230" t="s">
        <v>1248</v>
      </c>
      <c r="D30" s="231">
        <v>27559000</v>
      </c>
      <c r="E30" s="231">
        <v>7441000</v>
      </c>
      <c r="F30" s="232">
        <f>SUM(D30:E30)</f>
        <v>35000000</v>
      </c>
      <c r="G30" s="213" t="s">
        <v>1196</v>
      </c>
      <c r="H30" s="234"/>
      <c r="I30" s="213"/>
    </row>
    <row r="31" spans="1:9">
      <c r="A31" s="228" t="s">
        <v>1249</v>
      </c>
      <c r="B31" s="229" t="s">
        <v>1235</v>
      </c>
      <c r="C31" s="230" t="s">
        <v>1250</v>
      </c>
      <c r="D31" s="231">
        <v>17323000</v>
      </c>
      <c r="E31" s="231">
        <v>4677000</v>
      </c>
      <c r="F31" s="232">
        <f t="shared" si="0"/>
        <v>22000000</v>
      </c>
      <c r="G31" s="213" t="s">
        <v>1196</v>
      </c>
      <c r="H31" s="234"/>
      <c r="I31" s="213"/>
    </row>
    <row r="32" spans="1:9">
      <c r="A32" s="228" t="s">
        <v>1251</v>
      </c>
      <c r="B32" s="229" t="s">
        <v>1235</v>
      </c>
      <c r="C32" s="230" t="s">
        <v>1252</v>
      </c>
      <c r="D32" s="231">
        <v>4724000</v>
      </c>
      <c r="E32" s="231">
        <v>1276000</v>
      </c>
      <c r="F32" s="232">
        <f t="shared" si="0"/>
        <v>6000000</v>
      </c>
      <c r="G32" s="213" t="s">
        <v>1196</v>
      </c>
      <c r="H32" s="234"/>
      <c r="I32" s="213"/>
    </row>
    <row r="33" spans="1:10" s="258" customFormat="1">
      <c r="A33" s="251" t="s">
        <v>1253</v>
      </c>
      <c r="B33" s="252" t="s">
        <v>1235</v>
      </c>
      <c r="C33" s="253" t="s">
        <v>1254</v>
      </c>
      <c r="D33" s="254">
        <v>7874000</v>
      </c>
      <c r="E33" s="254">
        <v>2126000</v>
      </c>
      <c r="F33" s="255">
        <f t="shared" si="0"/>
        <v>10000000</v>
      </c>
      <c r="G33" s="256" t="s">
        <v>1196</v>
      </c>
      <c r="H33" s="257"/>
      <c r="I33" s="256"/>
    </row>
    <row r="34" spans="1:10">
      <c r="A34" s="228" t="s">
        <v>1255</v>
      </c>
      <c r="B34" s="229" t="s">
        <v>1235</v>
      </c>
      <c r="C34" s="230" t="s">
        <v>1256</v>
      </c>
      <c r="D34" s="231">
        <v>7000000</v>
      </c>
      <c r="E34" s="231"/>
      <c r="F34" s="232">
        <f t="shared" si="0"/>
        <v>7000000</v>
      </c>
      <c r="G34" s="213" t="s">
        <v>1196</v>
      </c>
      <c r="H34" s="234"/>
      <c r="I34" s="213"/>
    </row>
    <row r="35" spans="1:10">
      <c r="A35" s="228" t="s">
        <v>1257</v>
      </c>
      <c r="B35" s="229" t="s">
        <v>1235</v>
      </c>
      <c r="C35" s="230" t="s">
        <v>1258</v>
      </c>
      <c r="D35" s="231">
        <v>7874000</v>
      </c>
      <c r="E35" s="231">
        <v>2126000</v>
      </c>
      <c r="F35" s="232">
        <f t="shared" si="0"/>
        <v>10000000</v>
      </c>
      <c r="G35" s="213" t="s">
        <v>1196</v>
      </c>
      <c r="H35" s="234"/>
      <c r="I35" s="213"/>
    </row>
    <row r="36" spans="1:10" ht="22.5">
      <c r="A36" s="228" t="s">
        <v>1259</v>
      </c>
      <c r="B36" s="229" t="s">
        <v>1235</v>
      </c>
      <c r="C36" s="230" t="s">
        <v>1260</v>
      </c>
      <c r="D36" s="231">
        <v>3937000</v>
      </c>
      <c r="E36" s="231">
        <v>1063000</v>
      </c>
      <c r="F36" s="232">
        <f t="shared" si="0"/>
        <v>5000000</v>
      </c>
      <c r="G36" s="213" t="s">
        <v>1196</v>
      </c>
      <c r="H36" s="234"/>
      <c r="I36" s="213"/>
    </row>
    <row r="37" spans="1:10" s="258" customFormat="1">
      <c r="A37" s="251" t="s">
        <v>1261</v>
      </c>
      <c r="B37" s="252" t="s">
        <v>1235</v>
      </c>
      <c r="C37" s="253" t="s">
        <v>1262</v>
      </c>
      <c r="D37" s="254">
        <v>3937000</v>
      </c>
      <c r="E37" s="254">
        <v>1063000</v>
      </c>
      <c r="F37" s="255">
        <f t="shared" si="0"/>
        <v>5000000</v>
      </c>
      <c r="G37" s="256" t="s">
        <v>1196</v>
      </c>
      <c r="H37" s="257"/>
      <c r="I37" s="256"/>
    </row>
    <row r="38" spans="1:10">
      <c r="A38" s="228" t="s">
        <v>1263</v>
      </c>
      <c r="B38" s="229" t="s">
        <v>1235</v>
      </c>
      <c r="C38" s="230" t="s">
        <v>1264</v>
      </c>
      <c r="D38" s="231">
        <v>1574800</v>
      </c>
      <c r="E38" s="231">
        <v>425200</v>
      </c>
      <c r="F38" s="232">
        <f t="shared" si="0"/>
        <v>2000000</v>
      </c>
      <c r="G38" s="213" t="s">
        <v>1196</v>
      </c>
      <c r="H38" s="234"/>
      <c r="I38" s="213"/>
    </row>
    <row r="39" spans="1:10" s="258" customFormat="1" ht="22.5">
      <c r="A39" s="251" t="s">
        <v>1265</v>
      </c>
      <c r="B39" s="252" t="s">
        <v>1235</v>
      </c>
      <c r="C39" s="253" t="s">
        <v>1266</v>
      </c>
      <c r="D39" s="254">
        <v>3149600</v>
      </c>
      <c r="E39" s="254">
        <v>850400</v>
      </c>
      <c r="F39" s="255">
        <f t="shared" si="0"/>
        <v>4000000</v>
      </c>
      <c r="G39" s="256" t="s">
        <v>1196</v>
      </c>
      <c r="H39" s="257"/>
      <c r="I39" s="256"/>
    </row>
    <row r="40" spans="1:10" s="258" customFormat="1">
      <c r="A40" s="251" t="s">
        <v>1267</v>
      </c>
      <c r="B40" s="252" t="s">
        <v>1235</v>
      </c>
      <c r="C40" s="253" t="s">
        <v>1268</v>
      </c>
      <c r="D40" s="254">
        <v>787400</v>
      </c>
      <c r="E40" s="254">
        <v>212600</v>
      </c>
      <c r="F40" s="255">
        <f t="shared" si="0"/>
        <v>1000000</v>
      </c>
      <c r="G40" s="256" t="s">
        <v>1196</v>
      </c>
      <c r="H40" s="257"/>
      <c r="I40" s="256"/>
    </row>
    <row r="41" spans="1:10" ht="22.5">
      <c r="A41" s="228" t="s">
        <v>1269</v>
      </c>
      <c r="B41" s="229" t="s">
        <v>1235</v>
      </c>
      <c r="C41" s="230" t="s">
        <v>1270</v>
      </c>
      <c r="D41" s="246">
        <v>2103700</v>
      </c>
      <c r="E41" s="246">
        <v>568058</v>
      </c>
      <c r="F41" s="247">
        <f t="shared" si="0"/>
        <v>2671758</v>
      </c>
      <c r="G41" s="213" t="s">
        <v>1196</v>
      </c>
      <c r="H41" s="234"/>
      <c r="I41" s="213"/>
    </row>
    <row r="42" spans="1:10" ht="22.5">
      <c r="A42" s="228" t="s">
        <v>1271</v>
      </c>
      <c r="B42" s="229" t="s">
        <v>1235</v>
      </c>
      <c r="C42" s="230" t="s">
        <v>1272</v>
      </c>
      <c r="D42" s="246">
        <v>800000</v>
      </c>
      <c r="E42" s="246"/>
      <c r="F42" s="247">
        <f t="shared" si="0"/>
        <v>800000</v>
      </c>
      <c r="G42" s="213" t="s">
        <v>1196</v>
      </c>
      <c r="H42" s="234">
        <v>300000</v>
      </c>
      <c r="I42" s="213"/>
      <c r="J42" s="196" t="s">
        <v>1273</v>
      </c>
    </row>
    <row r="43" spans="1:10">
      <c r="A43" s="228" t="s">
        <v>1274</v>
      </c>
      <c r="B43" s="229" t="s">
        <v>1235</v>
      </c>
      <c r="C43" s="230" t="s">
        <v>1275</v>
      </c>
      <c r="D43" s="231">
        <v>200000</v>
      </c>
      <c r="E43" s="231">
        <v>192375</v>
      </c>
      <c r="F43" s="232">
        <f t="shared" si="0"/>
        <v>392375</v>
      </c>
      <c r="G43" s="213" t="s">
        <v>1196</v>
      </c>
      <c r="H43" s="234"/>
      <c r="I43" s="213"/>
    </row>
    <row r="44" spans="1:10">
      <c r="A44" s="228" t="s">
        <v>1276</v>
      </c>
      <c r="B44" s="229" t="s">
        <v>1277</v>
      </c>
      <c r="C44" s="230" t="s">
        <v>1278</v>
      </c>
      <c r="D44" s="246">
        <v>24079752</v>
      </c>
      <c r="E44" s="246">
        <f>SUM(D44*0.27)</f>
        <v>6501533.04</v>
      </c>
      <c r="F44" s="247">
        <f t="shared" si="0"/>
        <v>30581285.039999999</v>
      </c>
      <c r="G44" s="213" t="s">
        <v>1196</v>
      </c>
      <c r="H44" s="234"/>
      <c r="I44" s="213"/>
    </row>
    <row r="45" spans="1:10">
      <c r="A45" s="228" t="s">
        <v>1279</v>
      </c>
      <c r="B45" s="229" t="s">
        <v>1280</v>
      </c>
      <c r="C45" s="230" t="s">
        <v>1281</v>
      </c>
      <c r="D45" s="231"/>
      <c r="E45" s="231"/>
      <c r="F45" s="232">
        <f t="shared" si="0"/>
        <v>0</v>
      </c>
      <c r="G45" s="213" t="s">
        <v>1282</v>
      </c>
      <c r="H45" s="234"/>
      <c r="I45" s="213"/>
    </row>
    <row r="46" spans="1:10" s="265" customFormat="1">
      <c r="A46" s="259" t="s">
        <v>1283</v>
      </c>
      <c r="B46" s="260" t="s">
        <v>1280</v>
      </c>
      <c r="C46" s="261" t="s">
        <v>1284</v>
      </c>
      <c r="D46" s="262"/>
      <c r="E46" s="262"/>
      <c r="F46" s="232">
        <f t="shared" si="0"/>
        <v>0</v>
      </c>
      <c r="G46" s="263" t="s">
        <v>1282</v>
      </c>
      <c r="H46" s="264"/>
      <c r="I46" s="263"/>
    </row>
    <row r="47" spans="1:10" ht="22.5">
      <c r="A47" s="228" t="s">
        <v>1285</v>
      </c>
      <c r="B47" s="229" t="s">
        <v>1280</v>
      </c>
      <c r="C47" s="230" t="s">
        <v>1286</v>
      </c>
      <c r="D47" s="246">
        <v>120000</v>
      </c>
      <c r="E47" s="246"/>
      <c r="F47" s="247">
        <f t="shared" si="0"/>
        <v>120000</v>
      </c>
      <c r="G47" s="213" t="s">
        <v>1287</v>
      </c>
      <c r="H47" s="234"/>
      <c r="I47" s="213"/>
    </row>
    <row r="48" spans="1:10" s="258" customFormat="1">
      <c r="A48" s="251" t="s">
        <v>1288</v>
      </c>
      <c r="B48" s="252" t="s">
        <v>1289</v>
      </c>
      <c r="C48" s="253" t="s">
        <v>1290</v>
      </c>
      <c r="D48" s="254">
        <v>1402000</v>
      </c>
      <c r="E48" s="254"/>
      <c r="F48" s="255">
        <f t="shared" si="0"/>
        <v>1402000</v>
      </c>
      <c r="G48" s="256" t="s">
        <v>1196</v>
      </c>
      <c r="H48" s="257"/>
      <c r="I48" s="256"/>
    </row>
    <row r="49" spans="1:10" ht="22.5">
      <c r="A49" s="228" t="s">
        <v>1291</v>
      </c>
      <c r="B49" s="229" t="s">
        <v>1292</v>
      </c>
      <c r="C49" s="230" t="s">
        <v>1293</v>
      </c>
      <c r="D49" s="246">
        <v>57768</v>
      </c>
      <c r="E49" s="246"/>
      <c r="F49" s="247">
        <f t="shared" si="0"/>
        <v>57768</v>
      </c>
      <c r="G49" s="213" t="s">
        <v>1287</v>
      </c>
      <c r="H49" s="234"/>
      <c r="I49" s="213"/>
    </row>
    <row r="50" spans="1:10">
      <c r="A50" s="228" t="s">
        <v>1294</v>
      </c>
      <c r="B50" s="229" t="s">
        <v>1295</v>
      </c>
      <c r="C50" s="230" t="s">
        <v>1296</v>
      </c>
      <c r="D50" s="231">
        <v>9000000</v>
      </c>
      <c r="E50" s="231"/>
      <c r="F50" s="232">
        <f t="shared" si="0"/>
        <v>9000000</v>
      </c>
      <c r="G50" s="213" t="s">
        <v>1196</v>
      </c>
      <c r="H50" s="234"/>
      <c r="I50" s="213"/>
    </row>
    <row r="51" spans="1:10" ht="22.5">
      <c r="A51" s="228" t="s">
        <v>1297</v>
      </c>
      <c r="B51" s="229" t="s">
        <v>1295</v>
      </c>
      <c r="C51" s="230" t="s">
        <v>1298</v>
      </c>
      <c r="D51" s="231">
        <v>21541530</v>
      </c>
      <c r="E51" s="231"/>
      <c r="F51" s="232">
        <f t="shared" si="0"/>
        <v>21541530</v>
      </c>
      <c r="G51" s="213" t="s">
        <v>1196</v>
      </c>
      <c r="H51" s="234"/>
      <c r="I51" s="213"/>
    </row>
    <row r="52" spans="1:10">
      <c r="A52" s="189" t="s">
        <v>1299</v>
      </c>
      <c r="B52" s="189" t="s">
        <v>1300</v>
      </c>
      <c r="C52" s="190" t="s">
        <v>1301</v>
      </c>
      <c r="D52" s="191"/>
      <c r="E52" s="190"/>
      <c r="F52" s="241"/>
      <c r="G52" s="213"/>
      <c r="H52" s="234"/>
      <c r="I52" s="213"/>
    </row>
    <row r="53" spans="1:10">
      <c r="A53" s="189" t="s">
        <v>1302</v>
      </c>
      <c r="B53" s="189" t="s">
        <v>1303</v>
      </c>
      <c r="C53" s="190" t="s">
        <v>1304</v>
      </c>
      <c r="D53" s="192">
        <v>180000</v>
      </c>
      <c r="E53" s="192">
        <v>48600</v>
      </c>
      <c r="F53" s="241">
        <v>228600</v>
      </c>
      <c r="G53" s="213"/>
      <c r="H53" s="234"/>
      <c r="I53" s="213"/>
    </row>
    <row r="54" spans="1:10">
      <c r="A54" s="189" t="s">
        <v>1305</v>
      </c>
      <c r="B54" s="189" t="s">
        <v>1303</v>
      </c>
      <c r="C54" s="190" t="s">
        <v>1306</v>
      </c>
      <c r="D54" s="192"/>
      <c r="E54" s="193"/>
      <c r="F54" s="242"/>
      <c r="G54" s="213"/>
      <c r="H54" s="234"/>
      <c r="I54" s="213"/>
      <c r="J54" s="196" t="s">
        <v>1307</v>
      </c>
    </row>
    <row r="55" spans="1:10" s="258" customFormat="1">
      <c r="A55" s="267" t="s">
        <v>1308</v>
      </c>
      <c r="B55" s="267" t="s">
        <v>1303</v>
      </c>
      <c r="C55" s="268" t="s">
        <v>1309</v>
      </c>
      <c r="D55" s="269">
        <v>550000</v>
      </c>
      <c r="E55" s="270"/>
      <c r="F55" s="271">
        <v>550000</v>
      </c>
      <c r="G55" s="256"/>
      <c r="H55" s="257"/>
      <c r="I55" s="256"/>
    </row>
    <row r="56" spans="1:10">
      <c r="A56" s="189" t="s">
        <v>1310</v>
      </c>
      <c r="B56" s="189" t="s">
        <v>1311</v>
      </c>
      <c r="C56" s="190" t="s">
        <v>1312</v>
      </c>
      <c r="D56" s="248">
        <v>9750000</v>
      </c>
      <c r="E56" s="249"/>
      <c r="F56" s="250">
        <v>9750000</v>
      </c>
      <c r="G56" s="213"/>
      <c r="H56" s="234"/>
      <c r="I56" s="213"/>
    </row>
    <row r="57" spans="1:10">
      <c r="A57" s="189" t="s">
        <v>1313</v>
      </c>
      <c r="B57" s="189" t="s">
        <v>1311</v>
      </c>
      <c r="C57" s="190" t="s">
        <v>1314</v>
      </c>
      <c r="D57" s="192">
        <v>200000</v>
      </c>
      <c r="E57" s="193"/>
      <c r="F57" s="242">
        <v>200000</v>
      </c>
      <c r="G57" s="213"/>
      <c r="H57" s="234"/>
      <c r="I57" s="213"/>
    </row>
    <row r="58" spans="1:10">
      <c r="A58" s="189" t="s">
        <v>1315</v>
      </c>
      <c r="B58" s="189" t="s">
        <v>1316</v>
      </c>
      <c r="C58" s="190" t="s">
        <v>1317</v>
      </c>
      <c r="D58" s="193"/>
      <c r="E58" s="193"/>
      <c r="F58" s="243"/>
      <c r="G58" s="213"/>
      <c r="H58" s="234"/>
      <c r="I58" s="213"/>
    </row>
    <row r="59" spans="1:10">
      <c r="A59" s="189" t="s">
        <v>1318</v>
      </c>
      <c r="B59" s="189" t="s">
        <v>1316</v>
      </c>
      <c r="C59" s="190" t="s">
        <v>1319</v>
      </c>
      <c r="D59" s="192">
        <v>950000</v>
      </c>
      <c r="E59" s="192">
        <v>256500</v>
      </c>
      <c r="F59" s="244">
        <v>1206500</v>
      </c>
      <c r="G59" s="213"/>
      <c r="H59" s="234"/>
      <c r="I59" s="213"/>
    </row>
    <row r="60" spans="1:10" s="258" customFormat="1" ht="22.5">
      <c r="A60" s="267" t="s">
        <v>1320</v>
      </c>
      <c r="B60" s="267" t="s">
        <v>1316</v>
      </c>
      <c r="C60" s="268" t="s">
        <v>1321</v>
      </c>
      <c r="D60" s="269">
        <v>10000</v>
      </c>
      <c r="E60" s="268"/>
      <c r="F60" s="272">
        <v>10000</v>
      </c>
      <c r="G60" s="256"/>
      <c r="H60" s="257"/>
      <c r="I60" s="256"/>
      <c r="J60" s="273" t="s">
        <v>1322</v>
      </c>
    </row>
    <row r="61" spans="1:10">
      <c r="A61" s="228"/>
      <c r="B61" s="229"/>
      <c r="C61" s="230"/>
      <c r="D61" s="231"/>
      <c r="E61" s="231"/>
      <c r="F61" s="232">
        <f t="shared" si="0"/>
        <v>0</v>
      </c>
      <c r="G61" s="213"/>
      <c r="H61" s="234"/>
      <c r="I61" s="213"/>
    </row>
    <row r="62" spans="1:10">
      <c r="A62" s="228"/>
      <c r="B62" s="229"/>
      <c r="C62" s="230"/>
      <c r="D62" s="231"/>
      <c r="E62" s="231"/>
      <c r="F62" s="232">
        <f t="shared" si="0"/>
        <v>0</v>
      </c>
      <c r="G62" s="213"/>
      <c r="H62" s="234"/>
      <c r="I62" s="213"/>
    </row>
    <row r="63" spans="1:10">
      <c r="A63" s="228"/>
      <c r="B63" s="229"/>
      <c r="C63" s="230"/>
      <c r="D63" s="231"/>
      <c r="E63" s="231"/>
      <c r="F63" s="232">
        <f t="shared" si="0"/>
        <v>0</v>
      </c>
      <c r="G63" s="213"/>
      <c r="H63" s="234"/>
      <c r="I63" s="213"/>
    </row>
    <row r="64" spans="1:10">
      <c r="A64" s="228"/>
      <c r="B64" s="229"/>
      <c r="C64" s="230"/>
      <c r="D64" s="231"/>
      <c r="E64" s="231"/>
      <c r="F64" s="232">
        <f t="shared" si="0"/>
        <v>0</v>
      </c>
      <c r="G64" s="213"/>
      <c r="H64" s="234"/>
      <c r="I64" s="213"/>
    </row>
    <row r="65" spans="1:9">
      <c r="A65" s="228"/>
      <c r="B65" s="229"/>
      <c r="C65" s="230"/>
      <c r="D65" s="231"/>
      <c r="E65" s="231"/>
      <c r="F65" s="232">
        <f t="shared" si="0"/>
        <v>0</v>
      </c>
      <c r="G65" s="213"/>
      <c r="H65" s="234"/>
      <c r="I65" s="213"/>
    </row>
    <row r="66" spans="1:9">
      <c r="A66" s="228"/>
      <c r="B66" s="229"/>
      <c r="C66" s="230"/>
      <c r="D66" s="231"/>
      <c r="E66" s="231"/>
      <c r="F66" s="232">
        <f t="shared" si="0"/>
        <v>0</v>
      </c>
      <c r="G66" s="213"/>
      <c r="H66" s="234"/>
      <c r="I66" s="213"/>
    </row>
    <row r="67" spans="1:9">
      <c r="A67" s="228"/>
      <c r="B67" s="229"/>
      <c r="C67" s="230"/>
      <c r="D67" s="231"/>
      <c r="E67" s="231"/>
      <c r="F67" s="232">
        <f t="shared" si="0"/>
        <v>0</v>
      </c>
      <c r="G67" s="213"/>
      <c r="H67" s="234"/>
      <c r="I67" s="213"/>
    </row>
  </sheetData>
  <mergeCells count="6">
    <mergeCell ref="J1:J2"/>
    <mergeCell ref="H1:H2"/>
    <mergeCell ref="A1:A2"/>
    <mergeCell ref="B1:B2"/>
    <mergeCell ref="G1:G2"/>
    <mergeCell ref="C1:C2"/>
  </mergeCells>
  <pageMargins left="0.59055118110236227" right="0.59055118110236227" top="0.78740157480314965" bottom="0.78740157480314965" header="0.31496062992125984" footer="0.31496062992125984"/>
  <pageSetup paperSize="9" scale="69" orientation="landscape" r:id="rId1"/>
  <rowBreaks count="1" manualBreakCount="1">
    <brk id="2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21"/>
  <sheetViews>
    <sheetView view="pageBreakPreview" zoomScale="80" zoomScaleSheetLayoutView="80" workbookViewId="0">
      <selection activeCell="B4" sqref="B4"/>
    </sheetView>
  </sheetViews>
  <sheetFormatPr defaultRowHeight="12.75"/>
  <cols>
    <col min="1" max="1" width="53.28515625" style="16" customWidth="1"/>
    <col min="2" max="13" width="13.140625" style="16" customWidth="1"/>
    <col min="14" max="14" width="14.42578125" style="16" customWidth="1"/>
    <col min="15" max="16384" width="9.140625" style="16"/>
  </cols>
  <sheetData>
    <row r="1" spans="1:14" ht="25.5" customHeight="1">
      <c r="A1" s="660" t="s">
        <v>1323</v>
      </c>
      <c r="B1" s="658" t="s">
        <v>1324</v>
      </c>
      <c r="C1" s="654"/>
      <c r="D1" s="655"/>
      <c r="E1" s="654" t="s">
        <v>1325</v>
      </c>
      <c r="F1" s="654"/>
      <c r="G1" s="654"/>
      <c r="H1" s="654"/>
      <c r="I1" s="654"/>
      <c r="J1" s="654"/>
      <c r="K1" s="654"/>
      <c r="L1" s="654"/>
      <c r="M1" s="654"/>
      <c r="N1" s="655"/>
    </row>
    <row r="2" spans="1:14" ht="25.5" customHeight="1" thickBot="1">
      <c r="A2" s="661"/>
      <c r="B2" s="659"/>
      <c r="C2" s="656"/>
      <c r="D2" s="657"/>
      <c r="E2" s="656"/>
      <c r="F2" s="656"/>
      <c r="G2" s="656"/>
      <c r="H2" s="656"/>
      <c r="I2" s="656"/>
      <c r="J2" s="656"/>
      <c r="K2" s="656"/>
      <c r="L2" s="656"/>
      <c r="M2" s="656"/>
      <c r="N2" s="657"/>
    </row>
    <row r="3" spans="1:14" s="18" customFormat="1" ht="31.5" customHeight="1" thickBot="1">
      <c r="A3" s="17" t="s">
        <v>1326</v>
      </c>
      <c r="B3" s="274" t="s">
        <v>1327</v>
      </c>
      <c r="C3" s="275" t="s">
        <v>1328</v>
      </c>
      <c r="D3" s="2" t="s">
        <v>1329</v>
      </c>
      <c r="E3" s="276" t="s">
        <v>1330</v>
      </c>
      <c r="F3" s="274" t="s">
        <v>1331</v>
      </c>
      <c r="G3" s="275" t="s">
        <v>1332</v>
      </c>
      <c r="H3" s="275" t="s">
        <v>1333</v>
      </c>
      <c r="I3" s="275" t="s">
        <v>1334</v>
      </c>
      <c r="J3" s="275" t="s">
        <v>1335</v>
      </c>
      <c r="K3" s="275" t="s">
        <v>1336</v>
      </c>
      <c r="L3" s="275" t="s">
        <v>1337</v>
      </c>
      <c r="M3" s="279" t="s">
        <v>1338</v>
      </c>
      <c r="N3" s="276" t="s">
        <v>1339</v>
      </c>
    </row>
    <row r="4" spans="1:14" ht="31.5" customHeight="1">
      <c r="A4" s="19" t="s">
        <v>1340</v>
      </c>
      <c r="B4" s="27">
        <v>7199</v>
      </c>
      <c r="C4" s="28">
        <v>7199</v>
      </c>
      <c r="D4" s="29">
        <v>7199</v>
      </c>
      <c r="E4" s="27">
        <v>6885</v>
      </c>
      <c r="F4" s="28">
        <v>7617</v>
      </c>
      <c r="G4" s="28">
        <v>6457</v>
      </c>
      <c r="H4" s="28">
        <v>6205</v>
      </c>
      <c r="I4" s="28">
        <v>6897</v>
      </c>
      <c r="J4" s="28">
        <v>5697</v>
      </c>
      <c r="K4" s="28">
        <v>5697</v>
      </c>
      <c r="L4" s="28">
        <v>5672</v>
      </c>
      <c r="M4" s="29">
        <v>5672</v>
      </c>
      <c r="N4" s="30">
        <f>B4+C4+D4+E4+F4+G4+H4+I4+J4+K4+L4+M4</f>
        <v>78396</v>
      </c>
    </row>
    <row r="5" spans="1:14" ht="31.5" customHeight="1" thickBot="1">
      <c r="A5" s="20" t="s">
        <v>1341</v>
      </c>
      <c r="B5" s="6">
        <v>167</v>
      </c>
      <c r="C5" s="7">
        <v>167</v>
      </c>
      <c r="D5" s="8">
        <v>167</v>
      </c>
      <c r="E5" s="6">
        <v>167</v>
      </c>
      <c r="F5" s="7">
        <v>167</v>
      </c>
      <c r="G5" s="7">
        <v>167</v>
      </c>
      <c r="H5" s="7">
        <v>167</v>
      </c>
      <c r="I5" s="7">
        <v>167</v>
      </c>
      <c r="J5" s="7">
        <v>167</v>
      </c>
      <c r="K5" s="7">
        <v>167</v>
      </c>
      <c r="L5" s="7">
        <v>167</v>
      </c>
      <c r="M5" s="8">
        <v>167</v>
      </c>
      <c r="N5" s="31">
        <f t="shared" ref="N5:N19" si="0">SUM(B5:M5)</f>
        <v>2004</v>
      </c>
    </row>
    <row r="6" spans="1:14" s="18" customFormat="1" ht="27.75" customHeight="1" thickBot="1">
      <c r="A6" s="21" t="s">
        <v>1342</v>
      </c>
      <c r="B6" s="274" t="s">
        <v>1327</v>
      </c>
      <c r="C6" s="275" t="s">
        <v>1328</v>
      </c>
      <c r="D6" s="2" t="s">
        <v>1329</v>
      </c>
      <c r="E6" s="277" t="s">
        <v>1330</v>
      </c>
      <c r="F6" s="278" t="s">
        <v>1331</v>
      </c>
      <c r="G6" s="275" t="s">
        <v>1332</v>
      </c>
      <c r="H6" s="275" t="s">
        <v>1333</v>
      </c>
      <c r="I6" s="275" t="s">
        <v>1334</v>
      </c>
      <c r="J6" s="275" t="s">
        <v>1335</v>
      </c>
      <c r="K6" s="275" t="s">
        <v>1336</v>
      </c>
      <c r="L6" s="275" t="s">
        <v>1337</v>
      </c>
      <c r="M6" s="279" t="s">
        <v>1338</v>
      </c>
      <c r="N6" s="276" t="s">
        <v>1339</v>
      </c>
    </row>
    <row r="7" spans="1:14" ht="27.75" customHeight="1">
      <c r="A7" s="22" t="s">
        <v>1343</v>
      </c>
      <c r="B7" s="27">
        <v>300</v>
      </c>
      <c r="C7" s="28">
        <v>300</v>
      </c>
      <c r="D7" s="29">
        <v>300</v>
      </c>
      <c r="E7" s="27">
        <v>300</v>
      </c>
      <c r="F7" s="28">
        <v>300</v>
      </c>
      <c r="G7" s="28">
        <v>300</v>
      </c>
      <c r="H7" s="28">
        <v>300</v>
      </c>
      <c r="I7" s="28">
        <v>300</v>
      </c>
      <c r="J7" s="28">
        <v>300</v>
      </c>
      <c r="K7" s="28">
        <v>300</v>
      </c>
      <c r="L7" s="28">
        <v>300</v>
      </c>
      <c r="M7" s="29">
        <v>300</v>
      </c>
      <c r="N7" s="30">
        <f t="shared" si="0"/>
        <v>3600</v>
      </c>
    </row>
    <row r="8" spans="1:14" ht="27.75" customHeight="1">
      <c r="A8" s="23" t="s">
        <v>1344</v>
      </c>
      <c r="B8" s="3">
        <v>400</v>
      </c>
      <c r="C8" s="4">
        <v>400</v>
      </c>
      <c r="D8" s="5">
        <v>400</v>
      </c>
      <c r="E8" s="3">
        <v>400</v>
      </c>
      <c r="F8" s="4">
        <v>400</v>
      </c>
      <c r="G8" s="4">
        <v>400</v>
      </c>
      <c r="H8" s="4">
        <v>400</v>
      </c>
      <c r="I8" s="4">
        <v>400</v>
      </c>
      <c r="J8" s="4">
        <v>400</v>
      </c>
      <c r="K8" s="4">
        <v>400</v>
      </c>
      <c r="L8" s="4">
        <v>400</v>
      </c>
      <c r="M8" s="5">
        <v>400</v>
      </c>
      <c r="N8" s="32">
        <f>SUM(B8:M8)</f>
        <v>4800</v>
      </c>
    </row>
    <row r="9" spans="1:14" ht="27.75" customHeight="1">
      <c r="A9" s="23" t="s">
        <v>1345</v>
      </c>
      <c r="B9" s="3">
        <v>70</v>
      </c>
      <c r="C9" s="4">
        <v>70</v>
      </c>
      <c r="D9" s="5">
        <v>70</v>
      </c>
      <c r="E9" s="3">
        <v>70</v>
      </c>
      <c r="F9" s="4">
        <v>70</v>
      </c>
      <c r="G9" s="4">
        <v>70</v>
      </c>
      <c r="H9" s="4">
        <v>70</v>
      </c>
      <c r="I9" s="4">
        <v>70</v>
      </c>
      <c r="J9" s="4">
        <v>70</v>
      </c>
      <c r="K9" s="4">
        <v>70</v>
      </c>
      <c r="L9" s="4">
        <v>70</v>
      </c>
      <c r="M9" s="5">
        <v>70</v>
      </c>
      <c r="N9" s="33">
        <f t="shared" si="0"/>
        <v>840</v>
      </c>
    </row>
    <row r="10" spans="1:14" ht="27.75" customHeight="1">
      <c r="A10" s="23" t="s">
        <v>1346</v>
      </c>
      <c r="B10" s="3">
        <v>200</v>
      </c>
      <c r="C10" s="4">
        <v>200</v>
      </c>
      <c r="D10" s="5">
        <v>200</v>
      </c>
      <c r="E10" s="3">
        <v>100</v>
      </c>
      <c r="F10" s="4">
        <v>100</v>
      </c>
      <c r="G10" s="4">
        <v>100</v>
      </c>
      <c r="H10" s="4">
        <v>100</v>
      </c>
      <c r="I10" s="4">
        <v>100</v>
      </c>
      <c r="J10" s="4">
        <v>100</v>
      </c>
      <c r="K10" s="4">
        <v>100</v>
      </c>
      <c r="L10" s="4">
        <v>300</v>
      </c>
      <c r="M10" s="5">
        <v>300</v>
      </c>
      <c r="N10" s="33">
        <f t="shared" si="0"/>
        <v>1900</v>
      </c>
    </row>
    <row r="11" spans="1:14" ht="27.75" customHeight="1">
      <c r="A11" s="23" t="s">
        <v>1347</v>
      </c>
      <c r="B11" s="3">
        <v>100</v>
      </c>
      <c r="C11" s="4">
        <v>100</v>
      </c>
      <c r="D11" s="5">
        <v>100</v>
      </c>
      <c r="E11" s="3">
        <v>550</v>
      </c>
      <c r="F11" s="4">
        <v>550</v>
      </c>
      <c r="G11" s="4">
        <v>550</v>
      </c>
      <c r="H11" s="4">
        <v>550</v>
      </c>
      <c r="I11" s="4">
        <v>550</v>
      </c>
      <c r="J11" s="4">
        <v>550</v>
      </c>
      <c r="K11" s="4">
        <v>550</v>
      </c>
      <c r="L11" s="4">
        <v>550</v>
      </c>
      <c r="M11" s="5">
        <v>550</v>
      </c>
      <c r="N11" s="33">
        <f t="shared" si="0"/>
        <v>5250</v>
      </c>
    </row>
    <row r="12" spans="1:14" ht="27.75" customHeight="1">
      <c r="A12" s="23" t="s">
        <v>1348</v>
      </c>
      <c r="B12" s="3">
        <v>0</v>
      </c>
      <c r="C12" s="4">
        <v>0</v>
      </c>
      <c r="D12" s="5">
        <v>0</v>
      </c>
      <c r="E12" s="3">
        <v>350</v>
      </c>
      <c r="F12" s="4">
        <v>350</v>
      </c>
      <c r="G12" s="4">
        <v>400</v>
      </c>
      <c r="H12" s="4">
        <v>400</v>
      </c>
      <c r="I12" s="4">
        <v>400</v>
      </c>
      <c r="J12" s="4">
        <v>350</v>
      </c>
      <c r="K12" s="4">
        <v>350</v>
      </c>
      <c r="L12" s="4">
        <v>350</v>
      </c>
      <c r="M12" s="5">
        <v>350</v>
      </c>
      <c r="N12" s="33">
        <f t="shared" si="0"/>
        <v>3300</v>
      </c>
    </row>
    <row r="13" spans="1:14" ht="27.75" customHeight="1">
      <c r="A13" s="23" t="s">
        <v>1349</v>
      </c>
      <c r="B13" s="3">
        <v>200</v>
      </c>
      <c r="C13" s="4">
        <v>200</v>
      </c>
      <c r="D13" s="5">
        <v>200</v>
      </c>
      <c r="E13" s="3">
        <v>200</v>
      </c>
      <c r="F13" s="4">
        <v>200</v>
      </c>
      <c r="G13" s="4">
        <v>200</v>
      </c>
      <c r="H13" s="4">
        <v>200</v>
      </c>
      <c r="I13" s="4">
        <v>200</v>
      </c>
      <c r="J13" s="4">
        <v>200</v>
      </c>
      <c r="K13" s="4">
        <v>200</v>
      </c>
      <c r="L13" s="4">
        <v>1200</v>
      </c>
      <c r="M13" s="5">
        <v>200</v>
      </c>
      <c r="N13" s="33">
        <f t="shared" si="0"/>
        <v>3400</v>
      </c>
    </row>
    <row r="14" spans="1:14" ht="27.75" customHeight="1">
      <c r="A14" s="23" t="s">
        <v>1350</v>
      </c>
      <c r="B14" s="3">
        <v>100</v>
      </c>
      <c r="C14" s="4">
        <v>0</v>
      </c>
      <c r="D14" s="5">
        <v>0</v>
      </c>
      <c r="E14" s="3">
        <v>100</v>
      </c>
      <c r="F14" s="4">
        <v>0</v>
      </c>
      <c r="G14" s="4">
        <v>0</v>
      </c>
      <c r="H14" s="4">
        <v>100</v>
      </c>
      <c r="I14" s="4">
        <v>0</v>
      </c>
      <c r="J14" s="4">
        <v>0</v>
      </c>
      <c r="K14" s="4">
        <v>100</v>
      </c>
      <c r="L14" s="4">
        <v>0</v>
      </c>
      <c r="M14" s="5">
        <v>0</v>
      </c>
      <c r="N14" s="33">
        <f t="shared" si="0"/>
        <v>400</v>
      </c>
    </row>
    <row r="15" spans="1:14" ht="27.75" customHeight="1">
      <c r="A15" s="23" t="s">
        <v>1351</v>
      </c>
      <c r="B15" s="3">
        <v>750</v>
      </c>
      <c r="C15" s="4">
        <v>750</v>
      </c>
      <c r="D15" s="5">
        <v>750</v>
      </c>
      <c r="E15" s="3">
        <v>750</v>
      </c>
      <c r="F15" s="4">
        <v>750</v>
      </c>
      <c r="G15" s="4">
        <v>750</v>
      </c>
      <c r="H15" s="4">
        <v>750</v>
      </c>
      <c r="I15" s="4">
        <v>750</v>
      </c>
      <c r="J15" s="4">
        <v>750</v>
      </c>
      <c r="K15" s="4">
        <v>750</v>
      </c>
      <c r="L15" s="4">
        <v>750</v>
      </c>
      <c r="M15" s="5">
        <v>750</v>
      </c>
      <c r="N15" s="33">
        <f t="shared" si="0"/>
        <v>9000</v>
      </c>
    </row>
    <row r="16" spans="1:14" ht="27.75" customHeight="1">
      <c r="A16" s="23" t="s">
        <v>1352</v>
      </c>
      <c r="B16" s="3">
        <v>100</v>
      </c>
      <c r="C16" s="4">
        <v>50</v>
      </c>
      <c r="D16" s="5">
        <v>50</v>
      </c>
      <c r="E16" s="3">
        <v>100</v>
      </c>
      <c r="F16" s="4">
        <v>100</v>
      </c>
      <c r="G16" s="4">
        <v>100</v>
      </c>
      <c r="H16" s="4">
        <v>100</v>
      </c>
      <c r="I16" s="4">
        <v>100</v>
      </c>
      <c r="J16" s="4">
        <v>100</v>
      </c>
      <c r="K16" s="4">
        <v>100</v>
      </c>
      <c r="L16" s="4">
        <v>100</v>
      </c>
      <c r="M16" s="5">
        <v>100</v>
      </c>
      <c r="N16" s="33">
        <f t="shared" si="0"/>
        <v>1100</v>
      </c>
    </row>
    <row r="17" spans="1:14" ht="27.75" customHeight="1">
      <c r="A17" s="23" t="s">
        <v>1353</v>
      </c>
      <c r="B17" s="3">
        <v>100</v>
      </c>
      <c r="C17" s="4">
        <v>100</v>
      </c>
      <c r="D17" s="5">
        <v>125</v>
      </c>
      <c r="E17" s="3">
        <v>100</v>
      </c>
      <c r="F17" s="4">
        <v>100</v>
      </c>
      <c r="G17" s="4">
        <v>125</v>
      </c>
      <c r="H17" s="4">
        <v>100</v>
      </c>
      <c r="I17" s="4">
        <v>100</v>
      </c>
      <c r="J17" s="4">
        <v>125</v>
      </c>
      <c r="K17" s="4">
        <v>100</v>
      </c>
      <c r="L17" s="4">
        <v>100</v>
      </c>
      <c r="M17" s="5">
        <v>125</v>
      </c>
      <c r="N17" s="33">
        <f t="shared" si="0"/>
        <v>1300</v>
      </c>
    </row>
    <row r="18" spans="1:14" ht="27.75" customHeight="1">
      <c r="A18" s="23" t="s">
        <v>1354</v>
      </c>
      <c r="B18" s="3">
        <v>0</v>
      </c>
      <c r="C18" s="4">
        <v>0</v>
      </c>
      <c r="D18" s="5">
        <v>0</v>
      </c>
      <c r="E18" s="3">
        <v>360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360</v>
      </c>
      <c r="L18" s="4">
        <v>0</v>
      </c>
      <c r="M18" s="5">
        <v>0</v>
      </c>
      <c r="N18" s="33">
        <f t="shared" si="0"/>
        <v>720</v>
      </c>
    </row>
    <row r="19" spans="1:14" ht="27.75" customHeight="1" thickBot="1">
      <c r="A19" s="24" t="s">
        <v>1355</v>
      </c>
      <c r="B19" s="6">
        <v>120</v>
      </c>
      <c r="C19" s="7">
        <v>120</v>
      </c>
      <c r="D19" s="8">
        <v>120</v>
      </c>
      <c r="E19" s="6">
        <v>120</v>
      </c>
      <c r="F19" s="7">
        <v>120</v>
      </c>
      <c r="G19" s="7">
        <v>120</v>
      </c>
      <c r="H19" s="7">
        <v>120</v>
      </c>
      <c r="I19" s="7">
        <v>120</v>
      </c>
      <c r="J19" s="7">
        <v>120</v>
      </c>
      <c r="K19" s="7">
        <v>120</v>
      </c>
      <c r="L19" s="7">
        <v>120</v>
      </c>
      <c r="M19" s="8">
        <v>120</v>
      </c>
      <c r="N19" s="34">
        <f t="shared" si="0"/>
        <v>1440</v>
      </c>
    </row>
    <row r="20" spans="1:14" s="25" customFormat="1" ht="27.75" customHeight="1" thickBot="1">
      <c r="A20" s="21" t="s">
        <v>1356</v>
      </c>
      <c r="B20" s="9">
        <f t="shared" ref="B20:M20" si="1">SUM(B4:B19)</f>
        <v>9806</v>
      </c>
      <c r="C20" s="10">
        <f t="shared" si="1"/>
        <v>9656</v>
      </c>
      <c r="D20" s="11">
        <f t="shared" si="1"/>
        <v>9681</v>
      </c>
      <c r="E20" s="12">
        <f t="shared" si="1"/>
        <v>10552</v>
      </c>
      <c r="F20" s="10">
        <f t="shared" si="1"/>
        <v>10824</v>
      </c>
      <c r="G20" s="10">
        <f t="shared" si="1"/>
        <v>9739</v>
      </c>
      <c r="H20" s="10">
        <f t="shared" si="1"/>
        <v>9562</v>
      </c>
      <c r="I20" s="10">
        <f t="shared" si="1"/>
        <v>10154</v>
      </c>
      <c r="J20" s="10">
        <f t="shared" si="1"/>
        <v>8929</v>
      </c>
      <c r="K20" s="10">
        <f t="shared" si="1"/>
        <v>9364</v>
      </c>
      <c r="L20" s="10">
        <f t="shared" si="1"/>
        <v>10079</v>
      </c>
      <c r="M20" s="11">
        <f t="shared" si="1"/>
        <v>9104</v>
      </c>
      <c r="N20" s="13">
        <f>SUM(N4:N5)+SUM(N7:N19)</f>
        <v>117450</v>
      </c>
    </row>
    <row r="21" spans="1:14">
      <c r="A21" s="2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</row>
  </sheetData>
  <mergeCells count="3">
    <mergeCell ref="E1:N2"/>
    <mergeCell ref="B1:D2"/>
    <mergeCell ref="A1:A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01 Mérleg</vt:lpstr>
      <vt:lpstr>02 BE</vt:lpstr>
      <vt:lpstr>03 KI</vt:lpstr>
      <vt:lpstr>05 Kt. határozatok</vt:lpstr>
      <vt:lpstr>04 PVK</vt:lpstr>
      <vt:lpstr>'02 BE'!Nyomtatási_cím</vt:lpstr>
      <vt:lpstr>'03 KI'!Nyomtatási_cím</vt:lpstr>
      <vt:lpstr>'01 Mérleg'!Nyomtatási_terület</vt:lpstr>
      <vt:lpstr>'02 BE'!Nyomtatási_terület</vt:lpstr>
      <vt:lpstr>'03 KI'!Nyomtatási_terület</vt:lpstr>
      <vt:lpstr>'04 PVK'!Nyomtatási_terület</vt:lpstr>
      <vt:lpstr>'05 Kt. határozatok'!Nyomtatási_terület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2016-05-27T09:34:53Z</cp:lastPrinted>
  <dcterms:created xsi:type="dcterms:W3CDTF">1998-12-06T10:54:59Z</dcterms:created>
  <dcterms:modified xsi:type="dcterms:W3CDTF">2016-05-27T09:34:59Z</dcterms:modified>
</cp:coreProperties>
</file>