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<sst xmlns="http://schemas.openxmlformats.org/spreadsheetml/2006/main" count="225" uniqueCount="172">
  <si>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</si>
  <si>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</si>
  <si>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</si>
  <si>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</si>
  <si>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</si>
  <si>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</si>
  <si>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</si>
  <si>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</si>
  <si>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</si>
  <si>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</si>
  <si>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</si>
  <si>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</si>
  <si>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</si>
  <si>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</si>
  <si>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</si>
  <si>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</si>
  <si>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</si>
  <si>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</si>
  <si>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</si>
  <si>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</si>
  <si>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</si>
  <si>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</si>
  <si>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</si>
  <si>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</si>
  <si>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</si>
  <si>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</si>
  <si>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</si>
  <si>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</si>
  <si>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</si>
  <si>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</si>
  <si>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</si>
  <si>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</si>
  <si>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</si>
  <si>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</si>
  <si>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</si>
  <si>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</si>
  <si>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</si>
  <si>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</si>
  <si>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</si>
  <si>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</si>
  <si>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</si>
  <si>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</si>
  <si>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</si>
  <si>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</si>
  <si>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</si>
  <si>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</si>
  <si>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</si>
  <si>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</si>
  <si>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</si>
  <si>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</si>
  <si>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</si>
  <si>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</si>
  <si>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</si>
  <si>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</si>
  <si>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</si>
  <si>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</si>
  <si>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</si>
  <si>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</si>
  <si>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</si>
  <si>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</si>
  <si>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</si>
  <si>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</si>
  <si>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</si>
  <si>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</si>
  <si>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</si>
  <si>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</si>
  <si>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</si>
  <si>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</si>
  <si>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</si>
  <si>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</si>
  <si>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</si>
  <si>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</si>
  <si>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</si>
  <si>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</si>
  <si>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</si>
  <si>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</si>
  <si>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</si>
  <si>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</si>
  <si>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</si>
  <si>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</si>
  <si>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</si>
  <si>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</si>
  <si>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</si>
  <si>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</si>
  <si>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</si>
  <si>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</si>
  <si>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</si>
  <si>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</si>
  <si>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</si>
  <si>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</si>
  <si>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</si>
  <si>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</si>
  <si>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</si>
  <si>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</si>
  <si>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</si>
  <si>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</si>
  <si>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</si>
  <si>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</si>
  <si>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</si>
  <si>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</si>
  <si>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</si>
  <si>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</si>
  <si>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</si>
  <si>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</si>
  <si>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</si>
  <si>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</si>
  <si>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</si>
  <si>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</si>
  <si>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</si>
  <si>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</si>
  <si>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</si>
  <si>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</si>
  <si>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</si>
  <si>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</si>
  <si>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</si>
  <si>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</si>
  <si>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</si>
  <si>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</si>
  <si>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</si>
  <si>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</si>
  <si>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</si>
  <si>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</si>
  <si>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</si>
  <si>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</si>
  <si>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</si>
  <si>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</si>
  <si>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</si>
  <si>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</si>
  <si>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</si>
  <si>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</si>
  <si>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</si>
  <si>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</si>
  <si>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</si>
  <si>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</si>
  <si>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</si>
  <si>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</si>
  <si>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</si>
  <si>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</si>
  <si>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</si>
  <si>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</si>
  <si>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</si>
  <si>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</si>
  <si>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</si>
  <si>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</si>
  <si>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</si>
  <si>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</si>
  <si>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</si>
  <si>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</si>
  <si>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</si>
  <si>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</si>
  <si>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</si>
  <si>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</si>
  <si>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</si>
  <si>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</si>
  <si>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</si>
  <si>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</si>
  <si>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</si>
  <si>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</si>
  <si>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</si>
  <si>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</si>
  <si>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</si>
  <si>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</si>
  <si>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</si>
  <si>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</si>
  <si>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</si>
  <si>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</si>
  <si>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</si>
  <si>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</si>
  <si>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</si>
  <si>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</si>
  <si>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 1/2019. (II.15.)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</si>
  <si>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1/2019. (II.15.) önkormányzati rendelethez     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</si>
</sst>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indent="6"/>
      <protection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0" fontId="9" fillId="0" borderId="19" xfId="54" applyFont="1" applyFill="1" applyBorder="1" applyAlignment="1" applyProtection="1">
      <alignment horizontal="left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175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13" fillId="0" borderId="45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6" xfId="54" applyNumberFormat="1" applyFont="1" applyFill="1" applyBorder="1" applyAlignment="1" applyProtection="1">
      <alignment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6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7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9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6" xfId="54" applyNumberFormat="1" applyFont="1" applyFill="1" applyBorder="1" applyAlignment="1" applyProtection="1">
      <alignment horizontal="right" vertical="center" wrapText="1"/>
      <protection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50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45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50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50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41" fontId="13" fillId="0" borderId="45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54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7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45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45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indent="6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50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19" xfId="54" applyNumberFormat="1" applyFont="1" applyFill="1" applyBorder="1" applyAlignment="1" applyProtection="1">
      <alignment horizontal="right" vertical="center" wrapText="1"/>
      <protection/>
    </xf>
    <xf numFmtId="0" fontId="10" fillId="0" borderId="13" xfId="54" applyFont="1" applyFill="1" applyBorder="1">
      <alignment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43">
      <selection activeCell="A63" sqref="A63:I63"/>
    </sheetView>
  </sheetViews>
  <sheetFormatPr defaultColWidth="9.140625" defaultRowHeight="15"/>
  <cols>
    <col min="1" max="1" width="8.8515625" style="77" customWidth="1"/>
    <col min="2" max="2" width="60.140625" style="43" customWidth="1"/>
    <col min="3" max="3" width="15.140625" style="1" customWidth="1"/>
    <col min="4" max="4" width="14.28125" style="1" customWidth="1"/>
    <col min="5" max="6" width="15.57421875" style="61" bestFit="1" customWidth="1"/>
    <col min="7" max="7" width="15.140625" style="61" bestFit="1" customWidth="1"/>
    <col min="8" max="8" width="15.00390625" style="61" bestFit="1" customWidth="1"/>
    <col min="9" max="9" width="13.28125" style="61" customWidth="1"/>
    <col min="10" max="10" width="10.00390625" style="1" customWidth="1"/>
    <col min="11" max="16384" width="9.140625" style="1" customWidth="1"/>
  </cols>
  <sheetData>
    <row r="1" spans="1:12" ht="18.75">
      <c r="A1" s="250" t="s">
        <v>170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2:12" ht="15.75"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2:12" ht="15.75">
      <c r="B3" s="110" t="s">
        <v>92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ht="15.75">
      <c r="B4" s="110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2" ht="15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9" ht="15.75" customHeight="1">
      <c r="A6" s="78" t="s">
        <v>0</v>
      </c>
      <c r="B6" s="30"/>
      <c r="C6" s="2"/>
      <c r="D6" s="2"/>
      <c r="E6" s="50"/>
      <c r="F6" s="50"/>
      <c r="G6" s="50"/>
      <c r="H6" s="50"/>
      <c r="I6" s="44" t="s">
        <v>1</v>
      </c>
    </row>
    <row r="7" spans="1:9" ht="15.75" customHeight="1" thickBot="1">
      <c r="A7" s="251"/>
      <c r="B7" s="251"/>
      <c r="C7" s="3"/>
      <c r="D7" s="3"/>
      <c r="E7" s="51"/>
      <c r="F7" s="51"/>
      <c r="G7" s="51"/>
      <c r="H7" s="51"/>
      <c r="I7" s="45" t="s">
        <v>145</v>
      </c>
    </row>
    <row r="8" spans="1:10" ht="37.5" customHeight="1" thickBot="1">
      <c r="A8" s="79"/>
      <c r="B8" s="4" t="s">
        <v>2</v>
      </c>
      <c r="C8" s="255" t="s">
        <v>148</v>
      </c>
      <c r="D8" s="256"/>
      <c r="E8" s="257" t="s">
        <v>59</v>
      </c>
      <c r="F8" s="258"/>
      <c r="G8" s="257" t="s">
        <v>60</v>
      </c>
      <c r="H8" s="258"/>
      <c r="I8" s="257" t="s">
        <v>123</v>
      </c>
      <c r="J8" s="259"/>
    </row>
    <row r="9" spans="1:10" ht="18.75" customHeight="1" thickBot="1">
      <c r="A9" s="79"/>
      <c r="B9" s="4"/>
      <c r="C9" s="5" t="s">
        <v>155</v>
      </c>
      <c r="D9" s="134" t="s">
        <v>156</v>
      </c>
      <c r="E9" s="46" t="s">
        <v>155</v>
      </c>
      <c r="F9" s="46" t="s">
        <v>156</v>
      </c>
      <c r="G9" s="46" t="s">
        <v>155</v>
      </c>
      <c r="H9" s="46" t="s">
        <v>156</v>
      </c>
      <c r="I9" s="46" t="s">
        <v>155</v>
      </c>
      <c r="J9" s="200" t="s">
        <v>156</v>
      </c>
    </row>
    <row r="10" spans="1:10" s="8" customFormat="1" ht="12" customHeight="1" thickBot="1">
      <c r="A10" s="80"/>
      <c r="B10" s="6" t="s">
        <v>3</v>
      </c>
      <c r="C10" s="7" t="s">
        <v>4</v>
      </c>
      <c r="D10" s="135" t="s">
        <v>157</v>
      </c>
      <c r="E10" s="47" t="s">
        <v>162</v>
      </c>
      <c r="F10" s="47" t="s">
        <v>163</v>
      </c>
      <c r="G10" s="47" t="s">
        <v>158</v>
      </c>
      <c r="H10" s="47" t="s">
        <v>159</v>
      </c>
      <c r="I10" s="47" t="s">
        <v>160</v>
      </c>
      <c r="J10" s="199" t="s">
        <v>161</v>
      </c>
    </row>
    <row r="11" spans="1:10" s="10" customFormat="1" ht="29.25" thickBot="1">
      <c r="A11" s="72" t="s">
        <v>5</v>
      </c>
      <c r="B11" s="31" t="s">
        <v>127</v>
      </c>
      <c r="C11" s="9">
        <f>SUM(C12:C14)</f>
        <v>65902457</v>
      </c>
      <c r="D11" s="119">
        <f>SUM(D12:D14)</f>
        <v>66943293</v>
      </c>
      <c r="E11" s="119">
        <f>SUM(E12:E14)</f>
        <v>65902457</v>
      </c>
      <c r="F11" s="119">
        <f>SUM(F12:F14)</f>
        <v>66943293</v>
      </c>
      <c r="G11" s="64">
        <f>SUM(G12:G14)</f>
        <v>0</v>
      </c>
      <c r="H11" s="149"/>
      <c r="I11" s="149">
        <f>SUM(I12:I14)</f>
        <v>0</v>
      </c>
      <c r="J11" s="184"/>
    </row>
    <row r="12" spans="1:10" s="10" customFormat="1" ht="15" customHeight="1" thickBot="1">
      <c r="A12" s="71" t="s">
        <v>64</v>
      </c>
      <c r="B12" s="33" t="s">
        <v>61</v>
      </c>
      <c r="C12" s="11">
        <v>4630486</v>
      </c>
      <c r="D12" s="166">
        <f>SUM(F12+H12)</f>
        <v>4630486</v>
      </c>
      <c r="E12" s="167">
        <v>4630486</v>
      </c>
      <c r="F12" s="55">
        <v>4630486</v>
      </c>
      <c r="G12" s="52"/>
      <c r="H12" s="52"/>
      <c r="I12" s="155"/>
      <c r="J12" s="183"/>
    </row>
    <row r="13" spans="1:10" s="10" customFormat="1" ht="15" customHeight="1" thickBot="1">
      <c r="A13" s="70" t="s">
        <v>65</v>
      </c>
      <c r="B13" s="68" t="s">
        <v>94</v>
      </c>
      <c r="C13" s="90">
        <v>61271971</v>
      </c>
      <c r="D13" s="166">
        <f aca="true" t="shared" si="0" ref="D13:D52">SUM(F13+H13)</f>
        <v>61551371</v>
      </c>
      <c r="E13" s="168">
        <v>61271971</v>
      </c>
      <c r="F13" s="120">
        <v>61551371</v>
      </c>
      <c r="G13" s="69"/>
      <c r="H13" s="150"/>
      <c r="I13" s="156"/>
      <c r="J13" s="182"/>
    </row>
    <row r="14" spans="1:10" s="10" customFormat="1" ht="15" customHeight="1" thickBot="1">
      <c r="A14" s="71" t="s">
        <v>66</v>
      </c>
      <c r="B14" s="33" t="s">
        <v>62</v>
      </c>
      <c r="C14" s="11"/>
      <c r="D14" s="166">
        <f t="shared" si="0"/>
        <v>761436</v>
      </c>
      <c r="E14" s="169"/>
      <c r="F14" s="55">
        <v>761436</v>
      </c>
      <c r="G14" s="52"/>
      <c r="H14" s="52"/>
      <c r="I14" s="155"/>
      <c r="J14" s="197"/>
    </row>
    <row r="15" spans="1:10" s="10" customFormat="1" ht="15" customHeight="1" thickBot="1">
      <c r="A15" s="72" t="s">
        <v>6</v>
      </c>
      <c r="B15" s="66" t="s">
        <v>95</v>
      </c>
      <c r="C15" s="9">
        <f>SUM(C16:C18)</f>
        <v>46938757</v>
      </c>
      <c r="D15" s="166">
        <f t="shared" si="0"/>
        <v>51440067</v>
      </c>
      <c r="E15" s="124">
        <f>SUM(E16:E18)</f>
        <v>46938757</v>
      </c>
      <c r="F15" s="124">
        <f>SUM(F16:F18)</f>
        <v>51440067</v>
      </c>
      <c r="G15" s="67"/>
      <c r="H15" s="151"/>
      <c r="I15" s="157"/>
      <c r="J15" s="184"/>
    </row>
    <row r="16" spans="1:10" s="10" customFormat="1" ht="15" customHeight="1" thickBot="1">
      <c r="A16" s="71" t="s">
        <v>7</v>
      </c>
      <c r="B16" s="33" t="s">
        <v>61</v>
      </c>
      <c r="C16" s="11">
        <v>310000</v>
      </c>
      <c r="D16" s="166">
        <f t="shared" si="0"/>
        <v>310000</v>
      </c>
      <c r="E16" s="169">
        <v>310000</v>
      </c>
      <c r="F16" s="55">
        <v>310000</v>
      </c>
      <c r="G16" s="52"/>
      <c r="H16" s="52"/>
      <c r="I16" s="155"/>
      <c r="J16" s="183"/>
    </row>
    <row r="17" spans="1:10" s="10" customFormat="1" ht="15" customHeight="1" thickBot="1">
      <c r="A17" s="70" t="s">
        <v>13</v>
      </c>
      <c r="B17" s="68" t="s">
        <v>96</v>
      </c>
      <c r="C17" s="90">
        <v>46509098</v>
      </c>
      <c r="D17" s="166">
        <f t="shared" si="0"/>
        <v>51010928</v>
      </c>
      <c r="E17" s="168">
        <v>46509098</v>
      </c>
      <c r="F17" s="120">
        <v>51010928</v>
      </c>
      <c r="G17" s="69"/>
      <c r="H17" s="150"/>
      <c r="I17" s="156"/>
      <c r="J17" s="182"/>
    </row>
    <row r="18" spans="1:10" s="10" customFormat="1" ht="15" customHeight="1" thickBot="1">
      <c r="A18" s="71" t="s">
        <v>14</v>
      </c>
      <c r="B18" s="33" t="s">
        <v>62</v>
      </c>
      <c r="C18" s="11">
        <v>119659</v>
      </c>
      <c r="D18" s="166">
        <f t="shared" si="0"/>
        <v>119139</v>
      </c>
      <c r="E18" s="169">
        <v>119659</v>
      </c>
      <c r="F18" s="55">
        <v>119139</v>
      </c>
      <c r="G18" s="52"/>
      <c r="H18" s="52"/>
      <c r="I18" s="155"/>
      <c r="J18" s="197"/>
    </row>
    <row r="19" spans="1:10" s="10" customFormat="1" ht="15" customHeight="1" thickBot="1">
      <c r="A19" s="72" t="s">
        <v>67</v>
      </c>
      <c r="B19" s="66" t="s">
        <v>63</v>
      </c>
      <c r="C19" s="9">
        <f>SUM(C20:C25)</f>
        <v>19161785</v>
      </c>
      <c r="D19" s="166">
        <f t="shared" si="0"/>
        <v>19451633</v>
      </c>
      <c r="E19" s="124">
        <f>SUM(E20:E25)</f>
        <v>13233185</v>
      </c>
      <c r="F19" s="124">
        <f>SUM(F20:F26)</f>
        <v>13523033</v>
      </c>
      <c r="G19" s="124">
        <f>SUM(G20:G25)</f>
        <v>5928600</v>
      </c>
      <c r="H19" s="124">
        <f>SUM(H20:H25)</f>
        <v>5928600</v>
      </c>
      <c r="I19" s="149">
        <f>SUM(I20:I24)</f>
        <v>0</v>
      </c>
      <c r="J19" s="184"/>
    </row>
    <row r="20" spans="1:10" s="10" customFormat="1" ht="15" customHeight="1" thickBot="1">
      <c r="A20" s="71" t="s">
        <v>68</v>
      </c>
      <c r="B20" s="35" t="s">
        <v>16</v>
      </c>
      <c r="C20" s="62">
        <v>3835000</v>
      </c>
      <c r="D20" s="166">
        <f t="shared" si="0"/>
        <v>3835000</v>
      </c>
      <c r="E20" s="170">
        <v>600000</v>
      </c>
      <c r="F20" s="140">
        <v>600000</v>
      </c>
      <c r="G20" s="59">
        <v>3235000</v>
      </c>
      <c r="H20" s="59">
        <v>3235000</v>
      </c>
      <c r="I20" s="158"/>
      <c r="J20" s="183"/>
    </row>
    <row r="21" spans="1:10" s="10" customFormat="1" ht="15" customHeight="1" thickBot="1">
      <c r="A21" s="70" t="s">
        <v>69</v>
      </c>
      <c r="B21" s="32" t="s">
        <v>97</v>
      </c>
      <c r="C21" s="9">
        <v>3525796</v>
      </c>
      <c r="D21" s="166">
        <f t="shared" si="0"/>
        <v>3525796</v>
      </c>
      <c r="E21" s="168">
        <v>3455796</v>
      </c>
      <c r="F21" s="141">
        <v>3455796</v>
      </c>
      <c r="G21" s="101">
        <v>70000</v>
      </c>
      <c r="H21" s="101">
        <v>70000</v>
      </c>
      <c r="I21" s="156"/>
      <c r="J21" s="182"/>
    </row>
    <row r="22" spans="1:10" s="10" customFormat="1" ht="15" customHeight="1" thickBot="1">
      <c r="A22" s="70" t="s">
        <v>70</v>
      </c>
      <c r="B22" s="32" t="s">
        <v>98</v>
      </c>
      <c r="C22" s="9">
        <v>4518842</v>
      </c>
      <c r="D22" s="166">
        <f t="shared" si="0"/>
        <v>4518842</v>
      </c>
      <c r="E22" s="168">
        <v>4518842</v>
      </c>
      <c r="F22" s="141">
        <v>4518842</v>
      </c>
      <c r="G22" s="101"/>
      <c r="H22" s="101"/>
      <c r="I22" s="156"/>
      <c r="J22" s="182"/>
    </row>
    <row r="23" spans="1:10" s="10" customFormat="1" ht="15" customHeight="1" thickBot="1">
      <c r="A23" s="70" t="s">
        <v>71</v>
      </c>
      <c r="B23" s="34" t="s">
        <v>99</v>
      </c>
      <c r="C23" s="9">
        <v>1972358</v>
      </c>
      <c r="D23" s="166">
        <f t="shared" si="0"/>
        <v>1972358</v>
      </c>
      <c r="E23" s="168">
        <v>1972358</v>
      </c>
      <c r="F23" s="141">
        <v>1972358</v>
      </c>
      <c r="G23" s="101"/>
      <c r="H23" s="101"/>
      <c r="I23" s="156"/>
      <c r="J23" s="182"/>
    </row>
    <row r="24" spans="1:10" s="10" customFormat="1" ht="15" customHeight="1" thickBot="1">
      <c r="A24" s="70" t="s">
        <v>72</v>
      </c>
      <c r="B24" s="32" t="s">
        <v>17</v>
      </c>
      <c r="C24" s="9">
        <v>5029789</v>
      </c>
      <c r="D24" s="166">
        <f t="shared" si="0"/>
        <v>5029789</v>
      </c>
      <c r="E24" s="168">
        <v>2686189</v>
      </c>
      <c r="F24" s="141">
        <v>2686189</v>
      </c>
      <c r="G24" s="101">
        <v>2343600</v>
      </c>
      <c r="H24" s="101">
        <v>2343600</v>
      </c>
      <c r="I24" s="156"/>
      <c r="J24" s="182"/>
    </row>
    <row r="25" spans="1:10" s="10" customFormat="1" ht="15" customHeight="1" thickBot="1">
      <c r="A25" s="71" t="s">
        <v>147</v>
      </c>
      <c r="B25" s="34" t="s">
        <v>100</v>
      </c>
      <c r="C25" s="65">
        <v>280000</v>
      </c>
      <c r="D25" s="166">
        <f t="shared" si="0"/>
        <v>280000</v>
      </c>
      <c r="E25" s="171"/>
      <c r="F25" s="121"/>
      <c r="G25" s="125">
        <v>280000</v>
      </c>
      <c r="H25" s="125">
        <v>280000</v>
      </c>
      <c r="I25" s="159"/>
      <c r="J25" s="197"/>
    </row>
    <row r="26" spans="1:10" s="10" customFormat="1" ht="15" customHeight="1" thickBot="1">
      <c r="A26" s="71" t="s">
        <v>164</v>
      </c>
      <c r="B26" s="34" t="s">
        <v>165</v>
      </c>
      <c r="C26" s="65"/>
      <c r="D26" s="166">
        <f t="shared" si="0"/>
        <v>289848</v>
      </c>
      <c r="E26" s="171"/>
      <c r="F26" s="121">
        <v>289848</v>
      </c>
      <c r="G26" s="125"/>
      <c r="H26" s="125"/>
      <c r="I26" s="159"/>
      <c r="J26" s="249"/>
    </row>
    <row r="27" spans="1:10" s="10" customFormat="1" ht="15" customHeight="1" thickBot="1">
      <c r="A27" s="72" t="s">
        <v>73</v>
      </c>
      <c r="B27" s="31" t="s">
        <v>89</v>
      </c>
      <c r="C27" s="9">
        <f>SUM(C28+C34+C33)</f>
        <v>45160000</v>
      </c>
      <c r="D27" s="166">
        <f t="shared" si="0"/>
        <v>45160000</v>
      </c>
      <c r="E27" s="63">
        <f>SUM(E34+E33+E32+E30+E29)</f>
        <v>45010000</v>
      </c>
      <c r="F27" s="63">
        <f>SUM(F34+F33+F32+F30+F29)</f>
        <v>45010000</v>
      </c>
      <c r="G27" s="63">
        <f>SUM(G31)</f>
        <v>150000</v>
      </c>
      <c r="H27" s="63">
        <f>SUM(H31)</f>
        <v>150000</v>
      </c>
      <c r="I27" s="143">
        <f>SUM(I28:I34)</f>
        <v>0</v>
      </c>
      <c r="J27" s="184"/>
    </row>
    <row r="28" spans="1:10" s="12" customFormat="1" ht="15" customHeight="1" thickBot="1">
      <c r="A28" s="81" t="s">
        <v>74</v>
      </c>
      <c r="B28" s="36" t="s">
        <v>8</v>
      </c>
      <c r="C28" s="62">
        <v>38050000</v>
      </c>
      <c r="D28" s="166">
        <f t="shared" si="0"/>
        <v>37900000</v>
      </c>
      <c r="E28" s="172">
        <f>SUM(E29:E32)</f>
        <v>37900000</v>
      </c>
      <c r="F28" s="172">
        <f>SUM(F29:F32)</f>
        <v>37900000</v>
      </c>
      <c r="G28" s="172">
        <f>SUM(G29:G32)</f>
        <v>150000</v>
      </c>
      <c r="H28" s="87"/>
      <c r="I28" s="160">
        <f>SUM(I29:I32)</f>
        <v>0</v>
      </c>
      <c r="J28" s="198"/>
    </row>
    <row r="29" spans="1:10" s="10" customFormat="1" ht="15" customHeight="1" thickBot="1">
      <c r="A29" s="70" t="s">
        <v>75</v>
      </c>
      <c r="B29" s="32" t="s">
        <v>9</v>
      </c>
      <c r="C29" s="9">
        <v>3300000</v>
      </c>
      <c r="D29" s="166">
        <f t="shared" si="0"/>
        <v>3300000</v>
      </c>
      <c r="E29" s="173">
        <v>3300000</v>
      </c>
      <c r="F29" s="173">
        <v>3300000</v>
      </c>
      <c r="G29" s="173"/>
      <c r="H29" s="122"/>
      <c r="I29" s="161"/>
      <c r="J29" s="182"/>
    </row>
    <row r="30" spans="1:10" s="10" customFormat="1" ht="15" customHeight="1" thickBot="1">
      <c r="A30" s="70" t="s">
        <v>76</v>
      </c>
      <c r="B30" s="32" t="s">
        <v>10</v>
      </c>
      <c r="C30" s="9">
        <v>4600000</v>
      </c>
      <c r="D30" s="166">
        <f t="shared" si="0"/>
        <v>4600000</v>
      </c>
      <c r="E30" s="173">
        <v>4600000</v>
      </c>
      <c r="F30" s="173">
        <v>4600000</v>
      </c>
      <c r="G30" s="173"/>
      <c r="H30" s="122"/>
      <c r="I30" s="161"/>
      <c r="J30" s="182"/>
    </row>
    <row r="31" spans="1:10" s="10" customFormat="1" ht="15" customHeight="1" thickBot="1">
      <c r="A31" s="70" t="s">
        <v>77</v>
      </c>
      <c r="B31" s="32" t="s">
        <v>11</v>
      </c>
      <c r="C31" s="9">
        <v>150000</v>
      </c>
      <c r="D31" s="166">
        <f t="shared" si="0"/>
        <v>150000</v>
      </c>
      <c r="E31" s="173"/>
      <c r="F31" s="173"/>
      <c r="G31" s="173">
        <v>150000</v>
      </c>
      <c r="H31" s="122">
        <v>150000</v>
      </c>
      <c r="I31" s="161"/>
      <c r="J31" s="182"/>
    </row>
    <row r="32" spans="1:10" s="10" customFormat="1" ht="15" customHeight="1" thickBot="1">
      <c r="A32" s="70" t="s">
        <v>78</v>
      </c>
      <c r="B32" s="32" t="s">
        <v>12</v>
      </c>
      <c r="C32" s="9">
        <v>30000000</v>
      </c>
      <c r="D32" s="166">
        <f t="shared" si="0"/>
        <v>30000000</v>
      </c>
      <c r="E32" s="173">
        <v>30000000</v>
      </c>
      <c r="F32" s="173">
        <v>30000000</v>
      </c>
      <c r="G32" s="105"/>
      <c r="H32" s="153"/>
      <c r="I32" s="161"/>
      <c r="J32" s="182"/>
    </row>
    <row r="33" spans="1:10" s="10" customFormat="1" ht="15" customHeight="1" thickBot="1">
      <c r="A33" s="70" t="s">
        <v>79</v>
      </c>
      <c r="B33" s="32" t="s">
        <v>101</v>
      </c>
      <c r="C33" s="9">
        <v>110000</v>
      </c>
      <c r="D33" s="166">
        <f t="shared" si="0"/>
        <v>110000</v>
      </c>
      <c r="E33" s="173">
        <v>110000</v>
      </c>
      <c r="F33" s="173">
        <v>110000</v>
      </c>
      <c r="G33" s="105"/>
      <c r="H33" s="153"/>
      <c r="I33" s="161"/>
      <c r="J33" s="197"/>
    </row>
    <row r="34" spans="1:10" s="10" customFormat="1" ht="15" customHeight="1" thickBot="1">
      <c r="A34" s="72" t="s">
        <v>80</v>
      </c>
      <c r="B34" s="115" t="s">
        <v>102</v>
      </c>
      <c r="C34" s="9">
        <v>7000000</v>
      </c>
      <c r="D34" s="166">
        <f t="shared" si="0"/>
        <v>7000000</v>
      </c>
      <c r="E34" s="174">
        <v>7000000</v>
      </c>
      <c r="F34" s="174">
        <v>7000000</v>
      </c>
      <c r="G34" s="181"/>
      <c r="H34" s="88"/>
      <c r="I34" s="162"/>
      <c r="J34" s="184"/>
    </row>
    <row r="35" spans="1:10" s="10" customFormat="1" ht="15" customHeight="1" thickBot="1">
      <c r="A35" s="72" t="s">
        <v>19</v>
      </c>
      <c r="B35" s="31" t="s">
        <v>103</v>
      </c>
      <c r="C35" s="9">
        <v>126622028</v>
      </c>
      <c r="D35" s="166">
        <f t="shared" si="0"/>
        <v>132729777</v>
      </c>
      <c r="E35" s="174">
        <v>126622028</v>
      </c>
      <c r="F35" s="174">
        <v>132729777</v>
      </c>
      <c r="G35" s="181"/>
      <c r="H35" s="88"/>
      <c r="I35" s="58"/>
      <c r="J35" s="184"/>
    </row>
    <row r="36" spans="1:10" s="10" customFormat="1" ht="15" customHeight="1" thickBot="1">
      <c r="A36" s="72" t="s">
        <v>20</v>
      </c>
      <c r="B36" s="31" t="s">
        <v>104</v>
      </c>
      <c r="C36" s="9">
        <f>SUM(C41+C37)</f>
        <v>9544907</v>
      </c>
      <c r="D36" s="166">
        <f t="shared" si="0"/>
        <v>14601371</v>
      </c>
      <c r="E36" s="63">
        <f>SUM(E41+E37)</f>
        <v>9544907</v>
      </c>
      <c r="F36" s="63">
        <f>SUM(F41+F37)</f>
        <v>14601371</v>
      </c>
      <c r="G36" s="178">
        <f>+G37+G41</f>
        <v>0</v>
      </c>
      <c r="H36" s="89"/>
      <c r="I36" s="163">
        <f>+I37+I41</f>
        <v>0</v>
      </c>
      <c r="J36" s="184"/>
    </row>
    <row r="37" spans="1:10" s="10" customFormat="1" ht="15" customHeight="1" thickBot="1">
      <c r="A37" s="82" t="s">
        <v>140</v>
      </c>
      <c r="B37" s="36" t="s">
        <v>132</v>
      </c>
      <c r="C37" s="9">
        <f>SUM(C38:C40)</f>
        <v>9544907</v>
      </c>
      <c r="D37" s="166">
        <f t="shared" si="0"/>
        <v>14601371</v>
      </c>
      <c r="E37" s="63">
        <f>SUM(E38:E40)</f>
        <v>9544907</v>
      </c>
      <c r="F37" s="63">
        <f>SUM(F38:F40)</f>
        <v>14601371</v>
      </c>
      <c r="G37" s="63">
        <f>SUM(G38:G40)</f>
        <v>0</v>
      </c>
      <c r="H37" s="63">
        <f>SUM(H38:H40)</f>
        <v>0</v>
      </c>
      <c r="I37" s="142">
        <f>SUM(I38+I39+I40)</f>
        <v>0</v>
      </c>
      <c r="J37" s="183"/>
    </row>
    <row r="38" spans="1:10" s="10" customFormat="1" ht="15" customHeight="1" thickBot="1">
      <c r="A38" s="70" t="s">
        <v>141</v>
      </c>
      <c r="B38" s="32" t="s">
        <v>21</v>
      </c>
      <c r="C38" s="9">
        <v>4819200</v>
      </c>
      <c r="D38" s="166">
        <f t="shared" si="0"/>
        <v>4819200</v>
      </c>
      <c r="E38" s="175">
        <v>4819200</v>
      </c>
      <c r="F38" s="175">
        <v>4819200</v>
      </c>
      <c r="G38" s="109"/>
      <c r="H38" s="109"/>
      <c r="I38" s="190"/>
      <c r="J38" s="182"/>
    </row>
    <row r="39" spans="1:10" s="10" customFormat="1" ht="15" customHeight="1" thickBot="1">
      <c r="A39" s="70" t="s">
        <v>142</v>
      </c>
      <c r="B39" s="32" t="s">
        <v>22</v>
      </c>
      <c r="C39" s="9">
        <v>2764250</v>
      </c>
      <c r="D39" s="166">
        <f t="shared" si="0"/>
        <v>2764250</v>
      </c>
      <c r="E39" s="175">
        <v>2764250</v>
      </c>
      <c r="F39" s="175">
        <v>2764250</v>
      </c>
      <c r="G39" s="175"/>
      <c r="H39" s="175"/>
      <c r="I39" s="190"/>
      <c r="J39" s="182"/>
    </row>
    <row r="40" spans="1:10" s="10" customFormat="1" ht="15" customHeight="1" thickBot="1">
      <c r="A40" s="70" t="s">
        <v>143</v>
      </c>
      <c r="B40" s="32" t="s">
        <v>23</v>
      </c>
      <c r="C40" s="9">
        <v>1961457</v>
      </c>
      <c r="D40" s="166">
        <f t="shared" si="0"/>
        <v>7017921</v>
      </c>
      <c r="E40" s="175">
        <v>1961457</v>
      </c>
      <c r="F40" s="175">
        <v>7017921</v>
      </c>
      <c r="G40" s="109"/>
      <c r="H40" s="109"/>
      <c r="I40" s="190"/>
      <c r="J40" s="182"/>
    </row>
    <row r="41" spans="1:10" s="10" customFormat="1" ht="15" customHeight="1" thickBot="1">
      <c r="A41" s="70" t="s">
        <v>144</v>
      </c>
      <c r="B41" s="36" t="s">
        <v>105</v>
      </c>
      <c r="C41" s="9"/>
      <c r="D41" s="166">
        <f t="shared" si="0"/>
        <v>5000</v>
      </c>
      <c r="E41" s="176"/>
      <c r="F41" s="186"/>
      <c r="G41" s="187"/>
      <c r="H41" s="187">
        <v>5000</v>
      </c>
      <c r="I41" s="122"/>
      <c r="J41" s="182"/>
    </row>
    <row r="42" spans="1:10" s="10" customFormat="1" ht="15" customHeight="1" thickBot="1">
      <c r="A42" s="71" t="s">
        <v>24</v>
      </c>
      <c r="B42" s="129" t="s">
        <v>146</v>
      </c>
      <c r="C42" s="9"/>
      <c r="D42" s="166">
        <f t="shared" si="0"/>
        <v>27104817</v>
      </c>
      <c r="E42" s="177"/>
      <c r="F42" s="248">
        <v>27104817</v>
      </c>
      <c r="G42" s="188"/>
      <c r="H42" s="188"/>
      <c r="I42" s="191"/>
      <c r="J42" s="197"/>
    </row>
    <row r="43" spans="1:10" s="10" customFormat="1" ht="15" customHeight="1" thickBot="1">
      <c r="A43" s="72" t="s">
        <v>27</v>
      </c>
      <c r="B43" s="31" t="s">
        <v>25</v>
      </c>
      <c r="C43" s="9">
        <f>SUM(C44)</f>
        <v>8533060</v>
      </c>
      <c r="D43" s="166">
        <f t="shared" si="0"/>
        <v>8533060</v>
      </c>
      <c r="E43" s="178"/>
      <c r="F43" s="178"/>
      <c r="G43" s="178">
        <f>SUM(G44)</f>
        <v>8533060</v>
      </c>
      <c r="H43" s="178">
        <f>SUM(H44)</f>
        <v>8533060</v>
      </c>
      <c r="I43" s="192">
        <f>SUM(I44:I44)</f>
        <v>0</v>
      </c>
      <c r="J43" s="184"/>
    </row>
    <row r="44" spans="1:10" s="10" customFormat="1" ht="15" customHeight="1" thickBot="1">
      <c r="A44" s="82" t="s">
        <v>50</v>
      </c>
      <c r="B44" s="35" t="s">
        <v>26</v>
      </c>
      <c r="C44" s="9">
        <v>8533060</v>
      </c>
      <c r="D44" s="166">
        <f t="shared" si="0"/>
        <v>8533060</v>
      </c>
      <c r="E44" s="179"/>
      <c r="F44" s="179"/>
      <c r="G44" s="179">
        <v>8533060</v>
      </c>
      <c r="H44" s="179">
        <v>8533060</v>
      </c>
      <c r="I44" s="193"/>
      <c r="J44" s="184"/>
    </row>
    <row r="45" spans="1:11" s="10" customFormat="1" ht="15" customHeight="1" thickBot="1">
      <c r="A45" s="72" t="s">
        <v>28</v>
      </c>
      <c r="B45" s="31" t="s">
        <v>106</v>
      </c>
      <c r="C45" s="9">
        <f>SUM(C46:C47)</f>
        <v>1605000</v>
      </c>
      <c r="D45" s="166">
        <f t="shared" si="0"/>
        <v>1605000</v>
      </c>
      <c r="E45" s="174"/>
      <c r="F45" s="174"/>
      <c r="G45" s="174">
        <f>SUM(G47)</f>
        <v>1605000</v>
      </c>
      <c r="H45" s="174">
        <f>SUM(H47)</f>
        <v>1605000</v>
      </c>
      <c r="I45" s="194"/>
      <c r="J45" s="184"/>
      <c r="K45" s="13"/>
    </row>
    <row r="46" spans="1:11" s="10" customFormat="1" ht="15" customHeight="1" thickBot="1">
      <c r="A46" s="72" t="s">
        <v>91</v>
      </c>
      <c r="B46" s="115" t="s">
        <v>119</v>
      </c>
      <c r="C46" s="9"/>
      <c r="D46" s="166">
        <f t="shared" si="0"/>
        <v>0</v>
      </c>
      <c r="E46" s="174"/>
      <c r="F46" s="174"/>
      <c r="G46" s="174"/>
      <c r="H46" s="174"/>
      <c r="I46" s="194"/>
      <c r="J46" s="184"/>
      <c r="K46" s="13"/>
    </row>
    <row r="47" spans="1:11" s="10" customFormat="1" ht="15" customHeight="1" thickBot="1">
      <c r="A47" s="72" t="s">
        <v>120</v>
      </c>
      <c r="B47" s="115" t="s">
        <v>107</v>
      </c>
      <c r="C47" s="9">
        <v>1605000</v>
      </c>
      <c r="D47" s="166">
        <f t="shared" si="0"/>
        <v>1605000</v>
      </c>
      <c r="E47" s="174"/>
      <c r="F47" s="174"/>
      <c r="G47" s="174">
        <v>1605000</v>
      </c>
      <c r="H47" s="174">
        <v>1605000</v>
      </c>
      <c r="I47" s="194"/>
      <c r="J47" s="184"/>
      <c r="K47" s="13"/>
    </row>
    <row r="48" spans="1:10" s="10" customFormat="1" ht="15" customHeight="1" thickBot="1">
      <c r="A48" s="72" t="s">
        <v>30</v>
      </c>
      <c r="B48" s="37" t="s">
        <v>29</v>
      </c>
      <c r="C48" s="9">
        <f>SUM(C11+C15+C19+C27+C35+C36+C45+C42)</f>
        <v>314934934</v>
      </c>
      <c r="D48" s="166">
        <f t="shared" si="0"/>
        <v>367574018</v>
      </c>
      <c r="E48" s="63">
        <f>SUM(E11+E15+E19+E27+E35+E36+E43+E45+E42)</f>
        <v>307251334</v>
      </c>
      <c r="F48" s="63">
        <f>SUM(F11+F15+F19+F27+F35+F36+F43+F45+F42)</f>
        <v>351352358</v>
      </c>
      <c r="G48" s="189">
        <f>SUM(G11+G15+G19+G27+G34+G35+G36+G43+G45)</f>
        <v>16216660</v>
      </c>
      <c r="H48" s="189">
        <f>SUM(H11+H15+H19+H27+H34+H35+H36+H43+H45+H41)</f>
        <v>16221660</v>
      </c>
      <c r="I48" s="195">
        <f>SUM(I11+I15+I19+I27+I34+I35+I36+I43)</f>
        <v>0</v>
      </c>
      <c r="J48" s="184"/>
    </row>
    <row r="49" spans="1:10" s="10" customFormat="1" ht="15" customHeight="1" thickBot="1">
      <c r="A49" s="72" t="s">
        <v>33</v>
      </c>
      <c r="B49" s="31" t="s">
        <v>149</v>
      </c>
      <c r="C49" s="9">
        <f>SUM(C50)</f>
        <v>152533782</v>
      </c>
      <c r="D49" s="166">
        <f t="shared" si="0"/>
        <v>152442117</v>
      </c>
      <c r="E49" s="63">
        <f>SUM(E50)</f>
        <v>152533782</v>
      </c>
      <c r="F49" s="63">
        <f>SUM(F50)</f>
        <v>152442117</v>
      </c>
      <c r="G49" s="178">
        <f>SUM(G50:G50)</f>
        <v>0</v>
      </c>
      <c r="H49" s="178"/>
      <c r="I49" s="192">
        <f>SUM(I50:I50)</f>
        <v>0</v>
      </c>
      <c r="J49" s="184"/>
    </row>
    <row r="50" spans="1:10" s="10" customFormat="1" ht="16.5" customHeight="1" thickBot="1">
      <c r="A50" s="25" t="s">
        <v>35</v>
      </c>
      <c r="B50" s="38" t="s">
        <v>150</v>
      </c>
      <c r="C50" s="9">
        <v>152533782</v>
      </c>
      <c r="D50" s="166">
        <f t="shared" si="0"/>
        <v>152442117</v>
      </c>
      <c r="E50" s="180">
        <v>152533782</v>
      </c>
      <c r="F50" s="180">
        <v>152442117</v>
      </c>
      <c r="G50" s="180"/>
      <c r="H50" s="180"/>
      <c r="I50" s="196"/>
      <c r="J50" s="184"/>
    </row>
    <row r="51" spans="1:10" s="10" customFormat="1" ht="15" customHeight="1" thickBot="1">
      <c r="A51" s="72" t="s">
        <v>36</v>
      </c>
      <c r="B51" s="31" t="s">
        <v>34</v>
      </c>
      <c r="C51" s="9">
        <v>0</v>
      </c>
      <c r="D51" s="166">
        <f t="shared" si="0"/>
        <v>0</v>
      </c>
      <c r="E51" s="181"/>
      <c r="F51" s="181"/>
      <c r="G51" s="181"/>
      <c r="H51" s="181"/>
      <c r="I51" s="123"/>
      <c r="J51" s="184"/>
    </row>
    <row r="52" spans="1:10" s="10" customFormat="1" ht="15" customHeight="1" thickBot="1">
      <c r="A52" s="72" t="s">
        <v>85</v>
      </c>
      <c r="B52" s="31" t="s">
        <v>37</v>
      </c>
      <c r="C52" s="9">
        <f>SUM(C48+C49)</f>
        <v>467468716</v>
      </c>
      <c r="D52" s="166">
        <f t="shared" si="0"/>
        <v>520016135</v>
      </c>
      <c r="E52" s="174">
        <f>SUM(E48+E49)</f>
        <v>459785116</v>
      </c>
      <c r="F52" s="174">
        <f>SUM(F48+F49)</f>
        <v>503794475</v>
      </c>
      <c r="G52" s="174">
        <f>SUM(G48+G49)</f>
        <v>16216660</v>
      </c>
      <c r="H52" s="174">
        <f>SUM(H48+H49)</f>
        <v>16221660</v>
      </c>
      <c r="I52" s="88">
        <f>SUM(I48+I49)</f>
        <v>0</v>
      </c>
      <c r="J52" s="165"/>
    </row>
    <row r="53" spans="1:10" s="10" customFormat="1" ht="15" customHeight="1">
      <c r="A53" s="83"/>
      <c r="B53" s="39"/>
      <c r="C53" s="14"/>
      <c r="D53" s="14"/>
      <c r="E53" s="53"/>
      <c r="F53" s="53"/>
      <c r="G53" s="53"/>
      <c r="H53" s="53"/>
      <c r="I53" s="48"/>
      <c r="J53" s="15"/>
    </row>
    <row r="54" spans="1:10" s="10" customFormat="1" ht="15" customHeight="1">
      <c r="A54" s="84"/>
      <c r="B54" s="40"/>
      <c r="C54" s="16"/>
      <c r="D54" s="16"/>
      <c r="E54" s="54"/>
      <c r="F54" s="54"/>
      <c r="G54" s="54"/>
      <c r="H54" s="54"/>
      <c r="I54" s="49"/>
      <c r="J54" s="15"/>
    </row>
    <row r="55" spans="1:10" s="10" customFormat="1" ht="15.75" customHeight="1">
      <c r="A55" s="84"/>
      <c r="B55" s="40"/>
      <c r="C55" s="16"/>
      <c r="D55" s="16"/>
      <c r="E55" s="54"/>
      <c r="F55" s="54"/>
      <c r="G55" s="54"/>
      <c r="H55" s="54"/>
      <c r="I55" s="49"/>
      <c r="J55" s="15"/>
    </row>
    <row r="56" spans="1:10" s="10" customFormat="1" ht="15" customHeight="1">
      <c r="A56" s="84"/>
      <c r="B56" s="117" t="s">
        <v>113</v>
      </c>
      <c r="C56" s="116"/>
      <c r="D56" s="116"/>
      <c r="E56" s="252" t="s">
        <v>114</v>
      </c>
      <c r="F56" s="252"/>
      <c r="G56" s="252"/>
      <c r="H56" s="132"/>
      <c r="I56" s="49"/>
      <c r="J56" s="15"/>
    </row>
    <row r="57" spans="1:9" s="10" customFormat="1" ht="23.25" customHeight="1">
      <c r="A57" s="17" t="s">
        <v>122</v>
      </c>
      <c r="B57" s="17" t="s">
        <v>117</v>
      </c>
      <c r="C57" s="17"/>
      <c r="D57" s="17"/>
      <c r="E57" s="253" t="s">
        <v>115</v>
      </c>
      <c r="F57" s="253"/>
      <c r="G57" s="253"/>
      <c r="H57" s="133"/>
      <c r="I57" s="17"/>
    </row>
    <row r="58" spans="1:9" s="10" customFormat="1" ht="19.5" customHeight="1">
      <c r="A58" s="73"/>
      <c r="B58" s="17"/>
      <c r="C58" s="17"/>
      <c r="D58" s="17"/>
      <c r="E58" s="55"/>
      <c r="F58" s="55"/>
      <c r="G58" s="55"/>
      <c r="H58" s="55"/>
      <c r="I58" s="55"/>
    </row>
    <row r="59" spans="1:9" s="10" customFormat="1" ht="19.5" customHeight="1">
      <c r="A59" s="73"/>
      <c r="B59" s="17"/>
      <c r="C59" s="17"/>
      <c r="D59" s="17"/>
      <c r="E59" s="55"/>
      <c r="F59" s="55"/>
      <c r="G59" s="55"/>
      <c r="H59" s="55"/>
      <c r="I59" s="55"/>
    </row>
    <row r="60" spans="1:9" s="10" customFormat="1" ht="19.5" customHeight="1">
      <c r="A60" s="73"/>
      <c r="B60" s="17"/>
      <c r="C60" s="17"/>
      <c r="D60" s="17"/>
      <c r="E60" s="55"/>
      <c r="F60" s="55"/>
      <c r="G60" s="55"/>
      <c r="H60" s="55"/>
      <c r="I60" s="55"/>
    </row>
    <row r="61" spans="1:9" s="10" customFormat="1" ht="19.5" customHeight="1">
      <c r="A61" s="73"/>
      <c r="B61" s="17"/>
      <c r="C61" s="17"/>
      <c r="D61" s="17"/>
      <c r="E61" s="55"/>
      <c r="F61" s="55"/>
      <c r="G61" s="55"/>
      <c r="H61" s="55"/>
      <c r="I61" s="55"/>
    </row>
    <row r="62" spans="1:9" s="10" customFormat="1" ht="19.5" customHeight="1">
      <c r="A62" s="73"/>
      <c r="B62" s="17"/>
      <c r="C62" s="17"/>
      <c r="D62" s="17"/>
      <c r="E62" s="55"/>
      <c r="F62" s="55"/>
      <c r="G62" s="55"/>
      <c r="H62" s="55"/>
      <c r="I62" s="55"/>
    </row>
    <row r="63" spans="1:9" s="10" customFormat="1" ht="19.5" customHeight="1">
      <c r="A63" s="250" t="s">
        <v>171</v>
      </c>
      <c r="B63" s="250"/>
      <c r="C63" s="250"/>
      <c r="D63" s="250"/>
      <c r="E63" s="250"/>
      <c r="F63" s="250"/>
      <c r="G63" s="250"/>
      <c r="H63" s="250"/>
      <c r="I63" s="250"/>
    </row>
    <row r="64" spans="1:9" s="10" customFormat="1" ht="19.5" customHeight="1">
      <c r="A64" s="73"/>
      <c r="B64" s="17"/>
      <c r="C64" s="17"/>
      <c r="D64" s="17"/>
      <c r="E64" s="55"/>
      <c r="F64" s="55"/>
      <c r="G64" s="55"/>
      <c r="H64" s="55"/>
      <c r="I64" s="55"/>
    </row>
    <row r="65" spans="1:9" s="114" customFormat="1" ht="19.5" customHeight="1">
      <c r="A65" s="111"/>
      <c r="B65" s="110" t="s">
        <v>92</v>
      </c>
      <c r="C65" s="112"/>
      <c r="D65" s="112"/>
      <c r="E65" s="113"/>
      <c r="F65" s="113"/>
      <c r="G65" s="113"/>
      <c r="H65" s="113"/>
      <c r="I65" s="113"/>
    </row>
    <row r="66" spans="1:9" s="114" customFormat="1" ht="19.5" customHeight="1">
      <c r="A66" s="75"/>
      <c r="B66" s="110" t="s">
        <v>126</v>
      </c>
      <c r="C66" s="112"/>
      <c r="D66" s="112"/>
      <c r="E66" s="113"/>
      <c r="F66" s="113"/>
      <c r="G66" s="113"/>
      <c r="H66" s="113"/>
      <c r="I66" s="113"/>
    </row>
    <row r="67" spans="1:9" s="10" customFormat="1" ht="12.75" customHeight="1">
      <c r="A67" s="85"/>
      <c r="B67" s="18"/>
      <c r="C67" s="19"/>
      <c r="D67" s="19"/>
      <c r="E67" s="56"/>
      <c r="F67" s="56"/>
      <c r="G67" s="56"/>
      <c r="H67" s="56"/>
      <c r="I67" s="56"/>
    </row>
    <row r="68" spans="2:9" ht="16.5" customHeight="1">
      <c r="B68" s="41" t="s">
        <v>38</v>
      </c>
      <c r="C68" s="2"/>
      <c r="D68" s="2"/>
      <c r="E68" s="50"/>
      <c r="F68" s="50"/>
      <c r="G68" s="50"/>
      <c r="H68" s="50"/>
      <c r="I68" s="44" t="s">
        <v>39</v>
      </c>
    </row>
    <row r="69" spans="1:9" ht="16.5" customHeight="1" thickBot="1">
      <c r="A69" s="251"/>
      <c r="B69" s="251"/>
      <c r="C69" s="3"/>
      <c r="D69" s="3"/>
      <c r="E69" s="51"/>
      <c r="F69" s="51"/>
      <c r="G69" s="51"/>
      <c r="H69" s="51"/>
      <c r="I69" s="201" t="s">
        <v>145</v>
      </c>
    </row>
    <row r="70" spans="1:10" ht="37.5" customHeight="1" thickBot="1">
      <c r="A70" s="79"/>
      <c r="B70" s="4" t="s">
        <v>40</v>
      </c>
      <c r="C70" s="255" t="s">
        <v>148</v>
      </c>
      <c r="D70" s="256"/>
      <c r="E70" s="257" t="s">
        <v>59</v>
      </c>
      <c r="F70" s="258"/>
      <c r="G70" s="257" t="s">
        <v>60</v>
      </c>
      <c r="H70" s="258"/>
      <c r="I70" s="257" t="s">
        <v>124</v>
      </c>
      <c r="J70" s="259"/>
    </row>
    <row r="71" spans="1:10" ht="21" customHeight="1" thickBot="1">
      <c r="A71" s="79"/>
      <c r="B71" s="4"/>
      <c r="C71" s="5" t="s">
        <v>155</v>
      </c>
      <c r="D71" s="134" t="s">
        <v>156</v>
      </c>
      <c r="E71" s="46" t="s">
        <v>155</v>
      </c>
      <c r="F71" s="46" t="s">
        <v>156</v>
      </c>
      <c r="G71" s="46" t="s">
        <v>155</v>
      </c>
      <c r="H71" s="46" t="s">
        <v>156</v>
      </c>
      <c r="I71" s="46" t="s">
        <v>155</v>
      </c>
      <c r="J71" s="204" t="s">
        <v>156</v>
      </c>
    </row>
    <row r="72" spans="1:10" s="8" customFormat="1" ht="12" customHeight="1" thickBot="1">
      <c r="A72" s="80"/>
      <c r="B72" s="6" t="s">
        <v>3</v>
      </c>
      <c r="C72" s="7" t="s">
        <v>4</v>
      </c>
      <c r="D72" s="135" t="s">
        <v>157</v>
      </c>
      <c r="E72" s="47" t="s">
        <v>162</v>
      </c>
      <c r="F72" s="47" t="s">
        <v>163</v>
      </c>
      <c r="G72" s="47" t="s">
        <v>158</v>
      </c>
      <c r="H72" s="47" t="s">
        <v>159</v>
      </c>
      <c r="I72" s="47" t="s">
        <v>160</v>
      </c>
      <c r="J72" s="207" t="s">
        <v>161</v>
      </c>
    </row>
    <row r="73" spans="1:10" s="21" customFormat="1" ht="29.25" thickBot="1">
      <c r="A73" s="86" t="s">
        <v>5</v>
      </c>
      <c r="B73" s="31" t="s">
        <v>151</v>
      </c>
      <c r="C73" s="20">
        <f>SUM(C74:C77)</f>
        <v>65902457</v>
      </c>
      <c r="D73" s="218">
        <f aca="true" t="shared" si="1" ref="D73:D110">SUM(F73+H73)</f>
        <v>66943293</v>
      </c>
      <c r="E73" s="146">
        <f>SUM(E74:E77)</f>
        <v>65902457</v>
      </c>
      <c r="F73" s="146">
        <f>SUM(F74:F77)</f>
        <v>66943293</v>
      </c>
      <c r="G73" s="57"/>
      <c r="H73" s="57"/>
      <c r="I73" s="57"/>
      <c r="J73" s="206"/>
    </row>
    <row r="74" spans="1:10" s="21" customFormat="1" ht="18" customHeight="1" thickBot="1">
      <c r="A74" s="86" t="s">
        <v>64</v>
      </c>
      <c r="B74" s="91" t="s">
        <v>86</v>
      </c>
      <c r="C74" s="20">
        <v>37077111</v>
      </c>
      <c r="D74" s="218">
        <f t="shared" si="1"/>
        <v>37077111</v>
      </c>
      <c r="E74" s="208">
        <v>37077111</v>
      </c>
      <c r="F74" s="92">
        <v>37077111</v>
      </c>
      <c r="G74" s="92"/>
      <c r="H74" s="92"/>
      <c r="I74" s="92"/>
      <c r="J74" s="205"/>
    </row>
    <row r="75" spans="1:10" s="21" customFormat="1" ht="18" customHeight="1" thickBot="1">
      <c r="A75" s="70" t="s">
        <v>65</v>
      </c>
      <c r="B75" s="99" t="s">
        <v>87</v>
      </c>
      <c r="C75" s="100">
        <v>7378351</v>
      </c>
      <c r="D75" s="218">
        <f t="shared" si="1"/>
        <v>7378351</v>
      </c>
      <c r="E75" s="141">
        <v>7378351</v>
      </c>
      <c r="F75" s="101">
        <v>7378351</v>
      </c>
      <c r="G75" s="101"/>
      <c r="H75" s="101"/>
      <c r="I75" s="101"/>
      <c r="J75" s="203"/>
    </row>
    <row r="76" spans="1:10" s="21" customFormat="1" ht="18" customHeight="1" thickBot="1">
      <c r="A76" s="70" t="s">
        <v>66</v>
      </c>
      <c r="B76" s="99" t="s">
        <v>88</v>
      </c>
      <c r="C76" s="100">
        <v>21446995</v>
      </c>
      <c r="D76" s="218">
        <f t="shared" si="1"/>
        <v>22460831</v>
      </c>
      <c r="E76" s="141">
        <v>21446995</v>
      </c>
      <c r="F76" s="101">
        <v>22460831</v>
      </c>
      <c r="G76" s="101"/>
      <c r="H76" s="101"/>
      <c r="I76" s="101"/>
      <c r="J76" s="203"/>
    </row>
    <row r="77" spans="1:10" s="21" customFormat="1" ht="18" customHeight="1" thickBot="1">
      <c r="A77" s="71" t="s">
        <v>129</v>
      </c>
      <c r="B77" s="96" t="s">
        <v>128</v>
      </c>
      <c r="C77" s="97"/>
      <c r="D77" s="218">
        <f t="shared" si="1"/>
        <v>27000</v>
      </c>
      <c r="E77" s="55"/>
      <c r="F77" s="98">
        <v>27000</v>
      </c>
      <c r="G77" s="98"/>
      <c r="H77" s="98"/>
      <c r="I77" s="98"/>
      <c r="J77" s="243"/>
    </row>
    <row r="78" spans="1:10" s="21" customFormat="1" ht="18" customHeight="1" thickBot="1">
      <c r="A78" s="86" t="s">
        <v>6</v>
      </c>
      <c r="B78" s="66" t="s">
        <v>109</v>
      </c>
      <c r="C78" s="20">
        <f>SUM(C79:C81)</f>
        <v>46938757</v>
      </c>
      <c r="D78" s="218">
        <f t="shared" si="1"/>
        <v>51440067</v>
      </c>
      <c r="E78" s="48">
        <f>SUM(E79:E81)</f>
        <v>46938757</v>
      </c>
      <c r="F78" s="48">
        <f>SUM(F79:F81)</f>
        <v>51440067</v>
      </c>
      <c r="G78" s="57"/>
      <c r="H78" s="57"/>
      <c r="I78" s="57"/>
      <c r="J78" s="206"/>
    </row>
    <row r="79" spans="1:10" s="21" customFormat="1" ht="18" customHeight="1" thickBot="1">
      <c r="A79" s="86" t="s">
        <v>7</v>
      </c>
      <c r="B79" s="91" t="s">
        <v>86</v>
      </c>
      <c r="C79" s="20">
        <v>35945232</v>
      </c>
      <c r="D79" s="218">
        <f t="shared" si="1"/>
        <v>38775576</v>
      </c>
      <c r="E79" s="208">
        <v>35945232</v>
      </c>
      <c r="F79" s="92">
        <v>38775576</v>
      </c>
      <c r="G79" s="92"/>
      <c r="H79" s="92"/>
      <c r="I79" s="92"/>
      <c r="J79" s="205"/>
    </row>
    <row r="80" spans="1:10" s="21" customFormat="1" ht="18" customHeight="1" thickBot="1">
      <c r="A80" s="70" t="s">
        <v>13</v>
      </c>
      <c r="B80" s="99" t="s">
        <v>87</v>
      </c>
      <c r="C80" s="100">
        <v>7182525</v>
      </c>
      <c r="D80" s="218">
        <f t="shared" si="1"/>
        <v>7766961</v>
      </c>
      <c r="E80" s="141">
        <v>7182525</v>
      </c>
      <c r="F80" s="101">
        <v>7766961</v>
      </c>
      <c r="G80" s="101"/>
      <c r="H80" s="101"/>
      <c r="I80" s="101"/>
      <c r="J80" s="203"/>
    </row>
    <row r="81" spans="1:10" s="21" customFormat="1" ht="18" customHeight="1" thickBot="1">
      <c r="A81" s="71" t="s">
        <v>14</v>
      </c>
      <c r="B81" s="96" t="s">
        <v>88</v>
      </c>
      <c r="C81" s="97">
        <v>3811000</v>
      </c>
      <c r="D81" s="218">
        <f t="shared" si="1"/>
        <v>4897530</v>
      </c>
      <c r="E81" s="55">
        <v>3811000</v>
      </c>
      <c r="F81" s="98">
        <v>4897530</v>
      </c>
      <c r="G81" s="98"/>
      <c r="H81" s="98"/>
      <c r="I81" s="98"/>
      <c r="J81" s="243"/>
    </row>
    <row r="82" spans="1:10" s="95" customFormat="1" ht="18" customHeight="1" thickBot="1">
      <c r="A82" s="76" t="s">
        <v>15</v>
      </c>
      <c r="B82" s="93" t="s">
        <v>90</v>
      </c>
      <c r="C82" s="20">
        <f>SUM(C90+C89+C86+C85+C84+C83)</f>
        <v>208207947</v>
      </c>
      <c r="D82" s="218">
        <f t="shared" si="1"/>
        <v>223678298</v>
      </c>
      <c r="E82" s="146">
        <f>SUM(E90+E89+E86+E85+E84+E83)</f>
        <v>203531697</v>
      </c>
      <c r="F82" s="146">
        <f>SUM(F90+F89+F86+F85+F84+F83)</f>
        <v>219047048</v>
      </c>
      <c r="G82" s="94">
        <f>SUM(G85+G89)</f>
        <v>4631250</v>
      </c>
      <c r="H82" s="94">
        <f>SUM(H85+H89)</f>
        <v>4631250</v>
      </c>
      <c r="I82" s="152">
        <f>SUM(I84+I85+I86+I89+I90+I96+I99+I102)</f>
        <v>0</v>
      </c>
      <c r="J82" s="244"/>
    </row>
    <row r="83" spans="1:10" s="21" customFormat="1" ht="15" customHeight="1" thickBot="1">
      <c r="A83" s="86" t="s">
        <v>18</v>
      </c>
      <c r="B83" s="102" t="s">
        <v>41</v>
      </c>
      <c r="C83" s="20">
        <v>28229290</v>
      </c>
      <c r="D83" s="218">
        <f t="shared" si="1"/>
        <v>33316489</v>
      </c>
      <c r="E83" s="209">
        <v>28229290</v>
      </c>
      <c r="F83" s="103">
        <v>33316489</v>
      </c>
      <c r="G83" s="103"/>
      <c r="H83" s="103"/>
      <c r="I83" s="164"/>
      <c r="J83" s="205"/>
    </row>
    <row r="84" spans="1:10" s="21" customFormat="1" ht="15" customHeight="1" thickBot="1">
      <c r="A84" s="70" t="s">
        <v>19</v>
      </c>
      <c r="B84" s="32" t="s">
        <v>42</v>
      </c>
      <c r="C84" s="137">
        <v>5528836</v>
      </c>
      <c r="D84" s="218">
        <f t="shared" si="1"/>
        <v>6029517</v>
      </c>
      <c r="E84" s="210">
        <v>5528836</v>
      </c>
      <c r="F84" s="105">
        <v>6029517</v>
      </c>
      <c r="G84" s="105"/>
      <c r="H84" s="105"/>
      <c r="I84" s="190"/>
      <c r="J84" s="203"/>
    </row>
    <row r="85" spans="1:10" s="21" customFormat="1" ht="15" customHeight="1" thickBot="1">
      <c r="A85" s="70" t="s">
        <v>20</v>
      </c>
      <c r="B85" s="32" t="s">
        <v>43</v>
      </c>
      <c r="C85" s="137">
        <v>62204411</v>
      </c>
      <c r="D85" s="218">
        <f t="shared" si="1"/>
        <v>67455832</v>
      </c>
      <c r="E85" s="210">
        <v>61023161</v>
      </c>
      <c r="F85" s="105">
        <v>66274582</v>
      </c>
      <c r="G85" s="118">
        <v>1181250</v>
      </c>
      <c r="H85" s="239">
        <v>1181250</v>
      </c>
      <c r="I85" s="202"/>
      <c r="J85" s="203"/>
    </row>
    <row r="86" spans="1:10" s="21" customFormat="1" ht="15" customHeight="1" thickBot="1">
      <c r="A86" s="70" t="s">
        <v>24</v>
      </c>
      <c r="B86" s="32" t="s">
        <v>108</v>
      </c>
      <c r="C86" s="137">
        <v>2600000</v>
      </c>
      <c r="D86" s="218">
        <f t="shared" si="1"/>
        <v>2600000</v>
      </c>
      <c r="E86" s="211">
        <v>2600000</v>
      </c>
      <c r="F86" s="104">
        <v>2600000</v>
      </c>
      <c r="G86" s="106"/>
      <c r="H86" s="226"/>
      <c r="I86" s="154"/>
      <c r="J86" s="203"/>
    </row>
    <row r="87" spans="1:10" s="21" customFormat="1" ht="15" customHeight="1" thickBot="1">
      <c r="A87" s="70" t="s">
        <v>81</v>
      </c>
      <c r="B87" s="42" t="s">
        <v>130</v>
      </c>
      <c r="C87" s="137">
        <v>2600000</v>
      </c>
      <c r="D87" s="218">
        <f t="shared" si="1"/>
        <v>2600000</v>
      </c>
      <c r="E87" s="212">
        <v>2600000</v>
      </c>
      <c r="F87" s="106">
        <v>2600000</v>
      </c>
      <c r="G87" s="107"/>
      <c r="H87" s="240"/>
      <c r="I87" s="202"/>
      <c r="J87" s="203"/>
    </row>
    <row r="88" spans="1:10" s="21" customFormat="1" ht="15" customHeight="1" thickBot="1">
      <c r="A88" s="70" t="s">
        <v>82</v>
      </c>
      <c r="B88" s="42" t="s">
        <v>110</v>
      </c>
      <c r="C88" s="137"/>
      <c r="D88" s="218">
        <f t="shared" si="1"/>
        <v>0</v>
      </c>
      <c r="E88" s="212"/>
      <c r="F88" s="106"/>
      <c r="G88" s="107"/>
      <c r="H88" s="240"/>
      <c r="I88" s="202"/>
      <c r="J88" s="203"/>
    </row>
    <row r="89" spans="1:10" s="21" customFormat="1" ht="15" customHeight="1" thickBot="1">
      <c r="A89" s="70" t="s">
        <v>27</v>
      </c>
      <c r="B89" s="22" t="s">
        <v>44</v>
      </c>
      <c r="C89" s="137">
        <f>SUM(E89:G89)</f>
        <v>3540000</v>
      </c>
      <c r="D89" s="218">
        <f t="shared" si="1"/>
        <v>3495000</v>
      </c>
      <c r="E89" s="212">
        <v>45000</v>
      </c>
      <c r="F89" s="106">
        <v>45000</v>
      </c>
      <c r="G89" s="106">
        <v>3450000</v>
      </c>
      <c r="H89" s="226">
        <v>3450000</v>
      </c>
      <c r="I89" s="154"/>
      <c r="J89" s="203"/>
    </row>
    <row r="90" spans="1:10" s="21" customFormat="1" ht="15" customHeight="1" thickBot="1">
      <c r="A90" s="70" t="s">
        <v>28</v>
      </c>
      <c r="B90" s="22" t="s">
        <v>45</v>
      </c>
      <c r="C90" s="137">
        <f>SUM(C92+C95)</f>
        <v>106105410</v>
      </c>
      <c r="D90" s="218">
        <f t="shared" si="1"/>
        <v>110781460</v>
      </c>
      <c r="E90" s="211">
        <f>SUM(E92+E95)</f>
        <v>106105410</v>
      </c>
      <c r="F90" s="211">
        <f>SUM(F92+F95+F91)</f>
        <v>110781460</v>
      </c>
      <c r="G90" s="106">
        <f>SUM(G93:G94)</f>
        <v>0</v>
      </c>
      <c r="H90" s="226"/>
      <c r="I90" s="154">
        <f>SUM(I93:I94)</f>
        <v>0</v>
      </c>
      <c r="J90" s="203"/>
    </row>
    <row r="91" spans="1:10" s="21" customFormat="1" ht="15" customHeight="1" thickBot="1">
      <c r="A91" s="70" t="s">
        <v>91</v>
      </c>
      <c r="B91" s="99" t="s">
        <v>166</v>
      </c>
      <c r="C91" s="137"/>
      <c r="D91" s="218">
        <f t="shared" si="1"/>
        <v>1350201</v>
      </c>
      <c r="E91" s="211"/>
      <c r="F91" s="211">
        <v>1350201</v>
      </c>
      <c r="G91" s="106"/>
      <c r="H91" s="226"/>
      <c r="I91" s="154"/>
      <c r="J91" s="203"/>
    </row>
    <row r="92" spans="1:10" s="21" customFormat="1" ht="15" customHeight="1" thickBot="1">
      <c r="A92" s="70" t="s">
        <v>120</v>
      </c>
      <c r="B92" s="22" t="s">
        <v>133</v>
      </c>
      <c r="C92" s="137">
        <f>SUM(C93:C94)</f>
        <v>105638693</v>
      </c>
      <c r="D92" s="218">
        <f t="shared" si="1"/>
        <v>109431259</v>
      </c>
      <c r="E92" s="212">
        <f>SUM(E93:E94)</f>
        <v>105638693</v>
      </c>
      <c r="F92" s="212">
        <f>SUM(F93:F94)</f>
        <v>109431259</v>
      </c>
      <c r="G92" s="106"/>
      <c r="H92" s="226"/>
      <c r="I92" s="154"/>
      <c r="J92" s="203"/>
    </row>
    <row r="93" spans="1:10" s="21" customFormat="1" ht="15" customHeight="1" thickBot="1">
      <c r="A93" s="70" t="s">
        <v>167</v>
      </c>
      <c r="B93" s="32" t="s">
        <v>46</v>
      </c>
      <c r="C93" s="137">
        <v>44366722</v>
      </c>
      <c r="D93" s="218">
        <f t="shared" si="1"/>
        <v>47879888</v>
      </c>
      <c r="E93" s="212">
        <v>44366722</v>
      </c>
      <c r="F93" s="106">
        <v>47879888</v>
      </c>
      <c r="G93" s="128"/>
      <c r="H93" s="232"/>
      <c r="I93" s="202"/>
      <c r="J93" s="203"/>
    </row>
    <row r="94" spans="1:10" s="21" customFormat="1" ht="15" customHeight="1" thickBot="1">
      <c r="A94" s="130" t="s">
        <v>168</v>
      </c>
      <c r="B94" s="32" t="s">
        <v>47</v>
      </c>
      <c r="C94" s="137">
        <v>61271971</v>
      </c>
      <c r="D94" s="218">
        <f t="shared" si="1"/>
        <v>61551371</v>
      </c>
      <c r="E94" s="213">
        <v>61271971</v>
      </c>
      <c r="F94" s="144">
        <v>61551371</v>
      </c>
      <c r="G94" s="131"/>
      <c r="H94" s="128"/>
      <c r="I94" s="190"/>
      <c r="J94" s="203"/>
    </row>
    <row r="95" spans="1:10" s="21" customFormat="1" ht="15" customHeight="1" thickBot="1">
      <c r="A95" s="71" t="s">
        <v>169</v>
      </c>
      <c r="B95" s="34" t="s">
        <v>154</v>
      </c>
      <c r="C95" s="138">
        <v>466717</v>
      </c>
      <c r="D95" s="218">
        <f t="shared" si="1"/>
        <v>0</v>
      </c>
      <c r="E95" s="145">
        <v>466717</v>
      </c>
      <c r="F95" s="226"/>
      <c r="G95" s="232"/>
      <c r="H95" s="241"/>
      <c r="I95" s="234"/>
      <c r="J95" s="243"/>
    </row>
    <row r="96" spans="1:10" s="21" customFormat="1" ht="15" customHeight="1" thickBot="1">
      <c r="A96" s="72" t="s">
        <v>30</v>
      </c>
      <c r="B96" s="23" t="s">
        <v>48</v>
      </c>
      <c r="C96" s="136">
        <f>SUM(C97+C98)</f>
        <v>139043217</v>
      </c>
      <c r="D96" s="218">
        <f t="shared" si="1"/>
        <v>139907112</v>
      </c>
      <c r="E96" s="219">
        <f>SUM(E97+E98)</f>
        <v>139043217</v>
      </c>
      <c r="F96" s="219">
        <f>SUM(F97+F98)</f>
        <v>139907112</v>
      </c>
      <c r="G96" s="216">
        <f>SUM(G97+G98)</f>
        <v>0</v>
      </c>
      <c r="H96" s="216"/>
      <c r="I96" s="123"/>
      <c r="J96" s="206"/>
    </row>
    <row r="97" spans="1:10" s="24" customFormat="1" ht="15" customHeight="1" thickBot="1">
      <c r="A97" s="71" t="s">
        <v>31</v>
      </c>
      <c r="B97" s="108" t="s">
        <v>111</v>
      </c>
      <c r="C97" s="139">
        <v>2984500</v>
      </c>
      <c r="D97" s="218">
        <f t="shared" si="1"/>
        <v>2984500</v>
      </c>
      <c r="E97" s="220">
        <v>2984500</v>
      </c>
      <c r="F97" s="231">
        <v>2984500</v>
      </c>
      <c r="G97" s="187"/>
      <c r="H97" s="187"/>
      <c r="I97" s="235"/>
      <c r="J97" s="245"/>
    </row>
    <row r="98" spans="1:10" s="24" customFormat="1" ht="15" customHeight="1" thickBot="1">
      <c r="A98" s="126" t="s">
        <v>32</v>
      </c>
      <c r="B98" s="127" t="s">
        <v>118</v>
      </c>
      <c r="C98" s="217">
        <v>136058717</v>
      </c>
      <c r="D98" s="218">
        <f t="shared" si="1"/>
        <v>136922612</v>
      </c>
      <c r="E98" s="221">
        <v>136058717</v>
      </c>
      <c r="F98" s="227">
        <v>136922612</v>
      </c>
      <c r="G98" s="188"/>
      <c r="H98" s="188"/>
      <c r="I98" s="236"/>
      <c r="J98" s="246"/>
    </row>
    <row r="99" spans="1:10" s="21" customFormat="1" ht="15" customHeight="1" thickBot="1">
      <c r="A99" s="72" t="s">
        <v>33</v>
      </c>
      <c r="B99" s="23" t="s">
        <v>112</v>
      </c>
      <c r="C99" s="147">
        <f>SUM(C100:C101)</f>
        <v>3500000</v>
      </c>
      <c r="D99" s="218">
        <f t="shared" si="1"/>
        <v>3500000</v>
      </c>
      <c r="E99" s="222"/>
      <c r="F99" s="228"/>
      <c r="G99" s="228">
        <f>SUM(G100+G101)</f>
        <v>3500000</v>
      </c>
      <c r="H99" s="228">
        <f>SUM(H100+H101)</f>
        <v>3500000</v>
      </c>
      <c r="I99" s="222">
        <f>SUM(I100:I100)</f>
        <v>0</v>
      </c>
      <c r="J99" s="206"/>
    </row>
    <row r="100" spans="1:10" s="21" customFormat="1" ht="15" customHeight="1" thickBot="1">
      <c r="A100" s="25" t="s">
        <v>35</v>
      </c>
      <c r="B100" s="26" t="s">
        <v>121</v>
      </c>
      <c r="C100" s="136">
        <v>2000000</v>
      </c>
      <c r="D100" s="218">
        <f t="shared" si="1"/>
        <v>2000000</v>
      </c>
      <c r="E100" s="140"/>
      <c r="F100" s="170"/>
      <c r="G100" s="170">
        <v>2000000</v>
      </c>
      <c r="H100" s="170">
        <v>2000000</v>
      </c>
      <c r="I100" s="237"/>
      <c r="J100" s="206"/>
    </row>
    <row r="101" spans="1:10" s="21" customFormat="1" ht="15" customHeight="1" thickBot="1">
      <c r="A101" s="86" t="s">
        <v>152</v>
      </c>
      <c r="B101" s="91" t="s">
        <v>153</v>
      </c>
      <c r="C101" s="136">
        <v>1500000</v>
      </c>
      <c r="D101" s="218">
        <f t="shared" si="1"/>
        <v>1500000</v>
      </c>
      <c r="E101" s="208"/>
      <c r="F101" s="167"/>
      <c r="G101" s="167">
        <v>1500000</v>
      </c>
      <c r="H101" s="167">
        <v>1500000</v>
      </c>
      <c r="I101" s="238"/>
      <c r="J101" s="206"/>
    </row>
    <row r="102" spans="1:10" s="21" customFormat="1" ht="15" customHeight="1" thickBot="1">
      <c r="A102" s="72" t="s">
        <v>36</v>
      </c>
      <c r="B102" s="23" t="s">
        <v>49</v>
      </c>
      <c r="C102" s="136">
        <f>SUM(C103:C104)</f>
        <v>7943178</v>
      </c>
      <c r="D102" s="218">
        <f t="shared" si="1"/>
        <v>30036145</v>
      </c>
      <c r="E102" s="223">
        <f>SUM(E103:E104)</f>
        <v>7943178</v>
      </c>
      <c r="F102" s="223">
        <f>SUM(F103:F104)</f>
        <v>30036145</v>
      </c>
      <c r="G102" s="174"/>
      <c r="H102" s="174"/>
      <c r="I102" s="123">
        <f>SUM(I103:I104)</f>
        <v>0</v>
      </c>
      <c r="J102" s="206"/>
    </row>
    <row r="103" spans="1:10" s="21" customFormat="1" ht="15" customHeight="1" thickBot="1">
      <c r="A103" s="82" t="s">
        <v>83</v>
      </c>
      <c r="B103" s="35" t="s">
        <v>51</v>
      </c>
      <c r="C103" s="139">
        <v>6943178</v>
      </c>
      <c r="D103" s="218">
        <f t="shared" si="1"/>
        <v>29036145</v>
      </c>
      <c r="E103" s="224">
        <v>6943178</v>
      </c>
      <c r="F103" s="229">
        <v>29036145</v>
      </c>
      <c r="G103" s="233"/>
      <c r="H103" s="233"/>
      <c r="I103" s="193"/>
      <c r="J103" s="205"/>
    </row>
    <row r="104" spans="1:10" s="21" customFormat="1" ht="15" customHeight="1" thickBot="1">
      <c r="A104" s="70" t="s">
        <v>84</v>
      </c>
      <c r="B104" s="32" t="s">
        <v>52</v>
      </c>
      <c r="C104" s="138">
        <v>1000000</v>
      </c>
      <c r="D104" s="218">
        <f t="shared" si="1"/>
        <v>1000000</v>
      </c>
      <c r="E104" s="225">
        <v>1000000</v>
      </c>
      <c r="F104" s="106">
        <v>1000000</v>
      </c>
      <c r="G104" s="105"/>
      <c r="H104" s="105"/>
      <c r="I104" s="190"/>
      <c r="J104" s="243"/>
    </row>
    <row r="105" spans="1:10" s="21" customFormat="1" ht="18.75" customHeight="1" thickBot="1">
      <c r="A105" s="72" t="s">
        <v>85</v>
      </c>
      <c r="B105" s="37" t="s">
        <v>53</v>
      </c>
      <c r="C105" s="136">
        <f>SUM(C102+C99+C96+C82+C78+C73)</f>
        <v>471535556</v>
      </c>
      <c r="D105" s="218">
        <f t="shared" si="1"/>
        <v>515504915</v>
      </c>
      <c r="E105" s="219">
        <f>SUM(E102+E99+E96+E82+E78+E73)</f>
        <v>463359306</v>
      </c>
      <c r="F105" s="219">
        <f>SUM(F102+F99+F96+F82+F78+F73)</f>
        <v>507373665</v>
      </c>
      <c r="G105" s="215">
        <f>SUM(G99+G82)</f>
        <v>8131250</v>
      </c>
      <c r="H105" s="215">
        <f>SUM(H99+H82)</f>
        <v>8131250</v>
      </c>
      <c r="I105" s="219">
        <f>SUM(I82)</f>
        <v>0</v>
      </c>
      <c r="J105" s="206"/>
    </row>
    <row r="106" spans="1:10" s="21" customFormat="1" ht="15" customHeight="1" thickBot="1">
      <c r="A106" s="72" t="s">
        <v>134</v>
      </c>
      <c r="B106" s="23" t="s">
        <v>54</v>
      </c>
      <c r="C106" s="136">
        <f>SUM(C107:C110)</f>
        <v>4511220</v>
      </c>
      <c r="D106" s="218">
        <f t="shared" si="1"/>
        <v>4511220</v>
      </c>
      <c r="E106" s="223">
        <f>SUM(E107,E108)</f>
        <v>4511220</v>
      </c>
      <c r="F106" s="223">
        <f>SUM(F107,F108)</f>
        <v>4511220</v>
      </c>
      <c r="G106" s="216">
        <f>SUM(G107,G108)</f>
        <v>0</v>
      </c>
      <c r="H106" s="216"/>
      <c r="I106" s="223">
        <f>SUM(I107,I108)</f>
        <v>0</v>
      </c>
      <c r="J106" s="206"/>
    </row>
    <row r="107" spans="1:10" s="21" customFormat="1" ht="15" customHeight="1" thickBot="1">
      <c r="A107" s="82" t="s">
        <v>135</v>
      </c>
      <c r="B107" s="36" t="s">
        <v>131</v>
      </c>
      <c r="C107" s="136">
        <v>4511220</v>
      </c>
      <c r="D107" s="218">
        <f t="shared" si="1"/>
        <v>4511220</v>
      </c>
      <c r="E107" s="185">
        <v>4511220</v>
      </c>
      <c r="F107" s="187">
        <v>4511220</v>
      </c>
      <c r="G107" s="187"/>
      <c r="H107" s="187"/>
      <c r="I107" s="122"/>
      <c r="J107" s="205"/>
    </row>
    <row r="108" spans="1:10" s="21" customFormat="1" ht="15" customHeight="1" thickBot="1">
      <c r="A108" s="82" t="s">
        <v>136</v>
      </c>
      <c r="B108" s="36" t="s">
        <v>56</v>
      </c>
      <c r="C108" s="137"/>
      <c r="D108" s="218">
        <f t="shared" si="1"/>
        <v>0</v>
      </c>
      <c r="E108" s="185"/>
      <c r="F108" s="187"/>
      <c r="G108" s="187"/>
      <c r="H108" s="187"/>
      <c r="I108" s="122"/>
      <c r="J108" s="203"/>
    </row>
    <row r="109" spans="1:10" s="21" customFormat="1" ht="15" customHeight="1" thickBot="1">
      <c r="A109" s="82" t="s">
        <v>137</v>
      </c>
      <c r="B109" s="35" t="s">
        <v>57</v>
      </c>
      <c r="C109" s="137"/>
      <c r="D109" s="218">
        <f t="shared" si="1"/>
        <v>0</v>
      </c>
      <c r="E109" s="148"/>
      <c r="F109" s="109"/>
      <c r="G109" s="109"/>
      <c r="H109" s="242"/>
      <c r="I109" s="234"/>
      <c r="J109" s="203"/>
    </row>
    <row r="110" spans="1:10" s="21" customFormat="1" ht="15" customHeight="1" thickBot="1">
      <c r="A110" s="82" t="s">
        <v>138</v>
      </c>
      <c r="B110" s="35" t="s">
        <v>55</v>
      </c>
      <c r="C110" s="138"/>
      <c r="D110" s="218">
        <f t="shared" si="1"/>
        <v>0</v>
      </c>
      <c r="E110" s="214"/>
      <c r="F110" s="230"/>
      <c r="G110" s="230"/>
      <c r="H110" s="247"/>
      <c r="I110" s="190"/>
      <c r="J110" s="243"/>
    </row>
    <row r="111" spans="1:15" s="21" customFormat="1" ht="15" customHeight="1" thickBot="1">
      <c r="A111" s="72" t="s">
        <v>139</v>
      </c>
      <c r="B111" s="23" t="s">
        <v>58</v>
      </c>
      <c r="C111" s="136">
        <f aca="true" t="shared" si="2" ref="C111:H111">SUM(C105+C106)</f>
        <v>476046776</v>
      </c>
      <c r="D111" s="136">
        <f t="shared" si="2"/>
        <v>520016135</v>
      </c>
      <c r="E111" s="123">
        <f t="shared" si="2"/>
        <v>467870526</v>
      </c>
      <c r="F111" s="123">
        <f t="shared" si="2"/>
        <v>511884885</v>
      </c>
      <c r="G111" s="174">
        <f t="shared" si="2"/>
        <v>8131250</v>
      </c>
      <c r="H111" s="174">
        <f t="shared" si="2"/>
        <v>8131250</v>
      </c>
      <c r="I111" s="123">
        <f>SUM(I105,I106)</f>
        <v>0</v>
      </c>
      <c r="J111" s="206"/>
      <c r="L111" s="27"/>
      <c r="M111" s="28"/>
      <c r="N111" s="28"/>
      <c r="O111" s="28"/>
    </row>
    <row r="112" spans="1:9" s="10" customFormat="1" ht="12.75" customHeight="1">
      <c r="A112" s="254"/>
      <c r="B112" s="254"/>
      <c r="C112" s="254"/>
      <c r="D112" s="254"/>
      <c r="E112" s="254"/>
      <c r="F112" s="254"/>
      <c r="G112" s="254"/>
      <c r="H112" s="254"/>
      <c r="I112" s="254"/>
    </row>
    <row r="113" spans="1:9" s="10" customFormat="1" ht="12.75" customHeight="1">
      <c r="A113" s="74"/>
      <c r="B113" s="29"/>
      <c r="C113" s="29"/>
      <c r="D113" s="29"/>
      <c r="E113" s="60"/>
      <c r="F113" s="60"/>
      <c r="G113" s="60"/>
      <c r="H113" s="60"/>
      <c r="I113" s="60"/>
    </row>
    <row r="114" spans="1:9" s="10" customFormat="1" ht="21.75" customHeight="1">
      <c r="A114" s="74"/>
      <c r="B114" s="253" t="s">
        <v>116</v>
      </c>
      <c r="C114" s="253"/>
      <c r="D114" s="253"/>
      <c r="E114" s="253"/>
      <c r="F114" s="253"/>
      <c r="G114" s="253"/>
      <c r="H114" s="253"/>
      <c r="I114" s="253"/>
    </row>
    <row r="115" spans="1:9" s="10" customFormat="1" ht="20.25" customHeight="1">
      <c r="A115" s="74"/>
      <c r="B115" s="253" t="s">
        <v>93</v>
      </c>
      <c r="C115" s="253"/>
      <c r="D115" s="253"/>
      <c r="E115" s="253"/>
      <c r="F115" s="253"/>
      <c r="G115" s="253"/>
      <c r="H115" s="133"/>
      <c r="I115" s="60"/>
    </row>
  </sheetData>
  <sheetProtection/>
  <mergeCells count="18">
    <mergeCell ref="C8:D8"/>
    <mergeCell ref="E8:F8"/>
    <mergeCell ref="G8:H8"/>
    <mergeCell ref="I8:J8"/>
    <mergeCell ref="C70:D70"/>
    <mergeCell ref="E70:F70"/>
    <mergeCell ref="G70:H70"/>
    <mergeCell ref="I70:J70"/>
    <mergeCell ref="A1:L1"/>
    <mergeCell ref="B2:L2"/>
    <mergeCell ref="A7:B7"/>
    <mergeCell ref="E56:G56"/>
    <mergeCell ref="E57:G57"/>
    <mergeCell ref="B115:G115"/>
    <mergeCell ref="A69:B69"/>
    <mergeCell ref="A112:I112"/>
    <mergeCell ref="B114:I114"/>
    <mergeCell ref="A63:I63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2019-05-30T14:45:05Z</cp:lastPrinted>
  <dcterms:created xsi:type="dcterms:W3CDTF">2013-02-08T12:10:21Z</dcterms:created>
  <dcterms:modified xsi:type="dcterms:W3CDTF">2019-05-30T15:17:48Z</dcterms:modified>
  <cp:category/>
  <cp:version/>
  <cp:contentType/>
  <cp:contentStatus/>
</cp:coreProperties>
</file>