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Munka1!$A$1:$I$87</definedName>
  </definedNames>
  <calcPr calcId="145621"/>
</workbook>
</file>

<file path=xl/calcChain.xml><?xml version="1.0" encoding="utf-8"?>
<calcChain xmlns="http://schemas.openxmlformats.org/spreadsheetml/2006/main">
  <c r="C87" i="1" l="1"/>
  <c r="D87" i="1"/>
  <c r="G87" i="1"/>
  <c r="H87" i="1"/>
  <c r="B75" i="1"/>
  <c r="H13" i="1"/>
  <c r="F28" i="1" l="1"/>
  <c r="I33" i="1"/>
  <c r="I67" i="1" l="1"/>
  <c r="I68" i="1"/>
  <c r="I69" i="1"/>
  <c r="I70" i="1"/>
  <c r="F71" i="1"/>
  <c r="F66" i="1" s="1"/>
  <c r="G71" i="1"/>
  <c r="G66" i="1" s="1"/>
  <c r="H71" i="1"/>
  <c r="H66" i="1" s="1"/>
  <c r="I72" i="1"/>
  <c r="I73" i="1"/>
  <c r="I74" i="1"/>
  <c r="I75" i="1"/>
  <c r="I76" i="1"/>
  <c r="I78" i="1"/>
  <c r="I79" i="1"/>
  <c r="F80" i="1"/>
  <c r="I80" i="1" s="1"/>
  <c r="G80" i="1"/>
  <c r="G77" i="1" s="1"/>
  <c r="H80" i="1"/>
  <c r="H77" i="1" s="1"/>
  <c r="I81" i="1"/>
  <c r="I82" i="1"/>
  <c r="F84" i="1"/>
  <c r="G84" i="1"/>
  <c r="H84" i="1"/>
  <c r="I85" i="1"/>
  <c r="I86" i="1"/>
  <c r="G6" i="1"/>
  <c r="H6" i="1"/>
  <c r="I7" i="1"/>
  <c r="F6" i="1"/>
  <c r="I8" i="1"/>
  <c r="I9" i="1"/>
  <c r="I10" i="1"/>
  <c r="I11" i="1"/>
  <c r="I12" i="1"/>
  <c r="F13" i="1"/>
  <c r="G13" i="1"/>
  <c r="I14" i="1"/>
  <c r="I15" i="1"/>
  <c r="I16" i="1"/>
  <c r="F18" i="1"/>
  <c r="G18" i="1"/>
  <c r="H18" i="1"/>
  <c r="I19" i="1"/>
  <c r="I20" i="1"/>
  <c r="I21" i="1"/>
  <c r="I22" i="1"/>
  <c r="F23" i="1"/>
  <c r="G23" i="1"/>
  <c r="H23" i="1"/>
  <c r="I24" i="1"/>
  <c r="I25" i="1"/>
  <c r="I26" i="1"/>
  <c r="I27" i="1"/>
  <c r="H28" i="1"/>
  <c r="I28" i="1" s="1"/>
  <c r="G29" i="1"/>
  <c r="I29" i="1" s="1"/>
  <c r="I30" i="1"/>
  <c r="I31" i="1"/>
  <c r="I32" i="1"/>
  <c r="F34" i="1"/>
  <c r="G34" i="1"/>
  <c r="H34" i="1"/>
  <c r="I35" i="1"/>
  <c r="I34" i="1" s="1"/>
  <c r="G36" i="1"/>
  <c r="H36" i="1"/>
  <c r="I37" i="1"/>
  <c r="I36" i="1" s="1"/>
  <c r="F38" i="1"/>
  <c r="G38" i="1"/>
  <c r="I39" i="1"/>
  <c r="I40" i="1"/>
  <c r="F42" i="1"/>
  <c r="G42" i="1"/>
  <c r="I43" i="1"/>
  <c r="I44" i="1"/>
  <c r="I45" i="1"/>
  <c r="F46" i="1"/>
  <c r="G46" i="1"/>
  <c r="H46" i="1"/>
  <c r="I47" i="1"/>
  <c r="I48" i="1"/>
  <c r="I49" i="1"/>
  <c r="F50" i="1"/>
  <c r="G50" i="1"/>
  <c r="H50" i="1"/>
  <c r="I51" i="1"/>
  <c r="I52" i="1"/>
  <c r="H54" i="1"/>
  <c r="I55" i="1"/>
  <c r="I56" i="1"/>
  <c r="F57" i="1"/>
  <c r="F54" i="1" s="1"/>
  <c r="G57" i="1"/>
  <c r="G54" i="1" s="1"/>
  <c r="I58" i="1"/>
  <c r="I59" i="1"/>
  <c r="H83" i="1" l="1"/>
  <c r="H17" i="1"/>
  <c r="H5" i="1" s="1"/>
  <c r="H53" i="1" s="1"/>
  <c r="H60" i="1" s="1"/>
  <c r="G17" i="1"/>
  <c r="I84" i="1"/>
  <c r="I42" i="1"/>
  <c r="G41" i="1"/>
  <c r="I46" i="1"/>
  <c r="I38" i="1"/>
  <c r="I23" i="1"/>
  <c r="I57" i="1"/>
  <c r="I54" i="1" s="1"/>
  <c r="F17" i="1"/>
  <c r="I50" i="1"/>
  <c r="F41" i="1"/>
  <c r="I18" i="1"/>
  <c r="I13" i="1"/>
  <c r="I6" i="1"/>
  <c r="F77" i="1"/>
  <c r="I77" i="1" s="1"/>
  <c r="I71" i="1"/>
  <c r="G83" i="1"/>
  <c r="I66" i="1"/>
  <c r="G5" i="1"/>
  <c r="F36" i="1"/>
  <c r="G53" i="1" l="1"/>
  <c r="G60" i="1" s="1"/>
  <c r="I41" i="1"/>
  <c r="I17" i="1"/>
  <c r="I5" i="1" s="1"/>
  <c r="F5" i="1"/>
  <c r="F53" i="1" s="1"/>
  <c r="F60" i="1" s="1"/>
  <c r="F83" i="1"/>
  <c r="F87" i="1" s="1"/>
  <c r="B71" i="1"/>
  <c r="B66" i="1" s="1"/>
  <c r="I53" i="1" l="1"/>
  <c r="I60" i="1" s="1"/>
  <c r="I83" i="1"/>
  <c r="I87" i="1" s="1"/>
  <c r="C71" i="1"/>
  <c r="D71" i="1"/>
  <c r="E76" i="1"/>
  <c r="C34" i="1"/>
  <c r="D34" i="1"/>
  <c r="B34" i="1"/>
  <c r="E35" i="1"/>
  <c r="E34" i="1" s="1"/>
  <c r="D28" i="1"/>
  <c r="B28" i="1"/>
  <c r="C23" i="1"/>
  <c r="D23" i="1"/>
  <c r="B23" i="1"/>
  <c r="E25" i="1"/>
  <c r="E26" i="1"/>
  <c r="E27" i="1"/>
  <c r="B18" i="1"/>
  <c r="E22" i="1"/>
  <c r="C18" i="1"/>
  <c r="C17" i="1" s="1"/>
  <c r="D18" i="1"/>
  <c r="B17" i="1" l="1"/>
  <c r="D17" i="1"/>
  <c r="E86" i="1" l="1"/>
  <c r="E85" i="1"/>
  <c r="E82" i="1"/>
  <c r="E81" i="1"/>
  <c r="E78" i="1"/>
  <c r="C80" i="1"/>
  <c r="D80" i="1"/>
  <c r="E72" i="1"/>
  <c r="E69" i="1"/>
  <c r="E68" i="1"/>
  <c r="E67" i="1"/>
  <c r="E70" i="1"/>
  <c r="E75" i="1"/>
  <c r="E79" i="1"/>
  <c r="E74" i="1"/>
  <c r="E73" i="1" l="1"/>
  <c r="E71" i="1" s="1"/>
  <c r="D54" i="1"/>
  <c r="C50" i="1"/>
  <c r="D50" i="1"/>
  <c r="C46" i="1"/>
  <c r="D46" i="1"/>
  <c r="E37" i="1"/>
  <c r="E36" i="1" s="1"/>
  <c r="D36" i="1"/>
  <c r="D6" i="1"/>
  <c r="D5" i="1" l="1"/>
  <c r="D53" i="1" s="1"/>
  <c r="D60" i="1" s="1"/>
  <c r="B57" i="1"/>
  <c r="B54" i="1" s="1"/>
  <c r="C57" i="1"/>
  <c r="C54" i="1" s="1"/>
  <c r="C84" i="1"/>
  <c r="D84" i="1"/>
  <c r="C77" i="1"/>
  <c r="D77" i="1"/>
  <c r="C66" i="1"/>
  <c r="D66" i="1"/>
  <c r="B84" i="1"/>
  <c r="B80" i="1"/>
  <c r="C42" i="1"/>
  <c r="C38" i="1"/>
  <c r="C36" i="1"/>
  <c r="E32" i="1"/>
  <c r="C29" i="1"/>
  <c r="C6" i="1"/>
  <c r="B50" i="1"/>
  <c r="B46" i="1"/>
  <c r="B42" i="1"/>
  <c r="B38" i="1"/>
  <c r="B36" i="1"/>
  <c r="B13" i="1"/>
  <c r="E66" i="1" l="1"/>
  <c r="E28" i="1"/>
  <c r="E29" i="1"/>
  <c r="D83" i="1"/>
  <c r="E80" i="1"/>
  <c r="B77" i="1"/>
  <c r="E77" i="1" s="1"/>
  <c r="E84" i="1"/>
  <c r="C83" i="1"/>
  <c r="C41" i="1"/>
  <c r="B41" i="1"/>
  <c r="B83" i="1" l="1"/>
  <c r="B87" i="1" s="1"/>
  <c r="C13" i="1"/>
  <c r="C5" i="1" s="1"/>
  <c r="E83" i="1" l="1"/>
  <c r="E87" i="1" s="1"/>
  <c r="C53" i="1"/>
  <c r="C60" i="1" s="1"/>
  <c r="B6" i="1"/>
  <c r="E7" i="1"/>
  <c r="E8" i="1"/>
  <c r="E9" i="1"/>
  <c r="E10" i="1"/>
  <c r="E11" i="1"/>
  <c r="E12" i="1"/>
  <c r="E14" i="1"/>
  <c r="E15" i="1"/>
  <c r="E16" i="1"/>
  <c r="E19" i="1"/>
  <c r="E20" i="1"/>
  <c r="E21" i="1"/>
  <c r="E24" i="1"/>
  <c r="E23" i="1" s="1"/>
  <c r="E30" i="1"/>
  <c r="E31" i="1"/>
  <c r="E39" i="1"/>
  <c r="E40" i="1"/>
  <c r="E43" i="1"/>
  <c r="E44" i="1"/>
  <c r="E45" i="1"/>
  <c r="E47" i="1"/>
  <c r="E48" i="1"/>
  <c r="E49" i="1"/>
  <c r="E51" i="1"/>
  <c r="E52" i="1"/>
  <c r="E55" i="1"/>
  <c r="E56" i="1"/>
  <c r="E58" i="1"/>
  <c r="E59" i="1"/>
  <c r="E18" i="1" l="1"/>
  <c r="E17" i="1" s="1"/>
  <c r="E38" i="1"/>
  <c r="B5" i="1"/>
  <c r="B53" i="1" s="1"/>
  <c r="B60" i="1" s="1"/>
  <c r="E13" i="1"/>
  <c r="E6" i="1"/>
  <c r="E57" i="1"/>
  <c r="E54" i="1" s="1"/>
  <c r="E42" i="1"/>
  <c r="E50" i="1"/>
  <c r="E46" i="1"/>
  <c r="E5" i="1" l="1"/>
  <c r="E41" i="1"/>
  <c r="E53" i="1" l="1"/>
  <c r="E60" i="1" s="1"/>
</calcChain>
</file>

<file path=xl/sharedStrings.xml><?xml version="1.0" encoding="utf-8"?>
<sst xmlns="http://schemas.openxmlformats.org/spreadsheetml/2006/main" count="104" uniqueCount="90">
  <si>
    <t>Bevételek</t>
  </si>
  <si>
    <t>Kötelező feladat</t>
  </si>
  <si>
    <t>Önként vállalt feladat</t>
  </si>
  <si>
    <t>Államigazgatási  feladat</t>
  </si>
  <si>
    <t>Összesen</t>
  </si>
  <si>
    <t>1. Működési bevételek</t>
  </si>
  <si>
    <t>1.1.4. Kulturális feladatok támogatása</t>
  </si>
  <si>
    <t>1.1.5. Működési célú központosított előirányzatok</t>
  </si>
  <si>
    <t>1.1.6. Helyi önkormányzatok kiegészítő támogatásai</t>
  </si>
  <si>
    <t>1.2.1. Elvonások és befizetések bevételei</t>
  </si>
  <si>
    <t>1.2.2. Műk.c.visszatérítendő tám., kölcsönök</t>
  </si>
  <si>
    <t xml:space="preserve">1.2.3. Egyéb működési célú támogatások bevételei </t>
  </si>
  <si>
    <t>1.3. Közhatalmi bevételek</t>
  </si>
  <si>
    <t>1.3.1. Vagyoni tipusú adók</t>
  </si>
  <si>
    <t>1.3.1.1. Építményadó</t>
  </si>
  <si>
    <t>1.3.1.2. Telekadó</t>
  </si>
  <si>
    <t>1.3.1.3. Magánszemélyek kommunális adója</t>
  </si>
  <si>
    <t>1.3.2.1. Állandó jelleggel végzett iparűzési adó</t>
  </si>
  <si>
    <t>1.4.1. Működési bevételek</t>
  </si>
  <si>
    <t>1.5. Működési célra átvett pénzeszközök</t>
  </si>
  <si>
    <t>1.5.1. Működési célú visszatér. támogatások, kölcsönök</t>
  </si>
  <si>
    <t>1.5.2. Egyéb működési célú átvett pénzeszközök</t>
  </si>
  <si>
    <t>2. Felhalmozási bevételek</t>
  </si>
  <si>
    <t xml:space="preserve">2.1.2. Felhalmozási célú visszatér.tám. kölcsönök </t>
  </si>
  <si>
    <t>2.1.3. Egyéb felhalmozási célú támogatások bevételei áh.belül</t>
  </si>
  <si>
    <t>2.2. Felhalmozási bevételek</t>
  </si>
  <si>
    <t>2.2.1. Ingatlanok értékesítése</t>
  </si>
  <si>
    <t>2.2.2. Egyéb tárgyi eszközök értékesítése</t>
  </si>
  <si>
    <t>2.2.3 Részesedések értékesítése</t>
  </si>
  <si>
    <t>2.3. Felhalmozási célú átvett pénzeszközök</t>
  </si>
  <si>
    <t>2.3.1. Felhalmozási célú visszatér. támogatások, kölcsönök</t>
  </si>
  <si>
    <t>2.3.2. Egyéb felhalmozási célú átvett pénzeszközök</t>
  </si>
  <si>
    <t>Költségvetési bevételek összesen (1+2)</t>
  </si>
  <si>
    <t>3. Finanszírozási bevételek</t>
  </si>
  <si>
    <t>3.1. Hosszú lejáratú hitelek, kölcsönök felvétele</t>
  </si>
  <si>
    <t>3.2. Befektetési célú belföldi értékpapírok beváltása, értékesít.</t>
  </si>
  <si>
    <t>3.3. Előző évi maradvány igénybevétele</t>
  </si>
  <si>
    <t>3.3.1. Működési célra</t>
  </si>
  <si>
    <t>3.3.2. Felhalmozási célra</t>
  </si>
  <si>
    <t>BEVÉTELEK ÖSSZESEN</t>
  </si>
  <si>
    <t xml:space="preserve">Kiadások  </t>
  </si>
  <si>
    <t>1. Működési kiadások</t>
  </si>
  <si>
    <t>1.4. Ellátottak pénzbeli juttatásai</t>
  </si>
  <si>
    <t>1.5. Egyéb működési célú kiadások</t>
  </si>
  <si>
    <t>1.5.1. Elvonások és befizetések</t>
  </si>
  <si>
    <t>1.5.2. Működési c.visszatér.támogatások, kölcsönök törlesztése</t>
  </si>
  <si>
    <t>1.5.3. Egyéb működési célú támogatás államháztartáson belülre</t>
  </si>
  <si>
    <t>1.5.4. Egyéb működési célú támogatás államháztartáson kívülre</t>
  </si>
  <si>
    <t>2. Felhalmozási kiadások</t>
  </si>
  <si>
    <t>2.3. Egyéb felhalmozási célú kiadások</t>
  </si>
  <si>
    <t>2.3.1. Felhalm.célú visszatér.tám., kölcsönök nyújtása áh-on kívülre</t>
  </si>
  <si>
    <t>2.3.2. Felhalm.célú támogatások államháztartáson kívülre</t>
  </si>
  <si>
    <t>Költségvetési kiadások összesen</t>
  </si>
  <si>
    <t>KIADÁSOK ÖSSZESEN</t>
  </si>
  <si>
    <t>2.1. Felhalmozási célú támogatások államháztart. belülről</t>
  </si>
  <si>
    <t>2.1.1. Felhalmozási célú önkormányzati támogatások</t>
  </si>
  <si>
    <t>2016. évi eredeti előirányzat</t>
  </si>
  <si>
    <t>1.1.1. Helyi önkormányzatok általános működési támogatása</t>
  </si>
  <si>
    <t>1.1.3.Atelepülési önkormányzatok szociális,  gyermekjóléti és gyermekétkeztetési feladatainak támogatása</t>
  </si>
  <si>
    <t>1.3.1.4. Idegenforgalmi adó épület után</t>
  </si>
  <si>
    <t>1.3.2. Termékek és szolgáltatások adói</t>
  </si>
  <si>
    <t>1.3.2.2. Helyi önkormányzatokat megillető belföldi gépjármű adó bevételei</t>
  </si>
  <si>
    <t>1.3.2.3. Idegenforgalmi adó tartózkodás után</t>
  </si>
  <si>
    <t>1.3.2.4. Helyi környezetterhelési díj bevételei</t>
  </si>
  <si>
    <t>1.3.3. Egyéb közhatalmi bevételek</t>
  </si>
  <si>
    <t>1.3.3.1. Környezetvédelmi bírság</t>
  </si>
  <si>
    <t>1.3.3.2. Építésügyi bírság</t>
  </si>
  <si>
    <t>1.3.3.3. Önkormányzatokat megillető helyszíni és szabálysértési bírság</t>
  </si>
  <si>
    <t>1.3.3.4. Helyi adópótlék, adóbírság</t>
  </si>
  <si>
    <t>1.3.4. Jövedelemadók</t>
  </si>
  <si>
    <t>1.3.4.1. Termőföld bérbeadása miatti szja bevétel</t>
  </si>
  <si>
    <t>1.5.5. Tartalékok</t>
  </si>
  <si>
    <t xml:space="preserve">Mezőtúr Város Önkormányzata (önkormányzat és intézményei) 2016. évi összevont bevételei               </t>
  </si>
  <si>
    <t>Mezőtúr Város Önkormányzata (önkormányzat és intézményei) 2016. évi összevont kiadásai</t>
  </si>
  <si>
    <t>2016. évi módosított előirányzat</t>
  </si>
  <si>
    <t>1.3.3.5. Egyéb közhatalmi bevétel ("pálinkaadó")</t>
  </si>
  <si>
    <t>1.1.Működési célú támogatások államháztartáson belülről -  Normatív állami támogatások</t>
  </si>
  <si>
    <t>1.2. Működési célú támogatások államháztartáson belülről - egyéb nem normatív jellegű támogatások</t>
  </si>
  <si>
    <t>1.1.2. A települési önkormányzatok egyes köznevelési feladatainak támogatása</t>
  </si>
  <si>
    <t>Állam-igazgatási  feladat</t>
  </si>
  <si>
    <t>adatok Ft-ban</t>
  </si>
  <si>
    <t>1.4. Működési bevételek</t>
  </si>
  <si>
    <t>1.2. Munkaadókat terhelő járulékok és szociális hozzájárulási adó</t>
  </si>
  <si>
    <t>1.1. Személyi juttatások</t>
  </si>
  <si>
    <t>1.3. Dologi kiadások</t>
  </si>
  <si>
    <t>2.1. Beruházási kiadások</t>
  </si>
  <si>
    <t>2.2. Felújítási kiadások</t>
  </si>
  <si>
    <t>3. Finanszírozási kiadások</t>
  </si>
  <si>
    <t>3.1. Hosszú lejáratú hitelek, kölcsönök törlesztése</t>
  </si>
  <si>
    <t>3.2. Állmháztartáson belüli megelőlegzés 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</si>
</sst>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45">
    <xf numFmtId="0" fontId="0" fillId="0" borderId="0" xfId="0"/>
    <xf numFmtId="3" fontId="3" fillId="0" borderId="4" xfId="1" applyNumberFormat="1" applyFont="1" applyFill="1" applyBorder="1"/>
    <xf numFmtId="0" fontId="7" fillId="0" borderId="0" xfId="0" applyFont="1" applyFill="1"/>
    <xf numFmtId="0" fontId="4" fillId="0" borderId="0" xfId="0" applyFont="1" applyFill="1"/>
    <xf numFmtId="3" fontId="2" fillId="0" borderId="0" xfId="1" applyNumberFormat="1" applyFont="1" applyFill="1" applyBorder="1"/>
    <xf numFmtId="3" fontId="7" fillId="0" borderId="0" xfId="0" applyNumberFormat="1" applyFont="1" applyFill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164" fontId="2" fillId="0" borderId="16" xfId="1" applyNumberFormat="1" applyFont="1" applyFill="1" applyBorder="1"/>
    <xf numFmtId="164" fontId="2" fillId="0" borderId="17" xfId="1" applyNumberFormat="1" applyFont="1" applyFill="1" applyBorder="1"/>
    <xf numFmtId="164" fontId="2" fillId="0" borderId="6" xfId="1" applyNumberFormat="1" applyFont="1" applyFill="1" applyBorder="1" applyAlignment="1">
      <alignment horizontal="right"/>
    </xf>
    <xf numFmtId="164" fontId="4" fillId="0" borderId="4" xfId="1" applyNumberFormat="1" applyFont="1" applyFill="1" applyBorder="1" applyAlignment="1">
      <alignment horizontal="right"/>
    </xf>
    <xf numFmtId="164" fontId="8" fillId="0" borderId="4" xfId="1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4" fillId="0" borderId="5" xfId="1" applyNumberFormat="1" applyFont="1" applyFill="1" applyBorder="1" applyAlignment="1">
      <alignment horizontal="right"/>
    </xf>
    <xf numFmtId="164" fontId="8" fillId="0" borderId="5" xfId="1" applyNumberFormat="1" applyFont="1" applyFill="1" applyBorder="1" applyAlignment="1">
      <alignment horizontal="right"/>
    </xf>
    <xf numFmtId="164" fontId="2" fillId="0" borderId="19" xfId="1" applyNumberFormat="1" applyFont="1" applyFill="1" applyBorder="1" applyAlignment="1">
      <alignment horizontal="right"/>
    </xf>
    <xf numFmtId="164" fontId="2" fillId="0" borderId="20" xfId="1" applyNumberFormat="1" applyFont="1" applyFill="1" applyBorder="1" applyAlignment="1"/>
    <xf numFmtId="164" fontId="2" fillId="0" borderId="15" xfId="1" applyNumberFormat="1" applyFont="1" applyFill="1" applyBorder="1"/>
    <xf numFmtId="164" fontId="2" fillId="0" borderId="28" xfId="1" applyNumberFormat="1" applyFont="1" applyFill="1" applyBorder="1" applyAlignment="1">
      <alignment horizontal="right"/>
    </xf>
    <xf numFmtId="164" fontId="2" fillId="0" borderId="29" xfId="1" applyNumberFormat="1" applyFont="1" applyFill="1" applyBorder="1" applyAlignment="1"/>
    <xf numFmtId="164" fontId="8" fillId="0" borderId="10" xfId="1" applyNumberFormat="1" applyFont="1" applyFill="1" applyBorder="1" applyAlignment="1">
      <alignment horizontal="right"/>
    </xf>
    <xf numFmtId="164" fontId="2" fillId="0" borderId="11" xfId="1" applyNumberFormat="1" applyFont="1" applyFill="1" applyBorder="1" applyAlignment="1"/>
    <xf numFmtId="164" fontId="4" fillId="0" borderId="10" xfId="1" applyNumberFormat="1" applyFont="1" applyFill="1" applyBorder="1" applyAlignment="1">
      <alignment horizontal="right"/>
    </xf>
    <xf numFmtId="164" fontId="4" fillId="0" borderId="30" xfId="1" applyNumberFormat="1" applyFont="1" applyFill="1" applyBorder="1" applyAlignment="1">
      <alignment horizontal="right"/>
    </xf>
    <xf numFmtId="164" fontId="2" fillId="0" borderId="31" xfId="1" applyNumberFormat="1" applyFont="1" applyFill="1" applyBorder="1" applyAlignment="1"/>
    <xf numFmtId="164" fontId="2" fillId="0" borderId="18" xfId="1" applyNumberFormat="1" applyFont="1" applyFill="1" applyBorder="1" applyAlignment="1">
      <alignment horizontal="right"/>
    </xf>
    <xf numFmtId="3" fontId="4" fillId="0" borderId="4" xfId="1" applyNumberFormat="1" applyFont="1" applyFill="1" applyBorder="1"/>
    <xf numFmtId="3" fontId="8" fillId="0" borderId="4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11" xfId="1" applyNumberFormat="1" applyFont="1" applyFill="1" applyBorder="1"/>
    <xf numFmtId="3" fontId="5" fillId="0" borderId="14" xfId="1" applyNumberFormat="1" applyFont="1" applyFill="1" applyBorder="1"/>
    <xf numFmtId="0" fontId="2" fillId="0" borderId="15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3" fontId="2" fillId="0" borderId="15" xfId="1" applyNumberFormat="1" applyFont="1" applyFill="1" applyBorder="1"/>
    <xf numFmtId="3" fontId="5" fillId="0" borderId="7" xfId="1" applyNumberFormat="1" applyFont="1" applyFill="1" applyBorder="1"/>
    <xf numFmtId="3" fontId="4" fillId="0" borderId="10" xfId="1" applyNumberFormat="1" applyFont="1" applyFill="1" applyBorder="1"/>
    <xf numFmtId="3" fontId="4" fillId="0" borderId="11" xfId="1" applyNumberFormat="1" applyFont="1" applyFill="1" applyBorder="1"/>
    <xf numFmtId="3" fontId="2" fillId="0" borderId="11" xfId="1" applyNumberFormat="1" applyFont="1" applyFill="1" applyBorder="1"/>
    <xf numFmtId="3" fontId="3" fillId="0" borderId="10" xfId="1" applyNumberFormat="1" applyFont="1" applyFill="1" applyBorder="1"/>
    <xf numFmtId="3" fontId="2" fillId="0" borderId="14" xfId="1" applyNumberFormat="1" applyFont="1" applyFill="1" applyBorder="1"/>
    <xf numFmtId="3" fontId="4" fillId="0" borderId="12" xfId="1" applyNumberFormat="1" applyFont="1" applyFill="1" applyBorder="1"/>
    <xf numFmtId="3" fontId="4" fillId="0" borderId="13" xfId="1" applyNumberFormat="1" applyFont="1" applyFill="1" applyBorder="1"/>
    <xf numFmtId="3" fontId="4" fillId="0" borderId="14" xfId="1" applyNumberFormat="1" applyFont="1" applyFill="1" applyBorder="1"/>
    <xf numFmtId="3" fontId="2" fillId="0" borderId="18" xfId="1" applyNumberFormat="1" applyFont="1" applyFill="1" applyBorder="1"/>
    <xf numFmtId="3" fontId="2" fillId="0" borderId="19" xfId="1" applyNumberFormat="1" applyFont="1" applyFill="1" applyBorder="1"/>
    <xf numFmtId="3" fontId="2" fillId="0" borderId="20" xfId="1" applyNumberFormat="1" applyFont="1" applyFill="1" applyBorder="1"/>
    <xf numFmtId="3" fontId="5" fillId="0" borderId="18" xfId="1" applyNumberFormat="1" applyFont="1" applyFill="1" applyBorder="1"/>
    <xf numFmtId="3" fontId="5" fillId="0" borderId="19" xfId="1" applyNumberFormat="1" applyFont="1" applyFill="1" applyBorder="1"/>
    <xf numFmtId="3" fontId="5" fillId="0" borderId="20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3" fontId="2" fillId="0" borderId="7" xfId="1" applyNumberFormat="1" applyFont="1" applyFill="1" applyBorder="1"/>
    <xf numFmtId="3" fontId="2" fillId="0" borderId="8" xfId="1" applyNumberFormat="1" applyFont="1" applyFill="1" applyBorder="1"/>
    <xf numFmtId="3" fontId="2" fillId="0" borderId="9" xfId="1" applyNumberFormat="1" applyFont="1" applyFill="1" applyBorder="1"/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2" fillId="0" borderId="34" xfId="1" applyFont="1" applyFill="1" applyBorder="1" applyAlignment="1">
      <alignment horizontal="center"/>
    </xf>
    <xf numFmtId="0" fontId="5" fillId="0" borderId="32" xfId="1" applyFont="1" applyFill="1" applyBorder="1" applyAlignment="1">
      <alignment wrapText="1"/>
    </xf>
    <xf numFmtId="164" fontId="5" fillId="0" borderId="7" xfId="1" applyNumberFormat="1" applyFont="1" applyFill="1" applyBorder="1" applyAlignment="1"/>
    <xf numFmtId="164" fontId="5" fillId="0" borderId="8" xfId="1" applyNumberFormat="1" applyFont="1" applyFill="1" applyBorder="1" applyAlignment="1"/>
    <xf numFmtId="164" fontId="2" fillId="0" borderId="9" xfId="1" applyNumberFormat="1" applyFont="1" applyFill="1" applyBorder="1" applyAlignment="1"/>
    <xf numFmtId="0" fontId="4" fillId="0" borderId="35" xfId="1" applyFont="1" applyFill="1" applyBorder="1" applyAlignment="1">
      <alignment horizontal="left" indent="2"/>
    </xf>
    <xf numFmtId="164" fontId="4" fillId="0" borderId="10" xfId="1" applyNumberFormat="1" applyFont="1" applyFill="1" applyBorder="1" applyAlignment="1"/>
    <xf numFmtId="164" fontId="4" fillId="0" borderId="4" xfId="1" applyNumberFormat="1" applyFont="1" applyFill="1" applyBorder="1" applyAlignment="1"/>
    <xf numFmtId="0" fontId="4" fillId="0" borderId="35" xfId="1" applyFont="1" applyFill="1" applyBorder="1" applyAlignment="1">
      <alignment horizontal="left" wrapText="1" indent="2"/>
    </xf>
    <xf numFmtId="14" fontId="4" fillId="0" borderId="35" xfId="1" applyNumberFormat="1" applyFont="1" applyFill="1" applyBorder="1" applyAlignment="1">
      <alignment horizontal="left" wrapText="1" indent="2"/>
    </xf>
    <xf numFmtId="14" fontId="4" fillId="0" borderId="35" xfId="1" applyNumberFormat="1" applyFont="1" applyFill="1" applyBorder="1" applyAlignment="1">
      <alignment horizontal="left" indent="2"/>
    </xf>
    <xf numFmtId="0" fontId="4" fillId="0" borderId="33" xfId="1" applyFont="1" applyFill="1" applyBorder="1" applyAlignment="1">
      <alignment horizontal="left" indent="2"/>
    </xf>
    <xf numFmtId="164" fontId="4" fillId="0" borderId="12" xfId="1" applyNumberFormat="1" applyFont="1" applyFill="1" applyBorder="1" applyAlignment="1"/>
    <xf numFmtId="164" fontId="4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164" fontId="3" fillId="0" borderId="12" xfId="1" applyNumberFormat="1" applyFont="1" applyFill="1" applyBorder="1" applyAlignment="1"/>
    <xf numFmtId="164" fontId="3" fillId="0" borderId="13" xfId="1" applyNumberFormat="1" applyFont="1" applyFill="1" applyBorder="1" applyAlignment="1"/>
    <xf numFmtId="0" fontId="5" fillId="0" borderId="32" xfId="1" applyFont="1" applyFill="1" applyBorder="1" applyAlignment="1"/>
    <xf numFmtId="164" fontId="5" fillId="0" borderId="9" xfId="1" applyNumberFormat="1" applyFont="1" applyFill="1" applyBorder="1" applyAlignment="1"/>
    <xf numFmtId="0" fontId="3" fillId="0" borderId="35" xfId="1" applyFont="1" applyFill="1" applyBorder="1" applyAlignment="1"/>
    <xf numFmtId="164" fontId="3" fillId="0" borderId="10" xfId="1" applyNumberFormat="1" applyFont="1" applyFill="1" applyBorder="1" applyAlignment="1"/>
    <xf numFmtId="164" fontId="3" fillId="0" borderId="4" xfId="1" applyNumberFormat="1" applyFont="1" applyFill="1" applyBorder="1" applyAlignment="1"/>
    <xf numFmtId="16" fontId="4" fillId="0" borderId="35" xfId="1" applyNumberFormat="1" applyFont="1" applyFill="1" applyBorder="1" applyAlignment="1">
      <alignment horizontal="left" indent="2"/>
    </xf>
    <xf numFmtId="0" fontId="3" fillId="0" borderId="35" xfId="1" applyFont="1" applyFill="1" applyBorder="1" applyAlignment="1">
      <alignment horizontal="left" indent="2"/>
    </xf>
    <xf numFmtId="164" fontId="4" fillId="0" borderId="12" xfId="1" applyNumberFormat="1" applyFont="1" applyFill="1" applyBorder="1" applyAlignment="1">
      <alignment horizontal="right"/>
    </xf>
    <xf numFmtId="164" fontId="4" fillId="0" borderId="13" xfId="1" applyNumberFormat="1" applyFont="1" applyFill="1" applyBorder="1" applyAlignment="1">
      <alignment horizontal="right"/>
    </xf>
    <xf numFmtId="164" fontId="5" fillId="0" borderId="7" xfId="1" applyNumberFormat="1" applyFont="1" applyFill="1" applyBorder="1" applyAlignment="1">
      <alignment horizontal="right"/>
    </xf>
    <xf numFmtId="164" fontId="5" fillId="0" borderId="8" xfId="1" applyNumberFormat="1" applyFont="1" applyFill="1" applyBorder="1" applyAlignment="1">
      <alignment horizontal="right"/>
    </xf>
    <xf numFmtId="0" fontId="2" fillId="0" borderId="3" xfId="1" applyFont="1" applyFill="1" applyBorder="1" applyAlignment="1">
      <alignment horizontal="center"/>
    </xf>
    <xf numFmtId="0" fontId="4" fillId="0" borderId="35" xfId="1" applyFont="1" applyFill="1" applyBorder="1" applyAlignment="1">
      <alignment horizontal="left" wrapText="1" indent="3"/>
    </xf>
    <xf numFmtId="0" fontId="4" fillId="0" borderId="33" xfId="1" applyFont="1" applyFill="1" applyBorder="1" applyAlignment="1">
      <alignment horizontal="left" indent="3"/>
    </xf>
    <xf numFmtId="164" fontId="8" fillId="0" borderId="13" xfId="1" applyNumberFormat="1" applyFont="1" applyFill="1" applyBorder="1" applyAlignment="1">
      <alignment horizontal="right"/>
    </xf>
    <xf numFmtId="164" fontId="3" fillId="0" borderId="12" xfId="1" applyNumberFormat="1" applyFont="1" applyFill="1" applyBorder="1" applyAlignment="1">
      <alignment horizontal="right"/>
    </xf>
    <xf numFmtId="164" fontId="3" fillId="0" borderId="13" xfId="1" applyNumberFormat="1" applyFont="1" applyFill="1" applyBorder="1" applyAlignment="1">
      <alignment horizontal="right"/>
    </xf>
    <xf numFmtId="0" fontId="5" fillId="0" borderId="32" xfId="1" applyFont="1" applyFill="1" applyBorder="1" applyAlignment="1">
      <alignment horizontal="left"/>
    </xf>
    <xf numFmtId="0" fontId="2" fillId="0" borderId="3" xfId="1" applyFont="1" applyFill="1" applyBorder="1" applyAlignment="1"/>
    <xf numFmtId="0" fontId="2" fillId="0" borderId="26" xfId="1" applyFont="1" applyFill="1" applyBorder="1" applyAlignment="1"/>
    <xf numFmtId="0" fontId="4" fillId="0" borderId="24" xfId="1" applyFont="1" applyFill="1" applyBorder="1" applyAlignment="1"/>
    <xf numFmtId="0" fontId="4" fillId="0" borderId="27" xfId="1" applyFont="1" applyFill="1" applyBorder="1" applyAlignment="1"/>
    <xf numFmtId="0" fontId="4" fillId="0" borderId="0" xfId="1" applyFont="1" applyFill="1" applyBorder="1"/>
    <xf numFmtId="0" fontId="2" fillId="0" borderId="37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/>
    </xf>
    <xf numFmtId="3" fontId="2" fillId="0" borderId="37" xfId="1" applyNumberFormat="1" applyFont="1" applyFill="1" applyBorder="1"/>
    <xf numFmtId="3" fontId="2" fillId="0" borderId="23" xfId="1" applyNumberFormat="1" applyFont="1" applyFill="1" applyBorder="1"/>
    <xf numFmtId="0" fontId="5" fillId="0" borderId="1" xfId="1" applyFont="1" applyFill="1" applyBorder="1"/>
    <xf numFmtId="3" fontId="5" fillId="0" borderId="36" xfId="1" applyNumberFormat="1" applyFont="1" applyFill="1" applyBorder="1"/>
    <xf numFmtId="3" fontId="5" fillId="0" borderId="25" xfId="1" applyNumberFormat="1" applyFont="1" applyFill="1" applyBorder="1"/>
    <xf numFmtId="0" fontId="5" fillId="0" borderId="1" xfId="1" applyFont="1" applyFill="1" applyBorder="1" applyAlignment="1">
      <alignment wrapText="1"/>
    </xf>
    <xf numFmtId="14" fontId="5" fillId="0" borderId="2" xfId="1" applyNumberFormat="1" applyFont="1" applyFill="1" applyBorder="1"/>
    <xf numFmtId="3" fontId="5" fillId="0" borderId="37" xfId="1" applyNumberFormat="1" applyFont="1" applyFill="1" applyBorder="1"/>
    <xf numFmtId="3" fontId="5" fillId="0" borderId="23" xfId="1" applyNumberFormat="1" applyFont="1" applyFill="1" applyBorder="1"/>
    <xf numFmtId="14" fontId="5" fillId="0" borderId="41" xfId="1" applyNumberFormat="1" applyFont="1" applyFill="1" applyBorder="1"/>
    <xf numFmtId="3" fontId="5" fillId="0" borderId="38" xfId="1" applyNumberFormat="1" applyFont="1" applyFill="1" applyBorder="1"/>
    <xf numFmtId="3" fontId="5" fillId="0" borderId="21" xfId="1" applyNumberFormat="1" applyFont="1" applyFill="1" applyBorder="1"/>
    <xf numFmtId="0" fontId="4" fillId="0" borderId="43" xfId="1" applyFont="1" applyFill="1" applyBorder="1" applyAlignment="1">
      <alignment horizontal="left" wrapText="1" indent="2"/>
    </xf>
    <xf numFmtId="3" fontId="3" fillId="0" borderId="39" xfId="1" applyNumberFormat="1" applyFont="1" applyFill="1" applyBorder="1"/>
    <xf numFmtId="3" fontId="4" fillId="0" borderId="24" xfId="1" applyNumberFormat="1" applyFont="1" applyFill="1" applyBorder="1"/>
    <xf numFmtId="3" fontId="4" fillId="0" borderId="39" xfId="1" applyNumberFormat="1" applyFont="1" applyFill="1" applyBorder="1"/>
    <xf numFmtId="0" fontId="4" fillId="0" borderId="42" xfId="1" applyFont="1" applyFill="1" applyBorder="1" applyAlignment="1">
      <alignment horizontal="left" indent="2"/>
    </xf>
    <xf numFmtId="3" fontId="4" fillId="0" borderId="40" xfId="1" applyNumberFormat="1" applyFont="1" applyFill="1" applyBorder="1"/>
    <xf numFmtId="3" fontId="4" fillId="0" borderId="22" xfId="1" applyNumberFormat="1" applyFont="1" applyFill="1" applyBorder="1"/>
    <xf numFmtId="0" fontId="2" fillId="0" borderId="1" xfId="1" applyFont="1" applyFill="1" applyBorder="1" applyAlignment="1">
      <alignment horizontal="center"/>
    </xf>
    <xf numFmtId="3" fontId="2" fillId="0" borderId="36" xfId="1" applyNumberFormat="1" applyFont="1" applyFill="1" applyBorder="1"/>
    <xf numFmtId="3" fontId="2" fillId="0" borderId="25" xfId="1" applyNumberFormat="1" applyFont="1" applyFill="1" applyBorder="1"/>
    <xf numFmtId="0" fontId="5" fillId="0" borderId="1" xfId="1" applyFont="1" applyFill="1" applyBorder="1" applyAlignment="1">
      <alignment horizontal="left"/>
    </xf>
    <xf numFmtId="0" fontId="5" fillId="0" borderId="41" xfId="1" applyFont="1" applyFill="1" applyBorder="1"/>
    <xf numFmtId="3" fontId="5" fillId="0" borderId="24" xfId="1" applyNumberFormat="1" applyFont="1" applyFill="1" applyBorder="1"/>
    <xf numFmtId="3" fontId="5" fillId="0" borderId="22" xfId="1" applyNumberFormat="1" applyFont="1" applyFill="1" applyBorder="1"/>
    <xf numFmtId="0" fontId="2" fillId="0" borderId="1" xfId="1" applyFont="1" applyFill="1" applyBorder="1"/>
    <xf numFmtId="0" fontId="2" fillId="0" borderId="41" xfId="1" applyFont="1" applyFill="1" applyBorder="1"/>
    <xf numFmtId="0" fontId="4" fillId="0" borderId="43" xfId="1" applyFont="1" applyFill="1" applyBorder="1" applyAlignment="1">
      <alignment horizontal="left" indent="2"/>
    </xf>
    <xf numFmtId="0" fontId="2" fillId="0" borderId="2" xfId="1" applyFont="1" applyFill="1" applyBorder="1"/>
    <xf numFmtId="3" fontId="2" fillId="0" borderId="44" xfId="1" applyNumberFormat="1" applyFont="1" applyFill="1" applyBorder="1"/>
    <xf numFmtId="44" fontId="2" fillId="0" borderId="18" xfId="2" applyFont="1" applyFill="1" applyBorder="1" applyAlignment="1">
      <alignment horizontal="center" vertical="center"/>
    </xf>
    <xf numFmtId="44" fontId="2" fillId="0" borderId="19" xfId="2" applyFont="1" applyFill="1" applyBorder="1" applyAlignment="1">
      <alignment horizontal="center" vertical="center"/>
    </xf>
    <xf numFmtId="44" fontId="2" fillId="0" borderId="2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right" vertical="center" wrapText="1"/>
    </xf>
    <xf numFmtId="0" fontId="6" fillId="0" borderId="0" xfId="1" applyFont="1" applyFill="1" applyAlignment="1">
      <alignment horizontal="center" vertical="center" wrapText="1"/>
    </xf>
    <xf numFmtId="0" fontId="2" fillId="0" borderId="41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44" fontId="2" fillId="0" borderId="36" xfId="2" applyFont="1" applyFill="1" applyBorder="1" applyAlignment="1">
      <alignment horizontal="center" vertical="center"/>
    </xf>
    <xf numFmtId="44" fontId="2" fillId="0" borderId="25" xfId="2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Pénznem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9"/>
  <sheetViews>
    <sheetView tabSelected="1" view="pageLayout" topLeftCell="B1" zoomScaleNormal="100" workbookViewId="0">
      <selection activeCell="E2" sqref="E2:F2"/>
    </sheetView>
  </sheetViews>
  <sheetFormatPr defaultColWidth="9.1796875" defaultRowHeight="13" x14ac:dyDescent="0.3"/>
  <cols>
    <col min="1" max="1" width="50" style="2" customWidth="1"/>
    <col min="2" max="2" width="14.7265625" style="2" customWidth="1"/>
    <col min="3" max="4" width="12.1796875" style="2" customWidth="1"/>
    <col min="5" max="6" width="14.7265625" style="2" customWidth="1"/>
    <col min="7" max="8" width="12.1796875" style="2" customWidth="1"/>
    <col min="9" max="9" width="14.7265625" style="2" customWidth="1"/>
    <col min="10" max="16384" width="9.1796875" style="2"/>
  </cols>
  <sheetData>
    <row r="1" spans="1:10" ht="41.25" customHeight="1" x14ac:dyDescent="0.3">
      <c r="A1" s="138" t="s">
        <v>72</v>
      </c>
      <c r="B1" s="138"/>
      <c r="C1" s="138"/>
      <c r="D1" s="138"/>
      <c r="E1" s="138"/>
      <c r="F1" s="138"/>
      <c r="G1" s="138"/>
      <c r="H1" s="138"/>
      <c r="I1" s="138"/>
    </row>
    <row r="2" spans="1:10" ht="12" customHeight="1" x14ac:dyDescent="0.2">
      <c r="A2" s="58"/>
      <c r="B2" s="58"/>
      <c r="C2" s="58"/>
      <c r="H2" s="137" t="s">
        <v>80</v>
      </c>
      <c r="I2" s="137"/>
      <c r="J2" s="59"/>
    </row>
    <row r="3" spans="1:10" ht="18" customHeight="1" x14ac:dyDescent="0.3">
      <c r="A3" s="143" t="s">
        <v>0</v>
      </c>
      <c r="B3" s="134" t="s">
        <v>56</v>
      </c>
      <c r="C3" s="135"/>
      <c r="D3" s="135"/>
      <c r="E3" s="136"/>
      <c r="F3" s="134" t="s">
        <v>74</v>
      </c>
      <c r="G3" s="135"/>
      <c r="H3" s="135"/>
      <c r="I3" s="136"/>
    </row>
    <row r="4" spans="1:10" ht="39" x14ac:dyDescent="0.3">
      <c r="A4" s="144"/>
      <c r="B4" s="33" t="s">
        <v>1</v>
      </c>
      <c r="C4" s="34" t="s">
        <v>2</v>
      </c>
      <c r="D4" s="34" t="s">
        <v>79</v>
      </c>
      <c r="E4" s="35" t="s">
        <v>4</v>
      </c>
      <c r="F4" s="33" t="s">
        <v>1</v>
      </c>
      <c r="G4" s="34" t="s">
        <v>2</v>
      </c>
      <c r="H4" s="34" t="s">
        <v>79</v>
      </c>
      <c r="I4" s="35" t="s">
        <v>4</v>
      </c>
    </row>
    <row r="5" spans="1:10" ht="21.75" customHeight="1" x14ac:dyDescent="0.3">
      <c r="A5" s="60" t="s">
        <v>5</v>
      </c>
      <c r="B5" s="18">
        <f t="shared" ref="B5:I5" si="0">B6+B13+B17+B36+B38</f>
        <v>2077068000</v>
      </c>
      <c r="C5" s="8">
        <f t="shared" si="0"/>
        <v>0</v>
      </c>
      <c r="D5" s="8">
        <f t="shared" si="0"/>
        <v>0</v>
      </c>
      <c r="E5" s="9">
        <f t="shared" si="0"/>
        <v>2077068000</v>
      </c>
      <c r="F5" s="18">
        <f t="shared" si="0"/>
        <v>2182215629</v>
      </c>
      <c r="G5" s="8">
        <f t="shared" si="0"/>
        <v>0</v>
      </c>
      <c r="H5" s="8">
        <f t="shared" si="0"/>
        <v>3172445</v>
      </c>
      <c r="I5" s="9">
        <f t="shared" si="0"/>
        <v>2185388074</v>
      </c>
    </row>
    <row r="6" spans="1:10" ht="27" x14ac:dyDescent="0.35">
      <c r="A6" s="61" t="s">
        <v>76</v>
      </c>
      <c r="B6" s="62">
        <f>B7+B8+B9+B10+B11+B12</f>
        <v>861713000</v>
      </c>
      <c r="C6" s="63">
        <f>C7+C8+C9+C10+C11+C12</f>
        <v>0</v>
      </c>
      <c r="D6" s="63">
        <f>D7+D8+D9+D10+D11+D12</f>
        <v>0</v>
      </c>
      <c r="E6" s="64">
        <f>SUM(E7:E12)</f>
        <v>861713000</v>
      </c>
      <c r="F6" s="62">
        <f>F7+F8+F9+F10+F11+F12</f>
        <v>876173150</v>
      </c>
      <c r="G6" s="63">
        <f>G7+G8+G9+G10+G11+G12</f>
        <v>0</v>
      </c>
      <c r="H6" s="63">
        <f>H7+H8+H9+H10+H11+H12</f>
        <v>0</v>
      </c>
      <c r="I6" s="64">
        <f>SUM(I7:I12)</f>
        <v>876173150</v>
      </c>
    </row>
    <row r="7" spans="1:10" ht="22.5" customHeight="1" x14ac:dyDescent="0.3">
      <c r="A7" s="65" t="s">
        <v>57</v>
      </c>
      <c r="B7" s="66">
        <v>268574000</v>
      </c>
      <c r="C7" s="67"/>
      <c r="D7" s="67"/>
      <c r="E7" s="22">
        <f t="shared" ref="E7:E59" si="1">SUM(B7:D7)</f>
        <v>268574000</v>
      </c>
      <c r="F7" s="66">
        <v>268574000</v>
      </c>
      <c r="G7" s="67"/>
      <c r="H7" s="67"/>
      <c r="I7" s="22">
        <f t="shared" ref="I7:I12" si="2">SUM(F7:H7)</f>
        <v>268574000</v>
      </c>
    </row>
    <row r="8" spans="1:10" ht="26" x14ac:dyDescent="0.3">
      <c r="A8" s="68" t="s">
        <v>78</v>
      </c>
      <c r="B8" s="66">
        <v>234733000</v>
      </c>
      <c r="C8" s="67"/>
      <c r="D8" s="67"/>
      <c r="E8" s="22">
        <f t="shared" si="1"/>
        <v>234733000</v>
      </c>
      <c r="F8" s="66">
        <v>242001000</v>
      </c>
      <c r="G8" s="67"/>
      <c r="H8" s="67"/>
      <c r="I8" s="22">
        <f t="shared" si="2"/>
        <v>242001000</v>
      </c>
    </row>
    <row r="9" spans="1:10" ht="26" x14ac:dyDescent="0.3">
      <c r="A9" s="69" t="s">
        <v>58</v>
      </c>
      <c r="B9" s="66">
        <v>331468000</v>
      </c>
      <c r="C9" s="67"/>
      <c r="D9" s="67"/>
      <c r="E9" s="22">
        <f t="shared" si="1"/>
        <v>331468000</v>
      </c>
      <c r="F9" s="66">
        <v>329036678</v>
      </c>
      <c r="G9" s="67"/>
      <c r="H9" s="67"/>
      <c r="I9" s="22">
        <f t="shared" si="2"/>
        <v>329036678</v>
      </c>
    </row>
    <row r="10" spans="1:10" ht="21.75" customHeight="1" x14ac:dyDescent="0.3">
      <c r="A10" s="70" t="s">
        <v>6</v>
      </c>
      <c r="B10" s="66">
        <v>26938000</v>
      </c>
      <c r="C10" s="67"/>
      <c r="D10" s="67"/>
      <c r="E10" s="22">
        <f t="shared" si="1"/>
        <v>26938000</v>
      </c>
      <c r="F10" s="66">
        <v>26938000</v>
      </c>
      <c r="G10" s="67"/>
      <c r="H10" s="67"/>
      <c r="I10" s="22">
        <f t="shared" si="2"/>
        <v>26938000</v>
      </c>
    </row>
    <row r="11" spans="1:10" ht="21.75" customHeight="1" x14ac:dyDescent="0.3">
      <c r="A11" s="65" t="s">
        <v>7</v>
      </c>
      <c r="B11" s="66"/>
      <c r="C11" s="67"/>
      <c r="D11" s="67"/>
      <c r="E11" s="22">
        <f t="shared" si="1"/>
        <v>0</v>
      </c>
      <c r="F11" s="66">
        <v>9020472</v>
      </c>
      <c r="G11" s="67"/>
      <c r="H11" s="67"/>
      <c r="I11" s="22">
        <f t="shared" si="2"/>
        <v>9020472</v>
      </c>
    </row>
    <row r="12" spans="1:10" ht="21.75" customHeight="1" x14ac:dyDescent="0.3">
      <c r="A12" s="71" t="s">
        <v>8</v>
      </c>
      <c r="B12" s="72"/>
      <c r="C12" s="73"/>
      <c r="D12" s="73"/>
      <c r="E12" s="74">
        <f t="shared" si="1"/>
        <v>0</v>
      </c>
      <c r="F12" s="72">
        <v>603000</v>
      </c>
      <c r="G12" s="73"/>
      <c r="H12" s="73"/>
      <c r="I12" s="74">
        <f t="shared" si="2"/>
        <v>603000</v>
      </c>
    </row>
    <row r="13" spans="1:10" ht="27" x14ac:dyDescent="0.35">
      <c r="A13" s="61" t="s">
        <v>77</v>
      </c>
      <c r="B13" s="62">
        <f>B14+B15+B16</f>
        <v>353725000</v>
      </c>
      <c r="C13" s="63">
        <f>C14+C15+C16</f>
        <v>0</v>
      </c>
      <c r="D13" s="63"/>
      <c r="E13" s="64">
        <f>SUM(E14:E16)</f>
        <v>353725000</v>
      </c>
      <c r="F13" s="62">
        <f>F14+F15+F16</f>
        <v>411712479</v>
      </c>
      <c r="G13" s="63">
        <f>G14+G15+G16</f>
        <v>0</v>
      </c>
      <c r="H13" s="63">
        <f>H14+H15+H16</f>
        <v>3172445</v>
      </c>
      <c r="I13" s="64">
        <f>SUM(I14:I16)</f>
        <v>414884924</v>
      </c>
    </row>
    <row r="14" spans="1:10" ht="21.75" customHeight="1" x14ac:dyDescent="0.3">
      <c r="A14" s="65" t="s">
        <v>9</v>
      </c>
      <c r="B14" s="66"/>
      <c r="C14" s="67"/>
      <c r="D14" s="67"/>
      <c r="E14" s="22">
        <f t="shared" si="1"/>
        <v>0</v>
      </c>
      <c r="F14" s="66"/>
      <c r="G14" s="67"/>
      <c r="H14" s="67"/>
      <c r="I14" s="22">
        <f t="shared" ref="I14:I16" si="3">SUM(F14:H14)</f>
        <v>0</v>
      </c>
    </row>
    <row r="15" spans="1:10" ht="21.75" customHeight="1" x14ac:dyDescent="0.3">
      <c r="A15" s="65" t="s">
        <v>10</v>
      </c>
      <c r="B15" s="66"/>
      <c r="C15" s="67"/>
      <c r="D15" s="67"/>
      <c r="E15" s="22">
        <f t="shared" si="1"/>
        <v>0</v>
      </c>
      <c r="F15" s="66"/>
      <c r="G15" s="67"/>
      <c r="H15" s="67"/>
      <c r="I15" s="22">
        <f t="shared" si="3"/>
        <v>0</v>
      </c>
    </row>
    <row r="16" spans="1:10" ht="21.75" customHeight="1" x14ac:dyDescent="0.3">
      <c r="A16" s="71" t="s">
        <v>11</v>
      </c>
      <c r="B16" s="75">
        <v>353725000</v>
      </c>
      <c r="C16" s="73"/>
      <c r="D16" s="76"/>
      <c r="E16" s="74">
        <f t="shared" si="1"/>
        <v>353725000</v>
      </c>
      <c r="F16" s="75">
        <v>411712479</v>
      </c>
      <c r="G16" s="73"/>
      <c r="H16" s="76">
        <v>3172445</v>
      </c>
      <c r="I16" s="74">
        <f t="shared" si="3"/>
        <v>414884924</v>
      </c>
    </row>
    <row r="17" spans="1:9" ht="21.75" customHeight="1" x14ac:dyDescent="0.35">
      <c r="A17" s="77" t="s">
        <v>12</v>
      </c>
      <c r="B17" s="62">
        <f>B18+B23+B28+B34</f>
        <v>681130000</v>
      </c>
      <c r="C17" s="63">
        <f t="shared" ref="C17:D17" si="4">C18+C23+C28+C34</f>
        <v>0</v>
      </c>
      <c r="D17" s="63">
        <f t="shared" si="4"/>
        <v>0</v>
      </c>
      <c r="E17" s="78">
        <f>E18+E23+E28+E34</f>
        <v>681130000</v>
      </c>
      <c r="F17" s="62">
        <f>F18+F23+F28+F34</f>
        <v>681136000</v>
      </c>
      <c r="G17" s="63">
        <f t="shared" ref="G17:H17" si="5">G18+G23+G28+G34</f>
        <v>0</v>
      </c>
      <c r="H17" s="63">
        <f t="shared" si="5"/>
        <v>0</v>
      </c>
      <c r="I17" s="78">
        <f>I18+I23+I28+I34</f>
        <v>681136000</v>
      </c>
    </row>
    <row r="18" spans="1:9" ht="21.75" customHeight="1" x14ac:dyDescent="0.3">
      <c r="A18" s="79" t="s">
        <v>13</v>
      </c>
      <c r="B18" s="80">
        <f>B19+B20+B21+B22</f>
        <v>126230000</v>
      </c>
      <c r="C18" s="81">
        <f t="shared" ref="C18:D18" si="6">C19+C20+C21</f>
        <v>0</v>
      </c>
      <c r="D18" s="81">
        <f t="shared" si="6"/>
        <v>0</v>
      </c>
      <c r="E18" s="22">
        <f>E19+E20+E21+E22</f>
        <v>126230000</v>
      </c>
      <c r="F18" s="80">
        <f>F19+F20+F21+F22</f>
        <v>126230000</v>
      </c>
      <c r="G18" s="81">
        <f t="shared" ref="G18:H18" si="7">G19+G20+G21</f>
        <v>0</v>
      </c>
      <c r="H18" s="81">
        <f t="shared" si="7"/>
        <v>0</v>
      </c>
      <c r="I18" s="22">
        <f>I19+I20+I21+I22</f>
        <v>126230000</v>
      </c>
    </row>
    <row r="19" spans="1:9" ht="21.75" customHeight="1" x14ac:dyDescent="0.3">
      <c r="A19" s="82" t="s">
        <v>14</v>
      </c>
      <c r="B19" s="66">
        <v>74000000</v>
      </c>
      <c r="C19" s="81"/>
      <c r="D19" s="81"/>
      <c r="E19" s="22">
        <f t="shared" si="1"/>
        <v>74000000</v>
      </c>
      <c r="F19" s="66">
        <v>74000000</v>
      </c>
      <c r="G19" s="81"/>
      <c r="H19" s="81"/>
      <c r="I19" s="22">
        <f t="shared" ref="I19:I22" si="8">SUM(F19:H19)</f>
        <v>74000000</v>
      </c>
    </row>
    <row r="20" spans="1:9" ht="21.75" customHeight="1" x14ac:dyDescent="0.3">
      <c r="A20" s="65" t="s">
        <v>15</v>
      </c>
      <c r="B20" s="66">
        <v>7200000</v>
      </c>
      <c r="C20" s="81"/>
      <c r="D20" s="81"/>
      <c r="E20" s="22">
        <f t="shared" si="1"/>
        <v>7200000</v>
      </c>
      <c r="F20" s="66">
        <v>7200000</v>
      </c>
      <c r="G20" s="81"/>
      <c r="H20" s="81"/>
      <c r="I20" s="22">
        <f t="shared" si="8"/>
        <v>7200000</v>
      </c>
    </row>
    <row r="21" spans="1:9" ht="21.75" customHeight="1" x14ac:dyDescent="0.3">
      <c r="A21" s="65" t="s">
        <v>16</v>
      </c>
      <c r="B21" s="66">
        <v>45000000</v>
      </c>
      <c r="C21" s="81"/>
      <c r="D21" s="81"/>
      <c r="E21" s="22">
        <f t="shared" si="1"/>
        <v>45000000</v>
      </c>
      <c r="F21" s="66">
        <v>45000000</v>
      </c>
      <c r="G21" s="81"/>
      <c r="H21" s="81"/>
      <c r="I21" s="22">
        <f t="shared" si="8"/>
        <v>45000000</v>
      </c>
    </row>
    <row r="22" spans="1:9" ht="21.75" customHeight="1" x14ac:dyDescent="0.3">
      <c r="A22" s="65" t="s">
        <v>59</v>
      </c>
      <c r="B22" s="66">
        <v>30000</v>
      </c>
      <c r="C22" s="81"/>
      <c r="D22" s="81"/>
      <c r="E22" s="22">
        <f t="shared" si="1"/>
        <v>30000</v>
      </c>
      <c r="F22" s="66">
        <v>30000</v>
      </c>
      <c r="G22" s="81"/>
      <c r="H22" s="81"/>
      <c r="I22" s="22">
        <f t="shared" si="8"/>
        <v>30000</v>
      </c>
    </row>
    <row r="23" spans="1:9" ht="21.75" customHeight="1" x14ac:dyDescent="0.3">
      <c r="A23" s="79" t="s">
        <v>60</v>
      </c>
      <c r="B23" s="80">
        <f>SUM(B24:B27)</f>
        <v>547600000</v>
      </c>
      <c r="C23" s="81">
        <f t="shared" ref="C23:D23" si="9">SUM(C24:C27)</f>
        <v>0</v>
      </c>
      <c r="D23" s="81">
        <f t="shared" si="9"/>
        <v>0</v>
      </c>
      <c r="E23" s="22">
        <f>SUM(E24:E27)</f>
        <v>547600000</v>
      </c>
      <c r="F23" s="80">
        <f>SUM(F24:F27)</f>
        <v>547600000</v>
      </c>
      <c r="G23" s="81">
        <f t="shared" ref="G23:H23" si="10">SUM(G24:G27)</f>
        <v>0</v>
      </c>
      <c r="H23" s="81">
        <f t="shared" si="10"/>
        <v>0</v>
      </c>
      <c r="I23" s="22">
        <f>SUM(I24:I27)</f>
        <v>547600000</v>
      </c>
    </row>
    <row r="24" spans="1:9" ht="21.75" customHeight="1" x14ac:dyDescent="0.3">
      <c r="A24" s="65" t="s">
        <v>17</v>
      </c>
      <c r="B24" s="66">
        <v>510000000</v>
      </c>
      <c r="C24" s="67"/>
      <c r="D24" s="67"/>
      <c r="E24" s="22">
        <f t="shared" si="1"/>
        <v>510000000</v>
      </c>
      <c r="F24" s="66">
        <v>510000000</v>
      </c>
      <c r="G24" s="67"/>
      <c r="H24" s="67"/>
      <c r="I24" s="22">
        <f t="shared" ref="I24:I27" si="11">SUM(F24:H24)</f>
        <v>510000000</v>
      </c>
    </row>
    <row r="25" spans="1:9" ht="27" customHeight="1" x14ac:dyDescent="0.3">
      <c r="A25" s="68" t="s">
        <v>61</v>
      </c>
      <c r="B25" s="66">
        <v>36000000</v>
      </c>
      <c r="C25" s="67"/>
      <c r="D25" s="67"/>
      <c r="E25" s="22">
        <f t="shared" si="1"/>
        <v>36000000</v>
      </c>
      <c r="F25" s="66">
        <v>36000000</v>
      </c>
      <c r="G25" s="67"/>
      <c r="H25" s="67"/>
      <c r="I25" s="22">
        <f t="shared" si="11"/>
        <v>36000000</v>
      </c>
    </row>
    <row r="26" spans="1:9" ht="21.75" customHeight="1" x14ac:dyDescent="0.3">
      <c r="A26" s="65" t="s">
        <v>62</v>
      </c>
      <c r="B26" s="66">
        <v>1000000</v>
      </c>
      <c r="C26" s="67"/>
      <c r="D26" s="67"/>
      <c r="E26" s="22">
        <f t="shared" si="1"/>
        <v>1000000</v>
      </c>
      <c r="F26" s="66">
        <v>1000000</v>
      </c>
      <c r="G26" s="67"/>
      <c r="H26" s="67"/>
      <c r="I26" s="22">
        <f t="shared" si="11"/>
        <v>1000000</v>
      </c>
    </row>
    <row r="27" spans="1:9" ht="21.75" customHeight="1" x14ac:dyDescent="0.3">
      <c r="A27" s="65" t="s">
        <v>63</v>
      </c>
      <c r="B27" s="66">
        <v>600000</v>
      </c>
      <c r="C27" s="67"/>
      <c r="D27" s="67"/>
      <c r="E27" s="22">
        <f t="shared" si="1"/>
        <v>600000</v>
      </c>
      <c r="F27" s="66">
        <v>600000</v>
      </c>
      <c r="G27" s="67"/>
      <c r="H27" s="67"/>
      <c r="I27" s="22">
        <f t="shared" si="11"/>
        <v>600000</v>
      </c>
    </row>
    <row r="28" spans="1:9" ht="21.75" customHeight="1" x14ac:dyDescent="0.3">
      <c r="A28" s="83" t="s">
        <v>64</v>
      </c>
      <c r="B28" s="80">
        <f>SUM(B29:B32)</f>
        <v>6800000</v>
      </c>
      <c r="C28" s="81"/>
      <c r="D28" s="81">
        <f t="shared" ref="D28" si="12">SUM(D29:D32)</f>
        <v>0</v>
      </c>
      <c r="E28" s="22">
        <f>SUM(B28:D28)</f>
        <v>6800000</v>
      </c>
      <c r="F28" s="80">
        <f>SUM(F29:F33)</f>
        <v>6806000</v>
      </c>
      <c r="G28" s="81"/>
      <c r="H28" s="81">
        <f t="shared" ref="H28" si="13">SUM(H29:H32)</f>
        <v>0</v>
      </c>
      <c r="I28" s="22">
        <f>SUM(F28:H28)</f>
        <v>6806000</v>
      </c>
    </row>
    <row r="29" spans="1:9" ht="21.75" customHeight="1" x14ac:dyDescent="0.3">
      <c r="A29" s="65" t="s">
        <v>65</v>
      </c>
      <c r="B29" s="80">
        <v>100000</v>
      </c>
      <c r="C29" s="81">
        <f>C30+C31</f>
        <v>0</v>
      </c>
      <c r="D29" s="81"/>
      <c r="E29" s="22">
        <f>SUM(B29:D29)</f>
        <v>100000</v>
      </c>
      <c r="F29" s="80">
        <v>100000</v>
      </c>
      <c r="G29" s="81">
        <f>G30+G31</f>
        <v>0</v>
      </c>
      <c r="H29" s="81"/>
      <c r="I29" s="22">
        <f>SUM(F29:H29)</f>
        <v>100000</v>
      </c>
    </row>
    <row r="30" spans="1:9" ht="21.75" customHeight="1" x14ac:dyDescent="0.3">
      <c r="A30" s="65" t="s">
        <v>66</v>
      </c>
      <c r="B30" s="66">
        <v>300000</v>
      </c>
      <c r="C30" s="67"/>
      <c r="D30" s="67"/>
      <c r="E30" s="22">
        <f t="shared" si="1"/>
        <v>300000</v>
      </c>
      <c r="F30" s="66">
        <v>300000</v>
      </c>
      <c r="G30" s="67"/>
      <c r="H30" s="67"/>
      <c r="I30" s="22">
        <f t="shared" ref="I30:I33" si="14">SUM(F30:H30)</f>
        <v>300000</v>
      </c>
    </row>
    <row r="31" spans="1:9" ht="28.5" customHeight="1" x14ac:dyDescent="0.3">
      <c r="A31" s="68" t="s">
        <v>67</v>
      </c>
      <c r="B31" s="66">
        <v>400000</v>
      </c>
      <c r="C31" s="67"/>
      <c r="D31" s="67"/>
      <c r="E31" s="22">
        <f t="shared" si="1"/>
        <v>400000</v>
      </c>
      <c r="F31" s="66">
        <v>400000</v>
      </c>
      <c r="G31" s="67"/>
      <c r="H31" s="67"/>
      <c r="I31" s="22">
        <f t="shared" si="14"/>
        <v>400000</v>
      </c>
    </row>
    <row r="32" spans="1:9" ht="21.75" customHeight="1" x14ac:dyDescent="0.3">
      <c r="A32" s="65" t="s">
        <v>68</v>
      </c>
      <c r="B32" s="66">
        <v>6000000</v>
      </c>
      <c r="C32" s="81"/>
      <c r="D32" s="81"/>
      <c r="E32" s="22">
        <f t="shared" si="1"/>
        <v>6000000</v>
      </c>
      <c r="F32" s="66">
        <v>6000000</v>
      </c>
      <c r="G32" s="81"/>
      <c r="H32" s="81"/>
      <c r="I32" s="22">
        <f t="shared" si="14"/>
        <v>6000000</v>
      </c>
    </row>
    <row r="33" spans="1:9" ht="21.75" customHeight="1" x14ac:dyDescent="0.3">
      <c r="A33" s="65" t="s">
        <v>75</v>
      </c>
      <c r="B33" s="66"/>
      <c r="C33" s="81"/>
      <c r="D33" s="81"/>
      <c r="E33" s="22"/>
      <c r="F33" s="66">
        <v>6000</v>
      </c>
      <c r="G33" s="81"/>
      <c r="H33" s="81"/>
      <c r="I33" s="22">
        <f t="shared" si="14"/>
        <v>6000</v>
      </c>
    </row>
    <row r="34" spans="1:9" ht="21.75" customHeight="1" x14ac:dyDescent="0.3">
      <c r="A34" s="79" t="s">
        <v>69</v>
      </c>
      <c r="B34" s="66">
        <f>SUM(B35)</f>
        <v>500000</v>
      </c>
      <c r="C34" s="67">
        <f t="shared" ref="C34:I34" si="15">SUM(C35)</f>
        <v>0</v>
      </c>
      <c r="D34" s="67">
        <f t="shared" si="15"/>
        <v>0</v>
      </c>
      <c r="E34" s="22">
        <f t="shared" si="15"/>
        <v>500000</v>
      </c>
      <c r="F34" s="66">
        <f>SUM(F35)</f>
        <v>500000</v>
      </c>
      <c r="G34" s="67">
        <f t="shared" si="15"/>
        <v>0</v>
      </c>
      <c r="H34" s="67">
        <f t="shared" si="15"/>
        <v>0</v>
      </c>
      <c r="I34" s="22">
        <f t="shared" si="15"/>
        <v>500000</v>
      </c>
    </row>
    <row r="35" spans="1:9" ht="21.75" customHeight="1" x14ac:dyDescent="0.3">
      <c r="A35" s="71" t="s">
        <v>70</v>
      </c>
      <c r="B35" s="72">
        <v>500000</v>
      </c>
      <c r="C35" s="76"/>
      <c r="D35" s="76"/>
      <c r="E35" s="74">
        <f>SUM(B35:D35)</f>
        <v>500000</v>
      </c>
      <c r="F35" s="72">
        <v>500000</v>
      </c>
      <c r="G35" s="76"/>
      <c r="H35" s="76"/>
      <c r="I35" s="74">
        <f>SUM(F35:H35)</f>
        <v>500000</v>
      </c>
    </row>
    <row r="36" spans="1:9" ht="21.75" customHeight="1" x14ac:dyDescent="0.35">
      <c r="A36" s="77" t="s">
        <v>81</v>
      </c>
      <c r="B36" s="62">
        <f t="shared" ref="B36:I36" si="16">B37</f>
        <v>170500000</v>
      </c>
      <c r="C36" s="63">
        <f t="shared" si="16"/>
        <v>0</v>
      </c>
      <c r="D36" s="63">
        <f t="shared" si="16"/>
        <v>0</v>
      </c>
      <c r="E36" s="64">
        <f t="shared" si="16"/>
        <v>170500000</v>
      </c>
      <c r="F36" s="62">
        <f t="shared" si="16"/>
        <v>175949000</v>
      </c>
      <c r="G36" s="63">
        <f t="shared" si="16"/>
        <v>0</v>
      </c>
      <c r="H36" s="63">
        <f t="shared" si="16"/>
        <v>0</v>
      </c>
      <c r="I36" s="64">
        <f t="shared" si="16"/>
        <v>175949000</v>
      </c>
    </row>
    <row r="37" spans="1:9" ht="21.75" customHeight="1" x14ac:dyDescent="0.3">
      <c r="A37" s="71" t="s">
        <v>18</v>
      </c>
      <c r="B37" s="84">
        <v>170500000</v>
      </c>
      <c r="C37" s="85"/>
      <c r="D37" s="85"/>
      <c r="E37" s="74">
        <f>SUM(B37:D37)</f>
        <v>170500000</v>
      </c>
      <c r="F37" s="84">
        <v>175949000</v>
      </c>
      <c r="G37" s="85"/>
      <c r="H37" s="85"/>
      <c r="I37" s="74">
        <f>SUM(F37:H37)</f>
        <v>175949000</v>
      </c>
    </row>
    <row r="38" spans="1:9" ht="21.75" customHeight="1" x14ac:dyDescent="0.35">
      <c r="A38" s="77" t="s">
        <v>19</v>
      </c>
      <c r="B38" s="86">
        <f>B39+B40</f>
        <v>10000000</v>
      </c>
      <c r="C38" s="87">
        <f>C39+C40</f>
        <v>0</v>
      </c>
      <c r="D38" s="87"/>
      <c r="E38" s="64">
        <f>E39+E40</f>
        <v>10000000</v>
      </c>
      <c r="F38" s="86">
        <f>F39+F40</f>
        <v>37245000</v>
      </c>
      <c r="G38" s="87">
        <f>G39+G40</f>
        <v>0</v>
      </c>
      <c r="H38" s="87"/>
      <c r="I38" s="64">
        <f>I39+I40</f>
        <v>37245000</v>
      </c>
    </row>
    <row r="39" spans="1:9" ht="21.75" customHeight="1" x14ac:dyDescent="0.3">
      <c r="A39" s="65" t="s">
        <v>20</v>
      </c>
      <c r="B39" s="23">
        <v>10000000</v>
      </c>
      <c r="C39" s="11"/>
      <c r="D39" s="11"/>
      <c r="E39" s="22">
        <f t="shared" si="1"/>
        <v>10000000</v>
      </c>
      <c r="F39" s="23">
        <v>37194000</v>
      </c>
      <c r="G39" s="11"/>
      <c r="H39" s="11"/>
      <c r="I39" s="22">
        <f t="shared" ref="I39:I40" si="17">SUM(F39:H39)</f>
        <v>37194000</v>
      </c>
    </row>
    <row r="40" spans="1:9" ht="21.75" customHeight="1" x14ac:dyDescent="0.3">
      <c r="A40" s="71" t="s">
        <v>21</v>
      </c>
      <c r="B40" s="84"/>
      <c r="C40" s="85"/>
      <c r="D40" s="85"/>
      <c r="E40" s="74">
        <f t="shared" si="1"/>
        <v>0</v>
      </c>
      <c r="F40" s="84">
        <v>51000</v>
      </c>
      <c r="G40" s="85"/>
      <c r="H40" s="85"/>
      <c r="I40" s="74">
        <f t="shared" si="17"/>
        <v>51000</v>
      </c>
    </row>
    <row r="41" spans="1:9" ht="21.75" customHeight="1" x14ac:dyDescent="0.3">
      <c r="A41" s="88" t="s">
        <v>22</v>
      </c>
      <c r="B41" s="26">
        <f>B42+B46+B50</f>
        <v>53663000</v>
      </c>
      <c r="C41" s="16">
        <f>C42+C46+C50</f>
        <v>0</v>
      </c>
      <c r="D41" s="16"/>
      <c r="E41" s="17">
        <f>E42+E46+E50</f>
        <v>53663000</v>
      </c>
      <c r="F41" s="26">
        <f>F42+F46+F50</f>
        <v>92613000</v>
      </c>
      <c r="G41" s="16">
        <f>G42+G46+G50</f>
        <v>0</v>
      </c>
      <c r="H41" s="16"/>
      <c r="I41" s="17">
        <f>I42+I46+I50</f>
        <v>92613000</v>
      </c>
    </row>
    <row r="42" spans="1:9" ht="21.75" customHeight="1" x14ac:dyDescent="0.35">
      <c r="A42" s="77" t="s">
        <v>54</v>
      </c>
      <c r="B42" s="86">
        <f>B43+B44+B45</f>
        <v>41863000</v>
      </c>
      <c r="C42" s="87">
        <f>C43+C44+C45</f>
        <v>0</v>
      </c>
      <c r="D42" s="87"/>
      <c r="E42" s="64">
        <f>SUM(E43:E45)</f>
        <v>41863000</v>
      </c>
      <c r="F42" s="86">
        <f>F43+F44+F45</f>
        <v>80813000</v>
      </c>
      <c r="G42" s="87">
        <f>G43+G44+G45</f>
        <v>0</v>
      </c>
      <c r="H42" s="87"/>
      <c r="I42" s="64">
        <f>SUM(I43:I45)</f>
        <v>80813000</v>
      </c>
    </row>
    <row r="43" spans="1:9" ht="21.75" customHeight="1" x14ac:dyDescent="0.3">
      <c r="A43" s="89" t="s">
        <v>55</v>
      </c>
      <c r="B43" s="23">
        <v>41863000</v>
      </c>
      <c r="C43" s="11"/>
      <c r="D43" s="13"/>
      <c r="E43" s="22">
        <f t="shared" si="1"/>
        <v>41863000</v>
      </c>
      <c r="F43" s="23">
        <v>80813000</v>
      </c>
      <c r="G43" s="11"/>
      <c r="H43" s="13"/>
      <c r="I43" s="22">
        <f t="shared" ref="I43:I45" si="18">SUM(F43:H43)</f>
        <v>80813000</v>
      </c>
    </row>
    <row r="44" spans="1:9" ht="21.75" customHeight="1" x14ac:dyDescent="0.3">
      <c r="A44" s="89" t="s">
        <v>23</v>
      </c>
      <c r="B44" s="23"/>
      <c r="C44" s="11"/>
      <c r="D44" s="11"/>
      <c r="E44" s="22">
        <f t="shared" si="1"/>
        <v>0</v>
      </c>
      <c r="F44" s="23"/>
      <c r="G44" s="11"/>
      <c r="H44" s="11"/>
      <c r="I44" s="22">
        <f t="shared" si="18"/>
        <v>0</v>
      </c>
    </row>
    <row r="45" spans="1:9" ht="21.75" customHeight="1" x14ac:dyDescent="0.3">
      <c r="A45" s="90" t="s">
        <v>24</v>
      </c>
      <c r="B45" s="84"/>
      <c r="C45" s="91"/>
      <c r="D45" s="85"/>
      <c r="E45" s="74">
        <f t="shared" si="1"/>
        <v>0</v>
      </c>
      <c r="F45" s="84"/>
      <c r="G45" s="91"/>
      <c r="H45" s="85"/>
      <c r="I45" s="74">
        <f t="shared" si="18"/>
        <v>0</v>
      </c>
    </row>
    <row r="46" spans="1:9" ht="21.75" customHeight="1" x14ac:dyDescent="0.35">
      <c r="A46" s="77" t="s">
        <v>25</v>
      </c>
      <c r="B46" s="86">
        <f>B47+B48+B49</f>
        <v>10000000</v>
      </c>
      <c r="C46" s="87">
        <f t="shared" ref="C46:D46" si="19">C47+C48+C49</f>
        <v>0</v>
      </c>
      <c r="D46" s="87">
        <f t="shared" si="19"/>
        <v>0</v>
      </c>
      <c r="E46" s="64">
        <f>SUM(E47:E49)</f>
        <v>10000000</v>
      </c>
      <c r="F46" s="86">
        <f>F47+F48+F49</f>
        <v>10000000</v>
      </c>
      <c r="G46" s="87">
        <f t="shared" ref="G46:H46" si="20">G47+G48+G49</f>
        <v>0</v>
      </c>
      <c r="H46" s="87">
        <f t="shared" si="20"/>
        <v>0</v>
      </c>
      <c r="I46" s="64">
        <f>SUM(I47:I49)</f>
        <v>10000000</v>
      </c>
    </row>
    <row r="47" spans="1:9" ht="21.75" customHeight="1" x14ac:dyDescent="0.3">
      <c r="A47" s="65" t="s">
        <v>26</v>
      </c>
      <c r="B47" s="23">
        <v>10000000</v>
      </c>
      <c r="C47" s="12"/>
      <c r="D47" s="11"/>
      <c r="E47" s="22">
        <f t="shared" si="1"/>
        <v>10000000</v>
      </c>
      <c r="F47" s="23">
        <v>8400000</v>
      </c>
      <c r="G47" s="12"/>
      <c r="H47" s="11"/>
      <c r="I47" s="22">
        <f t="shared" ref="I47:I49" si="21">SUM(F47:H47)</f>
        <v>8400000</v>
      </c>
    </row>
    <row r="48" spans="1:9" ht="21.75" customHeight="1" x14ac:dyDescent="0.3">
      <c r="A48" s="65" t="s">
        <v>27</v>
      </c>
      <c r="B48" s="23"/>
      <c r="C48" s="11"/>
      <c r="D48" s="11"/>
      <c r="E48" s="22">
        <f t="shared" si="1"/>
        <v>0</v>
      </c>
      <c r="F48" s="23">
        <v>1600000</v>
      </c>
      <c r="G48" s="11"/>
      <c r="H48" s="11"/>
      <c r="I48" s="22">
        <f t="shared" si="21"/>
        <v>1600000</v>
      </c>
    </row>
    <row r="49" spans="1:9" ht="21.75" customHeight="1" x14ac:dyDescent="0.3">
      <c r="A49" s="71" t="s">
        <v>28</v>
      </c>
      <c r="B49" s="92"/>
      <c r="C49" s="93"/>
      <c r="D49" s="93"/>
      <c r="E49" s="74">
        <f t="shared" si="1"/>
        <v>0</v>
      </c>
      <c r="F49" s="92"/>
      <c r="G49" s="93"/>
      <c r="H49" s="93"/>
      <c r="I49" s="74">
        <f t="shared" si="21"/>
        <v>0</v>
      </c>
    </row>
    <row r="50" spans="1:9" ht="21.75" customHeight="1" x14ac:dyDescent="0.35">
      <c r="A50" s="94" t="s">
        <v>29</v>
      </c>
      <c r="B50" s="86">
        <f>B51+B52</f>
        <v>1800000</v>
      </c>
      <c r="C50" s="87">
        <f t="shared" ref="C50:D50" si="22">C51+C52</f>
        <v>0</v>
      </c>
      <c r="D50" s="87">
        <f t="shared" si="22"/>
        <v>0</v>
      </c>
      <c r="E50" s="64">
        <f>SUM(E51:E52)</f>
        <v>1800000</v>
      </c>
      <c r="F50" s="86">
        <f>F51+F52</f>
        <v>1800000</v>
      </c>
      <c r="G50" s="87">
        <f t="shared" ref="G50:H50" si="23">G51+G52</f>
        <v>0</v>
      </c>
      <c r="H50" s="87">
        <f t="shared" si="23"/>
        <v>0</v>
      </c>
      <c r="I50" s="64">
        <f>SUM(I51:I52)</f>
        <v>1800000</v>
      </c>
    </row>
    <row r="51" spans="1:9" ht="21.75" customHeight="1" x14ac:dyDescent="0.3">
      <c r="A51" s="65" t="s">
        <v>30</v>
      </c>
      <c r="B51" s="23"/>
      <c r="C51" s="11"/>
      <c r="D51" s="11"/>
      <c r="E51" s="22">
        <f t="shared" si="1"/>
        <v>0</v>
      </c>
      <c r="F51" s="23"/>
      <c r="G51" s="11"/>
      <c r="H51" s="11"/>
      <c r="I51" s="22">
        <f t="shared" ref="I51:I52" si="24">SUM(F51:H51)</f>
        <v>0</v>
      </c>
    </row>
    <row r="52" spans="1:9" ht="21.75" customHeight="1" x14ac:dyDescent="0.3">
      <c r="A52" s="71" t="s">
        <v>31</v>
      </c>
      <c r="B52" s="84">
        <v>1800000</v>
      </c>
      <c r="C52" s="85"/>
      <c r="D52" s="85"/>
      <c r="E52" s="74">
        <f t="shared" si="1"/>
        <v>1800000</v>
      </c>
      <c r="F52" s="84">
        <v>1800000</v>
      </c>
      <c r="G52" s="85"/>
      <c r="H52" s="85"/>
      <c r="I52" s="74">
        <f t="shared" si="24"/>
        <v>1800000</v>
      </c>
    </row>
    <row r="53" spans="1:9" ht="21.75" customHeight="1" x14ac:dyDescent="0.3">
      <c r="A53" s="95" t="s">
        <v>32</v>
      </c>
      <c r="B53" s="26">
        <f>B41+B5</f>
        <v>2130731000</v>
      </c>
      <c r="C53" s="16">
        <f>C41+C5</f>
        <v>0</v>
      </c>
      <c r="D53" s="16">
        <f>D41+D5</f>
        <v>0</v>
      </c>
      <c r="E53" s="17">
        <f>E5+E41</f>
        <v>2130731000</v>
      </c>
      <c r="F53" s="26">
        <f>F41+F5</f>
        <v>2274828629</v>
      </c>
      <c r="G53" s="16">
        <f>G41+G5</f>
        <v>0</v>
      </c>
      <c r="H53" s="16">
        <f>H41+H5</f>
        <v>3172445</v>
      </c>
      <c r="I53" s="17">
        <f>I5+I41</f>
        <v>2278001074</v>
      </c>
    </row>
    <row r="54" spans="1:9" ht="21.75" customHeight="1" x14ac:dyDescent="0.3">
      <c r="A54" s="96" t="s">
        <v>33</v>
      </c>
      <c r="B54" s="19">
        <f>B55+B56+B57</f>
        <v>444426000</v>
      </c>
      <c r="C54" s="10">
        <f t="shared" ref="C54:D54" si="25">C55+C56+C57</f>
        <v>0</v>
      </c>
      <c r="D54" s="10">
        <f t="shared" si="25"/>
        <v>0</v>
      </c>
      <c r="E54" s="20">
        <f>SUM(E55:E57)</f>
        <v>444426000</v>
      </c>
      <c r="F54" s="19">
        <f>F55+F56+F57</f>
        <v>442152129</v>
      </c>
      <c r="G54" s="10">
        <f t="shared" ref="G54:H54" si="26">G55+G56+G57</f>
        <v>0</v>
      </c>
      <c r="H54" s="10">
        <f t="shared" si="26"/>
        <v>0</v>
      </c>
      <c r="I54" s="20">
        <f>SUM(I55:I57)</f>
        <v>442152129</v>
      </c>
    </row>
    <row r="55" spans="1:9" ht="21.75" customHeight="1" x14ac:dyDescent="0.3">
      <c r="A55" s="97" t="s">
        <v>34</v>
      </c>
      <c r="B55" s="21"/>
      <c r="C55" s="11"/>
      <c r="D55" s="11"/>
      <c r="E55" s="22">
        <f t="shared" si="1"/>
        <v>0</v>
      </c>
      <c r="F55" s="21"/>
      <c r="G55" s="11"/>
      <c r="H55" s="11"/>
      <c r="I55" s="22">
        <f t="shared" ref="I55:I56" si="27">SUM(F55:H55)</f>
        <v>0</v>
      </c>
    </row>
    <row r="56" spans="1:9" ht="21.75" customHeight="1" x14ac:dyDescent="0.3">
      <c r="A56" s="97" t="s">
        <v>35</v>
      </c>
      <c r="B56" s="23"/>
      <c r="C56" s="11"/>
      <c r="D56" s="11"/>
      <c r="E56" s="22">
        <f t="shared" si="1"/>
        <v>0</v>
      </c>
      <c r="F56" s="23"/>
      <c r="G56" s="11"/>
      <c r="H56" s="11"/>
      <c r="I56" s="22">
        <f t="shared" si="27"/>
        <v>0</v>
      </c>
    </row>
    <row r="57" spans="1:9" ht="21.75" customHeight="1" x14ac:dyDescent="0.3">
      <c r="A57" s="97" t="s">
        <v>36</v>
      </c>
      <c r="B57" s="23">
        <f>B58+B59</f>
        <v>444426000</v>
      </c>
      <c r="C57" s="11">
        <f>C58+C59</f>
        <v>0</v>
      </c>
      <c r="D57" s="11"/>
      <c r="E57" s="22">
        <f>E58+E59</f>
        <v>444426000</v>
      </c>
      <c r="F57" s="23">
        <f>F58+F59</f>
        <v>442152129</v>
      </c>
      <c r="G57" s="11">
        <f>G58+G59</f>
        <v>0</v>
      </c>
      <c r="H57" s="11"/>
      <c r="I57" s="22">
        <f>I58+I59</f>
        <v>442152129</v>
      </c>
    </row>
    <row r="58" spans="1:9" ht="21.75" customHeight="1" x14ac:dyDescent="0.3">
      <c r="A58" s="97" t="s">
        <v>37</v>
      </c>
      <c r="B58" s="23">
        <v>184513000</v>
      </c>
      <c r="C58" s="12"/>
      <c r="D58" s="11"/>
      <c r="E58" s="22">
        <f t="shared" si="1"/>
        <v>184513000</v>
      </c>
      <c r="F58" s="23">
        <v>216596129</v>
      </c>
      <c r="G58" s="12"/>
      <c r="H58" s="11"/>
      <c r="I58" s="22">
        <f t="shared" ref="I58:I59" si="28">SUM(F58:H58)</f>
        <v>216596129</v>
      </c>
    </row>
    <row r="59" spans="1:9" ht="21.75" customHeight="1" x14ac:dyDescent="0.3">
      <c r="A59" s="98" t="s">
        <v>38</v>
      </c>
      <c r="B59" s="24">
        <v>259913000</v>
      </c>
      <c r="C59" s="15"/>
      <c r="D59" s="14"/>
      <c r="E59" s="25">
        <f t="shared" si="1"/>
        <v>259913000</v>
      </c>
      <c r="F59" s="24">
        <v>225556000</v>
      </c>
      <c r="G59" s="15"/>
      <c r="H59" s="14"/>
      <c r="I59" s="25">
        <f t="shared" si="28"/>
        <v>225556000</v>
      </c>
    </row>
    <row r="60" spans="1:9" ht="21.75" customHeight="1" x14ac:dyDescent="0.3">
      <c r="A60" s="95" t="s">
        <v>39</v>
      </c>
      <c r="B60" s="26">
        <f>B54+B53</f>
        <v>2575157000</v>
      </c>
      <c r="C60" s="16">
        <f t="shared" ref="C60:D60" si="29">C54+C53</f>
        <v>0</v>
      </c>
      <c r="D60" s="16">
        <f t="shared" si="29"/>
        <v>0</v>
      </c>
      <c r="E60" s="17">
        <f>E54+E53</f>
        <v>2575157000</v>
      </c>
      <c r="F60" s="26">
        <f>F54+F53</f>
        <v>2716980758</v>
      </c>
      <c r="G60" s="16">
        <f t="shared" ref="G60:H60" si="30">G54+G53</f>
        <v>0</v>
      </c>
      <c r="H60" s="16">
        <f t="shared" si="30"/>
        <v>3172445</v>
      </c>
      <c r="I60" s="17">
        <f>I54+I53</f>
        <v>2720153203</v>
      </c>
    </row>
    <row r="61" spans="1:9" x14ac:dyDescent="0.3">
      <c r="A61" s="99"/>
      <c r="B61" s="99"/>
      <c r="C61" s="99"/>
      <c r="D61" s="99"/>
      <c r="E61" s="99"/>
    </row>
    <row r="62" spans="1:9" ht="30" customHeight="1" x14ac:dyDescent="0.3">
      <c r="A62" s="138" t="s">
        <v>73</v>
      </c>
      <c r="B62" s="138"/>
      <c r="C62" s="138"/>
      <c r="D62" s="138"/>
      <c r="E62" s="138"/>
      <c r="F62" s="138"/>
      <c r="G62" s="138"/>
      <c r="H62" s="138"/>
      <c r="I62" s="138"/>
    </row>
    <row r="63" spans="1:9" ht="15.75" customHeight="1" x14ac:dyDescent="0.3">
      <c r="A63" s="59"/>
      <c r="B63" s="59"/>
      <c r="C63" s="59"/>
      <c r="D63" s="59"/>
      <c r="E63" s="59"/>
      <c r="F63" s="59"/>
      <c r="G63" s="59"/>
      <c r="H63" s="137" t="s">
        <v>80</v>
      </c>
      <c r="I63" s="137"/>
    </row>
    <row r="64" spans="1:9" ht="20.25" customHeight="1" x14ac:dyDescent="0.3">
      <c r="A64" s="139" t="s">
        <v>40</v>
      </c>
      <c r="B64" s="141" t="s">
        <v>56</v>
      </c>
      <c r="C64" s="135"/>
      <c r="D64" s="135"/>
      <c r="E64" s="142"/>
      <c r="F64" s="134" t="s">
        <v>74</v>
      </c>
      <c r="G64" s="135"/>
      <c r="H64" s="135"/>
      <c r="I64" s="136"/>
    </row>
    <row r="65" spans="1:9" ht="26" x14ac:dyDescent="0.3">
      <c r="A65" s="140"/>
      <c r="B65" s="100" t="s">
        <v>1</v>
      </c>
      <c r="C65" s="34" t="s">
        <v>2</v>
      </c>
      <c r="D65" s="34" t="s">
        <v>3</v>
      </c>
      <c r="E65" s="101" t="s">
        <v>4</v>
      </c>
      <c r="F65" s="33" t="s">
        <v>1</v>
      </c>
      <c r="G65" s="34" t="s">
        <v>2</v>
      </c>
      <c r="H65" s="34" t="s">
        <v>3</v>
      </c>
      <c r="I65" s="35" t="s">
        <v>4</v>
      </c>
    </row>
    <row r="66" spans="1:9" ht="21.75" customHeight="1" x14ac:dyDescent="0.3">
      <c r="A66" s="102" t="s">
        <v>41</v>
      </c>
      <c r="B66" s="103">
        <f>B67+B68+B69+B70+B71</f>
        <v>2281581000</v>
      </c>
      <c r="C66" s="6">
        <f t="shared" ref="C66:D66" si="31">C67+C68+C69+C70+C71</f>
        <v>0</v>
      </c>
      <c r="D66" s="6">
        <f t="shared" si="31"/>
        <v>0</v>
      </c>
      <c r="E66" s="104">
        <f>B66+C66+D66</f>
        <v>2281581000</v>
      </c>
      <c r="F66" s="36">
        <f>F67+F68+F69+F70+F71</f>
        <v>2401262758</v>
      </c>
      <c r="G66" s="6">
        <f t="shared" ref="G66:H66" si="32">G67+G68+G69+G70+G71</f>
        <v>0</v>
      </c>
      <c r="H66" s="6">
        <f t="shared" si="32"/>
        <v>3172445</v>
      </c>
      <c r="I66" s="7">
        <f>F66+G66+H66</f>
        <v>2404435203</v>
      </c>
    </row>
    <row r="67" spans="1:9" ht="21.75" customHeight="1" x14ac:dyDescent="0.35">
      <c r="A67" s="105" t="s">
        <v>83</v>
      </c>
      <c r="B67" s="106">
        <v>473600000</v>
      </c>
      <c r="C67" s="50"/>
      <c r="D67" s="50"/>
      <c r="E67" s="107">
        <f>B67+C67+D67</f>
        <v>473600000</v>
      </c>
      <c r="F67" s="49">
        <v>536506951</v>
      </c>
      <c r="G67" s="50"/>
      <c r="H67" s="50">
        <v>2089700</v>
      </c>
      <c r="I67" s="51">
        <f>F67+G67+H67</f>
        <v>538596651</v>
      </c>
    </row>
    <row r="68" spans="1:9" ht="28.5" customHeight="1" x14ac:dyDescent="0.35">
      <c r="A68" s="108" t="s">
        <v>82</v>
      </c>
      <c r="B68" s="106">
        <v>99500000</v>
      </c>
      <c r="C68" s="50"/>
      <c r="D68" s="50"/>
      <c r="E68" s="107">
        <f>B68+C68+D68</f>
        <v>99500000</v>
      </c>
      <c r="F68" s="49">
        <v>106908000</v>
      </c>
      <c r="G68" s="50"/>
      <c r="H68" s="50">
        <v>607874</v>
      </c>
      <c r="I68" s="51">
        <f>F68+G68+H68</f>
        <v>107515874</v>
      </c>
    </row>
    <row r="69" spans="1:9" ht="21.75" customHeight="1" x14ac:dyDescent="0.35">
      <c r="A69" s="105" t="s">
        <v>84</v>
      </c>
      <c r="B69" s="106">
        <v>744561000</v>
      </c>
      <c r="C69" s="50"/>
      <c r="D69" s="50"/>
      <c r="E69" s="107">
        <f>B69+C69+D69</f>
        <v>744561000</v>
      </c>
      <c r="F69" s="49">
        <v>706091392</v>
      </c>
      <c r="G69" s="50"/>
      <c r="H69" s="50">
        <v>474871</v>
      </c>
      <c r="I69" s="51">
        <f>F69+G69+H69</f>
        <v>706566263</v>
      </c>
    </row>
    <row r="70" spans="1:9" ht="21.75" customHeight="1" x14ac:dyDescent="0.35">
      <c r="A70" s="109" t="s">
        <v>42</v>
      </c>
      <c r="B70" s="110">
        <v>41300000</v>
      </c>
      <c r="C70" s="53"/>
      <c r="D70" s="53"/>
      <c r="E70" s="111">
        <f>B70+C70+D70</f>
        <v>41300000</v>
      </c>
      <c r="F70" s="52">
        <v>54800000</v>
      </c>
      <c r="G70" s="53"/>
      <c r="H70" s="53"/>
      <c r="I70" s="54">
        <f>F70+G70+H70</f>
        <v>54800000</v>
      </c>
    </row>
    <row r="71" spans="1:9" ht="21.75" customHeight="1" x14ac:dyDescent="0.35">
      <c r="A71" s="112" t="s">
        <v>43</v>
      </c>
      <c r="B71" s="113">
        <f>B72+B73+B74+B75+B76</f>
        <v>922620000</v>
      </c>
      <c r="C71" s="29">
        <f t="shared" ref="C71:E71" si="33">C72+C73+C74+C75+C76</f>
        <v>0</v>
      </c>
      <c r="D71" s="29">
        <f t="shared" si="33"/>
        <v>0</v>
      </c>
      <c r="E71" s="114">
        <f t="shared" si="33"/>
        <v>922620000</v>
      </c>
      <c r="F71" s="37">
        <f>F72+F73+F74+F75+F76</f>
        <v>996956415</v>
      </c>
      <c r="G71" s="29">
        <f t="shared" ref="G71:I71" si="34">G72+G73+G74+G75+G76</f>
        <v>0</v>
      </c>
      <c r="H71" s="29">
        <f t="shared" si="34"/>
        <v>0</v>
      </c>
      <c r="I71" s="30">
        <f t="shared" si="34"/>
        <v>996956415</v>
      </c>
    </row>
    <row r="72" spans="1:9" ht="21.75" customHeight="1" x14ac:dyDescent="0.3">
      <c r="A72" s="115" t="s">
        <v>44</v>
      </c>
      <c r="B72" s="116"/>
      <c r="C72" s="1"/>
      <c r="D72" s="1"/>
      <c r="E72" s="117">
        <f t="shared" ref="E72:E83" si="35">B72+C72+D72</f>
        <v>0</v>
      </c>
      <c r="F72" s="38">
        <v>2236000</v>
      </c>
      <c r="G72" s="1"/>
      <c r="H72" s="1"/>
      <c r="I72" s="39">
        <f t="shared" ref="I72:I83" si="36">F72+G72+H72</f>
        <v>2236000</v>
      </c>
    </row>
    <row r="73" spans="1:9" ht="25.5" customHeight="1" x14ac:dyDescent="0.3">
      <c r="A73" s="115" t="s">
        <v>45</v>
      </c>
      <c r="B73" s="118"/>
      <c r="C73" s="27"/>
      <c r="D73" s="27"/>
      <c r="E73" s="117">
        <f t="shared" si="35"/>
        <v>0</v>
      </c>
      <c r="F73" s="38">
        <v>50194000</v>
      </c>
      <c r="G73" s="27"/>
      <c r="H73" s="27"/>
      <c r="I73" s="39">
        <f t="shared" si="36"/>
        <v>50194000</v>
      </c>
    </row>
    <row r="74" spans="1:9" ht="25.5" customHeight="1" x14ac:dyDescent="0.3">
      <c r="A74" s="115" t="s">
        <v>46</v>
      </c>
      <c r="B74" s="118">
        <v>388966000</v>
      </c>
      <c r="C74" s="28"/>
      <c r="D74" s="28"/>
      <c r="E74" s="117">
        <f t="shared" si="35"/>
        <v>388966000</v>
      </c>
      <c r="F74" s="38">
        <v>410379415</v>
      </c>
      <c r="G74" s="28"/>
      <c r="H74" s="28"/>
      <c r="I74" s="39">
        <f t="shared" si="36"/>
        <v>410379415</v>
      </c>
    </row>
    <row r="75" spans="1:9" ht="25.5" customHeight="1" x14ac:dyDescent="0.3">
      <c r="A75" s="115" t="s">
        <v>47</v>
      </c>
      <c r="B75" s="118">
        <f>368000000+8000000+1300000+3000000+14900000</f>
        <v>395200000</v>
      </c>
      <c r="C75" s="27"/>
      <c r="D75" s="27"/>
      <c r="E75" s="117">
        <f t="shared" si="35"/>
        <v>395200000</v>
      </c>
      <c r="F75" s="38">
        <v>485851000</v>
      </c>
      <c r="G75" s="27"/>
      <c r="H75" s="27"/>
      <c r="I75" s="39">
        <f t="shared" si="36"/>
        <v>485851000</v>
      </c>
    </row>
    <row r="76" spans="1:9" ht="21.75" customHeight="1" x14ac:dyDescent="0.3">
      <c r="A76" s="119" t="s">
        <v>71</v>
      </c>
      <c r="B76" s="120">
        <v>138454000</v>
      </c>
      <c r="C76" s="44"/>
      <c r="D76" s="44"/>
      <c r="E76" s="121">
        <f t="shared" si="35"/>
        <v>138454000</v>
      </c>
      <c r="F76" s="43">
        <v>48296000</v>
      </c>
      <c r="G76" s="44"/>
      <c r="H76" s="44"/>
      <c r="I76" s="45">
        <f t="shared" si="36"/>
        <v>48296000</v>
      </c>
    </row>
    <row r="77" spans="1:9" ht="21.75" customHeight="1" x14ac:dyDescent="0.3">
      <c r="A77" s="122" t="s">
        <v>48</v>
      </c>
      <c r="B77" s="123">
        <f>B78+B79+B80</f>
        <v>236229000</v>
      </c>
      <c r="C77" s="47">
        <f t="shared" ref="C77:D77" si="37">C78+C79+C80</f>
        <v>0</v>
      </c>
      <c r="D77" s="47">
        <f t="shared" si="37"/>
        <v>0</v>
      </c>
      <c r="E77" s="124">
        <f t="shared" si="35"/>
        <v>236229000</v>
      </c>
      <c r="F77" s="46">
        <f>F78+F79+F80</f>
        <v>258371000</v>
      </c>
      <c r="G77" s="47">
        <f t="shared" ref="G77:H77" si="38">G78+G79+G80</f>
        <v>0</v>
      </c>
      <c r="H77" s="47">
        <f t="shared" si="38"/>
        <v>0</v>
      </c>
      <c r="I77" s="48">
        <f t="shared" si="36"/>
        <v>258371000</v>
      </c>
    </row>
    <row r="78" spans="1:9" ht="21.75" customHeight="1" x14ac:dyDescent="0.35">
      <c r="A78" s="125" t="s">
        <v>85</v>
      </c>
      <c r="B78" s="106">
        <v>162229000</v>
      </c>
      <c r="C78" s="50"/>
      <c r="D78" s="50"/>
      <c r="E78" s="107">
        <f t="shared" si="35"/>
        <v>162229000</v>
      </c>
      <c r="F78" s="49">
        <v>179371000</v>
      </c>
      <c r="G78" s="50"/>
      <c r="H78" s="50"/>
      <c r="I78" s="51">
        <f t="shared" si="36"/>
        <v>179371000</v>
      </c>
    </row>
    <row r="79" spans="1:9" ht="21.75" customHeight="1" x14ac:dyDescent="0.35">
      <c r="A79" s="125" t="s">
        <v>86</v>
      </c>
      <c r="B79" s="106">
        <v>69000000</v>
      </c>
      <c r="C79" s="50"/>
      <c r="D79" s="50"/>
      <c r="E79" s="107">
        <f t="shared" si="35"/>
        <v>69000000</v>
      </c>
      <c r="F79" s="49">
        <v>69000000</v>
      </c>
      <c r="G79" s="50"/>
      <c r="H79" s="50"/>
      <c r="I79" s="51">
        <f t="shared" si="36"/>
        <v>69000000</v>
      </c>
    </row>
    <row r="80" spans="1:9" ht="21.75" customHeight="1" x14ac:dyDescent="0.35">
      <c r="A80" s="126" t="s">
        <v>49</v>
      </c>
      <c r="B80" s="113">
        <f>B81+B82</f>
        <v>5000000</v>
      </c>
      <c r="C80" s="29">
        <f t="shared" ref="C80:D80" si="39">C81+C82</f>
        <v>0</v>
      </c>
      <c r="D80" s="29">
        <f t="shared" si="39"/>
        <v>0</v>
      </c>
      <c r="E80" s="114">
        <f t="shared" si="35"/>
        <v>5000000</v>
      </c>
      <c r="F80" s="37">
        <f>F81+F82</f>
        <v>10000000</v>
      </c>
      <c r="G80" s="29">
        <f t="shared" ref="G80:H80" si="40">G81+G82</f>
        <v>0</v>
      </c>
      <c r="H80" s="29">
        <f t="shared" si="40"/>
        <v>0</v>
      </c>
      <c r="I80" s="30">
        <f t="shared" si="36"/>
        <v>10000000</v>
      </c>
    </row>
    <row r="81" spans="1:9" ht="30" customHeight="1" x14ac:dyDescent="0.35">
      <c r="A81" s="115" t="s">
        <v>50</v>
      </c>
      <c r="B81" s="116"/>
      <c r="C81" s="1"/>
      <c r="D81" s="1"/>
      <c r="E81" s="127">
        <f t="shared" si="35"/>
        <v>0</v>
      </c>
      <c r="F81" s="41"/>
      <c r="G81" s="1"/>
      <c r="H81" s="1"/>
      <c r="I81" s="31">
        <f t="shared" si="36"/>
        <v>0</v>
      </c>
    </row>
    <row r="82" spans="1:9" ht="21.75" customHeight="1" x14ac:dyDescent="0.35">
      <c r="A82" s="119" t="s">
        <v>51</v>
      </c>
      <c r="B82" s="120">
        <v>5000000</v>
      </c>
      <c r="C82" s="44"/>
      <c r="D82" s="44"/>
      <c r="E82" s="128">
        <f t="shared" si="35"/>
        <v>5000000</v>
      </c>
      <c r="F82" s="43">
        <v>10000000</v>
      </c>
      <c r="G82" s="44"/>
      <c r="H82" s="44"/>
      <c r="I82" s="32">
        <f t="shared" si="36"/>
        <v>10000000</v>
      </c>
    </row>
    <row r="83" spans="1:9" ht="21.75" customHeight="1" x14ac:dyDescent="0.3">
      <c r="A83" s="129" t="s">
        <v>52</v>
      </c>
      <c r="B83" s="123">
        <f>B77+B66</f>
        <v>2517810000</v>
      </c>
      <c r="C83" s="47">
        <f t="shared" ref="C83:D83" si="41">C77+C66</f>
        <v>0</v>
      </c>
      <c r="D83" s="47">
        <f t="shared" si="41"/>
        <v>0</v>
      </c>
      <c r="E83" s="124">
        <f t="shared" si="35"/>
        <v>2517810000</v>
      </c>
      <c r="F83" s="46">
        <f>F77+F66</f>
        <v>2659633758</v>
      </c>
      <c r="G83" s="47">
        <f t="shared" ref="G83:H83" si="42">G77+G66</f>
        <v>0</v>
      </c>
      <c r="H83" s="47">
        <f t="shared" si="42"/>
        <v>3172445</v>
      </c>
      <c r="I83" s="48">
        <f t="shared" si="36"/>
        <v>2662806203</v>
      </c>
    </row>
    <row r="84" spans="1:9" ht="21.75" customHeight="1" x14ac:dyDescent="0.3">
      <c r="A84" s="130" t="s">
        <v>87</v>
      </c>
      <c r="B84" s="55">
        <f>B85+B86</f>
        <v>57347000</v>
      </c>
      <c r="C84" s="56">
        <f>C85+C86</f>
        <v>0</v>
      </c>
      <c r="D84" s="56">
        <f>D85+D86</f>
        <v>0</v>
      </c>
      <c r="E84" s="57">
        <f>B84+C84+D84</f>
        <v>57347000</v>
      </c>
      <c r="F84" s="55">
        <f>F85+F86</f>
        <v>57347000</v>
      </c>
      <c r="G84" s="56">
        <f>G85+G86</f>
        <v>0</v>
      </c>
      <c r="H84" s="56">
        <f>H85+H86</f>
        <v>0</v>
      </c>
      <c r="I84" s="57">
        <f>F84+G84+H84</f>
        <v>57347000</v>
      </c>
    </row>
    <row r="85" spans="1:9" ht="21.75" customHeight="1" x14ac:dyDescent="0.3">
      <c r="A85" s="131" t="s">
        <v>88</v>
      </c>
      <c r="B85" s="38">
        <v>26759000</v>
      </c>
      <c r="C85" s="27"/>
      <c r="D85" s="27"/>
      <c r="E85" s="40">
        <f>B85+C85+D85</f>
        <v>26759000</v>
      </c>
      <c r="F85" s="38">
        <v>26759000</v>
      </c>
      <c r="G85" s="27"/>
      <c r="H85" s="27"/>
      <c r="I85" s="40">
        <f>F85+G85+H85</f>
        <v>26759000</v>
      </c>
    </row>
    <row r="86" spans="1:9" ht="21.75" customHeight="1" x14ac:dyDescent="0.3">
      <c r="A86" s="119" t="s">
        <v>89</v>
      </c>
      <c r="B86" s="43">
        <v>30588000</v>
      </c>
      <c r="C86" s="44"/>
      <c r="D86" s="44"/>
      <c r="E86" s="42">
        <f>B86+C86+D86</f>
        <v>30588000</v>
      </c>
      <c r="F86" s="43">
        <v>30588000</v>
      </c>
      <c r="G86" s="44"/>
      <c r="H86" s="44"/>
      <c r="I86" s="42">
        <f>F86+G86+H86</f>
        <v>30588000</v>
      </c>
    </row>
    <row r="87" spans="1:9" ht="21.75" customHeight="1" x14ac:dyDescent="0.3">
      <c r="A87" s="132" t="s">
        <v>53</v>
      </c>
      <c r="B87" s="36">
        <f>B84+B83</f>
        <v>2575157000</v>
      </c>
      <c r="C87" s="103">
        <f t="shared" ref="C87:I87" si="43">C84+C83</f>
        <v>0</v>
      </c>
      <c r="D87" s="103">
        <f t="shared" si="43"/>
        <v>0</v>
      </c>
      <c r="E87" s="133">
        <f t="shared" si="43"/>
        <v>2575157000</v>
      </c>
      <c r="F87" s="36">
        <f t="shared" si="43"/>
        <v>2716980758</v>
      </c>
      <c r="G87" s="103">
        <f t="shared" si="43"/>
        <v>0</v>
      </c>
      <c r="H87" s="103">
        <f t="shared" si="43"/>
        <v>3172445</v>
      </c>
      <c r="I87" s="133">
        <f t="shared" si="43"/>
        <v>2720153203</v>
      </c>
    </row>
    <row r="88" spans="1:9" x14ac:dyDescent="0.3">
      <c r="A88" s="3"/>
      <c r="B88" s="3"/>
      <c r="C88" s="3"/>
      <c r="D88" s="3"/>
      <c r="E88" s="3"/>
      <c r="F88" s="3"/>
    </row>
    <row r="89" spans="1:9" x14ac:dyDescent="0.3">
      <c r="E89" s="4"/>
      <c r="H89" s="5"/>
    </row>
  </sheetData>
  <mergeCells count="10">
    <mergeCell ref="F3:I3"/>
    <mergeCell ref="H2:I2"/>
    <mergeCell ref="A1:I1"/>
    <mergeCell ref="F64:I64"/>
    <mergeCell ref="A62:I62"/>
    <mergeCell ref="A64:A65"/>
    <mergeCell ref="B64:E64"/>
    <mergeCell ref="A3:A4"/>
    <mergeCell ref="B3:E3"/>
    <mergeCell ref="H63:I63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77" orientation="landscape" horizontalDpi="4294967293" verticalDpi="4294967293" r:id="rId1"/>
  <headerFooter scaleWithDoc="0">
    <oddHeader>&amp;R &amp;"Times New Roman,Normál"19. sz. melléklet a 18/2016.(XI.24.)  rendelethez</oddHeader>
  </headerFooter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2016-11-21T13:27:45Z</cp:lastPrinted>
  <dcterms:created xsi:type="dcterms:W3CDTF">2015-01-28T12:24:29Z</dcterms:created>
  <dcterms:modified xsi:type="dcterms:W3CDTF">2016-11-24T15:27:32Z</dcterms:modified>
</cp:coreProperties>
</file>