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3"/>
  </bookViews>
  <sheets>
    <sheet name="1.Noszlop Önk.mérleg" sheetId="1" r:id="rId1"/>
    <sheet name="2.Költségvetési bevételek" sheetId="2" r:id="rId2"/>
    <sheet name="3.Költségvetési kiadások" sheetId="3" r:id="rId3"/>
    <sheet name="4.Kötelező,önk.váll.,áll.ig.fa." sheetId="4" state="hidden" r:id="rId4"/>
    <sheet name="4.Finanszírozási bevételek" sheetId="5" r:id="rId5"/>
    <sheet name="5.Finanszírozási Kiadások" sheetId="6" r:id="rId6"/>
    <sheet name="7.Működési" sheetId="7" state="hidden" r:id="rId7"/>
    <sheet name="8.Felhalmozási" sheetId="8" state="hidden" r:id="rId8"/>
    <sheet name="10.Likviditás" sheetId="9" state="hidden" r:id="rId9"/>
    <sheet name="11.Közvetett tám" sheetId="10" state="hidden" r:id="rId10"/>
    <sheet name="6.Tartalék" sheetId="11" r:id="rId11"/>
    <sheet name="7.Létszám " sheetId="12" r:id="rId12"/>
    <sheet name="8.Noszlopi Óvoda mérlege" sheetId="13" r:id="rId13"/>
    <sheet name="9.Noszlopi Óvoda Ktg.vet.kiadá" sheetId="14" r:id="rId14"/>
  </sheets>
  <externalReferences>
    <externalReference r:id="rId17"/>
    <externalReference r:id="rId18"/>
    <externalReference r:id="rId19"/>
  </externalReferences>
  <definedNames>
    <definedName name="_xlnm.Print_Area" localSheetId="1">'2.Költségvetési bevételek'!$A$2:$AN$74</definedName>
    <definedName name="_xlnm.Print_Titles" localSheetId="1">'2.Költségvetési bevételek'!$2:$6</definedName>
    <definedName name="_xlnm.Print_Titles" localSheetId="2">'3.Költségvetési kiadások'!$2:$5</definedName>
    <definedName name="_xlnm.Print_Area" localSheetId="4">'4.Finanszírozási bevételek'!$A$2:$AH$36</definedName>
    <definedName name="_xlnm.Print_Titles" localSheetId="4">'4.Finanszírozási bevételek'!$2:$6</definedName>
    <definedName name="_xlnm.Print_Area" localSheetId="3">'4.Kötelező,önk.váll.,áll.ig.fa.'!$A$1:$EJ$98</definedName>
    <definedName name="_xlnm.Print_Titles" localSheetId="3">'4.Kötelező,önk.váll.,áll.ig.fa.'!$1:$7</definedName>
    <definedName name="onev">#REF!</definedName>
    <definedName name="SHARED_FORMULA_1_22_1_22_5">SUM(#REF!)</definedName>
    <definedName name="SHARED_FORMULA_1_33_1_33_5">SUM(#REF!)</definedName>
    <definedName name="SHARED_FORMULA_1_39_1_39_5">#REF!-#REF!</definedName>
    <definedName name="SHARED_FORMULA_1_8_1_8_5">SUM(#REF!)</definedName>
    <definedName name="SHARED_FORMULA_2_18_2_18_5">SUM(#REF!)</definedName>
    <definedName name="SHARED_FORMULA_3_12_3_12_4">#REF!*1.05</definedName>
    <definedName name="SHARED_FORMULA_3_24_3_24_4">#REF!*1.05</definedName>
    <definedName name="SHARED_FORMULA_1_22_1_22_5" localSheetId="10">SUM(#REF!)</definedName>
    <definedName name="SHARED_FORMULA_1_33_1_33_5" localSheetId="10">SUM(#REF!)</definedName>
    <definedName name="SHARED_FORMULA_1_39_1_39_5" localSheetId="10">#REF!-#REF!</definedName>
    <definedName name="SHARED_FORMULA_1_8_1_8_5" localSheetId="10">SUM(#REF!)</definedName>
    <definedName name="SHARED_FORMULA_2_18_2_18_5" localSheetId="10">SUM(#REF!)</definedName>
    <definedName name="SHARED_FORMULA_3_12_3_12_4" localSheetId="10">#REF!*1.05</definedName>
    <definedName name="SHARED_FORMULA_3_24_3_24_4" localSheetId="10">#REF!*1.05</definedName>
    <definedName name="SHARED_FORMULA_1_22_1_22_5" localSheetId="11">SUM(#REF!)</definedName>
    <definedName name="SHARED_FORMULA_1_33_1_33_5" localSheetId="11">SUM(#REF!)</definedName>
    <definedName name="SHARED_FORMULA_1_39_1_39_5" localSheetId="11">#REF!-#REF!</definedName>
    <definedName name="SHARED_FORMULA_1_8_1_8_5" localSheetId="11">SUM(#REF!)</definedName>
    <definedName name="SHARED_FORMULA_2_18_2_18_5" localSheetId="11">SUM(#REF!)</definedName>
    <definedName name="SHARED_FORMULA_3_12_3_12_4" localSheetId="11">#REF!*1.05</definedName>
    <definedName name="SHARED_FORMULA_3_24_3_24_4" localSheetId="11">#REF!*1.05</definedName>
  </definedNames>
  <calcPr fullCalcOnLoad="1"/>
</workbook>
</file>

<file path=xl/sharedStrings.xml><?xml version="1.0" encoding="utf-8"?>
<sst xmlns="http://schemas.openxmlformats.org/spreadsheetml/2006/main" count="1336" uniqueCount="790">
  <si>
    <t>Noszlop Község Önkormányzata                                     2016. költségvetés bevételek és kiadások alakulása                                     1. melléklet az 5/2017.(V.31.) önkormányzati rendelethez</t>
  </si>
  <si>
    <t>Sor-
szám</t>
  </si>
  <si>
    <t>A</t>
  </si>
  <si>
    <t>B</t>
  </si>
  <si>
    <t>D</t>
  </si>
  <si>
    <t>E</t>
  </si>
  <si>
    <t>F</t>
  </si>
  <si>
    <t>G</t>
  </si>
  <si>
    <t>H</t>
  </si>
  <si>
    <t>I</t>
  </si>
  <si>
    <t>BEVÉTELEK</t>
  </si>
  <si>
    <t>KIADÁSOK</t>
  </si>
  <si>
    <t>Rovat
szám</t>
  </si>
  <si>
    <t>Rovat megnevezése</t>
  </si>
  <si>
    <t>Eredeti
Előirányzat</t>
  </si>
  <si>
    <t>Módosított
előirányzat</t>
  </si>
  <si>
    <t>Előirányzat</t>
  </si>
  <si>
    <t>B111</t>
  </si>
  <si>
    <t>Helyi önkormányzatok működésének általános támogatása</t>
  </si>
  <si>
    <t>K1</t>
  </si>
  <si>
    <t>Személyi juttatások</t>
  </si>
  <si>
    <t>B112</t>
  </si>
  <si>
    <t>Települési önkormányzatok egyes köznevelési feladatainak támogatása</t>
  </si>
  <si>
    <t>K2</t>
  </si>
  <si>
    <t>Munkaad.terh.járulékok és szoc.hoz.jár.adó</t>
  </si>
  <si>
    <t>B113</t>
  </si>
  <si>
    <t>Települési önkormányzatok szociális, gyermekjóléti és gyermekétkeztetési feladatainak támogatása</t>
  </si>
  <si>
    <t>K3</t>
  </si>
  <si>
    <t>Dologi kiadások</t>
  </si>
  <si>
    <t>B114</t>
  </si>
  <si>
    <t>Települési önkormányzatok kulturális feladatainak támogatása</t>
  </si>
  <si>
    <t>K4</t>
  </si>
  <si>
    <t>Ellátottak pénzbeli juttatásai</t>
  </si>
  <si>
    <t>B115</t>
  </si>
  <si>
    <t>Működési célú költségvetési támogatások és kiegészítő támogatások (B115)</t>
  </si>
  <si>
    <t>K5</t>
  </si>
  <si>
    <t>Egyéb működési célú kiadások</t>
  </si>
  <si>
    <t>B116</t>
  </si>
  <si>
    <t>Elszámolásból származó bevételek</t>
  </si>
  <si>
    <t>K6</t>
  </si>
  <si>
    <t>Beruházások</t>
  </si>
  <si>
    <t>B16</t>
  </si>
  <si>
    <t>Egyéb működési célú támogatások bevételei államháztartáson belülről</t>
  </si>
  <si>
    <t>K7</t>
  </si>
  <si>
    <t>Felújítások</t>
  </si>
  <si>
    <t>B21</t>
  </si>
  <si>
    <t>Felhalmozási célú önkormányzati támogatások (B21)</t>
  </si>
  <si>
    <t>K9</t>
  </si>
  <si>
    <t>Finanszírozási kiadások</t>
  </si>
  <si>
    <t>B34</t>
  </si>
  <si>
    <t xml:space="preserve">Vagyoni tipusú adók </t>
  </si>
  <si>
    <t>B35</t>
  </si>
  <si>
    <t xml:space="preserve">Termékek és szolgáltatások adói </t>
  </si>
  <si>
    <t>B36</t>
  </si>
  <si>
    <t>Egyéb közhatalmi bevételek(B36)</t>
  </si>
  <si>
    <t>B4</t>
  </si>
  <si>
    <t>Működési bevételek</t>
  </si>
  <si>
    <t>B6</t>
  </si>
  <si>
    <t>Működési célú átvett pénzeszközök (B6)</t>
  </si>
  <si>
    <t>B7</t>
  </si>
  <si>
    <t>Felhalmozási bevételek</t>
  </si>
  <si>
    <t>B8</t>
  </si>
  <si>
    <t xml:space="preserve">Finanszírozási bevételek </t>
  </si>
  <si>
    <t>B 1-8</t>
  </si>
  <si>
    <t>BEVÉTELEK ÖSSZSEN</t>
  </si>
  <si>
    <t>K 1-9</t>
  </si>
  <si>
    <t>KIADÁSOK ÖSSZESEN</t>
  </si>
  <si>
    <t>Noszlop Község Önkormányzata                                                                              2. melléklet az 5/2017.(V.31.) önkormányzati rendelethez</t>
  </si>
  <si>
    <t>B1-B7. Költségvetési bevételek</t>
  </si>
  <si>
    <t>forintban</t>
  </si>
  <si>
    <t>C</t>
  </si>
  <si>
    <t>Rovat
száma</t>
  </si>
  <si>
    <t>01</t>
  </si>
  <si>
    <t>02</t>
  </si>
  <si>
    <t>03</t>
  </si>
  <si>
    <t>04</t>
  </si>
  <si>
    <t>05</t>
  </si>
  <si>
    <t>Működési célú költségvetési támogatások és kiegészítő támogatások</t>
  </si>
  <si>
    <t>06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</si>
  <si>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</si>
  <si>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</si>
  <si>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</si>
  <si>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</si>
  <si>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</si>
  <si>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</si>
  <si>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</si>
  <si>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</si>
  <si>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</si>
  <si>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</si>
  <si>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</si>
  <si>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</si>
  <si>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</si>
  <si>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</si>
  <si>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</si>
  <si>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</si>
  <si>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</si>
  <si>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</si>
  <si>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</si>
  <si>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</si>
  <si>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</si>
  <si>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</si>
  <si>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</si>
  <si>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</si>
  <si>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</si>
  <si>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</si>
  <si>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</si>
  <si>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</si>
  <si>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</si>
  <si>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</si>
  <si>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</si>
  <si>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</si>
  <si>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</si>
  <si>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</si>
  <si>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</si>
  <si>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</si>
  <si>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</si>
  <si>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</si>
  <si>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</si>
  <si>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</si>
  <si>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</si>
  <si>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</si>
  <si>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</si>
  <si>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</si>
  <si>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</si>
  <si>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</si>
  <si>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</si>
  <si>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</si>
  <si>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</si>
  <si>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</si>
  <si>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</si>
  <si>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</si>
  <si>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</si>
  <si>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</si>
  <si>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</si>
  <si>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</si>
  <si>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</si>
  <si>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</si>
  <si>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</si>
  <si>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</si>
  <si>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</si>
  <si>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</si>
  <si>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</si>
  <si>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</si>
  <si>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</si>
  <si>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</si>
  <si>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</si>
  <si>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</si>
  <si>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</si>
  <si>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</si>
  <si>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</si>
  <si>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</si>
  <si>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</si>
  <si>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</si>
  <si>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</si>
  <si>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</si>
  <si>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</si>
  <si>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</si>
  <si>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</si>
  <si>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</si>
  <si>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</si>
  <si>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</si>
  <si>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</si>
  <si>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</si>
  <si>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</si>
  <si>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</si>
  <si>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</si>
  <si>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</si>
  <si>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</si>
  <si>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</si>
  <si>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</si>
  <si>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</si>
  <si>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</si>
  <si>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</si>
  <si>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</si>
  <si>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</si>
  <si>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</si>
  <si>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</si>
  <si>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</si>
  <si>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</si>
  <si>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</si>
  <si>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</si>
  <si>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</si>
  <si>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</si>
  <si>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</si>
  <si>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</si>
  <si>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</si>
  <si>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</si>
  <si>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</si>
  <si>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</si>
  <si>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</si>
  <si>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</si>
  <si>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</si>
  <si>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</si>
  <si>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</si>
  <si>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</si>
  <si>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</si>
  <si>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</si>
  <si>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</si>
  <si>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</si>
  <si>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</si>
  <si>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</si>
  <si>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</si>
  <si>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</si>
  <si>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</si>
  <si>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</si>
  <si>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</si>
  <si>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</si>
  <si>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</si>
  <si>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</si>
  <si>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</si>
  <si>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</si>
  <si>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</si>
  <si>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</si>
  <si>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</si>
  <si>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</si>
  <si>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</si>
  <si>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</si>
  <si>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</si>
  <si>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</si>
  <si>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</si>
  <si>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</si>
  <si>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</si>
  <si>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</si>
  <si>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</si>
  <si>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</si>
  <si>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</si>
  <si>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</si>
  <si>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</si>
  <si>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</si>
  <si>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</si>
  <si>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</si>
  <si>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</si>
  <si>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</si>
  <si>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</si>
  <si>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</si>
  <si>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</si>
  <si>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</si>
  <si>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</si>
  <si>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</si>
  <si>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</si>
  <si>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</si>
  <si>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</si>
  <si>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</si>
  <si>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</si>
  <si>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</si>
  <si>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</si>
  <si>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</si>
  <si>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</si>
  <si>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68</t>
  </si>
  <si>
    <t>Költségvetési bevételek (=13+19+33+49+55+61+67)</t>
  </si>
  <si>
    <t>B1-B7</t>
  </si>
  <si>
    <t>Noszlop Község Önkormányzata                                                                                    3. melléklet az 5/2017.(V.31.) önkormányzati rendelethez</t>
  </si>
  <si>
    <t>K1-K8. Költségvetési kiadások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</si>
  <si>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</si>
  <si>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</si>
  <si>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</si>
  <si>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</si>
  <si>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</si>
  <si>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</si>
  <si>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</si>
  <si>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</si>
  <si>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</si>
  <si>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</si>
  <si>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</si>
  <si>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</si>
  <si>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</si>
  <si>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</si>
  <si>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</si>
  <si>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</si>
  <si>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</si>
  <si>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</si>
  <si>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</si>
  <si>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</si>
  <si>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</si>
  <si>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</si>
  <si>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</si>
  <si>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</si>
  <si>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</si>
  <si>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</si>
  <si>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</si>
  <si>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</si>
  <si>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</si>
  <si>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</si>
  <si>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</si>
  <si>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</si>
  <si>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</si>
  <si>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</si>
  <si>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</si>
  <si>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</si>
  <si>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</si>
  <si>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</si>
  <si>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</si>
  <si>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</si>
  <si>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</si>
  <si>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</si>
  <si>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</si>
  <si>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</si>
  <si>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</si>
  <si>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</si>
  <si>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</si>
  <si>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</si>
  <si>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</si>
  <si>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</si>
  <si>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</si>
  <si>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</si>
  <si>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</si>
  <si>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</si>
  <si>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</si>
  <si>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</si>
  <si>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</si>
  <si>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</si>
  <si>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</si>
  <si>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</si>
  <si>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</si>
  <si>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</si>
  <si>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</si>
  <si>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</si>
  <si>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</si>
  <si>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</si>
  <si>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</si>
  <si>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</si>
  <si>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</si>
  <si>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</si>
  <si>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</si>
  <si>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</si>
  <si>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</si>
  <si>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</si>
  <si>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</si>
  <si>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</si>
  <si>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</si>
  <si>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</si>
  <si>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</si>
  <si>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</si>
  <si>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</si>
  <si>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</si>
  <si>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</si>
  <si>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</si>
  <si>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</si>
  <si>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</si>
  <si>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</si>
  <si>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</si>
  <si>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</si>
  <si>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</si>
  <si>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</si>
  <si>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</si>
  <si>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</si>
  <si>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</si>
  <si>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</si>
  <si>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</si>
  <si>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</si>
  <si>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</si>
  <si>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</si>
  <si>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</si>
  <si>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</si>
  <si>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</si>
  <si>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</si>
  <si>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</si>
  <si>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</si>
  <si>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</si>
  <si>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</si>
  <si>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</si>
  <si>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</si>
  <si>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</si>
  <si>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</si>
  <si>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</si>
  <si>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</si>
  <si>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</si>
  <si>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</si>
  <si>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</si>
  <si>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</si>
  <si>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</si>
  <si>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</si>
  <si>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</si>
  <si>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</si>
  <si>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</si>
  <si>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</si>
  <si>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</si>
  <si>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</si>
  <si>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</si>
  <si>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</si>
  <si>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</si>
  <si>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</si>
  <si>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</si>
  <si>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</si>
  <si>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</si>
  <si>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</si>
  <si>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</si>
  <si>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</si>
  <si>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</si>
  <si>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</si>
  <si>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</si>
  <si>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</si>
  <si>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</si>
  <si>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</si>
  <si>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</si>
  <si>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</si>
  <si>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</si>
  <si>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</si>
  <si>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</si>
  <si>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</si>
  <si>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</si>
  <si>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</si>
  <si>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</si>
  <si>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</si>
  <si>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</si>
  <si>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</si>
  <si>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</si>
  <si>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</si>
  <si>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</si>
  <si>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</si>
  <si>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</si>
  <si>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</si>
  <si>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</si>
  <si>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</si>
  <si>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</si>
  <si>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</si>
  <si>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</si>
  <si>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</si>
  <si>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</si>
  <si>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</si>
  <si>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</si>
  <si>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</si>
  <si>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</si>
  <si>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</si>
  <si>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</si>
  <si>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</si>
  <si>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</si>
  <si>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</si>
  <si>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</si>
  <si>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</si>
  <si>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</si>
  <si>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</si>
  <si>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</si>
  <si>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</si>
  <si>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</si>
  <si>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</si>
  <si>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</si>
  <si>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</si>
  <si>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</si>
  <si>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</si>
  <si>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NOSZLOP KÖZSÉG ÖNKORMÁNYZATA                                                                                                                                                                                                     K1-K9. Költségvetési kiadások/cofog                                                                                                                                                    4. melléklet </t>
    </r>
    <r>
      <rPr>
        <sz val="10"/>
        <color indexed="8"/>
        <rFont val="MS Sans Serif"/>
        <family val="2"/>
      </rPr>
      <t>az 1/2016. (II.23.) önkormányzati rendelethez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</si>
  <si>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E </t>
  </si>
  <si>
    <t xml:space="preserve">H 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</si>
  <si>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</si>
  <si>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</si>
  <si>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</si>
  <si>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</si>
  <si>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</si>
  <si>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</si>
  <si>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</si>
  <si>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</si>
  <si>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</si>
  <si>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</si>
  <si>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</si>
  <si>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</si>
  <si>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Y</t>
  </si>
  <si>
    <t>Z</t>
  </si>
  <si>
    <t>Eredeti
előirányzat</t>
  </si>
  <si>
    <t>kormányzati funkció</t>
  </si>
  <si>
    <t>011130.</t>
  </si>
  <si>
    <t>013320.</t>
  </si>
  <si>
    <t>013350.</t>
  </si>
  <si>
    <t>041232.</t>
  </si>
  <si>
    <t>041233.</t>
  </si>
  <si>
    <t>045160.</t>
  </si>
  <si>
    <t>064010.</t>
  </si>
  <si>
    <t>066010.</t>
  </si>
  <si>
    <t>066020.</t>
  </si>
  <si>
    <t>072111.</t>
  </si>
  <si>
    <t>072112.</t>
  </si>
  <si>
    <t>074031.</t>
  </si>
  <si>
    <t>082044.</t>
  </si>
  <si>
    <t>082092.</t>
  </si>
  <si>
    <t>084031.</t>
  </si>
  <si>
    <t>096015.</t>
  </si>
  <si>
    <t>ÖSSZESEN</t>
  </si>
  <si>
    <t>szakfeladat</t>
  </si>
  <si>
    <t>megnevezés</t>
  </si>
  <si>
    <t>Önk. és.ö.hivat. Jogalk.és á.ig.tev.</t>
  </si>
  <si>
    <t>Köztemető-
fenntartás
és
működtetés</t>
  </si>
  <si>
    <t>Önkorm. vagyonnal való gazdálkod. Kapcs. fa.</t>
  </si>
  <si>
    <t>START/
Téli közfogl.</t>
  </si>
  <si>
    <t>Hosszabb 
időtartamú
közfogl.</t>
  </si>
  <si>
    <t>Közutak.. 
üzemeltetése,
 fenntartása</t>
  </si>
  <si>
    <t>Közvilágítás</t>
  </si>
  <si>
    <t>Zöldterület-
kezelés</t>
  </si>
  <si>
    <t>Város-, és
községgazd.</t>
  </si>
  <si>
    <t>Háziorvosi
alap
ellátás</t>
  </si>
  <si>
    <t>Háziorvosi ügyeleti ellátás</t>
  </si>
  <si>
    <t>Család és növédelmi eü.gondozás</t>
  </si>
  <si>
    <t>Könyvtári 
szolgáltatás</t>
  </si>
  <si>
    <t>Közműv.int-
közösségi
szint.műk.</t>
  </si>
  <si>
    <t>Civil szerv.
működési
támogatása</t>
  </si>
  <si>
    <t>Gyermek-
étkeztetés</t>
  </si>
  <si>
    <t>Intézményen
kívüli gyermekétk.</t>
  </si>
  <si>
    <t>Betegséggel kapcsolatos pénzbeli ellátás,tám.</t>
  </si>
  <si>
    <t>Lakásfenntart, lakhatással összefüggő ellátások</t>
  </si>
  <si>
    <t>Elhunyt
személyek
hátramar.
pénz.ell.</t>
  </si>
  <si>
    <t>Család és gyermekjóléti szolgáltatások</t>
  </si>
  <si>
    <t>Gyermek
véd.pénz.és term.ellát.</t>
  </si>
  <si>
    <t>Szoc.
étkeztetés</t>
  </si>
  <si>
    <t>Házi segítség-nyújáts</t>
  </si>
  <si>
    <t>Egyéb szoc.
pénz.ellát.
támogatás</t>
  </si>
  <si>
    <t>kötelező, önként vállalt, államigazgatási feladatok bontása</t>
  </si>
  <si>
    <t>kötelező fa.</t>
  </si>
  <si>
    <t>önként vállalt fa.</t>
  </si>
  <si>
    <t>Elvonások és befizetések</t>
  </si>
  <si>
    <t>Egyéb működési célú kiadások (=55+…+66)</t>
  </si>
  <si>
    <t>69</t>
  </si>
  <si>
    <t>70</t>
  </si>
  <si>
    <t>71</t>
  </si>
  <si>
    <t>72</t>
  </si>
  <si>
    <t>73</t>
  </si>
  <si>
    <t>74</t>
  </si>
  <si>
    <t>75</t>
  </si>
  <si>
    <t>Beruházások (=68+…+74)</t>
  </si>
  <si>
    <t>76</t>
  </si>
  <si>
    <t>77</t>
  </si>
  <si>
    <t>78</t>
  </si>
  <si>
    <t>79</t>
  </si>
  <si>
    <t>80</t>
  </si>
  <si>
    <t>Felújítások (=76+...+79)</t>
  </si>
  <si>
    <t>81</t>
  </si>
  <si>
    <t>82</t>
  </si>
  <si>
    <t>83</t>
  </si>
  <si>
    <t>84</t>
  </si>
  <si>
    <t>85</t>
  </si>
  <si>
    <t>86</t>
  </si>
  <si>
    <t>87</t>
  </si>
  <si>
    <t>88</t>
  </si>
  <si>
    <t>Egyéb felhalmozási célú kiadások</t>
  </si>
  <si>
    <t>Költségvetési kiadások (=19+20+45+54+67+75+80+81)</t>
  </si>
  <si>
    <t>Noszlop Község Önkormányzata                                              4. melléklet az 5/2017.(V.31.) önkormányzati rendelethez</t>
  </si>
  <si>
    <t>B8. Finanszírozási bevételek</t>
  </si>
  <si>
    <t>Módosított
Előirányzat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</si>
  <si>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</si>
  <si>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</si>
  <si>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</si>
  <si>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</si>
  <si>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</si>
  <si>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</si>
  <si>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</si>
  <si>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</si>
  <si>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</si>
  <si>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</si>
  <si>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</si>
  <si>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</si>
  <si>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</si>
  <si>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</si>
  <si>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</si>
  <si>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</si>
  <si>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</si>
  <si>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</si>
  <si>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</si>
  <si>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</si>
  <si>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</si>
  <si>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</si>
  <si>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</si>
  <si>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</si>
  <si>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</si>
  <si>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</si>
  <si>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</si>
  <si>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</si>
  <si>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</si>
  <si>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</si>
  <si>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</si>
  <si>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</si>
  <si>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</si>
  <si>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</si>
  <si>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</si>
  <si>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</si>
  <si>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</si>
  <si>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</si>
  <si>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</si>
  <si>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</si>
  <si>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</si>
  <si>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</si>
  <si>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</si>
  <si>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</si>
  <si>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</si>
  <si>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</si>
  <si>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</si>
  <si>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</si>
  <si>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</si>
  <si>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</si>
  <si>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</si>
  <si>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</si>
  <si>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</si>
  <si>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</si>
  <si>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</si>
  <si>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</si>
  <si>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</si>
  <si>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</si>
  <si>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</si>
  <si>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Noszlop Község Önkormányzata                                                          5. melléklet az 5/2017.(V.31.) önkormányzati rendelethez</t>
  </si>
  <si>
    <t>K9. Finanszírozási kiadások</t>
  </si>
  <si>
    <t xml:space="preserve">A 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</si>
  <si>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</si>
  <si>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</si>
  <si>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</si>
  <si>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</si>
  <si>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</si>
  <si>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</si>
  <si>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</si>
  <si>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</si>
  <si>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</si>
  <si>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</si>
  <si>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</si>
  <si>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</si>
  <si>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</si>
  <si>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</si>
  <si>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</si>
  <si>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</si>
  <si>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</si>
  <si>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</si>
  <si>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</si>
  <si>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</si>
  <si>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</si>
  <si>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</si>
  <si>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</si>
  <si>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</si>
  <si>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</si>
  <si>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</si>
  <si>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</si>
  <si>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</si>
  <si>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</si>
  <si>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</si>
  <si>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</si>
  <si>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</si>
  <si>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</si>
  <si>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</si>
  <si>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</si>
  <si>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</si>
  <si>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</si>
  <si>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</si>
  <si>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</si>
  <si>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</si>
  <si>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</si>
  <si>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</si>
  <si>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</si>
  <si>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</si>
  <si>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</si>
  <si>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</si>
  <si>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</si>
  <si>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</si>
  <si>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</si>
  <si>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</si>
  <si>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</si>
  <si>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</si>
  <si>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</si>
  <si>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</si>
  <si>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</si>
  <si>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</si>
  <si>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</si>
  <si>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</si>
  <si>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</si>
  <si>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Működési célú bevételek és kiadások</t>
  </si>
  <si>
    <t xml:space="preserve">2016-2017-2018. évi alakulása </t>
  </si>
  <si>
    <t xml:space="preserve">forintban </t>
  </si>
  <si>
    <t>Sor
szám</t>
  </si>
  <si>
    <t>M E G N E V E Z É S</t>
  </si>
  <si>
    <t>2016. évi számított</t>
  </si>
  <si>
    <t>2017. évi számított</t>
  </si>
  <si>
    <t>2018. évi számított</t>
  </si>
  <si>
    <t>Működési célú támogatások államháztartáson belülről</t>
  </si>
  <si>
    <t>Közhatalmi bevételek</t>
  </si>
  <si>
    <t>Működési célú átvett pénzeszközök</t>
  </si>
  <si>
    <t>MŰKÖDÉSI CÉLÚ BEVÉTELEK ÖSSZESEN:</t>
  </si>
  <si>
    <t>Munkaadókat terhelő járulékok és szociális hozzájárulási adó</t>
  </si>
  <si>
    <t>Dologi kiadás</t>
  </si>
  <si>
    <t>MŰKÖDÉSI CÉLÚ KIADÁSOK ÖSSZESEN:</t>
  </si>
  <si>
    <t>Felhalmozási célú bevételek és kiadások</t>
  </si>
  <si>
    <t xml:space="preserve"> forintban </t>
  </si>
  <si>
    <t>B E V É T E L E K</t>
  </si>
  <si>
    <t>Felhalmozási célú támogatások államháztartáson belülről</t>
  </si>
  <si>
    <t>Előző évi pénzmaradvány</t>
  </si>
  <si>
    <t>FELHALMOZÁSI CÉLÚ BEVÉTELEK ÖSSZESEN:</t>
  </si>
  <si>
    <t>K I A D Á S O K</t>
  </si>
  <si>
    <t>FELHALMOZÁSI CÉLÚ KIADÁSOK ÖSSZESEN:</t>
  </si>
  <si>
    <t>LIKVIDITÁSI ÜTEMTERV a 2016. évi költségvetéshez</t>
  </si>
  <si>
    <t>Előirányzat-felhasználási ütemterv (havi forgalmi adatokkal)</t>
  </si>
  <si>
    <t>forint</t>
  </si>
  <si>
    <t>Bevételek megnevezése</t>
  </si>
  <si>
    <t>össz.</t>
  </si>
  <si>
    <t>2016. évi várható bevételek havi forgalma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</si>
  <si>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</si>
  <si>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</si>
  <si>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</si>
  <si>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</si>
  <si>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</si>
  <si>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</si>
  <si>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</si>
  <si>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</si>
  <si>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</si>
  <si>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</si>
  <si>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</si>
  <si>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</si>
  <si>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Pénzmaradvány</t>
  </si>
  <si>
    <t>Felhalmozási célú átvett pénzeszközök</t>
  </si>
  <si>
    <t>Finanszírozási bevétel</t>
  </si>
  <si>
    <t>Összes bevétel</t>
  </si>
  <si>
    <t>Kiadások
 megnevezése</t>
  </si>
  <si>
    <t>2016. évi várható kiadások havi forgalma</t>
  </si>
  <si>
    <t>Összes kiadás</t>
  </si>
  <si>
    <t>Tartalék</t>
  </si>
  <si>
    <t>Kiadások mindösszesen</t>
  </si>
  <si>
    <t>Többlet/hiány</t>
  </si>
  <si>
    <t>Az önkormányzat által  adott közvetett támogatások</t>
  </si>
  <si>
    <t xml:space="preserve">        forintban </t>
  </si>
  <si>
    <t>Sorszám</t>
  </si>
  <si>
    <t>MEGNEVEZÉS</t>
  </si>
  <si>
    <t>mennyiség (db)</t>
  </si>
  <si>
    <t>összeg (Ft)</t>
  </si>
  <si>
    <t>Gépjárműadó mentességek, kedvezmények:</t>
  </si>
  <si>
    <t>a gépjárműadóról szóló 1991.évi LXXXII.törvény</t>
  </si>
  <si>
    <t>Adómentesség 5. § a.) pontja alapján (költségvetési szerv)</t>
  </si>
  <si>
    <t>Adómentesség 5.§ f.) pontja alapján (mozgáskorlátozott)</t>
  </si>
  <si>
    <t>Adókedvezmény 8. § (1) bek. alapján (20%)</t>
  </si>
  <si>
    <t xml:space="preserve">Adókedvezmény 8. § (2) bek. alapján (30%)  </t>
  </si>
  <si>
    <t>Gépjárműadó mentességek, kedvezmények összesen:</t>
  </si>
  <si>
    <t>,</t>
  </si>
  <si>
    <t>a helyi iparűzési adóról szóló 12/1999. (XI.22.) rendelet</t>
  </si>
  <si>
    <t>-</t>
  </si>
  <si>
    <t>7. §. (1), (2) bek. alapján mentes</t>
  </si>
  <si>
    <t>Iparűzési adó mentességek, kedvezmények összesen:</t>
  </si>
  <si>
    <t>Beszedett idegenforgalmi adó mentesség:</t>
  </si>
  <si>
    <r>
      <rPr>
        <sz val="8"/>
        <rFont val="Arial"/>
        <family val="2"/>
      </rPr>
      <t>az idegenforgalmi adóról szóló 14/2011. (XI.2.) rend. 3. §-a</t>
    </r>
    <r>
      <rPr>
        <sz val="7"/>
        <rFont val="Arial"/>
        <family val="2"/>
      </rPr>
      <t xml:space="preserve"> alapján mentes:</t>
    </r>
    <r>
      <rPr>
        <sz val="8"/>
        <rFont val="Arial"/>
        <family val="2"/>
      </rPr>
      <t xml:space="preserve"> </t>
    </r>
  </si>
  <si>
    <t>Idegenforgalmi adó mentesség összesen:</t>
  </si>
  <si>
    <t>Kommunális adó mentességek, kedvezmények:</t>
  </si>
  <si>
    <t xml:space="preserve">Magánszem. komm. adójáról szóló 15/2014.(X.2.) Ör. </t>
  </si>
  <si>
    <t xml:space="preserve"> 3.§ (2) bek.c.pontja alapján mentes</t>
  </si>
  <si>
    <t xml:space="preserve"> 3.§ (2) bek.d.pontja alapján mentes</t>
  </si>
  <si>
    <t xml:space="preserve"> 3.§ (2) bek.e.pontja alapján mentes</t>
  </si>
  <si>
    <t>Kommunális adó mentességek, kedvezmények összesen:</t>
  </si>
  <si>
    <t>ÖSSZESEN:</t>
  </si>
  <si>
    <t>Noszlop Község Önkormányzata                                                                  6. melléklet az 5/2017.(V.31.) önkormányzati rendelethez</t>
  </si>
  <si>
    <t>Noszlop Község Önkormányzata  működési célú általános tartaléka</t>
  </si>
  <si>
    <t>Megnevezés</t>
  </si>
  <si>
    <t>eredeti 
előirányzat</t>
  </si>
  <si>
    <t>módosított
 előirányzat</t>
  </si>
  <si>
    <t>1.</t>
  </si>
  <si>
    <t>Előre nem látható feladatok finanszírozás</t>
  </si>
  <si>
    <t>Noszlop Község Önkormányzata              7. melléklet az 5/2017.(V.31.) önkormányzati rendelethez</t>
  </si>
  <si>
    <t>Noszlop Község Önkormányzata
és költségvetési szervének létszámkerete</t>
  </si>
  <si>
    <t>2016.évi létszámkeret (fő)</t>
  </si>
  <si>
    <t>teljes munkaidőben</t>
  </si>
  <si>
    <t>részmunkaidőben</t>
  </si>
  <si>
    <t>Polgármester</t>
  </si>
  <si>
    <t>Iskolai intézményi  étkeztetés</t>
  </si>
  <si>
    <t>Háziorvosi szolgálat – asszisztens</t>
  </si>
  <si>
    <t>Közfoglalkoztatás</t>
  </si>
  <si>
    <t xml:space="preserve"> Önkormányzat összesen</t>
  </si>
  <si>
    <t>Noszlopi Óvoda</t>
  </si>
  <si>
    <t>Noszlop Község Önkormányzata                                                                                                                                           8. melléklet az 5/2017.(V.31.) önkormányzati rendelethez</t>
  </si>
  <si>
    <t xml:space="preserve"> Noszlopi Óvoda 2016. évi költségvetése bevételek és kiadások alakulása</t>
  </si>
  <si>
    <t>Eredet
előirányzat</t>
  </si>
  <si>
    <t>Finanszírozási bevételek 
(Központi, irányító szervi támogatás (B816) )</t>
  </si>
  <si>
    <t>Noszlop Község Önkormányzata                                                                  9. melléklet az 5/2017.(V.31.) önkormányzati rendelethez</t>
  </si>
  <si>
    <t xml:space="preserve"> Noszlopi Óvoda 2016. évi költségvetése</t>
  </si>
  <si>
    <t>Költségvetési kiadások</t>
  </si>
  <si>
    <t>Eredeti előirányzat</t>
  </si>
  <si>
    <t>Módosított előirányzat</t>
  </si>
  <si>
    <t>Törvény szerinti illetmények, munkabérek (K1101)</t>
  </si>
  <si>
    <t>Béren kívüli juttatások (K1107)</t>
  </si>
  <si>
    <t>Közlekedési költségtérítés (K1109)</t>
  </si>
  <si>
    <t>Foglalkoztatottak személyi juttatásai  (K11)</t>
  </si>
  <si>
    <t>Munkavégzésre irányuló egyéb jogviszonyban nem saját foglalkoztatottnak fizetett juttatások (K122)</t>
  </si>
  <si>
    <t>Külső személyi juttatások  (K12)</t>
  </si>
  <si>
    <t>Személyi juttatások  (K1)</t>
  </si>
  <si>
    <t xml:space="preserve">Munkaadókat terhelő járulékok és szociális hozzájárulási adó (K2)                                                         </t>
  </si>
  <si>
    <t>Szakmai anyagok beszerzése (K311)</t>
  </si>
  <si>
    <t>Üzemeltetési anyagok beszerzése (K312)</t>
  </si>
  <si>
    <t>Készletbeszerzés (K31)</t>
  </si>
  <si>
    <t>Egyéb kommunikációs szolgáltatások (K322)</t>
  </si>
  <si>
    <t>Kommunikációs szolgáltatások (K32)</t>
  </si>
  <si>
    <t>Közüzemi díjak (K331)</t>
  </si>
  <si>
    <t>Karbantartási, kisjavítási szolgáltatások (K334)</t>
  </si>
  <si>
    <t>Egyéb szolgáltatások (K337)</t>
  </si>
  <si>
    <t>Szolgáltatási kiadások (K33)</t>
  </si>
  <si>
    <t>Kiküldetések kiadásai (K341)</t>
  </si>
  <si>
    <t>Kiküldetések, reklám- és propagandakiadások (K34)</t>
  </si>
  <si>
    <t>Működési célú előzetesen felszámított általános forgalmi adó (K351)</t>
  </si>
  <si>
    <t>Kamatkiadások  (K353)</t>
  </si>
  <si>
    <t>Egyéb dologi kiadások (K355)</t>
  </si>
  <si>
    <t>Különféle befizetések és egyéb dologi kiadások (K35)</t>
  </si>
  <si>
    <t>Dologi kiadások (K3)</t>
  </si>
  <si>
    <t>Egyéb tárgyi eszközök beszerzése, létesítése (K64)</t>
  </si>
  <si>
    <t>Beruházási célú előzetesen felszámított általános forgalmi adó (K67)</t>
  </si>
  <si>
    <t>Beruházások  (K6)</t>
  </si>
  <si>
    <t>Költségvetési kiadások  (K1-K8)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</si>
</sst>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F_t_-;\-* #,##0.00\ _F_t_-;_-* \-??\ _F_t_-;_-@_-"/>
    <numFmt numFmtId="166" formatCode="_-* #,##0\ _F_t_-;\-* #,##0\ _F_t_-;_-* \-??\ _F_t_-;_-@_-"/>
    <numFmt numFmtId="167" formatCode="#,##0;[RED]\-#,##0"/>
    <numFmt numFmtId="168" formatCode="00"/>
    <numFmt numFmtId="169" formatCode="#,##0"/>
    <numFmt numFmtId="170" formatCode="\ ##########"/>
    <numFmt numFmtId="171" formatCode="0__"/>
  </numFmts>
  <fonts count="41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b/>
      <sz val="10"/>
      <name val="Arial CE"/>
      <family val="2"/>
    </font>
    <font>
      <b/>
      <sz val="9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9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2" borderId="0" applyNumberFormat="0" applyBorder="0" applyAlignment="0" applyProtection="0"/>
    <xf numFmtId="164" fontId="2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6" borderId="0" applyNumberFormat="0" applyBorder="0" applyAlignment="0" applyProtection="0"/>
    <xf numFmtId="164" fontId="1" fillId="12" borderId="0" applyNumberFormat="0" applyBorder="0" applyAlignment="0" applyProtection="0"/>
    <xf numFmtId="164" fontId="1" fillId="5" borderId="0" applyNumberFormat="0" applyBorder="0" applyAlignment="0" applyProtection="0"/>
    <xf numFmtId="164" fontId="1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2" borderId="0" applyNumberFormat="0" applyBorder="0" applyAlignment="0" applyProtection="0"/>
    <xf numFmtId="164" fontId="1" fillId="16" borderId="0" applyNumberFormat="0" applyBorder="0" applyAlignment="0" applyProtection="0"/>
    <xf numFmtId="164" fontId="3" fillId="5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0" borderId="5" applyNumberFormat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7" borderId="7" applyNumberFormat="0" applyAlignment="0" applyProtection="0"/>
    <xf numFmtId="164" fontId="12" fillId="9" borderId="0" applyNumberFormat="0" applyBorder="0" applyAlignment="0" applyProtection="0"/>
    <xf numFmtId="164" fontId="13" fillId="13" borderId="8" applyNumberFormat="0" applyAlignment="0" applyProtection="0"/>
    <xf numFmtId="164" fontId="14" fillId="0" borderId="0" applyNumberFormat="0" applyFill="0" applyBorder="0" applyAlignment="0" applyProtection="0"/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6" fillId="17" borderId="0" applyNumberFormat="0" applyBorder="0" applyAlignment="0" applyProtection="0"/>
    <xf numFmtId="164" fontId="17" fillId="14" borderId="0" applyNumberFormat="0" applyBorder="0" applyAlignment="0" applyProtection="0"/>
    <xf numFmtId="164" fontId="18" fillId="13" borderId="1" applyNumberFormat="0" applyAlignment="0" applyProtection="0"/>
    <xf numFmtId="164" fontId="19" fillId="0" borderId="9" applyNumberFormat="0" applyFill="0" applyAlignment="0" applyProtection="0"/>
  </cellStyleXfs>
  <cellXfs count="207">
    <xf numFmtId="164" fontId="0" fillId="0" borderId="0" xfId="0" applyAlignment="1">
      <alignment/>
    </xf>
    <xf numFmtId="164" fontId="20" fillId="0" borderId="0" xfId="60" applyFont="1" applyFill="1">
      <alignment/>
      <protection/>
    </xf>
    <xf numFmtId="164" fontId="20" fillId="0" borderId="0" xfId="60" applyFont="1" applyFill="1" applyAlignment="1">
      <alignment horizontal="center"/>
      <protection/>
    </xf>
    <xf numFmtId="166" fontId="21" fillId="0" borderId="0" xfId="52" applyNumberFormat="1" applyFont="1" applyFill="1" applyBorder="1" applyAlignment="1" applyProtection="1">
      <alignment horizontal="center" vertical="center" wrapText="1"/>
      <protection/>
    </xf>
    <xf numFmtId="166" fontId="21" fillId="0" borderId="10" xfId="52" applyNumberFormat="1" applyFont="1" applyFill="1" applyBorder="1" applyAlignment="1" applyProtection="1">
      <alignment horizontal="center" vertical="center" wrapText="1"/>
      <protection/>
    </xf>
    <xf numFmtId="166" fontId="21" fillId="0" borderId="10" xfId="52" applyNumberFormat="1" applyFont="1" applyFill="1" applyBorder="1" applyAlignment="1" applyProtection="1">
      <alignment horizontal="center"/>
      <protection/>
    </xf>
    <xf numFmtId="166" fontId="21" fillId="0" borderId="11" xfId="52" applyNumberFormat="1" applyFont="1" applyFill="1" applyBorder="1" applyAlignment="1" applyProtection="1">
      <alignment horizontal="center"/>
      <protection/>
    </xf>
    <xf numFmtId="166" fontId="21" fillId="0" borderId="12" xfId="52" applyNumberFormat="1" applyFont="1" applyFill="1" applyBorder="1" applyAlignment="1" applyProtection="1">
      <alignment horizontal="center"/>
      <protection/>
    </xf>
    <xf numFmtId="164" fontId="20" fillId="0" borderId="10" xfId="60" applyFont="1" applyFill="1" applyBorder="1">
      <alignment/>
      <protection/>
    </xf>
    <xf numFmtId="166" fontId="21" fillId="0" borderId="10" xfId="52" applyNumberFormat="1" applyFont="1" applyFill="1" applyBorder="1" applyAlignment="1" applyProtection="1">
      <alignment horizontal="center" vertical="center"/>
      <protection/>
    </xf>
    <xf numFmtId="166" fontId="21" fillId="0" borderId="13" xfId="52" applyNumberFormat="1" applyFont="1" applyFill="1" applyBorder="1" applyAlignment="1" applyProtection="1">
      <alignment horizontal="center" vertical="center" wrapText="1"/>
      <protection/>
    </xf>
    <xf numFmtId="164" fontId="20" fillId="0" borderId="0" xfId="60" applyFont="1" applyFill="1" applyAlignment="1">
      <alignment vertical="center"/>
      <protection/>
    </xf>
    <xf numFmtId="166" fontId="20" fillId="0" borderId="10" xfId="52" applyNumberFormat="1" applyFont="1" applyFill="1" applyBorder="1" applyAlignment="1" applyProtection="1">
      <alignment/>
      <protection/>
    </xf>
    <xf numFmtId="164" fontId="20" fillId="0" borderId="10" xfId="60" applyFont="1" applyFill="1" applyBorder="1" applyAlignment="1">
      <alignment vertical="center" wrapText="1"/>
      <protection/>
    </xf>
    <xf numFmtId="167" fontId="20" fillId="0" borderId="10" xfId="51" applyNumberFormat="1" applyFont="1" applyFill="1" applyBorder="1" applyAlignment="1" applyProtection="1">
      <alignment vertical="center"/>
      <protection/>
    </xf>
    <xf numFmtId="167" fontId="21" fillId="0" borderId="10" xfId="51" applyNumberFormat="1" applyFont="1" applyFill="1" applyBorder="1" applyAlignment="1" applyProtection="1">
      <alignment horizontal="center" vertical="center"/>
      <protection/>
    </xf>
    <xf numFmtId="164" fontId="20" fillId="0" borderId="10" xfId="60" applyFont="1" applyFill="1" applyBorder="1" applyAlignment="1">
      <alignment horizontal="left" vertical="center" wrapText="1"/>
      <protection/>
    </xf>
    <xf numFmtId="167" fontId="21" fillId="0" borderId="11" xfId="51" applyNumberFormat="1" applyFont="1" applyFill="1" applyBorder="1" applyAlignment="1" applyProtection="1">
      <alignment horizontal="center" vertical="center"/>
      <protection/>
    </xf>
    <xf numFmtId="167" fontId="20" fillId="0" borderId="11" xfId="51" applyNumberFormat="1" applyFont="1" applyFill="1" applyBorder="1" applyAlignment="1" applyProtection="1">
      <alignment vertical="center"/>
      <protection/>
    </xf>
    <xf numFmtId="167" fontId="20" fillId="0" borderId="12" xfId="51" applyNumberFormat="1" applyFont="1" applyFill="1" applyBorder="1" applyAlignment="1" applyProtection="1">
      <alignment vertical="center"/>
      <protection/>
    </xf>
    <xf numFmtId="167" fontId="20" fillId="0" borderId="0" xfId="60" applyNumberFormat="1" applyFont="1" applyFill="1">
      <alignment/>
      <protection/>
    </xf>
    <xf numFmtId="164" fontId="21" fillId="0" borderId="12" xfId="60" applyFont="1" applyFill="1" applyBorder="1" applyAlignment="1">
      <alignment horizontal="center" vertical="center" wrapText="1"/>
      <protection/>
    </xf>
    <xf numFmtId="167" fontId="21" fillId="0" borderId="10" xfId="51" applyNumberFormat="1" applyFont="1" applyFill="1" applyBorder="1" applyAlignment="1" applyProtection="1">
      <alignment vertical="center"/>
      <protection/>
    </xf>
    <xf numFmtId="167" fontId="21" fillId="0" borderId="12" xfId="51" applyNumberFormat="1" applyFont="1" applyFill="1" applyBorder="1" applyAlignment="1" applyProtection="1">
      <alignment vertical="center"/>
      <protection/>
    </xf>
    <xf numFmtId="164" fontId="21" fillId="0" borderId="10" xfId="60" applyFont="1" applyFill="1" applyBorder="1" applyAlignment="1">
      <alignment horizontal="center" vertical="center" wrapText="1"/>
      <protection/>
    </xf>
    <xf numFmtId="164" fontId="21" fillId="0" borderId="10" xfId="60" applyFont="1" applyFill="1" applyBorder="1" applyAlignment="1">
      <alignment vertical="center" wrapText="1"/>
      <protection/>
    </xf>
    <xf numFmtId="164" fontId="22" fillId="0" borderId="0" xfId="60" applyFont="1" applyFill="1">
      <alignment/>
      <protection/>
    </xf>
    <xf numFmtId="164" fontId="22" fillId="0" borderId="0" xfId="60" applyFont="1" applyFill="1" applyAlignment="1">
      <alignment horizontal="left"/>
      <protection/>
    </xf>
    <xf numFmtId="164" fontId="22" fillId="0" borderId="0" xfId="60" applyFont="1" applyFill="1" applyAlignment="1">
      <alignment horizontal="right"/>
      <protection/>
    </xf>
    <xf numFmtId="168" fontId="23" fillId="0" borderId="0" xfId="60" applyNumberFormat="1" applyFont="1" applyFill="1" applyBorder="1" applyAlignment="1">
      <alignment horizontal="center" vertical="center"/>
      <protection/>
    </xf>
    <xf numFmtId="168" fontId="24" fillId="0" borderId="0" xfId="60" applyNumberFormat="1" applyFont="1" applyFill="1" applyBorder="1" applyAlignment="1">
      <alignment horizontal="center" vertical="center"/>
      <protection/>
    </xf>
    <xf numFmtId="164" fontId="25" fillId="0" borderId="0" xfId="60" applyFont="1" applyFill="1" applyBorder="1" applyAlignment="1">
      <alignment horizontal="right"/>
      <protection/>
    </xf>
    <xf numFmtId="168" fontId="25" fillId="0" borderId="10" xfId="60" applyNumberFormat="1" applyFont="1" applyFill="1" applyBorder="1" applyAlignment="1">
      <alignment horizontal="center" vertical="center" wrapText="1"/>
      <protection/>
    </xf>
    <xf numFmtId="164" fontId="25" fillId="0" borderId="10" xfId="60" applyFont="1" applyFill="1" applyBorder="1" applyAlignment="1">
      <alignment horizontal="center" vertical="center"/>
      <protection/>
    </xf>
    <xf numFmtId="164" fontId="25" fillId="0" borderId="10" xfId="60" applyFont="1" applyFill="1" applyBorder="1" applyAlignment="1">
      <alignment horizontal="center" vertical="center" wrapText="1"/>
      <protection/>
    </xf>
    <xf numFmtId="164" fontId="26" fillId="0" borderId="10" xfId="60" applyFont="1" applyFill="1" applyBorder="1" applyAlignment="1">
      <alignment horizontal="right" vertical="center" wrapText="1"/>
      <protection/>
    </xf>
    <xf numFmtId="164" fontId="22" fillId="0" borderId="10" xfId="60" applyFont="1" applyFill="1" applyBorder="1" applyAlignment="1">
      <alignment horizontal="center" vertical="center"/>
      <protection/>
    </xf>
    <xf numFmtId="164" fontId="22" fillId="0" borderId="10" xfId="60" applyFont="1" applyFill="1" applyBorder="1" applyAlignment="1">
      <alignment vertical="center" wrapText="1"/>
      <protection/>
    </xf>
    <xf numFmtId="164" fontId="22" fillId="0" borderId="10" xfId="60" applyFont="1" applyFill="1" applyBorder="1" applyAlignment="1">
      <alignment horizontal="left" vertical="center"/>
      <protection/>
    </xf>
    <xf numFmtId="169" fontId="22" fillId="0" borderId="10" xfId="60" applyNumberFormat="1" applyFont="1" applyFill="1" applyBorder="1" applyAlignment="1">
      <alignment horizontal="right" vertical="center"/>
      <protection/>
    </xf>
    <xf numFmtId="164" fontId="25" fillId="0" borderId="0" xfId="60" applyFont="1" applyFill="1">
      <alignment/>
      <protection/>
    </xf>
    <xf numFmtId="164" fontId="22" fillId="0" borderId="10" xfId="60" applyFont="1" applyFill="1" applyBorder="1" applyAlignment="1">
      <alignment horizontal="left" vertical="center" wrapText="1"/>
      <protection/>
    </xf>
    <xf numFmtId="164" fontId="22" fillId="0" borderId="0" xfId="60" applyFont="1" applyFill="1" applyBorder="1">
      <alignment/>
      <protection/>
    </xf>
    <xf numFmtId="164" fontId="22" fillId="0" borderId="10" xfId="60" applyFont="1" applyFill="1" applyBorder="1" applyAlignment="1">
      <alignment horizontal="right" vertical="center"/>
      <protection/>
    </xf>
    <xf numFmtId="169" fontId="0" fillId="0" borderId="10" xfId="64" applyNumberFormat="1" applyFont="1" applyFill="1" applyBorder="1" applyAlignment="1">
      <alignment horizontal="right" vertical="center" wrapText="1"/>
      <protection/>
    </xf>
    <xf numFmtId="164" fontId="25" fillId="0" borderId="10" xfId="60" applyFont="1" applyFill="1" applyBorder="1" applyAlignment="1">
      <alignment horizontal="left" vertical="center" wrapText="1"/>
      <protection/>
    </xf>
    <xf numFmtId="164" fontId="25" fillId="0" borderId="10" xfId="60" applyFont="1" applyFill="1" applyBorder="1" applyAlignment="1">
      <alignment horizontal="left" vertical="center"/>
      <protection/>
    </xf>
    <xf numFmtId="164" fontId="0" fillId="0" borderId="10" xfId="60" applyFont="1" applyFill="1" applyBorder="1" applyAlignment="1">
      <alignment horizontal="left" vertical="center" wrapText="1"/>
      <protection/>
    </xf>
    <xf numFmtId="164" fontId="26" fillId="0" borderId="10" xfId="60" applyFont="1" applyFill="1" applyBorder="1" applyAlignment="1">
      <alignment horizontal="left" vertical="center" wrapText="1"/>
      <protection/>
    </xf>
    <xf numFmtId="168" fontId="22" fillId="0" borderId="0" xfId="60" applyNumberFormat="1" applyFont="1" applyFill="1">
      <alignment/>
      <protection/>
    </xf>
    <xf numFmtId="166" fontId="22" fillId="0" borderId="0" xfId="15" applyNumberFormat="1" applyFont="1" applyFill="1" applyBorder="1" applyAlignment="1" applyProtection="1">
      <alignment horizontal="center" vertical="center"/>
      <protection/>
    </xf>
    <xf numFmtId="168" fontId="27" fillId="0" borderId="0" xfId="60" applyNumberFormat="1" applyFont="1" applyFill="1" applyBorder="1" applyAlignment="1">
      <alignment horizontal="center" vertical="center"/>
      <protection/>
    </xf>
    <xf numFmtId="168" fontId="25" fillId="0" borderId="0" xfId="60" applyNumberFormat="1" applyFont="1" applyFill="1" applyBorder="1" applyAlignment="1">
      <alignment horizontal="center" vertical="center"/>
      <protection/>
    </xf>
    <xf numFmtId="166" fontId="26" fillId="0" borderId="10" xfId="15" applyNumberFormat="1" applyFont="1" applyFill="1" applyBorder="1" applyAlignment="1" applyProtection="1">
      <alignment horizontal="center" vertical="center"/>
      <protection/>
    </xf>
    <xf numFmtId="166" fontId="26" fillId="0" borderId="10" xfId="15" applyNumberFormat="1" applyFont="1" applyFill="1" applyBorder="1" applyAlignment="1" applyProtection="1">
      <alignment horizontal="center" vertical="center" wrapText="1"/>
      <protection/>
    </xf>
    <xf numFmtId="168" fontId="22" fillId="0" borderId="10" xfId="60" applyNumberFormat="1" applyFont="1" applyFill="1" applyBorder="1" applyAlignment="1">
      <alignment horizontal="center" vertical="center"/>
      <protection/>
    </xf>
    <xf numFmtId="164" fontId="22" fillId="0" borderId="10" xfId="60" applyFont="1" applyFill="1" applyBorder="1" applyAlignment="1">
      <alignment vertical="center"/>
      <protection/>
    </xf>
    <xf numFmtId="164" fontId="22" fillId="0" borderId="10" xfId="60" applyNumberFormat="1" applyFont="1" applyFill="1" applyBorder="1" applyAlignment="1">
      <alignment vertical="center"/>
      <protection/>
    </xf>
    <xf numFmtId="166" fontId="22" fillId="0" borderId="10" xfId="15" applyNumberFormat="1" applyFont="1" applyFill="1" applyBorder="1" applyAlignment="1" applyProtection="1">
      <alignment horizontal="center" vertical="center"/>
      <protection/>
    </xf>
    <xf numFmtId="170" fontId="22" fillId="0" borderId="10" xfId="60" applyNumberFormat="1" applyFont="1" applyFill="1" applyBorder="1" applyAlignment="1">
      <alignment vertical="center"/>
      <protection/>
    </xf>
    <xf numFmtId="166" fontId="0" fillId="0" borderId="10" xfId="15" applyNumberFormat="1" applyFont="1" applyFill="1" applyBorder="1" applyAlignment="1" applyProtection="1">
      <alignment horizontal="center" vertical="center"/>
      <protection/>
    </xf>
    <xf numFmtId="168" fontId="25" fillId="0" borderId="10" xfId="60" applyNumberFormat="1" applyFont="1" applyFill="1" applyBorder="1" applyAlignment="1">
      <alignment horizontal="center" vertical="center"/>
      <protection/>
    </xf>
    <xf numFmtId="164" fontId="25" fillId="0" borderId="10" xfId="60" applyFont="1" applyFill="1" applyBorder="1" applyAlignment="1">
      <alignment vertical="center" wrapText="1"/>
      <protection/>
    </xf>
    <xf numFmtId="170" fontId="25" fillId="0" borderId="10" xfId="60" applyNumberFormat="1" applyFont="1" applyFill="1" applyBorder="1" applyAlignment="1">
      <alignment vertical="center"/>
      <protection/>
    </xf>
    <xf numFmtId="166" fontId="25" fillId="0" borderId="10" xfId="15" applyNumberFormat="1" applyFont="1" applyFill="1" applyBorder="1" applyAlignment="1" applyProtection="1">
      <alignment horizontal="center" vertical="center"/>
      <protection/>
    </xf>
    <xf numFmtId="164" fontId="0" fillId="0" borderId="10" xfId="60" applyFont="1" applyFill="1" applyBorder="1" applyAlignment="1">
      <alignment vertical="center" wrapText="1"/>
      <protection/>
    </xf>
    <xf numFmtId="164" fontId="0" fillId="0" borderId="10" xfId="60" applyFont="1" applyFill="1" applyBorder="1" applyAlignment="1">
      <alignment vertical="center"/>
      <protection/>
    </xf>
    <xf numFmtId="171" fontId="22" fillId="0" borderId="10" xfId="60" applyNumberFormat="1" applyFont="1" applyFill="1" applyBorder="1" applyAlignment="1">
      <alignment horizontal="left" vertical="center"/>
      <protection/>
    </xf>
    <xf numFmtId="168" fontId="0" fillId="0" borderId="0" xfId="60" applyNumberFormat="1" applyFont="1" applyFill="1">
      <alignment/>
      <protection/>
    </xf>
    <xf numFmtId="164" fontId="0" fillId="0" borderId="0" xfId="60" applyFont="1" applyFill="1">
      <alignment/>
      <protection/>
    </xf>
    <xf numFmtId="164" fontId="26" fillId="0" borderId="0" xfId="60" applyFont="1" applyFill="1">
      <alignment/>
      <protection/>
    </xf>
    <xf numFmtId="168" fontId="21" fillId="0" borderId="0" xfId="60" applyNumberFormat="1" applyFont="1" applyFill="1" applyBorder="1" applyAlignment="1">
      <alignment horizontal="center" vertical="center"/>
      <protection/>
    </xf>
    <xf numFmtId="168" fontId="21" fillId="0" borderId="0" xfId="60" applyNumberFormat="1" applyFont="1" applyFill="1" applyBorder="1" applyAlignment="1">
      <alignment vertical="center"/>
      <protection/>
    </xf>
    <xf numFmtId="164" fontId="26" fillId="0" borderId="14" xfId="60" applyFont="1" applyFill="1" applyBorder="1" applyAlignment="1">
      <alignment horizontal="right"/>
      <protection/>
    </xf>
    <xf numFmtId="164" fontId="26" fillId="0" borderId="0" xfId="60" applyFont="1" applyFill="1" applyBorder="1" applyAlignment="1">
      <alignment/>
      <protection/>
    </xf>
    <xf numFmtId="164" fontId="26" fillId="0" borderId="10" xfId="60" applyFont="1" applyFill="1" applyBorder="1" applyAlignment="1">
      <alignment horizontal="center"/>
      <protection/>
    </xf>
    <xf numFmtId="164" fontId="20" fillId="0" borderId="10" xfId="60" applyFont="1" applyFill="1" applyBorder="1" applyAlignment="1">
      <alignment horizontal="center"/>
      <protection/>
    </xf>
    <xf numFmtId="164" fontId="0" fillId="0" borderId="10" xfId="60" applyFont="1" applyFill="1" applyBorder="1" applyAlignment="1">
      <alignment horizontal="center"/>
      <protection/>
    </xf>
    <xf numFmtId="164" fontId="0" fillId="0" borderId="10" xfId="60" applyFont="1" applyFill="1" applyBorder="1" applyAlignment="1">
      <alignment horizontal="center" wrapText="1"/>
      <protection/>
    </xf>
    <xf numFmtId="168" fontId="26" fillId="0" borderId="10" xfId="60" applyNumberFormat="1" applyFont="1" applyFill="1" applyBorder="1" applyAlignment="1">
      <alignment horizontal="center" vertical="center" wrapText="1"/>
      <protection/>
    </xf>
    <xf numFmtId="164" fontId="21" fillId="0" borderId="10" xfId="60" applyFont="1" applyFill="1" applyBorder="1" applyAlignment="1">
      <alignment horizontal="center" vertical="center"/>
      <protection/>
    </xf>
    <xf numFmtId="164" fontId="26" fillId="0" borderId="10" xfId="60" applyFont="1" applyFill="1" applyBorder="1" applyAlignment="1">
      <alignment horizontal="center" vertical="center" wrapText="1"/>
      <protection/>
    </xf>
    <xf numFmtId="164" fontId="20" fillId="0" borderId="10" xfId="60" applyFont="1" applyFill="1" applyBorder="1" applyAlignment="1">
      <alignment horizontal="center" vertical="center"/>
      <protection/>
    </xf>
    <xf numFmtId="164" fontId="0" fillId="0" borderId="10" xfId="60" applyFont="1" applyFill="1" applyBorder="1" applyAlignment="1">
      <alignment horizontal="center" vertical="center"/>
      <protection/>
    </xf>
    <xf numFmtId="164" fontId="26" fillId="0" borderId="10" xfId="60" applyFont="1" applyFill="1" applyBorder="1" applyAlignment="1">
      <alignment horizontal="center" vertical="center"/>
      <protection/>
    </xf>
    <xf numFmtId="164" fontId="0" fillId="0" borderId="10" xfId="60" applyFont="1" applyFill="1" applyBorder="1" applyAlignment="1">
      <alignment horizontal="center" vertical="center" wrapText="1"/>
      <protection/>
    </xf>
    <xf numFmtId="168" fontId="0" fillId="0" borderId="10" xfId="60" applyNumberFormat="1" applyFont="1" applyFill="1" applyBorder="1" applyAlignment="1">
      <alignment horizontal="center" vertical="center"/>
      <protection/>
    </xf>
    <xf numFmtId="164" fontId="20" fillId="0" borderId="10" xfId="60" applyFont="1" applyFill="1" applyBorder="1" applyAlignment="1">
      <alignment vertical="center"/>
      <protection/>
    </xf>
    <xf numFmtId="164" fontId="0" fillId="0" borderId="10" xfId="60" applyNumberFormat="1" applyFont="1" applyFill="1" applyBorder="1" applyAlignment="1">
      <alignment vertical="center"/>
      <protection/>
    </xf>
    <xf numFmtId="169" fontId="20" fillId="0" borderId="10" xfId="60" applyNumberFormat="1" applyFont="1" applyFill="1" applyBorder="1" applyAlignment="1">
      <alignment horizontal="right" vertical="center"/>
      <protection/>
    </xf>
    <xf numFmtId="169" fontId="21" fillId="0" borderId="10" xfId="60" applyNumberFormat="1" applyFont="1" applyFill="1" applyBorder="1" applyAlignment="1">
      <alignment horizontal="right" vertical="center"/>
      <protection/>
    </xf>
    <xf numFmtId="170" fontId="0" fillId="0" borderId="10" xfId="60" applyNumberFormat="1" applyFont="1" applyFill="1" applyBorder="1" applyAlignment="1">
      <alignment vertical="center"/>
      <protection/>
    </xf>
    <xf numFmtId="164" fontId="0" fillId="0" borderId="0" xfId="60" applyFont="1" applyFill="1" applyBorder="1">
      <alignment/>
      <protection/>
    </xf>
    <xf numFmtId="170" fontId="26" fillId="0" borderId="10" xfId="60" applyNumberFormat="1" applyFont="1" applyFill="1" applyBorder="1" applyAlignment="1">
      <alignment vertical="center"/>
      <protection/>
    </xf>
    <xf numFmtId="164" fontId="20" fillId="0" borderId="10" xfId="60" applyFont="1" applyFill="1" applyBorder="1" applyAlignment="1">
      <alignment horizontal="left" vertical="center"/>
      <protection/>
    </xf>
    <xf numFmtId="164" fontId="21" fillId="0" borderId="10" xfId="60" applyFont="1" applyFill="1" applyBorder="1" applyAlignment="1">
      <alignment horizontal="left" vertical="center" wrapText="1"/>
      <protection/>
    </xf>
    <xf numFmtId="171" fontId="20" fillId="0" borderId="10" xfId="60" applyNumberFormat="1" applyFont="1" applyFill="1" applyBorder="1" applyAlignment="1">
      <alignment horizontal="left" vertical="center"/>
      <protection/>
    </xf>
    <xf numFmtId="164" fontId="21" fillId="0" borderId="10" xfId="60" applyFont="1" applyFill="1" applyBorder="1" applyAlignment="1">
      <alignment horizontal="left" vertical="center"/>
      <protection/>
    </xf>
    <xf numFmtId="164" fontId="29" fillId="0" borderId="0" xfId="60" applyFont="1" applyFill="1">
      <alignment/>
      <protection/>
    </xf>
    <xf numFmtId="164" fontId="29" fillId="0" borderId="0" xfId="60" applyFont="1" applyFill="1" applyAlignment="1">
      <alignment/>
      <protection/>
    </xf>
    <xf numFmtId="164" fontId="24" fillId="0" borderId="0" xfId="60" applyFont="1" applyFill="1" applyBorder="1" applyAlignment="1">
      <alignment horizontal="right"/>
      <protection/>
    </xf>
    <xf numFmtId="168" fontId="24" fillId="0" borderId="10" xfId="60" applyNumberFormat="1" applyFont="1" applyFill="1" applyBorder="1" applyAlignment="1">
      <alignment horizontal="center" vertical="center" wrapText="1"/>
      <protection/>
    </xf>
    <xf numFmtId="164" fontId="24" fillId="0" borderId="10" xfId="60" applyFont="1" applyFill="1" applyBorder="1" applyAlignment="1">
      <alignment horizontal="center" vertical="center"/>
      <protection/>
    </xf>
    <xf numFmtId="164" fontId="24" fillId="0" borderId="10" xfId="60" applyFont="1" applyFill="1" applyBorder="1" applyAlignment="1">
      <alignment horizontal="center" vertical="center" wrapText="1"/>
      <protection/>
    </xf>
    <xf numFmtId="164" fontId="29" fillId="0" borderId="0" xfId="60" applyFont="1" applyFill="1" applyAlignment="1">
      <alignment horizontal="center"/>
      <protection/>
    </xf>
    <xf numFmtId="164" fontId="29" fillId="0" borderId="10" xfId="60" applyFont="1" applyFill="1" applyBorder="1" applyAlignment="1">
      <alignment horizontal="center" vertical="center"/>
      <protection/>
    </xf>
    <xf numFmtId="164" fontId="29" fillId="0" borderId="10" xfId="60" applyFont="1" applyFill="1" applyBorder="1" applyAlignment="1">
      <alignment horizontal="left" vertical="center" wrapText="1"/>
      <protection/>
    </xf>
    <xf numFmtId="166" fontId="29" fillId="0" borderId="10" xfId="15" applyNumberFormat="1" applyFont="1" applyFill="1" applyBorder="1" applyAlignment="1" applyProtection="1">
      <alignment vertical="center"/>
      <protection/>
    </xf>
    <xf numFmtId="164" fontId="24" fillId="0" borderId="10" xfId="60" applyFont="1" applyFill="1" applyBorder="1" applyAlignment="1">
      <alignment horizontal="left" vertical="center" wrapText="1"/>
      <protection/>
    </xf>
    <xf numFmtId="166" fontId="21" fillId="0" borderId="10" xfId="15" applyNumberFormat="1" applyFont="1" applyFill="1" applyBorder="1" applyAlignment="1" applyProtection="1">
      <alignment vertical="center" wrapText="1"/>
      <protection/>
    </xf>
    <xf numFmtId="164" fontId="24" fillId="0" borderId="0" xfId="60" applyFont="1" applyFill="1">
      <alignment/>
      <protection/>
    </xf>
    <xf numFmtId="164" fontId="29" fillId="0" borderId="0" xfId="60" applyFont="1" applyFill="1" applyBorder="1">
      <alignment/>
      <protection/>
    </xf>
    <xf numFmtId="166" fontId="20" fillId="0" borderId="10" xfId="15" applyNumberFormat="1" applyFont="1" applyFill="1" applyBorder="1" applyAlignment="1" applyProtection="1">
      <alignment vertical="center" wrapText="1"/>
      <protection/>
    </xf>
    <xf numFmtId="166" fontId="25" fillId="0" borderId="10" xfId="15" applyNumberFormat="1" applyFont="1" applyFill="1" applyBorder="1" applyAlignment="1" applyProtection="1">
      <alignment horizontal="left" vertical="center"/>
      <protection/>
    </xf>
    <xf numFmtId="166" fontId="0" fillId="0" borderId="10" xfId="15" applyNumberFormat="1" applyFont="1" applyFill="1" applyBorder="1" applyAlignment="1" applyProtection="1">
      <alignment horizontal="left" vertical="center" wrapText="1"/>
      <protection/>
    </xf>
    <xf numFmtId="164" fontId="0" fillId="0" borderId="10" xfId="60" applyFont="1" applyFill="1" applyBorder="1" applyAlignment="1">
      <alignment horizontal="left" vertical="center"/>
      <protection/>
    </xf>
    <xf numFmtId="166" fontId="22" fillId="0" borderId="10" xfId="15" applyNumberFormat="1" applyFont="1" applyFill="1" applyBorder="1" applyAlignment="1" applyProtection="1">
      <alignment horizontal="left" vertical="center"/>
      <protection/>
    </xf>
    <xf numFmtId="164" fontId="26" fillId="0" borderId="10" xfId="60" applyFont="1" applyFill="1" applyBorder="1" applyAlignment="1">
      <alignment horizontal="left" vertical="center"/>
      <protection/>
    </xf>
    <xf numFmtId="164" fontId="20" fillId="0" borderId="0" xfId="65" applyFont="1" applyAlignment="1">
      <alignment horizontal="center"/>
      <protection/>
    </xf>
    <xf numFmtId="164" fontId="20" fillId="0" borderId="0" xfId="65" applyFont="1">
      <alignment/>
      <protection/>
    </xf>
    <xf numFmtId="164" fontId="0" fillId="0" borderId="0" xfId="65">
      <alignment/>
      <protection/>
    </xf>
    <xf numFmtId="164" fontId="30" fillId="0" borderId="0" xfId="65" applyFont="1" applyBorder="1" applyAlignment="1">
      <alignment horizontal="center"/>
      <protection/>
    </xf>
    <xf numFmtId="169" fontId="30" fillId="0" borderId="0" xfId="65" applyNumberFormat="1" applyFont="1" applyBorder="1" applyAlignment="1">
      <alignment horizontal="center"/>
      <protection/>
    </xf>
    <xf numFmtId="164" fontId="31" fillId="0" borderId="0" xfId="65" applyFont="1" applyAlignment="1">
      <alignment horizontal="center"/>
      <protection/>
    </xf>
    <xf numFmtId="164" fontId="31" fillId="0" borderId="0" xfId="65" applyFont="1">
      <alignment/>
      <protection/>
    </xf>
    <xf numFmtId="164" fontId="31" fillId="0" borderId="0" xfId="65" applyFont="1" applyBorder="1" applyAlignment="1">
      <alignment horizontal="right"/>
      <protection/>
    </xf>
    <xf numFmtId="164" fontId="31" fillId="0" borderId="10" xfId="65" applyFont="1" applyBorder="1" applyAlignment="1">
      <alignment horizontal="center" vertical="center"/>
      <protection/>
    </xf>
    <xf numFmtId="164" fontId="30" fillId="0" borderId="13" xfId="65" applyFont="1" applyBorder="1" applyAlignment="1">
      <alignment horizontal="center" vertical="center" wrapText="1"/>
      <protection/>
    </xf>
    <xf numFmtId="164" fontId="30" fillId="0" borderId="13" xfId="65" applyFont="1" applyBorder="1" applyAlignment="1">
      <alignment horizontal="center" vertical="center"/>
      <protection/>
    </xf>
    <xf numFmtId="164" fontId="31" fillId="0" borderId="10" xfId="65" applyFont="1" applyBorder="1" applyAlignment="1">
      <alignment horizontal="center"/>
      <protection/>
    </xf>
    <xf numFmtId="164" fontId="31" fillId="0" borderId="10" xfId="65" applyFont="1" applyBorder="1" applyAlignment="1">
      <alignment wrapText="1"/>
      <protection/>
    </xf>
    <xf numFmtId="169" fontId="31" fillId="0" borderId="10" xfId="65" applyNumberFormat="1" applyFont="1" applyBorder="1">
      <alignment/>
      <protection/>
    </xf>
    <xf numFmtId="164" fontId="30" fillId="13" borderId="10" xfId="65" applyFont="1" applyFill="1" applyBorder="1" applyAlignment="1">
      <alignment wrapText="1"/>
      <protection/>
    </xf>
    <xf numFmtId="169" fontId="30" fillId="13" borderId="10" xfId="65" applyNumberFormat="1" applyFont="1" applyFill="1" applyBorder="1">
      <alignment/>
      <protection/>
    </xf>
    <xf numFmtId="164" fontId="30" fillId="0" borderId="10" xfId="65" applyFont="1" applyBorder="1">
      <alignment/>
      <protection/>
    </xf>
    <xf numFmtId="164" fontId="30" fillId="0" borderId="10" xfId="65" applyFont="1" applyBorder="1" applyAlignment="1">
      <alignment wrapText="1"/>
      <protection/>
    </xf>
    <xf numFmtId="164" fontId="31" fillId="0" borderId="10" xfId="65" applyFont="1" applyBorder="1">
      <alignment/>
      <protection/>
    </xf>
    <xf numFmtId="164" fontId="32" fillId="0" borderId="0" xfId="62" applyFont="1" applyFill="1">
      <alignment/>
      <protection/>
    </xf>
    <xf numFmtId="164" fontId="33" fillId="0" borderId="0" xfId="62" applyFont="1" applyFill="1" applyBorder="1" applyAlignment="1">
      <alignment horizontal="center"/>
      <protection/>
    </xf>
    <xf numFmtId="164" fontId="32" fillId="0" borderId="0" xfId="62" applyFont="1" applyFill="1" applyAlignment="1">
      <alignment horizontal="center"/>
      <protection/>
    </xf>
    <xf numFmtId="164" fontId="32" fillId="0" borderId="0" xfId="62" applyFont="1" applyFill="1" applyBorder="1" applyAlignment="1">
      <alignment horizontal="right"/>
      <protection/>
    </xf>
    <xf numFmtId="164" fontId="32" fillId="0" borderId="10" xfId="62" applyFont="1" applyFill="1" applyBorder="1">
      <alignment/>
      <protection/>
    </xf>
    <xf numFmtId="164" fontId="32" fillId="0" borderId="15" xfId="62" applyFont="1" applyFill="1" applyBorder="1" applyAlignment="1">
      <alignment horizontal="center"/>
      <protection/>
    </xf>
    <xf numFmtId="164" fontId="32" fillId="0" borderId="10" xfId="62" applyFont="1" applyFill="1" applyBorder="1" applyAlignment="1">
      <alignment horizontal="center"/>
      <protection/>
    </xf>
    <xf numFmtId="164" fontId="32" fillId="0" borderId="10" xfId="62" applyFont="1" applyFill="1" applyBorder="1" applyAlignment="1">
      <alignment horizontal="right"/>
      <protection/>
    </xf>
    <xf numFmtId="164" fontId="34" fillId="0" borderId="10" xfId="62" applyFont="1" applyFill="1" applyBorder="1" applyAlignment="1">
      <alignment horizontal="center" vertical="center" wrapText="1"/>
      <protection/>
    </xf>
    <xf numFmtId="164" fontId="34" fillId="0" borderId="16" xfId="62" applyFont="1" applyFill="1" applyBorder="1" applyAlignment="1">
      <alignment horizontal="center" vertical="center" wrapText="1"/>
      <protection/>
    </xf>
    <xf numFmtId="164" fontId="34" fillId="0" borderId="13" xfId="62" applyFont="1" applyFill="1" applyBorder="1" applyAlignment="1">
      <alignment horizontal="center" vertical="center" wrapText="1"/>
      <protection/>
    </xf>
    <xf numFmtId="164" fontId="34" fillId="0" borderId="13" xfId="62" applyFont="1" applyFill="1" applyBorder="1" applyAlignment="1">
      <alignment horizontal="center"/>
      <protection/>
    </xf>
    <xf numFmtId="164" fontId="34" fillId="0" borderId="10" xfId="62" applyFont="1" applyFill="1" applyBorder="1" applyAlignment="1">
      <alignment horizontal="center"/>
      <protection/>
    </xf>
    <xf numFmtId="164" fontId="32" fillId="0" borderId="15" xfId="62" applyFont="1" applyFill="1" applyBorder="1" applyAlignment="1">
      <alignment/>
      <protection/>
    </xf>
    <xf numFmtId="169" fontId="32" fillId="0" borderId="10" xfId="62" applyNumberFormat="1" applyFont="1" applyFill="1" applyBorder="1">
      <alignment/>
      <protection/>
    </xf>
    <xf numFmtId="169" fontId="32" fillId="6" borderId="10" xfId="62" applyNumberFormat="1" applyFont="1" applyFill="1" applyBorder="1">
      <alignment/>
      <protection/>
    </xf>
    <xf numFmtId="164" fontId="32" fillId="0" borderId="15" xfId="62" applyFont="1" applyFill="1" applyBorder="1" applyAlignment="1">
      <alignment wrapText="1"/>
      <protection/>
    </xf>
    <xf numFmtId="169" fontId="32" fillId="0" borderId="0" xfId="62" applyNumberFormat="1" applyFont="1" applyFill="1">
      <alignment/>
      <protection/>
    </xf>
    <xf numFmtId="164" fontId="34" fillId="0" borderId="15" xfId="62" applyFont="1" applyFill="1" applyBorder="1" applyAlignment="1">
      <alignment/>
      <protection/>
    </xf>
    <xf numFmtId="169" fontId="34" fillId="0" borderId="10" xfId="62" applyNumberFormat="1" applyFont="1" applyFill="1" applyBorder="1">
      <alignment/>
      <protection/>
    </xf>
    <xf numFmtId="164" fontId="34" fillId="0" borderId="15" xfId="62" applyFont="1" applyFill="1" applyBorder="1" applyAlignment="1">
      <alignment horizontal="center" vertical="center" wrapText="1"/>
      <protection/>
    </xf>
    <xf numFmtId="164" fontId="32" fillId="0" borderId="17" xfId="62" applyFont="1" applyFill="1" applyBorder="1" applyAlignment="1">
      <alignment wrapText="1"/>
      <protection/>
    </xf>
    <xf numFmtId="169" fontId="32" fillId="0" borderId="11" xfId="62" applyNumberFormat="1" applyFont="1" applyFill="1" applyBorder="1">
      <alignment/>
      <protection/>
    </xf>
    <xf numFmtId="164" fontId="34" fillId="0" borderId="15" xfId="62" applyFont="1" applyFill="1" applyBorder="1" applyAlignment="1">
      <alignment horizontal="center"/>
      <protection/>
    </xf>
    <xf numFmtId="169" fontId="34" fillId="0" borderId="10" xfId="62" applyNumberFormat="1" applyFont="1" applyFill="1" applyBorder="1" applyAlignment="1">
      <alignment horizontal="right"/>
      <protection/>
    </xf>
    <xf numFmtId="169" fontId="34" fillId="0" borderId="10" xfId="62" applyNumberFormat="1" applyFont="1" applyFill="1" applyBorder="1" applyAlignment="1">
      <alignment horizontal="center"/>
      <protection/>
    </xf>
    <xf numFmtId="164" fontId="34" fillId="0" borderId="15" xfId="62" applyFont="1" applyFill="1" applyBorder="1">
      <alignment/>
      <protection/>
    </xf>
    <xf numFmtId="164" fontId="32" fillId="0" borderId="0" xfId="62" applyFont="1" applyFill="1" applyBorder="1">
      <alignment/>
      <protection/>
    </xf>
    <xf numFmtId="164" fontId="15" fillId="0" borderId="0" xfId="62">
      <alignment/>
      <protection/>
    </xf>
    <xf numFmtId="164" fontId="33" fillId="0" borderId="0" xfId="62" applyFont="1" applyBorder="1" applyAlignment="1">
      <alignment horizontal="center" vertical="center"/>
      <protection/>
    </xf>
    <xf numFmtId="164" fontId="15" fillId="0" borderId="10" xfId="62" applyFont="1" applyBorder="1" applyAlignment="1">
      <alignment horizontal="center" vertical="center"/>
      <protection/>
    </xf>
    <xf numFmtId="164" fontId="15" fillId="0" borderId="15" xfId="62" applyFont="1" applyBorder="1" applyAlignment="1">
      <alignment horizontal="center"/>
      <protection/>
    </xf>
    <xf numFmtId="164" fontId="15" fillId="0" borderId="10" xfId="62" applyFont="1" applyBorder="1" applyAlignment="1">
      <alignment horizontal="center"/>
      <protection/>
    </xf>
    <xf numFmtId="164" fontId="26" fillId="0" borderId="15" xfId="62" applyFont="1" applyBorder="1" applyAlignment="1">
      <alignment horizontal="center"/>
      <protection/>
    </xf>
    <xf numFmtId="164" fontId="35" fillId="0" borderId="10" xfId="62" applyFont="1" applyBorder="1" applyAlignment="1">
      <alignment horizontal="center"/>
      <protection/>
    </xf>
    <xf numFmtId="164" fontId="26" fillId="0" borderId="10" xfId="62" applyFont="1" applyBorder="1" applyAlignment="1">
      <alignment horizontal="center"/>
      <protection/>
    </xf>
    <xf numFmtId="164" fontId="15" fillId="0" borderId="10" xfId="62" applyBorder="1" applyAlignment="1">
      <alignment horizontal="center"/>
      <protection/>
    </xf>
    <xf numFmtId="164" fontId="26" fillId="0" borderId="15" xfId="62" applyFont="1" applyBorder="1" applyAlignment="1">
      <alignment horizontal="left"/>
      <protection/>
    </xf>
    <xf numFmtId="164" fontId="0" fillId="0" borderId="15" xfId="62" applyFont="1" applyBorder="1">
      <alignment/>
      <protection/>
    </xf>
    <xf numFmtId="164" fontId="0" fillId="0" borderId="10" xfId="62" applyFont="1" applyBorder="1">
      <alignment/>
      <protection/>
    </xf>
    <xf numFmtId="164" fontId="26" fillId="0" borderId="15" xfId="62" applyFont="1" applyBorder="1">
      <alignment/>
      <protection/>
    </xf>
    <xf numFmtId="164" fontId="0" fillId="0" borderId="15" xfId="62" applyFont="1" applyBorder="1" applyAlignment="1">
      <alignment horizontal="left"/>
      <protection/>
    </xf>
    <xf numFmtId="164" fontId="26" fillId="0" borderId="10" xfId="62" applyFont="1" applyBorder="1" applyAlignment="1">
      <alignment horizontal="left"/>
      <protection/>
    </xf>
    <xf numFmtId="164" fontId="15" fillId="0" borderId="10" xfId="62" applyBorder="1" applyAlignment="1">
      <alignment horizontal="right"/>
      <protection/>
    </xf>
    <xf numFmtId="164" fontId="38" fillId="0" borderId="0" xfId="62" applyFont="1" applyBorder="1" applyAlignment="1">
      <alignment horizontal="left" wrapText="1"/>
      <protection/>
    </xf>
    <xf numFmtId="164" fontId="15" fillId="0" borderId="0" xfId="62" applyAlignment="1">
      <alignment horizontal="left"/>
      <protection/>
    </xf>
    <xf numFmtId="164" fontId="33" fillId="0" borderId="0" xfId="62" applyFont="1" applyBorder="1" applyAlignment="1">
      <alignment horizontal="center" wrapText="1"/>
      <protection/>
    </xf>
    <xf numFmtId="164" fontId="15" fillId="0" borderId="0" xfId="62" applyAlignment="1">
      <alignment horizontal="center"/>
      <protection/>
    </xf>
    <xf numFmtId="164" fontId="39" fillId="0" borderId="10" xfId="62" applyFont="1" applyBorder="1">
      <alignment/>
      <protection/>
    </xf>
    <xf numFmtId="164" fontId="39" fillId="0" borderId="10" xfId="62" applyFont="1" applyBorder="1" applyAlignment="1">
      <alignment horizontal="center"/>
      <protection/>
    </xf>
    <xf numFmtId="164" fontId="39" fillId="0" borderId="10" xfId="62" applyFont="1" applyBorder="1" applyAlignment="1">
      <alignment horizontal="center" wrapText="1"/>
      <protection/>
    </xf>
    <xf numFmtId="164" fontId="15" fillId="0" borderId="10" xfId="62" applyFont="1" applyBorder="1">
      <alignment/>
      <protection/>
    </xf>
    <xf numFmtId="166" fontId="15" fillId="0" borderId="10" xfId="15" applyNumberFormat="1" applyFont="1" applyFill="1" applyBorder="1" applyAlignment="1" applyProtection="1">
      <alignment horizontal="center"/>
      <protection/>
    </xf>
    <xf numFmtId="164" fontId="38" fillId="0" borderId="0" xfId="62" applyFont="1" applyBorder="1" applyAlignment="1">
      <alignment horizontal="left" vertical="center" wrapText="1"/>
      <protection/>
    </xf>
    <xf numFmtId="164" fontId="33" fillId="0" borderId="0" xfId="62" applyFont="1" applyBorder="1" applyAlignment="1">
      <alignment horizontal="center" vertical="center" wrapText="1"/>
      <protection/>
    </xf>
    <xf numFmtId="164" fontId="39" fillId="0" borderId="0" xfId="62" applyFont="1" applyAlignment="1">
      <alignment horizontal="center"/>
      <protection/>
    </xf>
    <xf numFmtId="164" fontId="33" fillId="0" borderId="10" xfId="62" applyFont="1" applyBorder="1">
      <alignment/>
      <protection/>
    </xf>
    <xf numFmtId="164" fontId="33" fillId="0" borderId="10" xfId="62" applyFont="1" applyBorder="1" applyAlignment="1">
      <alignment horizontal="center" vertical="center"/>
      <protection/>
    </xf>
    <xf numFmtId="164" fontId="40" fillId="0" borderId="10" xfId="62" applyFont="1" applyBorder="1">
      <alignment/>
      <protection/>
    </xf>
    <xf numFmtId="164" fontId="15" fillId="0" borderId="0" xfId="63">
      <alignment/>
      <protection/>
    </xf>
    <xf numFmtId="169" fontId="20" fillId="0" borderId="0" xfId="63" applyNumberFormat="1" applyFont="1" applyFill="1" applyBorder="1" applyAlignment="1">
      <alignment horizontal="center" vertical="top" wrapText="1"/>
      <protection/>
    </xf>
    <xf numFmtId="164" fontId="15" fillId="0" borderId="0" xfId="63" applyFill="1">
      <alignment/>
      <protection/>
    </xf>
    <xf numFmtId="164" fontId="39" fillId="0" borderId="10" xfId="63" applyFont="1" applyFill="1" applyBorder="1">
      <alignment/>
      <protection/>
    </xf>
    <xf numFmtId="164" fontId="39" fillId="0" borderId="10" xfId="63" applyFont="1" applyFill="1" applyBorder="1" applyAlignment="1">
      <alignment horizontal="center"/>
      <protection/>
    </xf>
    <xf numFmtId="164" fontId="21" fillId="0" borderId="10" xfId="63" applyFont="1" applyFill="1" applyBorder="1" applyAlignment="1">
      <alignment horizontal="center" vertical="top" wrapText="1"/>
      <protection/>
    </xf>
    <xf numFmtId="164" fontId="0" fillId="0" borderId="10" xfId="63" applyFont="1" applyFill="1" applyBorder="1" applyAlignment="1">
      <alignment horizontal="center" vertical="top" wrapText="1"/>
      <protection/>
    </xf>
    <xf numFmtId="164" fontId="0" fillId="0" borderId="10" xfId="63" applyFont="1" applyFill="1" applyBorder="1" applyAlignment="1">
      <alignment horizontal="left" vertical="top" wrapText="1"/>
      <protection/>
    </xf>
    <xf numFmtId="169" fontId="0" fillId="0" borderId="10" xfId="63" applyNumberFormat="1" applyFont="1" applyFill="1" applyBorder="1" applyAlignment="1">
      <alignment horizontal="right" vertical="top" wrapText="1"/>
      <protection/>
    </xf>
    <xf numFmtId="164" fontId="26" fillId="0" borderId="10" xfId="63" applyFont="1" applyFill="1" applyBorder="1" applyAlignment="1">
      <alignment horizontal="left" vertical="top" wrapText="1"/>
      <protection/>
    </xf>
    <xf numFmtId="169" fontId="26" fillId="0" borderId="10" xfId="63" applyNumberFormat="1" applyFont="1" applyFill="1" applyBorder="1" applyAlignment="1">
      <alignment horizontal="right" vertical="top" wrapText="1"/>
      <protection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. jelölőszín" xfId="20"/>
    <cellStyle name="2. jelölőszín" xfId="21"/>
    <cellStyle name="20% - 1. jelölőszín" xfId="22"/>
    <cellStyle name="20% - 2. jelölőszín" xfId="23"/>
    <cellStyle name="20% - 3. jelölőszín" xfId="24"/>
    <cellStyle name="20% - 4. jelölőszín" xfId="25"/>
    <cellStyle name="20% - 5. jelölőszín" xfId="26"/>
    <cellStyle name="20% - 6. jelölőszín" xfId="27"/>
    <cellStyle name="3. jelölőszín" xfId="28"/>
    <cellStyle name="4. jelölőszín" xfId="29"/>
    <cellStyle name="40% - 1. jelölőszín" xfId="30"/>
    <cellStyle name="40% - 2. jelölőszín" xfId="31"/>
    <cellStyle name="40% - 3. jelölőszín" xfId="32"/>
    <cellStyle name="40% - 4. jelölőszín" xfId="33"/>
    <cellStyle name="40% - 5. jelölőszín" xfId="34"/>
    <cellStyle name="40% - 6. jelölőszín" xfId="35"/>
    <cellStyle name="5. jelölőszín" xfId="36"/>
    <cellStyle name="6. jelölőszín" xfId="37"/>
    <cellStyle name="60% - 1. jelölőszín" xfId="38"/>
    <cellStyle name="60% - 2. jelölőszín" xfId="39"/>
    <cellStyle name="60% - 3. jelölőszín" xfId="40"/>
    <cellStyle name="60% - 4. jelölőszín" xfId="41"/>
    <cellStyle name="60% - 5. jelölőszín" xfId="42"/>
    <cellStyle name="60% - 6. jelölőszín" xfId="43"/>
    <cellStyle name="Bevitel" xfId="44"/>
    <cellStyle name="Cím" xfId="45"/>
    <cellStyle name="Címsor 1" xfId="46"/>
    <cellStyle name="Címsor 2" xfId="47"/>
    <cellStyle name="Címsor 3" xfId="48"/>
    <cellStyle name="Címsor 4" xfId="49"/>
    <cellStyle name="Ellenőrzőcella" xfId="50"/>
    <cellStyle name="Ezres 2" xfId="51"/>
    <cellStyle name="Ezres 3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al_KTRSZJ" xfId="59"/>
    <cellStyle name="Normál 2" xfId="60"/>
    <cellStyle name="Normál 3" xfId="61"/>
    <cellStyle name="Normál 4" xfId="62"/>
    <cellStyle name="Normál 5" xfId="63"/>
    <cellStyle name="Normál_12dmelléklet" xfId="64"/>
    <cellStyle name="Normál_6.sz.mellékletN" xfId="65"/>
    <cellStyle name="Rossz" xfId="66"/>
    <cellStyle name="Semleges" xfId="67"/>
    <cellStyle name="Számítás" xfId="68"/>
    <cellStyle name="Összese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orosne\Local%20Settings\Temp\Users\tkatonaandrea\Desktop\Documents\2016\2016.k&#246;lts&#233;gvet&#233;s\Oroszi-mell&#233;klete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NTES\NOSZLOP\2016\El&#337;terjeszt&#233;sek\09.27\Users\tkatonaandrea\Desktop\Documents\2016\2016.k&#246;lts&#233;gvet&#233;s\Oroszi-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őösszeg"/>
      <sheetName val="Bevételek"/>
      <sheetName val="Ktgv-i bevételek"/>
      <sheetName val="Fin bevétel"/>
      <sheetName val="Kiadások"/>
      <sheetName val="Ktgv-i kiadások"/>
      <sheetName val="Fin kiadások"/>
      <sheetName val="COFOG"/>
      <sheetName val="Működési"/>
      <sheetName val="Felhalmozási"/>
      <sheetName val="Likviditás"/>
      <sheetName val="Közvetett tám"/>
      <sheetName val="Tartalék"/>
      <sheetName val="Kötelező"/>
      <sheetName val="Létszá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őösszeg"/>
      <sheetName val="Bevételek"/>
      <sheetName val="Ktgv-i bevételek"/>
      <sheetName val="Fin bevétel"/>
      <sheetName val="Kiadások"/>
      <sheetName val="Ktgv-i kiadások"/>
      <sheetName val="Fin kiadások"/>
      <sheetName val="COFOG"/>
      <sheetName val="Működési"/>
      <sheetName val="Felhalmozási"/>
      <sheetName val="Likviditás"/>
      <sheetName val="Közvetett tám"/>
      <sheetName val="Tartalék"/>
      <sheetName val="Kötelező"/>
      <sheetName val="Létszá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10.28125" style="2" customWidth="1"/>
    <col min="3" max="3" width="59.8515625" style="1" customWidth="1"/>
    <col min="4" max="5" width="16.8515625" style="1" customWidth="1"/>
    <col min="6" max="6" width="11.8515625" style="2" customWidth="1"/>
    <col min="7" max="7" width="49.8515625" style="1" customWidth="1"/>
    <col min="8" max="9" width="16.8515625" style="1" customWidth="1"/>
    <col min="10" max="10" width="14.8515625" style="1" customWidth="1"/>
    <col min="11" max="16384" width="9.140625" style="1" customWidth="1"/>
  </cols>
  <sheetData>
    <row r="1" spans="1:9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0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</row>
    <row r="3" spans="1:9" ht="40.5" customHeight="1">
      <c r="A3" s="4"/>
      <c r="B3" s="7" t="s">
        <v>10</v>
      </c>
      <c r="C3" s="7"/>
      <c r="D3" s="7"/>
      <c r="E3" s="7"/>
      <c r="F3" s="7" t="s">
        <v>11</v>
      </c>
      <c r="G3" s="7"/>
      <c r="H3" s="7"/>
      <c r="I3" s="8"/>
    </row>
    <row r="4" spans="1:9" s="11" customFormat="1" ht="35.25" customHeight="1">
      <c r="A4" s="4"/>
      <c r="B4" s="4" t="s">
        <v>12</v>
      </c>
      <c r="C4" s="9" t="s">
        <v>13</v>
      </c>
      <c r="D4" s="4" t="s">
        <v>14</v>
      </c>
      <c r="E4" s="4" t="s">
        <v>15</v>
      </c>
      <c r="F4" s="4" t="s">
        <v>12</v>
      </c>
      <c r="G4" s="9" t="s">
        <v>13</v>
      </c>
      <c r="H4" s="9" t="s">
        <v>16</v>
      </c>
      <c r="I4" s="10" t="s">
        <v>15</v>
      </c>
    </row>
    <row r="5" spans="1:9" ht="40.5" customHeight="1">
      <c r="A5" s="12">
        <v>1</v>
      </c>
      <c r="B5" s="5" t="s">
        <v>17</v>
      </c>
      <c r="C5" s="13" t="s">
        <v>18</v>
      </c>
      <c r="D5" s="14">
        <f>SUM('2.Költségvetési bevételek'!AG7:AJ7)</f>
        <v>105537</v>
      </c>
      <c r="E5" s="14">
        <f>SUM('2.Költségvetési bevételek'!AK7:AN7)</f>
        <v>105537</v>
      </c>
      <c r="F5" s="15" t="s">
        <v>19</v>
      </c>
      <c r="G5" s="16" t="s">
        <v>20</v>
      </c>
      <c r="H5" s="14">
        <f>SUM('3.Költségvetési kiadások'!AG24:AJ24)</f>
        <v>21632000</v>
      </c>
      <c r="I5" s="14">
        <v>23408950</v>
      </c>
    </row>
    <row r="6" spans="1:9" ht="40.5" customHeight="1">
      <c r="A6" s="12">
        <v>2</v>
      </c>
      <c r="B6" s="5" t="s">
        <v>21</v>
      </c>
      <c r="C6" s="13" t="s">
        <v>22</v>
      </c>
      <c r="D6" s="14">
        <f>SUM('2.Költségvetési bevételek'!AG8:AJ8)</f>
        <v>0</v>
      </c>
      <c r="E6" s="14">
        <f>SUM('2.Költségvetési bevételek'!AK8:AN8)</f>
        <v>0</v>
      </c>
      <c r="F6" s="15" t="s">
        <v>23</v>
      </c>
      <c r="G6" s="16" t="s">
        <v>24</v>
      </c>
      <c r="H6" s="14">
        <f>SUM('3.Költségvetési kiadások'!AG25:AJ25)</f>
        <v>4679400</v>
      </c>
      <c r="I6" s="14">
        <v>5820683</v>
      </c>
    </row>
    <row r="7" spans="1:9" ht="40.5" customHeight="1">
      <c r="A7" s="12">
        <v>3</v>
      </c>
      <c r="B7" s="5" t="s">
        <v>25</v>
      </c>
      <c r="C7" s="13" t="s">
        <v>26</v>
      </c>
      <c r="D7" s="14">
        <f>SUM('2.Költségvetési bevételek'!AG9:AJ9)</f>
        <v>14560670</v>
      </c>
      <c r="E7" s="14">
        <v>16118455</v>
      </c>
      <c r="F7" s="15" t="s">
        <v>27</v>
      </c>
      <c r="G7" s="16" t="s">
        <v>28</v>
      </c>
      <c r="H7" s="14">
        <f>SUM('3.Költségvetési kiadások'!AG50:AJ50)</f>
        <v>43805027</v>
      </c>
      <c r="I7" s="14">
        <v>47818265</v>
      </c>
    </row>
    <row r="8" spans="1:9" ht="40.5" customHeight="1">
      <c r="A8" s="12">
        <v>4</v>
      </c>
      <c r="B8" s="5" t="s">
        <v>29</v>
      </c>
      <c r="C8" s="13" t="s">
        <v>30</v>
      </c>
      <c r="D8" s="14">
        <f>SUM('2.Költségvetési bevételek'!AG10:AJ10)</f>
        <v>1200000</v>
      </c>
      <c r="E8" s="14">
        <f>SUM('2.Költségvetési bevételek'!AK10:AN10)</f>
        <v>1200000</v>
      </c>
      <c r="F8" s="15" t="s">
        <v>31</v>
      </c>
      <c r="G8" s="13" t="s">
        <v>32</v>
      </c>
      <c r="H8" s="14">
        <f>SUM('3.Költségvetési kiadások'!AG59:AJ59)</f>
        <v>1894000</v>
      </c>
      <c r="I8" s="14">
        <v>3033901</v>
      </c>
    </row>
    <row r="9" spans="1:9" ht="40.5" customHeight="1">
      <c r="A9" s="12">
        <v>5</v>
      </c>
      <c r="B9" s="5" t="s">
        <v>33</v>
      </c>
      <c r="C9" s="13" t="s">
        <v>34</v>
      </c>
      <c r="D9" s="14"/>
      <c r="E9" s="14">
        <v>942594</v>
      </c>
      <c r="F9" s="15" t="s">
        <v>35</v>
      </c>
      <c r="G9" s="14" t="s">
        <v>36</v>
      </c>
      <c r="H9" s="14">
        <f>SUM('3.Költségvetési kiadások'!AG76:AJ76)</f>
        <v>11558800</v>
      </c>
      <c r="I9" s="14">
        <v>56321577</v>
      </c>
    </row>
    <row r="10" spans="1:9" ht="40.5" customHeight="1">
      <c r="A10" s="12">
        <v>6</v>
      </c>
      <c r="B10" s="5" t="s">
        <v>37</v>
      </c>
      <c r="C10" s="13" t="s">
        <v>38</v>
      </c>
      <c r="D10" s="14">
        <f>SUM('2.Költségvetési bevételek'!AG11:AJ11)</f>
        <v>0</v>
      </c>
      <c r="E10" s="14">
        <f>SUM('2.Költségvetési bevételek'!AK12:AN12)</f>
        <v>358860</v>
      </c>
      <c r="F10" s="15" t="s">
        <v>39</v>
      </c>
      <c r="G10" s="14" t="s">
        <v>40</v>
      </c>
      <c r="H10" s="14">
        <f>SUM('3.Költségvetési kiadások'!AG84:AJ84)</f>
        <v>15539930</v>
      </c>
      <c r="I10" s="14">
        <v>22058332</v>
      </c>
    </row>
    <row r="11" spans="1:9" ht="40.5" customHeight="1">
      <c r="A11" s="12">
        <v>7</v>
      </c>
      <c r="B11" s="5" t="s">
        <v>41</v>
      </c>
      <c r="C11" s="13" t="s">
        <v>42</v>
      </c>
      <c r="D11" s="14">
        <f>SUM('2.Költségvetési bevételek'!AG18:AJ18)</f>
        <v>17091629</v>
      </c>
      <c r="E11" s="14">
        <v>30154205</v>
      </c>
      <c r="F11" s="15" t="s">
        <v>43</v>
      </c>
      <c r="G11" s="14" t="s">
        <v>44</v>
      </c>
      <c r="H11" s="14">
        <f>SUM('3.Költségvetési kiadások'!AG89:AJ89)</f>
        <v>31496000</v>
      </c>
      <c r="I11" s="14">
        <v>17617640</v>
      </c>
    </row>
    <row r="12" spans="1:9" ht="40.5" customHeight="1">
      <c r="A12" s="12">
        <v>8</v>
      </c>
      <c r="B12" s="5" t="s">
        <v>45</v>
      </c>
      <c r="C12" s="13" t="s">
        <v>46</v>
      </c>
      <c r="D12" s="14"/>
      <c r="E12" s="14">
        <v>20000000</v>
      </c>
      <c r="F12" s="15" t="s">
        <v>47</v>
      </c>
      <c r="G12" s="14" t="s">
        <v>48</v>
      </c>
      <c r="H12" s="14">
        <f>SUM('5.Finanszírozási Kiadások'!AG35)</f>
        <v>615002</v>
      </c>
      <c r="I12" s="14">
        <v>14134373</v>
      </c>
    </row>
    <row r="13" spans="1:9" ht="40.5" customHeight="1">
      <c r="A13" s="12">
        <v>9</v>
      </c>
      <c r="B13" s="5" t="s">
        <v>49</v>
      </c>
      <c r="C13" s="13" t="s">
        <v>50</v>
      </c>
      <c r="D13" s="14">
        <f>SUM('2.Költségvetési bevételek'!AG31:AJ31)</f>
        <v>1100000</v>
      </c>
      <c r="E13" s="14">
        <v>1087783</v>
      </c>
      <c r="F13" s="15"/>
      <c r="G13" s="14"/>
      <c r="H13" s="14"/>
      <c r="I13" s="14"/>
    </row>
    <row r="14" spans="1:9" ht="40.5" customHeight="1">
      <c r="A14" s="12">
        <v>10</v>
      </c>
      <c r="B14" s="5" t="s">
        <v>51</v>
      </c>
      <c r="C14" s="13" t="s">
        <v>52</v>
      </c>
      <c r="D14" s="14">
        <f>SUM('2.Költségvetési bevételek'!AG37:AJ37)</f>
        <v>55300000</v>
      </c>
      <c r="E14" s="14">
        <v>56003856</v>
      </c>
      <c r="F14" s="15"/>
      <c r="G14" s="14"/>
      <c r="H14" s="14"/>
      <c r="I14" s="14"/>
    </row>
    <row r="15" spans="1:9" ht="40.5" customHeight="1">
      <c r="A15" s="12">
        <v>11</v>
      </c>
      <c r="B15" s="5" t="s">
        <v>53</v>
      </c>
      <c r="C15" s="13" t="s">
        <v>54</v>
      </c>
      <c r="D15" s="14"/>
      <c r="E15" s="14">
        <v>754298</v>
      </c>
      <c r="F15" s="15"/>
      <c r="G15" s="14"/>
      <c r="H15" s="14"/>
      <c r="I15" s="14"/>
    </row>
    <row r="16" spans="1:9" ht="40.5" customHeight="1">
      <c r="A16" s="12">
        <v>12</v>
      </c>
      <c r="B16" s="5" t="s">
        <v>55</v>
      </c>
      <c r="C16" s="13" t="s">
        <v>56</v>
      </c>
      <c r="D16" s="14">
        <f>SUM('2.Költségvetési bevételek'!AG55:AJ55)</f>
        <v>13035870</v>
      </c>
      <c r="E16" s="14">
        <v>18120819</v>
      </c>
      <c r="F16" s="15"/>
      <c r="G16" s="14"/>
      <c r="H16" s="14"/>
      <c r="I16" s="14"/>
    </row>
    <row r="17" spans="1:9" ht="40.5" customHeight="1">
      <c r="A17" s="12">
        <v>13</v>
      </c>
      <c r="B17" s="5" t="s">
        <v>57</v>
      </c>
      <c r="C17" s="13" t="s">
        <v>58</v>
      </c>
      <c r="D17" s="14"/>
      <c r="E17" s="14">
        <v>229035</v>
      </c>
      <c r="F17" s="17"/>
      <c r="G17" s="18"/>
      <c r="H17" s="18"/>
      <c r="I17" s="18"/>
    </row>
    <row r="18" spans="1:9" ht="40.5" customHeight="1">
      <c r="A18" s="12">
        <v>14</v>
      </c>
      <c r="B18" s="5" t="s">
        <v>59</v>
      </c>
      <c r="C18" s="13" t="s">
        <v>60</v>
      </c>
      <c r="D18" s="14">
        <f>SUM('2.Költségvetési bevételek'!AG73:AJ73)</f>
        <v>3000000</v>
      </c>
      <c r="E18" s="14">
        <v>10027076</v>
      </c>
      <c r="F18" s="17"/>
      <c r="G18" s="18"/>
      <c r="H18" s="18"/>
      <c r="I18" s="18"/>
    </row>
    <row r="19" spans="1:10" ht="47.25" customHeight="1">
      <c r="A19" s="12">
        <v>15</v>
      </c>
      <c r="B19" s="5" t="s">
        <v>61</v>
      </c>
      <c r="C19" s="13" t="s">
        <v>62</v>
      </c>
      <c r="D19" s="14">
        <f>SUM('4.Finanszírozási bevételek'!AG36)</f>
        <v>25826453</v>
      </c>
      <c r="E19" s="19">
        <v>35111203</v>
      </c>
      <c r="F19" s="15"/>
      <c r="G19" s="14"/>
      <c r="H19" s="14"/>
      <c r="I19" s="14"/>
      <c r="J19" s="20"/>
    </row>
    <row r="20" spans="1:9" ht="15.75">
      <c r="A20" s="12">
        <v>16</v>
      </c>
      <c r="B20" s="21" t="s">
        <v>63</v>
      </c>
      <c r="C20" s="21" t="s">
        <v>64</v>
      </c>
      <c r="D20" s="22">
        <f>SUM(D5:D19)</f>
        <v>131220159</v>
      </c>
      <c r="E20" s="23">
        <f>SUM(E5:E19)</f>
        <v>190213721</v>
      </c>
      <c r="F20" s="24" t="s">
        <v>65</v>
      </c>
      <c r="G20" s="25" t="s">
        <v>66</v>
      </c>
      <c r="H20" s="22">
        <f>SUM(H5:H19)</f>
        <v>131220159</v>
      </c>
      <c r="I20" s="22">
        <f>SUM(I5:I19)</f>
        <v>190213721</v>
      </c>
    </row>
  </sheetData>
  <sheetProtection selectLockedCells="1" selectUnlockedCells="1"/>
  <mergeCells count="4">
    <mergeCell ref="A1:I1"/>
    <mergeCell ref="A2:A4"/>
    <mergeCell ref="B3:D3"/>
    <mergeCell ref="F3:H3"/>
  </mergeCells>
  <printOptions/>
  <pageMargins left="0.7083333333333334" right="0.7083333333333334" top="1.0611111111111111" bottom="0.747916666666666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SheetLayoutView="100" workbookViewId="0" topLeftCell="A1">
      <selection activeCell="D2" sqref="D2"/>
    </sheetView>
  </sheetViews>
  <sheetFormatPr defaultColWidth="9.140625" defaultRowHeight="12.75" customHeight="1"/>
  <cols>
    <col min="1" max="1" width="9.140625" style="165" customWidth="1"/>
    <col min="2" max="2" width="51.421875" style="165" customWidth="1"/>
    <col min="3" max="3" width="14.7109375" style="165" customWidth="1"/>
    <col min="4" max="4" width="13.57421875" style="165" customWidth="1"/>
    <col min="5" max="16384" width="9.140625" style="165" customWidth="1"/>
  </cols>
  <sheetData>
    <row r="1" spans="2:4" ht="35.25" customHeight="1">
      <c r="B1" s="166" t="s">
        <v>707</v>
      </c>
      <c r="C1" s="166"/>
      <c r="D1" s="166"/>
    </row>
    <row r="2" ht="15.75" customHeight="1">
      <c r="D2" s="125" t="s">
        <v>708</v>
      </c>
    </row>
    <row r="3" spans="1:4" ht="15.75" customHeight="1">
      <c r="A3" s="167" t="s">
        <v>709</v>
      </c>
      <c r="B3" s="168" t="s">
        <v>2</v>
      </c>
      <c r="C3" s="169" t="s">
        <v>3</v>
      </c>
      <c r="D3" s="169" t="s">
        <v>70</v>
      </c>
    </row>
    <row r="4" spans="1:4" ht="15" customHeight="1">
      <c r="A4" s="167"/>
      <c r="B4" s="170" t="s">
        <v>710</v>
      </c>
      <c r="C4" s="171" t="s">
        <v>711</v>
      </c>
      <c r="D4" s="172" t="s">
        <v>712</v>
      </c>
    </row>
    <row r="5" spans="1:4" ht="15" customHeight="1">
      <c r="A5" s="173">
        <v>1</v>
      </c>
      <c r="B5" s="174" t="s">
        <v>713</v>
      </c>
      <c r="C5" s="174"/>
      <c r="D5" s="174"/>
    </row>
    <row r="6" spans="1:4" ht="15" customHeight="1">
      <c r="A6" s="173">
        <v>2</v>
      </c>
      <c r="B6" s="175" t="s">
        <v>714</v>
      </c>
      <c r="C6" s="176"/>
      <c r="D6" s="176"/>
    </row>
    <row r="7" spans="1:4" ht="47.25" customHeight="1">
      <c r="A7" s="173">
        <v>3</v>
      </c>
      <c r="B7" s="175" t="s">
        <v>715</v>
      </c>
      <c r="C7" s="176">
        <v>1</v>
      </c>
      <c r="D7" s="176">
        <v>36915</v>
      </c>
    </row>
    <row r="8" spans="1:4" ht="15" customHeight="1">
      <c r="A8" s="173">
        <v>4</v>
      </c>
      <c r="B8" s="175" t="s">
        <v>716</v>
      </c>
      <c r="C8" s="176"/>
      <c r="D8" s="176"/>
    </row>
    <row r="9" spans="1:4" ht="15.75" customHeight="1">
      <c r="A9" s="173">
        <v>5</v>
      </c>
      <c r="B9" s="175" t="s">
        <v>717</v>
      </c>
      <c r="C9" s="176">
        <v>74</v>
      </c>
      <c r="D9" s="176">
        <v>104298</v>
      </c>
    </row>
    <row r="10" spans="1:4" ht="31.5" customHeight="1">
      <c r="A10" s="173">
        <v>6</v>
      </c>
      <c r="B10" s="175" t="s">
        <v>718</v>
      </c>
      <c r="C10" s="176">
        <v>72</v>
      </c>
      <c r="D10" s="176">
        <v>161319</v>
      </c>
    </row>
    <row r="11" spans="1:4" ht="15" customHeight="1">
      <c r="A11" s="173">
        <v>7</v>
      </c>
      <c r="B11" s="177" t="s">
        <v>719</v>
      </c>
      <c r="C11" s="176">
        <f>SUM(C7:C10)</f>
        <v>147</v>
      </c>
      <c r="D11" s="176">
        <f>SUM(D7:D10)</f>
        <v>302532</v>
      </c>
    </row>
    <row r="12" spans="1:4" ht="15" customHeight="1">
      <c r="A12" s="173">
        <v>8</v>
      </c>
      <c r="B12" s="174" t="s">
        <v>720</v>
      </c>
      <c r="C12" s="174"/>
      <c r="D12" s="174"/>
    </row>
    <row r="13" spans="1:4" ht="31.5" customHeight="1">
      <c r="A13" s="173">
        <v>9</v>
      </c>
      <c r="B13" s="175" t="s">
        <v>721</v>
      </c>
      <c r="C13" s="169" t="s">
        <v>722</v>
      </c>
      <c r="D13" s="169" t="s">
        <v>722</v>
      </c>
    </row>
    <row r="14" spans="1:4" ht="15.75" customHeight="1">
      <c r="A14" s="173">
        <v>10</v>
      </c>
      <c r="B14" s="175" t="s">
        <v>723</v>
      </c>
      <c r="C14" s="169" t="s">
        <v>722</v>
      </c>
      <c r="D14" s="169" t="s">
        <v>722</v>
      </c>
    </row>
    <row r="15" spans="1:4" ht="17.25" customHeight="1">
      <c r="A15" s="173">
        <v>11</v>
      </c>
      <c r="B15" s="177" t="s">
        <v>724</v>
      </c>
      <c r="C15" s="169" t="s">
        <v>722</v>
      </c>
      <c r="D15" s="169" t="s">
        <v>722</v>
      </c>
    </row>
    <row r="16" spans="1:4" ht="27.75" customHeight="1">
      <c r="A16" s="173">
        <v>12</v>
      </c>
      <c r="B16" s="177" t="s">
        <v>725</v>
      </c>
      <c r="C16" s="169"/>
      <c r="D16" s="169"/>
    </row>
    <row r="17" spans="1:4" ht="17.25" customHeight="1">
      <c r="A17" s="173">
        <v>13</v>
      </c>
      <c r="B17" s="165" t="s">
        <v>726</v>
      </c>
      <c r="C17" s="169"/>
      <c r="D17" s="169"/>
    </row>
    <row r="18" spans="1:4" ht="17.25" customHeight="1">
      <c r="A18" s="173">
        <v>14</v>
      </c>
      <c r="B18" s="177" t="s">
        <v>727</v>
      </c>
      <c r="C18" s="169"/>
      <c r="D18" s="169"/>
    </row>
    <row r="19" spans="1:4" ht="31.5" customHeight="1">
      <c r="A19" s="173">
        <v>15</v>
      </c>
      <c r="B19" s="174" t="s">
        <v>728</v>
      </c>
      <c r="C19" s="174"/>
      <c r="D19" s="174"/>
    </row>
    <row r="20" spans="1:4" ht="15" customHeight="1">
      <c r="A20" s="173">
        <v>16</v>
      </c>
      <c r="B20" s="178" t="s">
        <v>729</v>
      </c>
      <c r="C20" s="179"/>
      <c r="D20" s="179"/>
    </row>
    <row r="21" spans="1:4" ht="15" customHeight="1">
      <c r="A21" s="173">
        <v>17</v>
      </c>
      <c r="B21" s="175" t="s">
        <v>730</v>
      </c>
      <c r="C21" s="176">
        <v>19</v>
      </c>
      <c r="D21" s="180">
        <v>57000</v>
      </c>
    </row>
    <row r="22" spans="1:4" ht="15" customHeight="1">
      <c r="A22" s="173">
        <v>18</v>
      </c>
      <c r="B22" s="175" t="s">
        <v>731</v>
      </c>
      <c r="C22" s="176">
        <v>3</v>
      </c>
      <c r="D22" s="180">
        <v>9000</v>
      </c>
    </row>
    <row r="23" spans="1:4" ht="15" customHeight="1">
      <c r="A23" s="173">
        <v>19</v>
      </c>
      <c r="B23" s="175" t="s">
        <v>732</v>
      </c>
      <c r="C23" s="176">
        <v>3</v>
      </c>
      <c r="D23" s="180">
        <v>4500</v>
      </c>
    </row>
    <row r="24" spans="1:4" ht="15" customHeight="1">
      <c r="A24" s="173">
        <v>20</v>
      </c>
      <c r="B24" s="177" t="s">
        <v>733</v>
      </c>
      <c r="C24" s="176">
        <f>SUM(C21:C23)</f>
        <v>25</v>
      </c>
      <c r="D24" s="176">
        <f>SUM(D21:D23)</f>
        <v>70500</v>
      </c>
    </row>
    <row r="25" spans="1:4" ht="15" customHeight="1">
      <c r="A25" s="173">
        <v>21</v>
      </c>
      <c r="B25" s="177" t="s">
        <v>734</v>
      </c>
      <c r="C25" s="176">
        <f>SUM(C11+C24)</f>
        <v>172</v>
      </c>
      <c r="D25" s="176">
        <f>SUM(D11+D24)</f>
        <v>373032</v>
      </c>
    </row>
  </sheetData>
  <sheetProtection selectLockedCells="1" selectUnlockedCells="1"/>
  <mergeCells count="5">
    <mergeCell ref="B1:D1"/>
    <mergeCell ref="A3:A4"/>
    <mergeCell ref="B5:D5"/>
    <mergeCell ref="B12:D12"/>
    <mergeCell ref="B19:D19"/>
  </mergeCells>
  <printOptions/>
  <pageMargins left="0.7875" right="0.7875" top="1.0631944444444446" bottom="1.0631944444444446" header="0.7875" footer="0.5118055555555555"/>
  <pageSetup fitToHeight="1" fitToWidth="1" horizontalDpi="300" verticalDpi="300" orientation="portrait" paperSize="9"/>
  <headerFooter alignWithMargins="0">
    <oddHeader>&amp;L&amp;"MS Sans Serif,Általános"NOSZLOP KÖZSÉG 
ÖNKORMÁNYZATA&amp;R&amp;"MS Sans Serif,Általános"11.melléklet az .......................önkormányzati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A1" sqref="A1"/>
    </sheetView>
  </sheetViews>
  <sheetFormatPr defaultColWidth="12.57421875" defaultRowHeight="12.75"/>
  <cols>
    <col min="1" max="1" width="11.57421875" style="165" customWidth="1"/>
    <col min="2" max="2" width="38.140625" style="165" customWidth="1"/>
    <col min="3" max="3" width="22.00390625" style="165" customWidth="1"/>
    <col min="4" max="4" width="29.8515625" style="165" customWidth="1"/>
    <col min="5" max="16384" width="11.57421875" style="165" customWidth="1"/>
  </cols>
  <sheetData>
    <row r="1" spans="1:5" ht="36.75" customHeight="1">
      <c r="A1" s="181" t="s">
        <v>735</v>
      </c>
      <c r="B1" s="181"/>
      <c r="C1" s="181"/>
      <c r="D1" s="181"/>
      <c r="E1" s="182"/>
    </row>
    <row r="2" spans="1:4" ht="30.75" customHeight="1">
      <c r="A2" s="183" t="s">
        <v>736</v>
      </c>
      <c r="B2" s="183"/>
      <c r="C2" s="183"/>
      <c r="D2" s="183"/>
    </row>
    <row r="5" spans="1:4" s="184" customFormat="1" ht="12.75">
      <c r="A5" s="173"/>
      <c r="B5" s="173" t="s">
        <v>2</v>
      </c>
      <c r="C5" s="173" t="s">
        <v>3</v>
      </c>
      <c r="D5" s="173" t="s">
        <v>70</v>
      </c>
    </row>
    <row r="6" spans="1:4" ht="25.5">
      <c r="A6" s="185" t="s">
        <v>709</v>
      </c>
      <c r="B6" s="186" t="s">
        <v>737</v>
      </c>
      <c r="C6" s="187" t="s">
        <v>738</v>
      </c>
      <c r="D6" s="187" t="s">
        <v>739</v>
      </c>
    </row>
    <row r="7" spans="1:4" ht="39.75" customHeight="1">
      <c r="A7" s="188" t="s">
        <v>740</v>
      </c>
      <c r="B7" s="188" t="s">
        <v>741</v>
      </c>
      <c r="C7" s="189">
        <v>2700000</v>
      </c>
      <c r="D7" s="189">
        <v>48937996</v>
      </c>
    </row>
  </sheetData>
  <sheetProtection selectLockedCells="1" selectUnlockedCells="1"/>
  <mergeCells count="2">
    <mergeCell ref="A1:D1"/>
    <mergeCell ref="A2:D2"/>
  </mergeCells>
  <printOptions horizontalCentered="1"/>
  <pageMargins left="0.7875" right="0.7875" top="2.1618055555555555" bottom="1.0631944444444446" header="0.5118055555555555" footer="0.5118055555555555"/>
  <pageSetup horizontalDpi="300" verticalDpi="300" orientation="portrait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A1" sqref="A1"/>
    </sheetView>
  </sheetViews>
  <sheetFormatPr defaultColWidth="12.57421875" defaultRowHeight="12.75"/>
  <cols>
    <col min="1" max="1" width="8.140625" style="165" customWidth="1"/>
    <col min="2" max="2" width="30.00390625" style="165" customWidth="1"/>
    <col min="3" max="3" width="17.140625" style="165" customWidth="1"/>
    <col min="4" max="4" width="16.28125" style="165" customWidth="1"/>
    <col min="5" max="16384" width="11.57421875" style="165" customWidth="1"/>
  </cols>
  <sheetData>
    <row r="1" spans="1:7" ht="27.75" customHeight="1">
      <c r="A1" s="190" t="s">
        <v>742</v>
      </c>
      <c r="B1" s="190"/>
      <c r="C1" s="190"/>
      <c r="D1" s="190"/>
      <c r="E1" s="190"/>
      <c r="F1" s="190"/>
      <c r="G1" s="190"/>
    </row>
    <row r="2" spans="1:4" ht="33.75" customHeight="1">
      <c r="A2" s="191" t="s">
        <v>743</v>
      </c>
      <c r="B2" s="191"/>
      <c r="C2" s="191"/>
      <c r="D2" s="191"/>
    </row>
    <row r="4" spans="1:4" s="192" customFormat="1" ht="35.25" customHeight="1">
      <c r="A4" s="167" t="s">
        <v>709</v>
      </c>
      <c r="B4" s="186" t="s">
        <v>2</v>
      </c>
      <c r="C4" s="186" t="s">
        <v>3</v>
      </c>
      <c r="D4" s="186" t="s">
        <v>70</v>
      </c>
    </row>
    <row r="5" spans="1:4" ht="35.25" customHeight="1">
      <c r="A5" s="167"/>
      <c r="B5" s="193" t="s">
        <v>737</v>
      </c>
      <c r="C5" s="194" t="s">
        <v>744</v>
      </c>
      <c r="D5" s="194"/>
    </row>
    <row r="6" spans="1:4" ht="35.25" customHeight="1">
      <c r="A6" s="167"/>
      <c r="B6" s="193"/>
      <c r="C6" s="195" t="s">
        <v>745</v>
      </c>
      <c r="D6" s="195" t="s">
        <v>746</v>
      </c>
    </row>
    <row r="7" spans="1:4" ht="35.25" customHeight="1">
      <c r="A7" s="169">
        <v>1</v>
      </c>
      <c r="B7" s="188" t="s">
        <v>747</v>
      </c>
      <c r="C7" s="169">
        <v>1</v>
      </c>
      <c r="D7" s="169"/>
    </row>
    <row r="8" spans="1:4" ht="35.25" customHeight="1">
      <c r="A8" s="169">
        <v>2</v>
      </c>
      <c r="B8" s="188" t="s">
        <v>748</v>
      </c>
      <c r="C8" s="169">
        <v>1</v>
      </c>
      <c r="D8" s="169">
        <v>1</v>
      </c>
    </row>
    <row r="9" spans="1:4" ht="35.25" customHeight="1">
      <c r="A9" s="169">
        <v>3</v>
      </c>
      <c r="B9" s="165" t="s">
        <v>749</v>
      </c>
      <c r="C9" s="169"/>
      <c r="D9" s="169"/>
    </row>
    <row r="10" spans="1:4" ht="35.25" customHeight="1">
      <c r="A10" s="169">
        <v>4</v>
      </c>
      <c r="B10" s="188" t="s">
        <v>750</v>
      </c>
      <c r="C10" s="169">
        <v>6</v>
      </c>
      <c r="D10" s="169"/>
    </row>
    <row r="11" spans="1:4" ht="35.25" customHeight="1">
      <c r="A11" s="169">
        <v>5</v>
      </c>
      <c r="B11" s="185" t="s">
        <v>751</v>
      </c>
      <c r="C11" s="186">
        <f>SUM(C7:C10)</f>
        <v>8</v>
      </c>
      <c r="D11" s="186">
        <f>SUM(D7:D10)</f>
        <v>1</v>
      </c>
    </row>
    <row r="12" spans="1:4" ht="35.25" customHeight="1">
      <c r="A12" s="169">
        <v>6</v>
      </c>
      <c r="B12" s="188" t="s">
        <v>752</v>
      </c>
      <c r="C12" s="186">
        <v>6</v>
      </c>
      <c r="D12" s="186"/>
    </row>
    <row r="13" spans="1:4" ht="35.25" customHeight="1">
      <c r="A13" s="169">
        <v>7</v>
      </c>
      <c r="B13" s="185" t="s">
        <v>751</v>
      </c>
      <c r="C13" s="186">
        <f>SUM(C11:C12)</f>
        <v>14</v>
      </c>
      <c r="D13" s="186">
        <f>SUM(D11:D12)</f>
        <v>1</v>
      </c>
    </row>
  </sheetData>
  <sheetProtection selectLockedCells="1" selectUnlockedCells="1"/>
  <mergeCells count="4">
    <mergeCell ref="A1:G1"/>
    <mergeCell ref="A2:D2"/>
    <mergeCell ref="A4:A6"/>
    <mergeCell ref="C5:D5"/>
  </mergeCells>
  <printOptions horizontalCentered="1"/>
  <pageMargins left="0.7875" right="0.7875" top="0.825" bottom="1.0631944444444446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1" customWidth="1"/>
    <col min="2" max="2" width="10.28125" style="2" customWidth="1"/>
    <col min="3" max="3" width="59.8515625" style="1" customWidth="1"/>
    <col min="4" max="5" width="19.421875" style="1" customWidth="1"/>
    <col min="6" max="6" width="11.8515625" style="2" customWidth="1"/>
    <col min="7" max="8" width="52.28125" style="1" customWidth="1"/>
    <col min="9" max="9" width="19.28125" style="1" customWidth="1"/>
    <col min="10" max="10" width="14.8515625" style="1" customWidth="1"/>
    <col min="11" max="16384" width="9.140625" style="1" customWidth="1"/>
  </cols>
  <sheetData>
    <row r="1" spans="1:9" ht="32.25" customHeight="1">
      <c r="A1" s="4" t="s">
        <v>753</v>
      </c>
      <c r="B1" s="4"/>
      <c r="C1" s="4"/>
      <c r="D1" s="4"/>
      <c r="E1" s="4"/>
      <c r="F1" s="4"/>
      <c r="G1" s="4"/>
      <c r="H1" s="4"/>
      <c r="I1" s="4"/>
    </row>
    <row r="2" spans="1:9" ht="32.25" customHeight="1">
      <c r="A2" s="4" t="s">
        <v>754</v>
      </c>
      <c r="B2" s="4"/>
      <c r="C2" s="4"/>
      <c r="D2" s="4"/>
      <c r="E2" s="4"/>
      <c r="F2" s="4"/>
      <c r="G2" s="4"/>
      <c r="H2" s="4"/>
      <c r="I2" s="4"/>
    </row>
    <row r="3" spans="1:9" ht="32.2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5.75" customHeight="1">
      <c r="A4" s="4" t="s">
        <v>1</v>
      </c>
      <c r="B4" s="5" t="s">
        <v>2</v>
      </c>
      <c r="C4" s="5" t="s">
        <v>3</v>
      </c>
      <c r="D4" s="5" t="s">
        <v>70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1:9" ht="48.75" customHeight="1">
      <c r="A5" s="4"/>
      <c r="B5" s="7" t="s">
        <v>10</v>
      </c>
      <c r="C5" s="7"/>
      <c r="D5" s="7"/>
      <c r="E5" s="7"/>
      <c r="F5" s="5" t="s">
        <v>11</v>
      </c>
      <c r="G5" s="5"/>
      <c r="H5" s="5"/>
      <c r="I5" s="5"/>
    </row>
    <row r="6" spans="1:9" s="11" customFormat="1" ht="61.5" customHeight="1">
      <c r="A6" s="4"/>
      <c r="B6" s="4" t="s">
        <v>12</v>
      </c>
      <c r="C6" s="9" t="s">
        <v>13</v>
      </c>
      <c r="D6" s="4" t="s">
        <v>14</v>
      </c>
      <c r="E6" s="4" t="s">
        <v>534</v>
      </c>
      <c r="F6" s="4" t="s">
        <v>12</v>
      </c>
      <c r="G6" s="9" t="s">
        <v>13</v>
      </c>
      <c r="H6" s="4" t="s">
        <v>755</v>
      </c>
      <c r="I6" s="4" t="s">
        <v>755</v>
      </c>
    </row>
    <row r="7" spans="1:9" ht="40.5" customHeight="1">
      <c r="A7" s="12">
        <v>1</v>
      </c>
      <c r="B7" s="5" t="s">
        <v>61</v>
      </c>
      <c r="C7" s="13" t="s">
        <v>756</v>
      </c>
      <c r="D7" s="14">
        <v>9223000</v>
      </c>
      <c r="E7" s="14">
        <v>7732517</v>
      </c>
      <c r="F7" s="15" t="s">
        <v>19</v>
      </c>
      <c r="G7" s="16" t="s">
        <v>20</v>
      </c>
      <c r="H7" s="14">
        <v>5790000</v>
      </c>
      <c r="I7" s="14">
        <v>5703433</v>
      </c>
    </row>
    <row r="8" spans="1:9" ht="40.5" customHeight="1">
      <c r="A8" s="12">
        <v>2</v>
      </c>
      <c r="B8" s="5"/>
      <c r="C8" s="13"/>
      <c r="D8" s="14"/>
      <c r="E8" s="14"/>
      <c r="F8" s="15" t="s">
        <v>23</v>
      </c>
      <c r="G8" s="16" t="s">
        <v>24</v>
      </c>
      <c r="H8" s="14">
        <v>1569000</v>
      </c>
      <c r="I8" s="14">
        <v>1546755</v>
      </c>
    </row>
    <row r="9" spans="1:9" ht="40.5" customHeight="1">
      <c r="A9" s="12">
        <v>3</v>
      </c>
      <c r="B9" s="5"/>
      <c r="C9" s="13"/>
      <c r="D9" s="14"/>
      <c r="E9" s="14"/>
      <c r="F9" s="15" t="s">
        <v>27</v>
      </c>
      <c r="G9" s="16" t="s">
        <v>28</v>
      </c>
      <c r="H9" s="14">
        <v>1762000</v>
      </c>
      <c r="I9" s="14">
        <v>417330</v>
      </c>
    </row>
    <row r="10" spans="1:9" ht="40.5" customHeight="1">
      <c r="A10" s="12">
        <v>4</v>
      </c>
      <c r="B10" s="5"/>
      <c r="C10" s="13"/>
      <c r="D10" s="14"/>
      <c r="E10" s="14"/>
      <c r="F10" s="15" t="s">
        <v>39</v>
      </c>
      <c r="G10" s="14" t="s">
        <v>40</v>
      </c>
      <c r="H10" s="14">
        <v>102000</v>
      </c>
      <c r="I10" s="14">
        <v>64999</v>
      </c>
    </row>
    <row r="11" spans="1:9" ht="33.75" customHeight="1">
      <c r="A11" s="12">
        <v>5</v>
      </c>
      <c r="B11" s="21" t="s">
        <v>63</v>
      </c>
      <c r="C11" s="21" t="s">
        <v>64</v>
      </c>
      <c r="D11" s="22">
        <f>SUM(D7:D10)</f>
        <v>9223000</v>
      </c>
      <c r="E11" s="22">
        <f>SUM(E7:E10)</f>
        <v>7732517</v>
      </c>
      <c r="F11" s="24" t="s">
        <v>65</v>
      </c>
      <c r="G11" s="25" t="s">
        <v>66</v>
      </c>
      <c r="H11" s="22">
        <f>SUM(H7:H10)</f>
        <v>9223000</v>
      </c>
      <c r="I11" s="22">
        <f>SUM(I7:I10)</f>
        <v>7732517</v>
      </c>
    </row>
  </sheetData>
  <sheetProtection selectLockedCells="1" selectUnlockedCells="1"/>
  <mergeCells count="5">
    <mergeCell ref="A1:I1"/>
    <mergeCell ref="A2:I3"/>
    <mergeCell ref="A4:A6"/>
    <mergeCell ref="B5:D5"/>
    <mergeCell ref="F5:I5"/>
  </mergeCells>
  <printOptions horizontalCentered="1"/>
  <pageMargins left="0.7479166666666667" right="0.7479166666666667" top="1.5520833333333333" bottom="0.9840277777777777" header="0.5118055555555555" footer="0.5118055555555555"/>
  <pageSetup fitToHeight="1" fitToWidth="1"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workbookViewId="0" topLeftCell="A1">
      <pane ySplit="4" topLeftCell="A5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8.140625" style="196" customWidth="1"/>
    <col min="2" max="2" width="74.7109375" style="196" customWidth="1"/>
    <col min="3" max="3" width="22.00390625" style="196" customWidth="1"/>
    <col min="4" max="4" width="26.00390625" style="196" customWidth="1"/>
    <col min="5" max="16384" width="9.140625" style="196" customWidth="1"/>
  </cols>
  <sheetData>
    <row r="1" spans="1:4" s="198" customFormat="1" ht="30.75" customHeight="1">
      <c r="A1" s="197" t="s">
        <v>757</v>
      </c>
      <c r="B1" s="197"/>
      <c r="C1" s="197"/>
      <c r="D1" s="197"/>
    </row>
    <row r="2" spans="1:3" s="198" customFormat="1" ht="30.75" customHeight="1">
      <c r="A2" s="197" t="s">
        <v>758</v>
      </c>
      <c r="B2" s="197"/>
      <c r="C2" s="197"/>
    </row>
    <row r="3" spans="1:3" s="198" customFormat="1" ht="52.5" customHeight="1">
      <c r="A3" s="197" t="s">
        <v>759</v>
      </c>
      <c r="B3" s="197"/>
      <c r="C3" s="197"/>
    </row>
    <row r="4" spans="1:4" s="198" customFormat="1" ht="25.5" customHeight="1">
      <c r="A4" s="199"/>
      <c r="B4" s="200" t="s">
        <v>2</v>
      </c>
      <c r="C4" s="200" t="s">
        <v>3</v>
      </c>
      <c r="D4" s="200" t="s">
        <v>70</v>
      </c>
    </row>
    <row r="5" spans="1:4" s="198" customFormat="1" ht="15" customHeight="1">
      <c r="A5" s="201" t="s">
        <v>1</v>
      </c>
      <c r="B5" s="201" t="s">
        <v>737</v>
      </c>
      <c r="C5" s="201" t="s">
        <v>760</v>
      </c>
      <c r="D5" s="201" t="s">
        <v>761</v>
      </c>
    </row>
    <row r="6" spans="1:4" s="198" customFormat="1" ht="15" customHeight="1">
      <c r="A6" s="201"/>
      <c r="B6" s="201"/>
      <c r="C6" s="201"/>
      <c r="D6" s="201"/>
    </row>
    <row r="7" spans="1:4" s="198" customFormat="1" ht="12.75">
      <c r="A7" s="202">
        <v>1</v>
      </c>
      <c r="B7" s="203" t="s">
        <v>762</v>
      </c>
      <c r="C7" s="204">
        <v>5403000</v>
      </c>
      <c r="D7" s="204">
        <v>5331943</v>
      </c>
    </row>
    <row r="8" spans="1:4" s="198" customFormat="1" ht="12.75">
      <c r="A8" s="202">
        <v>2</v>
      </c>
      <c r="B8" s="203" t="s">
        <v>763</v>
      </c>
      <c r="C8" s="204">
        <v>240000</v>
      </c>
      <c r="D8" s="204">
        <v>240000</v>
      </c>
    </row>
    <row r="9" spans="1:4" s="198" customFormat="1" ht="12.75">
      <c r="A9" s="202">
        <v>3</v>
      </c>
      <c r="B9" s="203" t="s">
        <v>764</v>
      </c>
      <c r="C9" s="204">
        <v>47000</v>
      </c>
      <c r="D9" s="204">
        <v>31490</v>
      </c>
    </row>
    <row r="10" spans="1:4" s="198" customFormat="1" ht="12.75">
      <c r="A10" s="202">
        <v>4</v>
      </c>
      <c r="B10" s="205" t="s">
        <v>765</v>
      </c>
      <c r="C10" s="206">
        <f>SUM(C7:C9)</f>
        <v>5690000</v>
      </c>
      <c r="D10" s="206">
        <f>SUM(D7:D9)</f>
        <v>5603433</v>
      </c>
    </row>
    <row r="11" spans="1:4" s="198" customFormat="1" ht="25.5">
      <c r="A11" s="202">
        <v>5</v>
      </c>
      <c r="B11" s="203" t="s">
        <v>766</v>
      </c>
      <c r="C11" s="204">
        <v>100000</v>
      </c>
      <c r="D11" s="204">
        <v>100000</v>
      </c>
    </row>
    <row r="12" spans="1:4" s="198" customFormat="1" ht="12.75">
      <c r="A12" s="202">
        <v>6</v>
      </c>
      <c r="B12" s="205" t="s">
        <v>767</v>
      </c>
      <c r="C12" s="206">
        <f>SUM(C11)</f>
        <v>100000</v>
      </c>
      <c r="D12" s="206">
        <f>SUM(D11)</f>
        <v>100000</v>
      </c>
    </row>
    <row r="13" spans="1:4" s="198" customFormat="1" ht="12.75">
      <c r="A13" s="202">
        <v>7</v>
      </c>
      <c r="B13" s="205" t="s">
        <v>768</v>
      </c>
      <c r="C13" s="206">
        <f>SUM(C10+C12)</f>
        <v>5790000</v>
      </c>
      <c r="D13" s="206">
        <f>SUM(D10+D12)</f>
        <v>5703433</v>
      </c>
    </row>
    <row r="14" spans="1:4" s="198" customFormat="1" ht="31.5" customHeight="1">
      <c r="A14" s="202">
        <v>8</v>
      </c>
      <c r="B14" s="205" t="s">
        <v>769</v>
      </c>
      <c r="C14" s="206">
        <v>1569000</v>
      </c>
      <c r="D14" s="206">
        <v>1546755</v>
      </c>
    </row>
    <row r="15" spans="1:4" s="198" customFormat="1" ht="12.75">
      <c r="A15" s="202">
        <v>9</v>
      </c>
      <c r="B15" s="203" t="s">
        <v>770</v>
      </c>
      <c r="C15" s="204">
        <v>380000</v>
      </c>
      <c r="D15" s="204">
        <v>70240</v>
      </c>
    </row>
    <row r="16" spans="1:4" s="198" customFormat="1" ht="12.75">
      <c r="A16" s="202">
        <v>10</v>
      </c>
      <c r="B16" s="203" t="s">
        <v>771</v>
      </c>
      <c r="C16" s="204">
        <v>260000</v>
      </c>
      <c r="D16" s="204">
        <v>131547</v>
      </c>
    </row>
    <row r="17" spans="1:4" s="198" customFormat="1" ht="12.75">
      <c r="A17" s="202">
        <v>11</v>
      </c>
      <c r="B17" s="205" t="s">
        <v>772</v>
      </c>
      <c r="C17" s="206">
        <f>SUM(C15:C16)</f>
        <v>640000</v>
      </c>
      <c r="D17" s="206">
        <f>SUM(D15:D16)</f>
        <v>201787</v>
      </c>
    </row>
    <row r="18" spans="1:4" s="198" customFormat="1" ht="12.75">
      <c r="A18" s="202">
        <v>12</v>
      </c>
      <c r="B18" s="203" t="s">
        <v>773</v>
      </c>
      <c r="C18" s="204">
        <v>20000</v>
      </c>
      <c r="D18" s="204">
        <v>6526</v>
      </c>
    </row>
    <row r="19" spans="1:4" s="198" customFormat="1" ht="12.75">
      <c r="A19" s="202">
        <v>13</v>
      </c>
      <c r="B19" s="205" t="s">
        <v>774</v>
      </c>
      <c r="C19" s="206">
        <f>SUM(C18)</f>
        <v>20000</v>
      </c>
      <c r="D19" s="206">
        <f>SUM(D18)</f>
        <v>6526</v>
      </c>
    </row>
    <row r="20" spans="1:4" s="198" customFormat="1" ht="12.75">
      <c r="A20" s="202">
        <v>14</v>
      </c>
      <c r="B20" s="203" t="s">
        <v>775</v>
      </c>
      <c r="C20" s="204">
        <v>500000</v>
      </c>
      <c r="D20" s="204"/>
    </row>
    <row r="21" spans="1:4" s="198" customFormat="1" ht="12.75">
      <c r="A21" s="202">
        <v>15</v>
      </c>
      <c r="B21" s="203" t="s">
        <v>776</v>
      </c>
      <c r="C21" s="204">
        <v>100000</v>
      </c>
      <c r="D21" s="204"/>
    </row>
    <row r="22" spans="1:4" s="198" customFormat="1" ht="12.75">
      <c r="A22" s="202">
        <v>16</v>
      </c>
      <c r="B22" s="203" t="s">
        <v>777</v>
      </c>
      <c r="C22" s="204">
        <v>50000</v>
      </c>
      <c r="D22" s="204">
        <v>134079</v>
      </c>
    </row>
    <row r="23" spans="1:4" s="198" customFormat="1" ht="12.75">
      <c r="A23" s="202">
        <v>17</v>
      </c>
      <c r="B23" s="205" t="s">
        <v>778</v>
      </c>
      <c r="C23" s="206">
        <f>SUM(C20:C22)</f>
        <v>650000</v>
      </c>
      <c r="D23" s="206">
        <f>SUM(D20:D22)</f>
        <v>134079</v>
      </c>
    </row>
    <row r="24" spans="1:4" s="198" customFormat="1" ht="12.75">
      <c r="A24" s="202">
        <v>18</v>
      </c>
      <c r="B24" s="203" t="s">
        <v>779</v>
      </c>
      <c r="C24" s="204">
        <v>25000</v>
      </c>
      <c r="D24" s="204"/>
    </row>
    <row r="25" spans="1:4" s="198" customFormat="1" ht="12.75">
      <c r="A25" s="202">
        <v>19</v>
      </c>
      <c r="B25" s="205" t="s">
        <v>780</v>
      </c>
      <c r="C25" s="206">
        <f>SUM(C24)</f>
        <v>25000</v>
      </c>
      <c r="D25" s="206">
        <f>SUM(D24)</f>
        <v>0</v>
      </c>
    </row>
    <row r="26" spans="1:4" s="198" customFormat="1" ht="12.75">
      <c r="A26" s="202">
        <v>20</v>
      </c>
      <c r="B26" s="203" t="s">
        <v>781</v>
      </c>
      <c r="C26" s="204">
        <v>367000</v>
      </c>
      <c r="D26" s="204">
        <v>74938</v>
      </c>
    </row>
    <row r="27" spans="1:4" s="198" customFormat="1" ht="12.75">
      <c r="A27" s="202">
        <v>21</v>
      </c>
      <c r="B27" s="203" t="s">
        <v>782</v>
      </c>
      <c r="C27" s="204">
        <v>10000</v>
      </c>
      <c r="D27" s="204"/>
    </row>
    <row r="28" spans="1:4" s="198" customFormat="1" ht="12.75">
      <c r="A28" s="202">
        <v>22</v>
      </c>
      <c r="B28" s="203" t="s">
        <v>783</v>
      </c>
      <c r="C28" s="204">
        <v>50000</v>
      </c>
      <c r="D28" s="204"/>
    </row>
    <row r="29" spans="1:4" s="198" customFormat="1" ht="12.75">
      <c r="A29" s="202">
        <v>23</v>
      </c>
      <c r="B29" s="205" t="s">
        <v>784</v>
      </c>
      <c r="C29" s="206">
        <f>SUM(C26:C28)</f>
        <v>427000</v>
      </c>
      <c r="D29" s="206">
        <f>SUM(D26:D28)</f>
        <v>74938</v>
      </c>
    </row>
    <row r="30" spans="1:4" s="198" customFormat="1" ht="12.75">
      <c r="A30" s="202">
        <v>24</v>
      </c>
      <c r="B30" s="205" t="s">
        <v>785</v>
      </c>
      <c r="C30" s="206">
        <f>SUM(C17+C19+C23+C25+C29)</f>
        <v>1762000</v>
      </c>
      <c r="D30" s="206">
        <f>SUM(D17+D19+D23+D25+D29)</f>
        <v>417330</v>
      </c>
    </row>
    <row r="31" spans="1:4" s="198" customFormat="1" ht="12.75">
      <c r="A31" s="202">
        <v>25</v>
      </c>
      <c r="B31" s="203" t="s">
        <v>786</v>
      </c>
      <c r="C31" s="204">
        <v>80000</v>
      </c>
      <c r="D31" s="204">
        <v>51180</v>
      </c>
    </row>
    <row r="32" spans="1:4" s="198" customFormat="1" ht="12.75">
      <c r="A32" s="202">
        <v>26</v>
      </c>
      <c r="B32" s="203" t="s">
        <v>787</v>
      </c>
      <c r="C32" s="204">
        <v>22000</v>
      </c>
      <c r="D32" s="204">
        <v>13819</v>
      </c>
    </row>
    <row r="33" spans="1:4" s="198" customFormat="1" ht="12.75">
      <c r="A33" s="202">
        <v>27</v>
      </c>
      <c r="B33" s="205" t="s">
        <v>788</v>
      </c>
      <c r="C33" s="206">
        <f>SUM(C31:C32)</f>
        <v>102000</v>
      </c>
      <c r="D33" s="206">
        <f>SUM(D31:D32)</f>
        <v>64999</v>
      </c>
    </row>
    <row r="34" spans="1:4" s="198" customFormat="1" ht="12.75">
      <c r="A34" s="202">
        <v>28</v>
      </c>
      <c r="B34" s="205" t="s">
        <v>789</v>
      </c>
      <c r="C34" s="206">
        <f>SUM(C13+C14+C30+C33)</f>
        <v>9223000</v>
      </c>
      <c r="D34" s="206">
        <f>SUM(D13+D14+D30+D33)</f>
        <v>7732517</v>
      </c>
    </row>
  </sheetData>
  <sheetProtection selectLockedCells="1" selectUnlockedCells="1"/>
  <mergeCells count="7">
    <mergeCell ref="A1:D1"/>
    <mergeCell ref="A2:C2"/>
    <mergeCell ref="A3:C3"/>
    <mergeCell ref="A5:A6"/>
    <mergeCell ref="B5:B6"/>
    <mergeCell ref="C5:C6"/>
    <mergeCell ref="D5:D6"/>
  </mergeCells>
  <printOptions horizontalCentered="1" verticalCentered="1"/>
  <pageMargins left="0.7875" right="0.7875" top="0.9819444444444444" bottom="1.0631944444444446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4"/>
  <sheetViews>
    <sheetView zoomScaleSheetLayoutView="10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8" width="2.7109375" style="26" customWidth="1"/>
    <col min="29" max="29" width="2.7109375" style="27" customWidth="1"/>
    <col min="30" max="32" width="2.7109375" style="26" customWidth="1"/>
    <col min="33" max="35" width="2.7109375" style="28" customWidth="1"/>
    <col min="36" max="36" width="6.7109375" style="28" customWidth="1"/>
    <col min="37" max="39" width="2.7109375" style="28" customWidth="1"/>
    <col min="40" max="40" width="6.7109375" style="28" customWidth="1"/>
    <col min="41" max="46" width="2.7109375" style="26" customWidth="1"/>
    <col min="47" max="16384" width="9.140625" style="26" customWidth="1"/>
  </cols>
  <sheetData>
    <row r="1" spans="1:40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0" ht="22.5" customHeight="1">
      <c r="A2" s="29" t="s">
        <v>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0" ht="39" customHeight="1">
      <c r="A3" s="30" t="s">
        <v>68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1:36" s="26" customFormat="1" ht="15.75" customHeight="1">
      <c r="A4" s="31" t="s">
        <v>69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</row>
    <row r="5" spans="1:40" ht="34.5" customHeight="1">
      <c r="A5" s="32"/>
      <c r="B5" s="32"/>
      <c r="C5" s="33" t="s">
        <v>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4" t="s">
        <v>3</v>
      </c>
      <c r="AD5" s="34"/>
      <c r="AE5" s="34"/>
      <c r="AF5" s="34"/>
      <c r="AG5" s="35" t="s">
        <v>70</v>
      </c>
      <c r="AH5" s="35"/>
      <c r="AI5" s="35"/>
      <c r="AJ5" s="35"/>
      <c r="AK5" s="35" t="s">
        <v>4</v>
      </c>
      <c r="AL5" s="35"/>
      <c r="AM5" s="35"/>
      <c r="AN5" s="35"/>
    </row>
    <row r="6" spans="1:40" ht="34.5" customHeight="1">
      <c r="A6" s="32" t="s">
        <v>1</v>
      </c>
      <c r="B6" s="32"/>
      <c r="C6" s="33" t="s">
        <v>13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4" t="s">
        <v>71</v>
      </c>
      <c r="AD6" s="34"/>
      <c r="AE6" s="34"/>
      <c r="AF6" s="34"/>
      <c r="AG6" s="35" t="s">
        <v>16</v>
      </c>
      <c r="AH6" s="35"/>
      <c r="AI6" s="35"/>
      <c r="AJ6" s="35"/>
      <c r="AK6" s="35" t="s">
        <v>15</v>
      </c>
      <c r="AL6" s="35"/>
      <c r="AM6" s="35"/>
      <c r="AN6" s="35"/>
    </row>
    <row r="7" spans="1:40" s="40" customFormat="1" ht="12.75" customHeight="1">
      <c r="A7" s="36" t="s">
        <v>72</v>
      </c>
      <c r="B7" s="36"/>
      <c r="C7" s="37" t="s">
        <v>18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 t="s">
        <v>17</v>
      </c>
      <c r="AD7" s="38"/>
      <c r="AE7" s="38"/>
      <c r="AF7" s="38"/>
      <c r="AG7" s="39">
        <v>105537</v>
      </c>
      <c r="AH7" s="39"/>
      <c r="AI7" s="39"/>
      <c r="AJ7" s="39"/>
      <c r="AK7" s="39">
        <v>105537</v>
      </c>
      <c r="AL7" s="39"/>
      <c r="AM7" s="39"/>
      <c r="AN7" s="39"/>
    </row>
    <row r="8" spans="1:40" s="40" customFormat="1" ht="12.75" customHeight="1">
      <c r="A8" s="36" t="s">
        <v>73</v>
      </c>
      <c r="B8" s="36"/>
      <c r="C8" s="41" t="s">
        <v>22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38" t="s">
        <v>21</v>
      </c>
      <c r="AD8" s="38"/>
      <c r="AE8" s="38"/>
      <c r="AF8" s="38"/>
      <c r="AG8" s="39"/>
      <c r="AH8" s="39"/>
      <c r="AI8" s="39"/>
      <c r="AJ8" s="39"/>
      <c r="AK8" s="39"/>
      <c r="AL8" s="39"/>
      <c r="AM8" s="39"/>
      <c r="AN8" s="39"/>
    </row>
    <row r="9" spans="1:40" s="40" customFormat="1" ht="25.5" customHeight="1">
      <c r="A9" s="36" t="s">
        <v>74</v>
      </c>
      <c r="B9" s="36"/>
      <c r="C9" s="41" t="s">
        <v>26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38" t="s">
        <v>25</v>
      </c>
      <c r="AD9" s="38"/>
      <c r="AE9" s="38"/>
      <c r="AF9" s="38"/>
      <c r="AG9" s="39">
        <v>14560670</v>
      </c>
      <c r="AH9" s="39"/>
      <c r="AI9" s="39"/>
      <c r="AJ9" s="39"/>
      <c r="AK9" s="39">
        <v>16118455</v>
      </c>
      <c r="AL9" s="39"/>
      <c r="AM9" s="39"/>
      <c r="AN9" s="39"/>
    </row>
    <row r="10" spans="1:40" ht="12.75" customHeight="1">
      <c r="A10" s="36" t="s">
        <v>75</v>
      </c>
      <c r="B10" s="36"/>
      <c r="C10" s="41" t="s">
        <v>30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38" t="s">
        <v>29</v>
      </c>
      <c r="AD10" s="38"/>
      <c r="AE10" s="38"/>
      <c r="AF10" s="38"/>
      <c r="AG10" s="39">
        <v>1200000</v>
      </c>
      <c r="AH10" s="39"/>
      <c r="AI10" s="39"/>
      <c r="AJ10" s="39"/>
      <c r="AK10" s="39">
        <v>1200000</v>
      </c>
      <c r="AL10" s="39"/>
      <c r="AM10" s="39"/>
      <c r="AN10" s="39"/>
    </row>
    <row r="11" spans="1:40" s="42" customFormat="1" ht="12.75" customHeight="1">
      <c r="A11" s="36" t="s">
        <v>76</v>
      </c>
      <c r="B11" s="36"/>
      <c r="C11" s="41" t="s">
        <v>77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38" t="s">
        <v>33</v>
      </c>
      <c r="AD11" s="38"/>
      <c r="AE11" s="38"/>
      <c r="AF11" s="38"/>
      <c r="AG11" s="39"/>
      <c r="AH11" s="39"/>
      <c r="AI11" s="39"/>
      <c r="AJ11" s="39"/>
      <c r="AK11" s="39">
        <v>942594</v>
      </c>
      <c r="AL11" s="39"/>
      <c r="AM11" s="39"/>
      <c r="AN11" s="39"/>
    </row>
    <row r="12" spans="1:40" s="42" customFormat="1" ht="12.75" customHeight="1">
      <c r="A12" s="36" t="s">
        <v>78</v>
      </c>
      <c r="B12" s="36"/>
      <c r="C12" s="41" t="s">
        <v>38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38" t="s">
        <v>37</v>
      </c>
      <c r="AD12" s="38"/>
      <c r="AE12" s="38"/>
      <c r="AF12" s="38"/>
      <c r="AG12" s="43"/>
      <c r="AH12" s="43"/>
      <c r="AI12" s="43"/>
      <c r="AJ12" s="43"/>
      <c r="AK12" s="39">
        <v>358860</v>
      </c>
      <c r="AL12" s="39"/>
      <c r="AM12" s="39"/>
      <c r="AN12" s="39"/>
    </row>
    <row r="13" spans="1:40" ht="12.75" customHeight="1">
      <c r="A13" s="36" t="s">
        <v>79</v>
      </c>
      <c r="B13" s="36"/>
      <c r="C13" s="41" t="s">
        <v>80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38" t="s">
        <v>81</v>
      </c>
      <c r="AD13" s="38"/>
      <c r="AE13" s="38"/>
      <c r="AF13" s="38"/>
      <c r="AG13" s="44">
        <f>SUM(AG7:AJ12)</f>
        <v>15866207</v>
      </c>
      <c r="AH13" s="44"/>
      <c r="AI13" s="44"/>
      <c r="AJ13" s="44"/>
      <c r="AK13" s="44">
        <f>SUM(AK7:AN12)</f>
        <v>18725446</v>
      </c>
      <c r="AL13" s="44"/>
      <c r="AM13" s="44"/>
      <c r="AN13" s="44"/>
    </row>
    <row r="14" spans="1:40" ht="12.75" customHeight="1">
      <c r="A14" s="36" t="s">
        <v>82</v>
      </c>
      <c r="B14" s="36"/>
      <c r="C14" s="41" t="s">
        <v>83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8" t="s">
        <v>84</v>
      </c>
      <c r="AD14" s="38"/>
      <c r="AE14" s="38"/>
      <c r="AF14" s="38"/>
      <c r="AG14" s="39"/>
      <c r="AH14" s="39"/>
      <c r="AI14" s="39"/>
      <c r="AJ14" s="39"/>
      <c r="AK14" s="39"/>
      <c r="AL14" s="39"/>
      <c r="AM14" s="39"/>
      <c r="AN14" s="39"/>
    </row>
    <row r="15" spans="1:40" ht="25.5" customHeight="1">
      <c r="A15" s="36" t="s">
        <v>85</v>
      </c>
      <c r="B15" s="36"/>
      <c r="C15" s="41" t="s">
        <v>86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38" t="s">
        <v>87</v>
      </c>
      <c r="AD15" s="38"/>
      <c r="AE15" s="38"/>
      <c r="AF15" s="38"/>
      <c r="AG15" s="39"/>
      <c r="AH15" s="39"/>
      <c r="AI15" s="39"/>
      <c r="AJ15" s="39"/>
      <c r="AK15" s="39"/>
      <c r="AL15" s="39"/>
      <c r="AM15" s="39"/>
      <c r="AN15" s="39"/>
    </row>
    <row r="16" spans="1:40" ht="25.5" customHeight="1">
      <c r="A16" s="36" t="s">
        <v>88</v>
      </c>
      <c r="B16" s="36"/>
      <c r="C16" s="41" t="s">
        <v>89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38" t="s">
        <v>90</v>
      </c>
      <c r="AD16" s="38"/>
      <c r="AE16" s="38"/>
      <c r="AF16" s="38"/>
      <c r="AG16" s="39"/>
      <c r="AH16" s="39"/>
      <c r="AI16" s="39"/>
      <c r="AJ16" s="39"/>
      <c r="AK16" s="39"/>
      <c r="AL16" s="39"/>
      <c r="AM16" s="39"/>
      <c r="AN16" s="39"/>
    </row>
    <row r="17" spans="1:40" ht="25.5" customHeight="1">
      <c r="A17" s="36" t="s">
        <v>91</v>
      </c>
      <c r="B17" s="36"/>
      <c r="C17" s="41" t="s">
        <v>92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38" t="s">
        <v>93</v>
      </c>
      <c r="AD17" s="38"/>
      <c r="AE17" s="38"/>
      <c r="AF17" s="38"/>
      <c r="AG17" s="39"/>
      <c r="AH17" s="39"/>
      <c r="AI17" s="39"/>
      <c r="AJ17" s="39"/>
      <c r="AK17" s="39"/>
      <c r="AL17" s="39"/>
      <c r="AM17" s="39"/>
      <c r="AN17" s="39"/>
    </row>
    <row r="18" spans="1:40" ht="12.75" customHeight="1">
      <c r="A18" s="36" t="s">
        <v>94</v>
      </c>
      <c r="B18" s="36"/>
      <c r="C18" s="41" t="s">
        <v>42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38" t="s">
        <v>41</v>
      </c>
      <c r="AD18" s="38"/>
      <c r="AE18" s="38"/>
      <c r="AF18" s="38"/>
      <c r="AG18" s="39">
        <v>17091629</v>
      </c>
      <c r="AH18" s="39"/>
      <c r="AI18" s="39"/>
      <c r="AJ18" s="39"/>
      <c r="AK18" s="39">
        <v>30154205</v>
      </c>
      <c r="AL18" s="39"/>
      <c r="AM18" s="39"/>
      <c r="AN18" s="39"/>
    </row>
    <row r="19" spans="1:40" ht="12.75" customHeight="1">
      <c r="A19" s="33" t="s">
        <v>95</v>
      </c>
      <c r="B19" s="33"/>
      <c r="C19" s="45" t="s">
        <v>96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 t="s">
        <v>97</v>
      </c>
      <c r="AD19" s="46"/>
      <c r="AE19" s="46"/>
      <c r="AF19" s="46"/>
      <c r="AG19" s="44">
        <f>SUM(AG13:AJ18)</f>
        <v>32957836</v>
      </c>
      <c r="AH19" s="44"/>
      <c r="AI19" s="44"/>
      <c r="AJ19" s="44"/>
      <c r="AK19" s="44">
        <f>SUM(AK13:AN18)</f>
        <v>48879651</v>
      </c>
      <c r="AL19" s="44"/>
      <c r="AM19" s="44"/>
      <c r="AN19" s="44"/>
    </row>
    <row r="20" spans="1:40" ht="12.75" customHeight="1">
      <c r="A20" s="36" t="s">
        <v>98</v>
      </c>
      <c r="B20" s="36"/>
      <c r="C20" s="41" t="s">
        <v>99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38" t="s">
        <v>45</v>
      </c>
      <c r="AD20" s="38"/>
      <c r="AE20" s="38"/>
      <c r="AF20" s="38"/>
      <c r="AG20" s="39"/>
      <c r="AH20" s="39"/>
      <c r="AI20" s="39"/>
      <c r="AJ20" s="39"/>
      <c r="AK20" s="39">
        <v>20000000</v>
      </c>
      <c r="AL20" s="39"/>
      <c r="AM20" s="39"/>
      <c r="AN20" s="39"/>
    </row>
    <row r="21" spans="1:40" ht="25.5" customHeight="1">
      <c r="A21" s="36" t="s">
        <v>100</v>
      </c>
      <c r="B21" s="36"/>
      <c r="C21" s="41" t="s">
        <v>101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8" t="s">
        <v>102</v>
      </c>
      <c r="AD21" s="38"/>
      <c r="AE21" s="38"/>
      <c r="AF21" s="38"/>
      <c r="AG21" s="39"/>
      <c r="AH21" s="39"/>
      <c r="AI21" s="39"/>
      <c r="AJ21" s="39"/>
      <c r="AK21" s="39"/>
      <c r="AL21" s="39"/>
      <c r="AM21" s="39"/>
      <c r="AN21" s="39"/>
    </row>
    <row r="22" spans="1:40" ht="25.5" customHeight="1">
      <c r="A22" s="36" t="s">
        <v>103</v>
      </c>
      <c r="B22" s="36"/>
      <c r="C22" s="41" t="s">
        <v>104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38" t="s">
        <v>105</v>
      </c>
      <c r="AD22" s="38"/>
      <c r="AE22" s="38"/>
      <c r="AF22" s="38"/>
      <c r="AG22" s="39"/>
      <c r="AH22" s="39"/>
      <c r="AI22" s="39"/>
      <c r="AJ22" s="39"/>
      <c r="AK22" s="39"/>
      <c r="AL22" s="39"/>
      <c r="AM22" s="39"/>
      <c r="AN22" s="39"/>
    </row>
    <row r="23" spans="1:40" ht="25.5" customHeight="1">
      <c r="A23" s="36" t="s">
        <v>106</v>
      </c>
      <c r="B23" s="36"/>
      <c r="C23" s="41" t="s">
        <v>107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38" t="s">
        <v>108</v>
      </c>
      <c r="AD23" s="38"/>
      <c r="AE23" s="38"/>
      <c r="AF23" s="38"/>
      <c r="AG23" s="39"/>
      <c r="AH23" s="39"/>
      <c r="AI23" s="39"/>
      <c r="AJ23" s="39"/>
      <c r="AK23" s="39"/>
      <c r="AL23" s="39"/>
      <c r="AM23" s="39"/>
      <c r="AN23" s="39"/>
    </row>
    <row r="24" spans="1:40" ht="12.75" customHeight="1">
      <c r="A24" s="36" t="s">
        <v>109</v>
      </c>
      <c r="B24" s="36"/>
      <c r="C24" s="41" t="s">
        <v>110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38" t="s">
        <v>111</v>
      </c>
      <c r="AD24" s="38"/>
      <c r="AE24" s="38"/>
      <c r="AF24" s="38"/>
      <c r="AG24" s="39"/>
      <c r="AH24" s="39"/>
      <c r="AI24" s="39"/>
      <c r="AJ24" s="39"/>
      <c r="AK24" s="39"/>
      <c r="AL24" s="39"/>
      <c r="AM24" s="39"/>
      <c r="AN24" s="39"/>
    </row>
    <row r="25" spans="1:40" ht="12.75" customHeight="1">
      <c r="A25" s="33" t="s">
        <v>112</v>
      </c>
      <c r="B25" s="33"/>
      <c r="C25" s="45" t="s">
        <v>113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 t="s">
        <v>114</v>
      </c>
      <c r="AD25" s="46"/>
      <c r="AE25" s="46"/>
      <c r="AF25" s="46"/>
      <c r="AG25" s="44">
        <f>SUM(AG20:AJ24)</f>
        <v>0</v>
      </c>
      <c r="AH25" s="44"/>
      <c r="AI25" s="44"/>
      <c r="AJ25" s="44"/>
      <c r="AK25" s="44">
        <f>SUM(AK20:AN24)</f>
        <v>20000000</v>
      </c>
      <c r="AL25" s="44"/>
      <c r="AM25" s="44"/>
      <c r="AN25" s="44"/>
    </row>
    <row r="26" spans="1:40" ht="12.75" customHeight="1">
      <c r="A26" s="36" t="s">
        <v>115</v>
      </c>
      <c r="B26" s="36"/>
      <c r="C26" s="41" t="s">
        <v>116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38" t="s">
        <v>117</v>
      </c>
      <c r="AD26" s="38"/>
      <c r="AE26" s="38"/>
      <c r="AF26" s="38"/>
      <c r="AG26" s="39"/>
      <c r="AH26" s="39"/>
      <c r="AI26" s="39"/>
      <c r="AJ26" s="39"/>
      <c r="AK26" s="39"/>
      <c r="AL26" s="39"/>
      <c r="AM26" s="39"/>
      <c r="AN26" s="39"/>
    </row>
    <row r="27" spans="1:40" ht="12.75" customHeight="1">
      <c r="A27" s="36" t="s">
        <v>118</v>
      </c>
      <c r="B27" s="36"/>
      <c r="C27" s="41" t="s">
        <v>119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38" t="s">
        <v>120</v>
      </c>
      <c r="AD27" s="38"/>
      <c r="AE27" s="38"/>
      <c r="AF27" s="38"/>
      <c r="AG27" s="39"/>
      <c r="AH27" s="39"/>
      <c r="AI27" s="39"/>
      <c r="AJ27" s="39"/>
      <c r="AK27" s="39"/>
      <c r="AL27" s="39"/>
      <c r="AM27" s="39"/>
      <c r="AN27" s="39"/>
    </row>
    <row r="28" spans="1:40" s="27" customFormat="1" ht="12.75" customHeight="1">
      <c r="A28" s="36" t="s">
        <v>121</v>
      </c>
      <c r="B28" s="36"/>
      <c r="C28" s="41" t="s">
        <v>122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38" t="s">
        <v>123</v>
      </c>
      <c r="AD28" s="38"/>
      <c r="AE28" s="38"/>
      <c r="AF28" s="38"/>
      <c r="AG28" s="44">
        <f>SUM(AG26:AJ27)</f>
        <v>0</v>
      </c>
      <c r="AH28" s="44"/>
      <c r="AI28" s="44"/>
      <c r="AJ28" s="44"/>
      <c r="AK28" s="44">
        <f>SUM(AK26:AN27)</f>
        <v>0</v>
      </c>
      <c r="AL28" s="44"/>
      <c r="AM28" s="44"/>
      <c r="AN28" s="44"/>
    </row>
    <row r="29" spans="1:40" ht="12.75" customHeight="1">
      <c r="A29" s="36" t="s">
        <v>124</v>
      </c>
      <c r="B29" s="36"/>
      <c r="C29" s="41" t="s">
        <v>125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38" t="s">
        <v>126</v>
      </c>
      <c r="AD29" s="38"/>
      <c r="AE29" s="38"/>
      <c r="AF29" s="38"/>
      <c r="AG29" s="39"/>
      <c r="AH29" s="39"/>
      <c r="AI29" s="39"/>
      <c r="AJ29" s="39"/>
      <c r="AK29" s="39"/>
      <c r="AL29" s="39"/>
      <c r="AM29" s="39"/>
      <c r="AN29" s="39"/>
    </row>
    <row r="30" spans="1:40" ht="12.75" customHeight="1">
      <c r="A30" s="36" t="s">
        <v>127</v>
      </c>
      <c r="B30" s="36"/>
      <c r="C30" s="41" t="s">
        <v>128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38" t="s">
        <v>129</v>
      </c>
      <c r="AD30" s="38"/>
      <c r="AE30" s="38"/>
      <c r="AF30" s="38"/>
      <c r="AG30" s="39"/>
      <c r="AH30" s="39"/>
      <c r="AI30" s="39"/>
      <c r="AJ30" s="39"/>
      <c r="AK30" s="39"/>
      <c r="AL30" s="39"/>
      <c r="AM30" s="39"/>
      <c r="AN30" s="39"/>
    </row>
    <row r="31" spans="1:40" ht="12.75" customHeight="1">
      <c r="A31" s="36" t="s">
        <v>130</v>
      </c>
      <c r="B31" s="36"/>
      <c r="C31" s="41" t="s">
        <v>50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38" t="s">
        <v>49</v>
      </c>
      <c r="AD31" s="38"/>
      <c r="AE31" s="38"/>
      <c r="AF31" s="38"/>
      <c r="AG31" s="39">
        <v>1100000</v>
      </c>
      <c r="AH31" s="39"/>
      <c r="AI31" s="39"/>
      <c r="AJ31" s="39"/>
      <c r="AK31" s="39">
        <v>1087783</v>
      </c>
      <c r="AL31" s="39"/>
      <c r="AM31" s="39"/>
      <c r="AN31" s="39"/>
    </row>
    <row r="32" spans="1:40" ht="12.75" customHeight="1">
      <c r="A32" s="36" t="s">
        <v>131</v>
      </c>
      <c r="B32" s="36"/>
      <c r="C32" s="41" t="s">
        <v>132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38" t="s">
        <v>133</v>
      </c>
      <c r="AD32" s="38"/>
      <c r="AE32" s="38"/>
      <c r="AF32" s="38"/>
      <c r="AG32" s="39">
        <v>52400000</v>
      </c>
      <c r="AH32" s="39"/>
      <c r="AI32" s="39"/>
      <c r="AJ32" s="39"/>
      <c r="AK32" s="39">
        <v>52667640</v>
      </c>
      <c r="AL32" s="39"/>
      <c r="AM32" s="39"/>
      <c r="AN32" s="39"/>
    </row>
    <row r="33" spans="1:40" ht="12.75" customHeight="1">
      <c r="A33" s="36" t="s">
        <v>134</v>
      </c>
      <c r="B33" s="36"/>
      <c r="C33" s="41" t="s">
        <v>135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8" t="s">
        <v>136</v>
      </c>
      <c r="AD33" s="38"/>
      <c r="AE33" s="38"/>
      <c r="AF33" s="38"/>
      <c r="AG33" s="39"/>
      <c r="AH33" s="39"/>
      <c r="AI33" s="39"/>
      <c r="AJ33" s="39"/>
      <c r="AK33" s="39"/>
      <c r="AL33" s="39"/>
      <c r="AM33" s="39"/>
      <c r="AN33" s="39"/>
    </row>
    <row r="34" spans="1:40" ht="12.75" customHeight="1">
      <c r="A34" s="36" t="s">
        <v>137</v>
      </c>
      <c r="B34" s="36"/>
      <c r="C34" s="41" t="s">
        <v>138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38" t="s">
        <v>139</v>
      </c>
      <c r="AD34" s="38"/>
      <c r="AE34" s="38"/>
      <c r="AF34" s="38"/>
      <c r="AG34" s="39"/>
      <c r="AH34" s="39"/>
      <c r="AI34" s="39"/>
      <c r="AJ34" s="39"/>
      <c r="AK34" s="39"/>
      <c r="AL34" s="39"/>
      <c r="AM34" s="39"/>
      <c r="AN34" s="39"/>
    </row>
    <row r="35" spans="1:40" ht="12.75" customHeight="1">
      <c r="A35" s="36" t="s">
        <v>140</v>
      </c>
      <c r="B35" s="36"/>
      <c r="C35" s="41" t="s">
        <v>141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38" t="s">
        <v>142</v>
      </c>
      <c r="AD35" s="38"/>
      <c r="AE35" s="38"/>
      <c r="AF35" s="38"/>
      <c r="AG35" s="39">
        <v>2900000</v>
      </c>
      <c r="AH35" s="39"/>
      <c r="AI35" s="39"/>
      <c r="AJ35" s="39"/>
      <c r="AK35" s="39">
        <v>3336216</v>
      </c>
      <c r="AL35" s="39"/>
      <c r="AM35" s="39"/>
      <c r="AN35" s="39"/>
    </row>
    <row r="36" spans="1:40" ht="12.75" customHeight="1">
      <c r="A36" s="36" t="s">
        <v>143</v>
      </c>
      <c r="B36" s="36"/>
      <c r="C36" s="41" t="s">
        <v>144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38" t="s">
        <v>145</v>
      </c>
      <c r="AD36" s="38"/>
      <c r="AE36" s="38"/>
      <c r="AF36" s="38"/>
      <c r="AG36" s="39"/>
      <c r="AH36" s="39"/>
      <c r="AI36" s="39"/>
      <c r="AJ36" s="39"/>
      <c r="AK36" s="39"/>
      <c r="AL36" s="39"/>
      <c r="AM36" s="39"/>
      <c r="AN36" s="39"/>
    </row>
    <row r="37" spans="1:40" ht="12.75" customHeight="1">
      <c r="A37" s="36" t="s">
        <v>146</v>
      </c>
      <c r="B37" s="36"/>
      <c r="C37" s="41" t="s">
        <v>147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38" t="s">
        <v>51</v>
      </c>
      <c r="AD37" s="38"/>
      <c r="AE37" s="38"/>
      <c r="AF37" s="38"/>
      <c r="AG37" s="44">
        <f>SUM(AG32:AJ36)</f>
        <v>55300000</v>
      </c>
      <c r="AH37" s="44"/>
      <c r="AI37" s="44"/>
      <c r="AJ37" s="44"/>
      <c r="AK37" s="44">
        <f>SUM(AK32:AN36)</f>
        <v>56003856</v>
      </c>
      <c r="AL37" s="44"/>
      <c r="AM37" s="44"/>
      <c r="AN37" s="44"/>
    </row>
    <row r="38" spans="1:40" ht="12.75" customHeight="1">
      <c r="A38" s="36" t="s">
        <v>148</v>
      </c>
      <c r="B38" s="36"/>
      <c r="C38" s="41" t="s">
        <v>149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38" t="s">
        <v>53</v>
      </c>
      <c r="AD38" s="38"/>
      <c r="AE38" s="38"/>
      <c r="AF38" s="38"/>
      <c r="AG38" s="39"/>
      <c r="AH38" s="39"/>
      <c r="AI38" s="39"/>
      <c r="AJ38" s="39"/>
      <c r="AK38" s="39">
        <v>754298</v>
      </c>
      <c r="AL38" s="39"/>
      <c r="AM38" s="39"/>
      <c r="AN38" s="39"/>
    </row>
    <row r="39" spans="1:40" ht="12.75" customHeight="1">
      <c r="A39" s="33" t="s">
        <v>150</v>
      </c>
      <c r="B39" s="33"/>
      <c r="C39" s="45" t="s">
        <v>151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6" t="s">
        <v>152</v>
      </c>
      <c r="AD39" s="46"/>
      <c r="AE39" s="46"/>
      <c r="AF39" s="46"/>
      <c r="AG39" s="44">
        <f>SUM(AG28+AG29+AG30+AG31+AG37+AG38)</f>
        <v>56400000</v>
      </c>
      <c r="AH39" s="44"/>
      <c r="AI39" s="44"/>
      <c r="AJ39" s="44"/>
      <c r="AK39" s="44">
        <f>SUM(AK28+AK29+AK30+AK31+AK37+AK38)</f>
        <v>57845937</v>
      </c>
      <c r="AL39" s="44"/>
      <c r="AM39" s="44"/>
      <c r="AN39" s="44"/>
    </row>
    <row r="40" spans="1:40" ht="12.75" customHeight="1">
      <c r="A40" s="36" t="s">
        <v>153</v>
      </c>
      <c r="B40" s="36"/>
      <c r="C40" s="47" t="s">
        <v>154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38" t="s">
        <v>155</v>
      </c>
      <c r="AD40" s="38"/>
      <c r="AE40" s="38"/>
      <c r="AF40" s="38"/>
      <c r="AG40" s="39"/>
      <c r="AH40" s="39"/>
      <c r="AI40" s="39"/>
      <c r="AJ40" s="39"/>
      <c r="AK40" s="39"/>
      <c r="AL40" s="39"/>
      <c r="AM40" s="39"/>
      <c r="AN40" s="39"/>
    </row>
    <row r="41" spans="1:40" ht="12.75" customHeight="1">
      <c r="A41" s="36" t="s">
        <v>156</v>
      </c>
      <c r="B41" s="36"/>
      <c r="C41" s="47" t="s">
        <v>157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38" t="s">
        <v>158</v>
      </c>
      <c r="AD41" s="38"/>
      <c r="AE41" s="38"/>
      <c r="AF41" s="38"/>
      <c r="AG41" s="39"/>
      <c r="AH41" s="39"/>
      <c r="AI41" s="39"/>
      <c r="AJ41" s="39"/>
      <c r="AK41" s="39">
        <v>3448616</v>
      </c>
      <c r="AL41" s="39"/>
      <c r="AM41" s="39"/>
      <c r="AN41" s="39"/>
    </row>
    <row r="42" spans="1:40" ht="12.75" customHeight="1">
      <c r="A42" s="36" t="s">
        <v>159</v>
      </c>
      <c r="B42" s="36"/>
      <c r="C42" s="47" t="s">
        <v>160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38" t="s">
        <v>161</v>
      </c>
      <c r="AD42" s="38"/>
      <c r="AE42" s="38"/>
      <c r="AF42" s="38"/>
      <c r="AG42" s="39"/>
      <c r="AH42" s="39"/>
      <c r="AI42" s="39"/>
      <c r="AJ42" s="39"/>
      <c r="AK42" s="39"/>
      <c r="AL42" s="39"/>
      <c r="AM42" s="39"/>
      <c r="AN42" s="39"/>
    </row>
    <row r="43" spans="1:40" ht="12.75" customHeight="1">
      <c r="A43" s="36" t="s">
        <v>162</v>
      </c>
      <c r="B43" s="36"/>
      <c r="C43" s="47" t="s">
        <v>163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38" t="s">
        <v>164</v>
      </c>
      <c r="AD43" s="38"/>
      <c r="AE43" s="38"/>
      <c r="AF43" s="38"/>
      <c r="AG43" s="39">
        <v>4700000</v>
      </c>
      <c r="AH43" s="39"/>
      <c r="AI43" s="39"/>
      <c r="AJ43" s="39"/>
      <c r="AK43" s="39">
        <v>184991</v>
      </c>
      <c r="AL43" s="39"/>
      <c r="AM43" s="39"/>
      <c r="AN43" s="39"/>
    </row>
    <row r="44" spans="1:40" ht="12.75" customHeight="1">
      <c r="A44" s="36" t="s">
        <v>165</v>
      </c>
      <c r="B44" s="36"/>
      <c r="C44" s="47" t="s">
        <v>166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38" t="s">
        <v>167</v>
      </c>
      <c r="AD44" s="38"/>
      <c r="AE44" s="38"/>
      <c r="AF44" s="38"/>
      <c r="AG44" s="39">
        <v>4488087</v>
      </c>
      <c r="AH44" s="39"/>
      <c r="AI44" s="39"/>
      <c r="AJ44" s="39"/>
      <c r="AK44" s="39">
        <v>6681006</v>
      </c>
      <c r="AL44" s="39"/>
      <c r="AM44" s="39"/>
      <c r="AN44" s="39"/>
    </row>
    <row r="45" spans="1:40" ht="12.75" customHeight="1">
      <c r="A45" s="36" t="s">
        <v>168</v>
      </c>
      <c r="B45" s="36"/>
      <c r="C45" s="47" t="s">
        <v>169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38" t="s">
        <v>170</v>
      </c>
      <c r="AD45" s="38"/>
      <c r="AE45" s="38"/>
      <c r="AF45" s="38"/>
      <c r="AG45" s="39">
        <v>1211783</v>
      </c>
      <c r="AH45" s="39"/>
      <c r="AI45" s="39"/>
      <c r="AJ45" s="39"/>
      <c r="AK45" s="39">
        <v>2560343</v>
      </c>
      <c r="AL45" s="39"/>
      <c r="AM45" s="39"/>
      <c r="AN45" s="39"/>
    </row>
    <row r="46" spans="1:40" ht="12.75" customHeight="1">
      <c r="A46" s="36" t="s">
        <v>171</v>
      </c>
      <c r="B46" s="36"/>
      <c r="C46" s="47" t="s">
        <v>172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38" t="s">
        <v>173</v>
      </c>
      <c r="AD46" s="38"/>
      <c r="AE46" s="38"/>
      <c r="AF46" s="38"/>
      <c r="AG46" s="39">
        <v>2636000</v>
      </c>
      <c r="AH46" s="39"/>
      <c r="AI46" s="39"/>
      <c r="AJ46" s="39"/>
      <c r="AK46" s="39">
        <v>5178026</v>
      </c>
      <c r="AL46" s="39"/>
      <c r="AM46" s="39"/>
      <c r="AN46" s="39"/>
    </row>
    <row r="47" spans="1:40" ht="12.75" customHeight="1">
      <c r="A47" s="36" t="s">
        <v>174</v>
      </c>
      <c r="B47" s="36"/>
      <c r="C47" s="47" t="s">
        <v>175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38" t="s">
        <v>176</v>
      </c>
      <c r="AD47" s="38"/>
      <c r="AE47" s="38"/>
      <c r="AF47" s="38"/>
      <c r="AG47" s="39"/>
      <c r="AH47" s="39"/>
      <c r="AI47" s="39"/>
      <c r="AJ47" s="39"/>
      <c r="AK47" s="39"/>
      <c r="AL47" s="39"/>
      <c r="AM47" s="39"/>
      <c r="AN47" s="39"/>
    </row>
    <row r="48" spans="1:40" ht="12.75" customHeight="1">
      <c r="A48" s="36">
        <v>42</v>
      </c>
      <c r="B48" s="36"/>
      <c r="C48" s="47" t="s">
        <v>177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38" t="s">
        <v>178</v>
      </c>
      <c r="AD48" s="38"/>
      <c r="AE48" s="38"/>
      <c r="AF48" s="38"/>
      <c r="AG48" s="39"/>
      <c r="AH48" s="39"/>
      <c r="AI48" s="39"/>
      <c r="AJ48" s="39"/>
      <c r="AK48" s="39">
        <v>67794</v>
      </c>
      <c r="AL48" s="39"/>
      <c r="AM48" s="39"/>
      <c r="AN48" s="39"/>
    </row>
    <row r="49" spans="1:40" ht="12.75" customHeight="1">
      <c r="A49" s="36">
        <v>43</v>
      </c>
      <c r="B49" s="36"/>
      <c r="C49" s="47" t="s">
        <v>179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38" t="s">
        <v>180</v>
      </c>
      <c r="AD49" s="38"/>
      <c r="AE49" s="38"/>
      <c r="AF49" s="38"/>
      <c r="AG49" s="44">
        <f>SUM(AG47:AJ48)</f>
        <v>0</v>
      </c>
      <c r="AH49" s="44"/>
      <c r="AI49" s="44"/>
      <c r="AJ49" s="44"/>
      <c r="AK49" s="44">
        <f>SUM(AK47:AN48)</f>
        <v>67794</v>
      </c>
      <c r="AL49" s="44"/>
      <c r="AM49" s="44"/>
      <c r="AN49" s="44"/>
    </row>
    <row r="50" spans="1:40" ht="12.75" customHeight="1">
      <c r="A50" s="36">
        <v>44</v>
      </c>
      <c r="B50" s="36"/>
      <c r="C50" s="47" t="s">
        <v>181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38" t="s">
        <v>182</v>
      </c>
      <c r="AD50" s="38"/>
      <c r="AE50" s="38"/>
      <c r="AF50" s="38"/>
      <c r="AG50" s="39"/>
      <c r="AH50" s="39"/>
      <c r="AI50" s="39"/>
      <c r="AJ50" s="39"/>
      <c r="AK50" s="39"/>
      <c r="AL50" s="39"/>
      <c r="AM50" s="39"/>
      <c r="AN50" s="39"/>
    </row>
    <row r="51" spans="1:40" ht="12.75" customHeight="1">
      <c r="A51" s="36">
        <v>45</v>
      </c>
      <c r="B51" s="36"/>
      <c r="C51" s="47" t="s">
        <v>183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38" t="s">
        <v>184</v>
      </c>
      <c r="AD51" s="38"/>
      <c r="AE51" s="38"/>
      <c r="AF51" s="38"/>
      <c r="AG51" s="39"/>
      <c r="AH51" s="39"/>
      <c r="AI51" s="39"/>
      <c r="AJ51" s="39"/>
      <c r="AK51" s="39">
        <v>43</v>
      </c>
      <c r="AL51" s="39"/>
      <c r="AM51" s="39"/>
      <c r="AN51" s="39"/>
    </row>
    <row r="52" spans="1:40" ht="12.75" customHeight="1">
      <c r="A52" s="36" t="s">
        <v>185</v>
      </c>
      <c r="B52" s="36"/>
      <c r="C52" s="47" t="s">
        <v>186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38" t="s">
        <v>187</v>
      </c>
      <c r="AD52" s="38"/>
      <c r="AE52" s="38"/>
      <c r="AF52" s="38"/>
      <c r="AG52" s="44">
        <f>SUM(AG50:AJ51)</f>
        <v>0</v>
      </c>
      <c r="AH52" s="44"/>
      <c r="AI52" s="44"/>
      <c r="AJ52" s="44"/>
      <c r="AK52" s="44">
        <f>SUM(AK50:AN51)</f>
        <v>43</v>
      </c>
      <c r="AL52" s="44"/>
      <c r="AM52" s="44"/>
      <c r="AN52" s="44"/>
    </row>
    <row r="53" spans="1:40" ht="12.75" customHeight="1">
      <c r="A53" s="36" t="s">
        <v>188</v>
      </c>
      <c r="B53" s="36"/>
      <c r="C53" s="47" t="s">
        <v>189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38" t="s">
        <v>190</v>
      </c>
      <c r="AD53" s="38"/>
      <c r="AE53" s="38"/>
      <c r="AF53" s="38"/>
      <c r="AG53" s="39"/>
      <c r="AH53" s="39"/>
      <c r="AI53" s="39"/>
      <c r="AJ53" s="39"/>
      <c r="AK53" s="39"/>
      <c r="AL53" s="39"/>
      <c r="AM53" s="39"/>
      <c r="AN53" s="39"/>
    </row>
    <row r="54" spans="1:40" ht="12.75" customHeight="1">
      <c r="A54" s="36" t="s">
        <v>191</v>
      </c>
      <c r="B54" s="36"/>
      <c r="C54" s="47" t="s">
        <v>192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38" t="s">
        <v>193</v>
      </c>
      <c r="AD54" s="38"/>
      <c r="AE54" s="38"/>
      <c r="AF54" s="38"/>
      <c r="AG54" s="39"/>
      <c r="AH54" s="39"/>
      <c r="AI54" s="39"/>
      <c r="AJ54" s="39"/>
      <c r="AK54" s="39"/>
      <c r="AL54" s="39"/>
      <c r="AM54" s="39"/>
      <c r="AN54" s="39"/>
    </row>
    <row r="55" spans="1:40" ht="12.75" customHeight="1">
      <c r="A55" s="33" t="s">
        <v>194</v>
      </c>
      <c r="B55" s="33"/>
      <c r="C55" s="45" t="s">
        <v>195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6" t="s">
        <v>55</v>
      </c>
      <c r="AD55" s="46"/>
      <c r="AE55" s="46"/>
      <c r="AF55" s="46"/>
      <c r="AG55" s="44">
        <f>SUM(AG40+AG41+AG42+AG43+AG44+AG45++AG46+AG49+AG52+AG53+AG54)</f>
        <v>13035870</v>
      </c>
      <c r="AH55" s="44"/>
      <c r="AI55" s="44"/>
      <c r="AJ55" s="44"/>
      <c r="AK55" s="44">
        <f>SUM(AK40+AK41+AK42+AK43+AK44+AK45++AK46+AK49+AK52+AK53+AK54)</f>
        <v>18120819</v>
      </c>
      <c r="AL55" s="44"/>
      <c r="AM55" s="44"/>
      <c r="AN55" s="44"/>
    </row>
    <row r="56" spans="1:40" ht="12.75" customHeight="1">
      <c r="A56" s="36" t="s">
        <v>196</v>
      </c>
      <c r="B56" s="36"/>
      <c r="C56" s="47" t="s">
        <v>197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38" t="s">
        <v>198</v>
      </c>
      <c r="AD56" s="38"/>
      <c r="AE56" s="38"/>
      <c r="AF56" s="38"/>
      <c r="AG56" s="39"/>
      <c r="AH56" s="39"/>
      <c r="AI56" s="39"/>
      <c r="AJ56" s="39"/>
      <c r="AK56" s="39"/>
      <c r="AL56" s="39"/>
      <c r="AM56" s="39"/>
      <c r="AN56" s="39"/>
    </row>
    <row r="57" spans="1:40" ht="12.75" customHeight="1">
      <c r="A57" s="36" t="s">
        <v>199</v>
      </c>
      <c r="B57" s="36"/>
      <c r="C57" s="47" t="s">
        <v>200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8" t="s">
        <v>201</v>
      </c>
      <c r="AD57" s="38"/>
      <c r="AE57" s="38"/>
      <c r="AF57" s="38"/>
      <c r="AG57" s="39"/>
      <c r="AH57" s="39"/>
      <c r="AI57" s="39"/>
      <c r="AJ57" s="39"/>
      <c r="AK57" s="39"/>
      <c r="AL57" s="39"/>
      <c r="AM57" s="39"/>
      <c r="AN57" s="39"/>
    </row>
    <row r="58" spans="1:40" ht="12.75" customHeight="1">
      <c r="A58" s="36" t="s">
        <v>202</v>
      </c>
      <c r="B58" s="36"/>
      <c r="C58" s="47" t="s">
        <v>203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38" t="s">
        <v>204</v>
      </c>
      <c r="AD58" s="38"/>
      <c r="AE58" s="38"/>
      <c r="AF58" s="38"/>
      <c r="AG58" s="39"/>
      <c r="AH58" s="39"/>
      <c r="AI58" s="39"/>
      <c r="AJ58" s="39"/>
      <c r="AK58" s="39"/>
      <c r="AL58" s="39"/>
      <c r="AM58" s="39"/>
      <c r="AN58" s="39"/>
    </row>
    <row r="59" spans="1:40" ht="12.75" customHeight="1">
      <c r="A59" s="36" t="s">
        <v>205</v>
      </c>
      <c r="B59" s="36"/>
      <c r="C59" s="47" t="s">
        <v>206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38" t="s">
        <v>207</v>
      </c>
      <c r="AD59" s="38"/>
      <c r="AE59" s="38"/>
      <c r="AF59" s="38"/>
      <c r="AG59" s="39"/>
      <c r="AH59" s="39"/>
      <c r="AI59" s="39"/>
      <c r="AJ59" s="39"/>
      <c r="AK59" s="39"/>
      <c r="AL59" s="39"/>
      <c r="AM59" s="39"/>
      <c r="AN59" s="39"/>
    </row>
    <row r="60" spans="1:40" ht="12.75" customHeight="1">
      <c r="A60" s="36" t="s">
        <v>208</v>
      </c>
      <c r="B60" s="36"/>
      <c r="C60" s="47" t="s">
        <v>209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38" t="s">
        <v>210</v>
      </c>
      <c r="AD60" s="38"/>
      <c r="AE60" s="38"/>
      <c r="AF60" s="38"/>
      <c r="AG60" s="39"/>
      <c r="AH60" s="39"/>
      <c r="AI60" s="39"/>
      <c r="AJ60" s="39"/>
      <c r="AK60" s="39"/>
      <c r="AL60" s="39"/>
      <c r="AM60" s="39"/>
      <c r="AN60" s="39"/>
    </row>
    <row r="61" spans="1:40" ht="12.75" customHeight="1">
      <c r="A61" s="33" t="s">
        <v>211</v>
      </c>
      <c r="B61" s="33"/>
      <c r="C61" s="45" t="s">
        <v>212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6" t="s">
        <v>213</v>
      </c>
      <c r="AD61" s="46"/>
      <c r="AE61" s="46"/>
      <c r="AF61" s="46"/>
      <c r="AG61" s="44">
        <f>SUM(AG56:AJ60)</f>
        <v>0</v>
      </c>
      <c r="AH61" s="44"/>
      <c r="AI61" s="44"/>
      <c r="AJ61" s="44"/>
      <c r="AK61" s="44">
        <f>SUM(AK56:AN60)</f>
        <v>0</v>
      </c>
      <c r="AL61" s="44"/>
      <c r="AM61" s="44"/>
      <c r="AN61" s="44"/>
    </row>
    <row r="62" spans="1:40" ht="25.5" customHeight="1">
      <c r="A62" s="36" t="s">
        <v>214</v>
      </c>
      <c r="B62" s="36"/>
      <c r="C62" s="47" t="s">
        <v>215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38" t="s">
        <v>216</v>
      </c>
      <c r="AD62" s="38"/>
      <c r="AE62" s="38"/>
      <c r="AF62" s="38"/>
      <c r="AG62" s="39"/>
      <c r="AH62" s="39"/>
      <c r="AI62" s="39"/>
      <c r="AJ62" s="39"/>
      <c r="AK62" s="39"/>
      <c r="AL62" s="39"/>
      <c r="AM62" s="39"/>
      <c r="AN62" s="39"/>
    </row>
    <row r="63" spans="1:40" ht="25.5" customHeight="1">
      <c r="A63" s="36" t="s">
        <v>217</v>
      </c>
      <c r="B63" s="36"/>
      <c r="C63" s="47" t="s">
        <v>218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38" t="s">
        <v>219</v>
      </c>
      <c r="AD63" s="38"/>
      <c r="AE63" s="38"/>
      <c r="AF63" s="38"/>
      <c r="AG63" s="39"/>
      <c r="AH63" s="39"/>
      <c r="AI63" s="39"/>
      <c r="AJ63" s="39"/>
      <c r="AK63" s="39"/>
      <c r="AL63" s="39"/>
      <c r="AM63" s="39"/>
      <c r="AN63" s="39"/>
    </row>
    <row r="64" spans="1:40" ht="25.5" customHeight="1">
      <c r="A64" s="36" t="s">
        <v>220</v>
      </c>
      <c r="B64" s="36"/>
      <c r="C64" s="47" t="s">
        <v>221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38" t="s">
        <v>222</v>
      </c>
      <c r="AD64" s="38"/>
      <c r="AE64" s="38"/>
      <c r="AF64" s="38"/>
      <c r="AG64" s="39"/>
      <c r="AH64" s="39"/>
      <c r="AI64" s="39"/>
      <c r="AJ64" s="39"/>
      <c r="AK64" s="39"/>
      <c r="AL64" s="39"/>
      <c r="AM64" s="39"/>
      <c r="AN64" s="39"/>
    </row>
    <row r="65" spans="1:40" ht="25.5" customHeight="1">
      <c r="A65" s="36" t="s">
        <v>223</v>
      </c>
      <c r="B65" s="36"/>
      <c r="C65" s="41" t="s">
        <v>224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38" t="s">
        <v>225</v>
      </c>
      <c r="AD65" s="38"/>
      <c r="AE65" s="38"/>
      <c r="AF65" s="38"/>
      <c r="AG65" s="39"/>
      <c r="AH65" s="39"/>
      <c r="AI65" s="39"/>
      <c r="AJ65" s="39"/>
      <c r="AK65" s="39">
        <v>198650</v>
      </c>
      <c r="AL65" s="39"/>
      <c r="AM65" s="39"/>
      <c r="AN65" s="39"/>
    </row>
    <row r="66" spans="1:40" ht="12.75" customHeight="1">
      <c r="A66" s="36" t="s">
        <v>226</v>
      </c>
      <c r="B66" s="36"/>
      <c r="C66" s="47" t="s">
        <v>227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38" t="s">
        <v>228</v>
      </c>
      <c r="AD66" s="38"/>
      <c r="AE66" s="38"/>
      <c r="AF66" s="38"/>
      <c r="AG66" s="39"/>
      <c r="AH66" s="39"/>
      <c r="AI66" s="39"/>
      <c r="AJ66" s="39"/>
      <c r="AK66" s="39">
        <v>30385</v>
      </c>
      <c r="AL66" s="39"/>
      <c r="AM66" s="39"/>
      <c r="AN66" s="39"/>
    </row>
    <row r="67" spans="1:40" ht="12.75" customHeight="1">
      <c r="A67" s="33" t="s">
        <v>229</v>
      </c>
      <c r="B67" s="33"/>
      <c r="C67" s="45" t="s">
        <v>230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6" t="s">
        <v>57</v>
      </c>
      <c r="AD67" s="46"/>
      <c r="AE67" s="46"/>
      <c r="AF67" s="46"/>
      <c r="AG67" s="44">
        <f>SUM(AG62:AJ66)</f>
        <v>0</v>
      </c>
      <c r="AH67" s="44"/>
      <c r="AI67" s="44"/>
      <c r="AJ67" s="44"/>
      <c r="AK67" s="44">
        <f>SUM(AK62:AN66)</f>
        <v>229035</v>
      </c>
      <c r="AL67" s="44"/>
      <c r="AM67" s="44"/>
      <c r="AN67" s="44"/>
    </row>
    <row r="68" spans="1:40" ht="25.5" customHeight="1">
      <c r="A68" s="36" t="s">
        <v>231</v>
      </c>
      <c r="B68" s="36"/>
      <c r="C68" s="47" t="s">
        <v>232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38" t="s">
        <v>233</v>
      </c>
      <c r="AD68" s="38"/>
      <c r="AE68" s="38"/>
      <c r="AF68" s="38"/>
      <c r="AG68" s="39"/>
      <c r="AH68" s="39"/>
      <c r="AI68" s="39"/>
      <c r="AJ68" s="39"/>
      <c r="AK68" s="39"/>
      <c r="AL68" s="39"/>
      <c r="AM68" s="39"/>
      <c r="AN68" s="39"/>
    </row>
    <row r="69" spans="1:40" ht="25.5" customHeight="1">
      <c r="A69" s="36" t="s">
        <v>234</v>
      </c>
      <c r="B69" s="36"/>
      <c r="C69" s="41" t="s">
        <v>235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38" t="s">
        <v>236</v>
      </c>
      <c r="AD69" s="38"/>
      <c r="AE69" s="38"/>
      <c r="AF69" s="38"/>
      <c r="AG69" s="39"/>
      <c r="AH69" s="39"/>
      <c r="AI69" s="39"/>
      <c r="AJ69" s="39"/>
      <c r="AK69" s="39"/>
      <c r="AL69" s="39"/>
      <c r="AM69" s="39"/>
      <c r="AN69" s="39"/>
    </row>
    <row r="70" spans="1:40" ht="25.5" customHeight="1">
      <c r="A70" s="36" t="s">
        <v>237</v>
      </c>
      <c r="B70" s="36"/>
      <c r="C70" s="41" t="s">
        <v>238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38" t="s">
        <v>239</v>
      </c>
      <c r="AD70" s="38"/>
      <c r="AE70" s="38"/>
      <c r="AF70" s="38"/>
      <c r="AG70" s="39"/>
      <c r="AH70" s="39"/>
      <c r="AI70" s="39"/>
      <c r="AJ70" s="39"/>
      <c r="AK70" s="39"/>
      <c r="AL70" s="39"/>
      <c r="AM70" s="39"/>
      <c r="AN70" s="39"/>
    </row>
    <row r="71" spans="1:40" ht="25.5" customHeight="1">
      <c r="A71" s="36" t="s">
        <v>240</v>
      </c>
      <c r="B71" s="36"/>
      <c r="C71" s="41" t="s">
        <v>241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38" t="s">
        <v>242</v>
      </c>
      <c r="AD71" s="38"/>
      <c r="AE71" s="38"/>
      <c r="AF71" s="38"/>
      <c r="AG71" s="39"/>
      <c r="AH71" s="39"/>
      <c r="AI71" s="39"/>
      <c r="AJ71" s="39"/>
      <c r="AK71" s="39"/>
      <c r="AL71" s="39"/>
      <c r="AM71" s="39"/>
      <c r="AN71" s="39"/>
    </row>
    <row r="72" spans="1:40" ht="12.75" customHeight="1">
      <c r="A72" s="36" t="s">
        <v>243</v>
      </c>
      <c r="B72" s="36"/>
      <c r="C72" s="47" t="s">
        <v>244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38" t="s">
        <v>245</v>
      </c>
      <c r="AD72" s="38"/>
      <c r="AE72" s="38"/>
      <c r="AF72" s="38"/>
      <c r="AG72" s="39">
        <v>3000000</v>
      </c>
      <c r="AH72" s="39"/>
      <c r="AI72" s="39"/>
      <c r="AJ72" s="39"/>
      <c r="AK72" s="39">
        <v>10027076</v>
      </c>
      <c r="AL72" s="39"/>
      <c r="AM72" s="39"/>
      <c r="AN72" s="39"/>
    </row>
    <row r="73" spans="1:40" ht="12.75" customHeight="1">
      <c r="A73" s="33" t="s">
        <v>246</v>
      </c>
      <c r="B73" s="33"/>
      <c r="C73" s="45" t="s">
        <v>247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6" t="s">
        <v>59</v>
      </c>
      <c r="AD73" s="46"/>
      <c r="AE73" s="46"/>
      <c r="AF73" s="46"/>
      <c r="AG73" s="44">
        <f>SUM(AG68:AJ72)</f>
        <v>3000000</v>
      </c>
      <c r="AH73" s="44"/>
      <c r="AI73" s="44"/>
      <c r="AJ73" s="44"/>
      <c r="AK73" s="44">
        <f>SUM(AK68:AN72)</f>
        <v>10027076</v>
      </c>
      <c r="AL73" s="44"/>
      <c r="AM73" s="44"/>
      <c r="AN73" s="44"/>
    </row>
    <row r="74" spans="1:40" ht="26.25" customHeight="1">
      <c r="A74" s="33" t="s">
        <v>248</v>
      </c>
      <c r="B74" s="33"/>
      <c r="C74" s="48" t="s">
        <v>249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6" t="s">
        <v>250</v>
      </c>
      <c r="AD74" s="46"/>
      <c r="AE74" s="46"/>
      <c r="AF74" s="46"/>
      <c r="AG74" s="44">
        <f>SUM(AG19+AG25+AG39+AG55+AG61+AG67+AG73)</f>
        <v>105393706</v>
      </c>
      <c r="AH74" s="44"/>
      <c r="AI74" s="44"/>
      <c r="AJ74" s="44"/>
      <c r="AK74" s="44">
        <f>SUM(AK19+AK25+AK39+AK55+AK61+AK67+AK73)</f>
        <v>155102518</v>
      </c>
      <c r="AL74" s="44"/>
      <c r="AM74" s="44"/>
      <c r="AN74" s="44"/>
    </row>
  </sheetData>
  <sheetProtection selectLockedCells="1" selectUnlockedCells="1"/>
  <mergeCells count="354">
    <mergeCell ref="A1:AN1"/>
    <mergeCell ref="A2:AN2"/>
    <mergeCell ref="A3:AN3"/>
    <mergeCell ref="A4:AJ4"/>
    <mergeCell ref="A5:B5"/>
    <mergeCell ref="C5:AB5"/>
    <mergeCell ref="AC5:AF5"/>
    <mergeCell ref="AG5:AJ5"/>
    <mergeCell ref="AK5:AN5"/>
    <mergeCell ref="A6:B6"/>
    <mergeCell ref="C6:AB6"/>
    <mergeCell ref="AC6:AF6"/>
    <mergeCell ref="AG6:AJ6"/>
    <mergeCell ref="AK6:AN6"/>
    <mergeCell ref="A7:B7"/>
    <mergeCell ref="C7:AB7"/>
    <mergeCell ref="AC7:AF7"/>
    <mergeCell ref="AG7:AJ7"/>
    <mergeCell ref="AK7:AN7"/>
    <mergeCell ref="A8:B8"/>
    <mergeCell ref="C8:AB8"/>
    <mergeCell ref="AC8:AF8"/>
    <mergeCell ref="AG8:AJ8"/>
    <mergeCell ref="AK8:AN8"/>
    <mergeCell ref="A9:B9"/>
    <mergeCell ref="C9:AB9"/>
    <mergeCell ref="AC9:AF9"/>
    <mergeCell ref="AG9:AJ9"/>
    <mergeCell ref="AK9:AN9"/>
    <mergeCell ref="A10:B10"/>
    <mergeCell ref="C10:AB10"/>
    <mergeCell ref="AC10:AF10"/>
    <mergeCell ref="AG10:AJ10"/>
    <mergeCell ref="AK10:AN10"/>
    <mergeCell ref="A11:B11"/>
    <mergeCell ref="C11:AB11"/>
    <mergeCell ref="AC11:AF11"/>
    <mergeCell ref="AG11:AJ11"/>
    <mergeCell ref="AK11:AN11"/>
    <mergeCell ref="A12:B12"/>
    <mergeCell ref="C12:AB12"/>
    <mergeCell ref="AC12:AF12"/>
    <mergeCell ref="AG12:AJ12"/>
    <mergeCell ref="AK12:AN12"/>
    <mergeCell ref="A13:B13"/>
    <mergeCell ref="C13:AB13"/>
    <mergeCell ref="AC13:AF13"/>
    <mergeCell ref="AG13:AJ13"/>
    <mergeCell ref="AK13:AN13"/>
    <mergeCell ref="A14:B14"/>
    <mergeCell ref="C14:AB14"/>
    <mergeCell ref="AC14:AF14"/>
    <mergeCell ref="AG14:AJ14"/>
    <mergeCell ref="AK14:AN14"/>
    <mergeCell ref="A15:B15"/>
    <mergeCell ref="C15:AB15"/>
    <mergeCell ref="AC15:AF15"/>
    <mergeCell ref="AG15:AJ15"/>
    <mergeCell ref="AK15:AN15"/>
    <mergeCell ref="A16:B16"/>
    <mergeCell ref="C16:AB16"/>
    <mergeCell ref="AC16:AF16"/>
    <mergeCell ref="AG16:AJ16"/>
    <mergeCell ref="AK16:AN16"/>
    <mergeCell ref="A17:B17"/>
    <mergeCell ref="C17:AB17"/>
    <mergeCell ref="AC17:AF17"/>
    <mergeCell ref="AG17:AJ17"/>
    <mergeCell ref="AK17:AN17"/>
    <mergeCell ref="A18:B18"/>
    <mergeCell ref="C18:AB18"/>
    <mergeCell ref="AC18:AF18"/>
    <mergeCell ref="AG18:AJ18"/>
    <mergeCell ref="AK18:AN18"/>
    <mergeCell ref="A19:B19"/>
    <mergeCell ref="C19:AB19"/>
    <mergeCell ref="AC19:AF19"/>
    <mergeCell ref="AG19:AJ19"/>
    <mergeCell ref="AK19:AN19"/>
    <mergeCell ref="A20:B20"/>
    <mergeCell ref="C20:AB20"/>
    <mergeCell ref="AC20:AF20"/>
    <mergeCell ref="AG20:AJ20"/>
    <mergeCell ref="AK20:AN20"/>
    <mergeCell ref="A21:B21"/>
    <mergeCell ref="C21:AB21"/>
    <mergeCell ref="AC21:AF21"/>
    <mergeCell ref="AG21:AJ21"/>
    <mergeCell ref="AK21:AN21"/>
    <mergeCell ref="A22:B22"/>
    <mergeCell ref="C22:AB22"/>
    <mergeCell ref="AC22:AF22"/>
    <mergeCell ref="AG22:AJ22"/>
    <mergeCell ref="AK22:AN22"/>
    <mergeCell ref="A23:B23"/>
    <mergeCell ref="C23:AB23"/>
    <mergeCell ref="AC23:AF23"/>
    <mergeCell ref="AG23:AJ23"/>
    <mergeCell ref="AK23:AN23"/>
    <mergeCell ref="A24:B24"/>
    <mergeCell ref="C24:AB24"/>
    <mergeCell ref="AC24:AF24"/>
    <mergeCell ref="AG24:AJ24"/>
    <mergeCell ref="AK24:AN24"/>
    <mergeCell ref="A25:B25"/>
    <mergeCell ref="C25:AB25"/>
    <mergeCell ref="AC25:AF25"/>
    <mergeCell ref="AG25:AJ25"/>
    <mergeCell ref="AK25:AN25"/>
    <mergeCell ref="A26:B26"/>
    <mergeCell ref="C26:AB26"/>
    <mergeCell ref="AC26:AF26"/>
    <mergeCell ref="AG26:AJ26"/>
    <mergeCell ref="AK26:AN26"/>
    <mergeCell ref="A27:B27"/>
    <mergeCell ref="C27:AB27"/>
    <mergeCell ref="AC27:AF27"/>
    <mergeCell ref="AG27:AJ27"/>
    <mergeCell ref="AK27:AN27"/>
    <mergeCell ref="A28:B28"/>
    <mergeCell ref="C28:AB28"/>
    <mergeCell ref="AC28:AF28"/>
    <mergeCell ref="AG28:AJ28"/>
    <mergeCell ref="AK28:AN28"/>
    <mergeCell ref="A29:B29"/>
    <mergeCell ref="C29:AB29"/>
    <mergeCell ref="AC29:AF29"/>
    <mergeCell ref="AG29:AJ29"/>
    <mergeCell ref="AK29:AN29"/>
    <mergeCell ref="A30:B30"/>
    <mergeCell ref="C30:AB30"/>
    <mergeCell ref="AC30:AF30"/>
    <mergeCell ref="AG30:AJ30"/>
    <mergeCell ref="AK30:AN30"/>
    <mergeCell ref="A31:B31"/>
    <mergeCell ref="C31:AB31"/>
    <mergeCell ref="AC31:AF31"/>
    <mergeCell ref="AG31:AJ31"/>
    <mergeCell ref="AK31:AN31"/>
    <mergeCell ref="A32:B32"/>
    <mergeCell ref="C32:AB32"/>
    <mergeCell ref="AC32:AF32"/>
    <mergeCell ref="AG32:AJ32"/>
    <mergeCell ref="AK32:AN32"/>
    <mergeCell ref="A33:B33"/>
    <mergeCell ref="C33:AB33"/>
    <mergeCell ref="AC33:AF33"/>
    <mergeCell ref="AG33:AJ33"/>
    <mergeCell ref="AK33:AN33"/>
    <mergeCell ref="A34:B34"/>
    <mergeCell ref="C34:AB34"/>
    <mergeCell ref="AC34:AF34"/>
    <mergeCell ref="AG34:AJ34"/>
    <mergeCell ref="AK34:AN34"/>
    <mergeCell ref="A35:B35"/>
    <mergeCell ref="C35:AB35"/>
    <mergeCell ref="AC35:AF35"/>
    <mergeCell ref="AG35:AJ35"/>
    <mergeCell ref="AK35:AN35"/>
    <mergeCell ref="A36:B36"/>
    <mergeCell ref="C36:AB36"/>
    <mergeCell ref="AC36:AF36"/>
    <mergeCell ref="AG36:AJ36"/>
    <mergeCell ref="AK36:AN36"/>
    <mergeCell ref="A37:B37"/>
    <mergeCell ref="C37:AB37"/>
    <mergeCell ref="AC37:AF37"/>
    <mergeCell ref="AG37:AJ37"/>
    <mergeCell ref="AK37:AN37"/>
    <mergeCell ref="A38:B38"/>
    <mergeCell ref="C38:AB38"/>
    <mergeCell ref="AC38:AF38"/>
    <mergeCell ref="AG38:AJ38"/>
    <mergeCell ref="AK38:AN38"/>
    <mergeCell ref="A39:B39"/>
    <mergeCell ref="C39:AB39"/>
    <mergeCell ref="AC39:AF39"/>
    <mergeCell ref="AG39:AJ39"/>
    <mergeCell ref="AK39:AN39"/>
    <mergeCell ref="A40:B40"/>
    <mergeCell ref="C40:AB40"/>
    <mergeCell ref="AC40:AF40"/>
    <mergeCell ref="AG40:AJ40"/>
    <mergeCell ref="AK40:AN40"/>
    <mergeCell ref="A41:B41"/>
    <mergeCell ref="C41:AB41"/>
    <mergeCell ref="AC41:AF41"/>
    <mergeCell ref="AG41:AJ41"/>
    <mergeCell ref="AK41:AN41"/>
    <mergeCell ref="A42:B42"/>
    <mergeCell ref="C42:AB42"/>
    <mergeCell ref="AC42:AF42"/>
    <mergeCell ref="AG42:AJ42"/>
    <mergeCell ref="AK42:AN42"/>
    <mergeCell ref="A43:B43"/>
    <mergeCell ref="C43:AB43"/>
    <mergeCell ref="AC43:AF43"/>
    <mergeCell ref="AG43:AJ43"/>
    <mergeCell ref="AK43:AN43"/>
    <mergeCell ref="A44:B44"/>
    <mergeCell ref="C44:AB44"/>
    <mergeCell ref="AC44:AF44"/>
    <mergeCell ref="AG44:AJ44"/>
    <mergeCell ref="AK44:AN44"/>
    <mergeCell ref="A45:B45"/>
    <mergeCell ref="C45:AB45"/>
    <mergeCell ref="AC45:AF45"/>
    <mergeCell ref="AG45:AJ45"/>
    <mergeCell ref="AK45:AN45"/>
    <mergeCell ref="A46:B46"/>
    <mergeCell ref="C46:AB46"/>
    <mergeCell ref="AC46:AF46"/>
    <mergeCell ref="AG46:AJ46"/>
    <mergeCell ref="AK46:AN46"/>
    <mergeCell ref="A47:B47"/>
    <mergeCell ref="C47:AB47"/>
    <mergeCell ref="AC47:AF47"/>
    <mergeCell ref="AG47:AJ47"/>
    <mergeCell ref="AK47:AN47"/>
    <mergeCell ref="A48:B48"/>
    <mergeCell ref="C48:AB48"/>
    <mergeCell ref="AC48:AF48"/>
    <mergeCell ref="AG48:AJ48"/>
    <mergeCell ref="AK48:AN48"/>
    <mergeCell ref="A49:B49"/>
    <mergeCell ref="C49:AB49"/>
    <mergeCell ref="AC49:AF49"/>
    <mergeCell ref="AG49:AJ49"/>
    <mergeCell ref="AK49:AN49"/>
    <mergeCell ref="A50:B50"/>
    <mergeCell ref="C50:AB50"/>
    <mergeCell ref="AC50:AF50"/>
    <mergeCell ref="AG50:AJ50"/>
    <mergeCell ref="AK50:AN50"/>
    <mergeCell ref="A51:B51"/>
    <mergeCell ref="C51:AB51"/>
    <mergeCell ref="AC51:AF51"/>
    <mergeCell ref="AG51:AJ51"/>
    <mergeCell ref="AK51:AN51"/>
    <mergeCell ref="A52:B52"/>
    <mergeCell ref="C52:AB52"/>
    <mergeCell ref="AC52:AF52"/>
    <mergeCell ref="AG52:AJ52"/>
    <mergeCell ref="AK52:AN52"/>
    <mergeCell ref="A53:B53"/>
    <mergeCell ref="C53:AB53"/>
    <mergeCell ref="AC53:AF53"/>
    <mergeCell ref="AG53:AJ53"/>
    <mergeCell ref="AK53:AN53"/>
    <mergeCell ref="A54:B54"/>
    <mergeCell ref="C54:AB54"/>
    <mergeCell ref="AC54:AF54"/>
    <mergeCell ref="AG54:AJ54"/>
    <mergeCell ref="AK54:AN54"/>
    <mergeCell ref="A55:B55"/>
    <mergeCell ref="C55:AB55"/>
    <mergeCell ref="AC55:AF55"/>
    <mergeCell ref="AG55:AJ55"/>
    <mergeCell ref="AK55:AN55"/>
    <mergeCell ref="A56:B56"/>
    <mergeCell ref="C56:AB56"/>
    <mergeCell ref="AC56:AF56"/>
    <mergeCell ref="AG56:AJ56"/>
    <mergeCell ref="AK56:AN56"/>
    <mergeCell ref="A57:B57"/>
    <mergeCell ref="C57:AB57"/>
    <mergeCell ref="AC57:AF57"/>
    <mergeCell ref="AG57:AJ57"/>
    <mergeCell ref="AK57:AN57"/>
    <mergeCell ref="A58:B58"/>
    <mergeCell ref="C58:AB58"/>
    <mergeCell ref="AC58:AF58"/>
    <mergeCell ref="AG58:AJ58"/>
    <mergeCell ref="AK58:AN58"/>
    <mergeCell ref="A59:B59"/>
    <mergeCell ref="C59:AB59"/>
    <mergeCell ref="AC59:AF59"/>
    <mergeCell ref="AG59:AJ59"/>
    <mergeCell ref="AK59:AN59"/>
    <mergeCell ref="A60:B60"/>
    <mergeCell ref="C60:AB60"/>
    <mergeCell ref="AC60:AF60"/>
    <mergeCell ref="AG60:AJ60"/>
    <mergeCell ref="AK60:AN60"/>
    <mergeCell ref="A61:B61"/>
    <mergeCell ref="C61:AB61"/>
    <mergeCell ref="AC61:AF61"/>
    <mergeCell ref="AG61:AJ61"/>
    <mergeCell ref="AK61:AN61"/>
    <mergeCell ref="A62:B62"/>
    <mergeCell ref="C62:AB62"/>
    <mergeCell ref="AC62:AF62"/>
    <mergeCell ref="AG62:AJ62"/>
    <mergeCell ref="AK62:AN62"/>
    <mergeCell ref="A63:B63"/>
    <mergeCell ref="C63:AB63"/>
    <mergeCell ref="AC63:AF63"/>
    <mergeCell ref="AG63:AJ63"/>
    <mergeCell ref="AK63:AN63"/>
    <mergeCell ref="A64:B64"/>
    <mergeCell ref="C64:AB64"/>
    <mergeCell ref="AC64:AF64"/>
    <mergeCell ref="AG64:AJ64"/>
    <mergeCell ref="AK64:AN64"/>
    <mergeCell ref="A65:B65"/>
    <mergeCell ref="C65:AB65"/>
    <mergeCell ref="AC65:AF65"/>
    <mergeCell ref="AG65:AJ65"/>
    <mergeCell ref="AK65:AN65"/>
    <mergeCell ref="A66:B66"/>
    <mergeCell ref="C66:AB66"/>
    <mergeCell ref="AC66:AF66"/>
    <mergeCell ref="AG66:AJ66"/>
    <mergeCell ref="AK66:AN66"/>
    <mergeCell ref="A67:B67"/>
    <mergeCell ref="C67:AB67"/>
    <mergeCell ref="AC67:AF67"/>
    <mergeCell ref="AG67:AJ67"/>
    <mergeCell ref="AK67:AN67"/>
    <mergeCell ref="A68:B68"/>
    <mergeCell ref="C68:AB68"/>
    <mergeCell ref="AC68:AF68"/>
    <mergeCell ref="AG68:AJ68"/>
    <mergeCell ref="AK68:AN68"/>
    <mergeCell ref="A69:B69"/>
    <mergeCell ref="C69:AB69"/>
    <mergeCell ref="AC69:AF69"/>
    <mergeCell ref="AG69:AJ69"/>
    <mergeCell ref="AK69:AN69"/>
    <mergeCell ref="A70:B70"/>
    <mergeCell ref="C70:AB70"/>
    <mergeCell ref="AC70:AF70"/>
    <mergeCell ref="AG70:AJ70"/>
    <mergeCell ref="AK70:AN70"/>
    <mergeCell ref="A71:B71"/>
    <mergeCell ref="C71:AB71"/>
    <mergeCell ref="AC71:AF71"/>
    <mergeCell ref="AG71:AJ71"/>
    <mergeCell ref="AK71:AN71"/>
    <mergeCell ref="A72:B72"/>
    <mergeCell ref="C72:AB72"/>
    <mergeCell ref="AC72:AF72"/>
    <mergeCell ref="AG72:AJ72"/>
    <mergeCell ref="AK72:AN72"/>
    <mergeCell ref="A73:B73"/>
    <mergeCell ref="C73:AB73"/>
    <mergeCell ref="AC73:AF73"/>
    <mergeCell ref="AG73:AJ73"/>
    <mergeCell ref="AK73:AN73"/>
    <mergeCell ref="A74:B74"/>
    <mergeCell ref="C74:AB74"/>
    <mergeCell ref="AC74:AF74"/>
    <mergeCell ref="AG74:AJ74"/>
    <mergeCell ref="AK74:AN74"/>
  </mergeCells>
  <printOptions horizontalCentered="1"/>
  <pageMargins left="0.19652777777777777" right="0.19652777777777777" top="0.70625" bottom="0.9840277777777777" header="0.5118055555555555" footer="0.5118055555555555"/>
  <pageSetup horizontalDpi="300" verticalDpi="300" orientation="portrait" paperSize="9" scale="72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2" width="2.7109375" style="49" customWidth="1"/>
    <col min="3" max="32" width="2.7109375" style="26" customWidth="1"/>
    <col min="33" max="35" width="2.7109375" style="50" customWidth="1"/>
    <col min="36" max="36" width="7.7109375" style="50" customWidth="1"/>
    <col min="37" max="39" width="2.7109375" style="50" customWidth="1"/>
    <col min="40" max="40" width="7.7109375" style="50" customWidth="1"/>
    <col min="41" max="16384" width="9.140625" style="26" customWidth="1"/>
  </cols>
  <sheetData>
    <row r="1" spans="1:40" ht="12.75" customHeight="1">
      <c r="A1" s="51" t="s">
        <v>251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36" s="26" customFormat="1" ht="39" customHeight="1">
      <c r="A2" s="52" t="s">
        <v>252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36" s="26" customFormat="1" ht="15.75" customHeight="1">
      <c r="A3" s="31" t="s">
        <v>69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40" ht="12.75" customHeight="1">
      <c r="A4" s="32"/>
      <c r="B4" s="32"/>
      <c r="C4" s="33" t="s">
        <v>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4" t="s">
        <v>3</v>
      </c>
      <c r="AD4" s="34"/>
      <c r="AE4" s="34"/>
      <c r="AF4" s="34"/>
      <c r="AG4" s="53" t="s">
        <v>70</v>
      </c>
      <c r="AH4" s="53"/>
      <c r="AI4" s="53"/>
      <c r="AJ4" s="53"/>
      <c r="AK4" s="53" t="s">
        <v>4</v>
      </c>
      <c r="AL4" s="53"/>
      <c r="AM4" s="53"/>
      <c r="AN4" s="53"/>
    </row>
    <row r="5" spans="1:40" ht="34.5" customHeight="1">
      <c r="A5" s="32" t="s">
        <v>1</v>
      </c>
      <c r="B5" s="32"/>
      <c r="C5" s="33" t="s">
        <v>13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4" t="s">
        <v>71</v>
      </c>
      <c r="AD5" s="34"/>
      <c r="AE5" s="34"/>
      <c r="AF5" s="34"/>
      <c r="AG5" s="53" t="s">
        <v>16</v>
      </c>
      <c r="AH5" s="53"/>
      <c r="AI5" s="53"/>
      <c r="AJ5" s="53"/>
      <c r="AK5" s="54" t="s">
        <v>15</v>
      </c>
      <c r="AL5" s="54"/>
      <c r="AM5" s="54"/>
      <c r="AN5" s="54"/>
    </row>
    <row r="6" spans="1:40" ht="12.75" customHeight="1">
      <c r="A6" s="55" t="s">
        <v>72</v>
      </c>
      <c r="B6" s="55"/>
      <c r="C6" s="56" t="s">
        <v>253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7" t="s">
        <v>254</v>
      </c>
      <c r="AD6" s="57"/>
      <c r="AE6" s="57"/>
      <c r="AF6" s="57"/>
      <c r="AG6" s="58">
        <v>11308000</v>
      </c>
      <c r="AH6" s="58"/>
      <c r="AI6" s="58"/>
      <c r="AJ6" s="58"/>
      <c r="AK6" s="58">
        <v>12867930</v>
      </c>
      <c r="AL6" s="58"/>
      <c r="AM6" s="58"/>
      <c r="AN6" s="58"/>
    </row>
    <row r="7" spans="1:40" ht="12.75" customHeight="1">
      <c r="A7" s="55" t="s">
        <v>73</v>
      </c>
      <c r="B7" s="55"/>
      <c r="C7" s="56" t="s">
        <v>255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9" t="s">
        <v>256</v>
      </c>
      <c r="AD7" s="59"/>
      <c r="AE7" s="59"/>
      <c r="AF7" s="59"/>
      <c r="AG7" s="58"/>
      <c r="AH7" s="58"/>
      <c r="AI7" s="58"/>
      <c r="AJ7" s="58"/>
      <c r="AK7" s="58"/>
      <c r="AL7" s="58"/>
      <c r="AM7" s="58"/>
      <c r="AN7" s="58"/>
    </row>
    <row r="8" spans="1:40" ht="12.75" customHeight="1">
      <c r="A8" s="55" t="s">
        <v>74</v>
      </c>
      <c r="B8" s="55"/>
      <c r="C8" s="56" t="s">
        <v>257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9" t="s">
        <v>258</v>
      </c>
      <c r="AD8" s="59"/>
      <c r="AE8" s="59"/>
      <c r="AF8" s="59"/>
      <c r="AG8" s="58"/>
      <c r="AH8" s="58"/>
      <c r="AI8" s="58"/>
      <c r="AJ8" s="58"/>
      <c r="AK8" s="58"/>
      <c r="AL8" s="58"/>
      <c r="AM8" s="58"/>
      <c r="AN8" s="58"/>
    </row>
    <row r="9" spans="1:40" ht="12.75" customHeight="1">
      <c r="A9" s="55" t="s">
        <v>75</v>
      </c>
      <c r="B9" s="55"/>
      <c r="C9" s="37" t="s">
        <v>259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59" t="s">
        <v>260</v>
      </c>
      <c r="AD9" s="59"/>
      <c r="AE9" s="59"/>
      <c r="AF9" s="59"/>
      <c r="AG9" s="58"/>
      <c r="AH9" s="58"/>
      <c r="AI9" s="58"/>
      <c r="AJ9" s="58"/>
      <c r="AK9" s="58"/>
      <c r="AL9" s="58"/>
      <c r="AM9" s="58"/>
      <c r="AN9" s="58"/>
    </row>
    <row r="10" spans="1:40" ht="12.75" customHeight="1">
      <c r="A10" s="55" t="s">
        <v>76</v>
      </c>
      <c r="B10" s="55"/>
      <c r="C10" s="37" t="s">
        <v>261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59" t="s">
        <v>262</v>
      </c>
      <c r="AD10" s="59"/>
      <c r="AE10" s="59"/>
      <c r="AF10" s="59"/>
      <c r="AG10" s="58"/>
      <c r="AH10" s="58"/>
      <c r="AI10" s="58"/>
      <c r="AJ10" s="58"/>
      <c r="AK10" s="58"/>
      <c r="AL10" s="58"/>
      <c r="AM10" s="58"/>
      <c r="AN10" s="58"/>
    </row>
    <row r="11" spans="1:40" ht="12.75" customHeight="1">
      <c r="A11" s="55" t="s">
        <v>78</v>
      </c>
      <c r="B11" s="55"/>
      <c r="C11" s="37" t="s">
        <v>263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59" t="s">
        <v>264</v>
      </c>
      <c r="AD11" s="59"/>
      <c r="AE11" s="59"/>
      <c r="AF11" s="59"/>
      <c r="AG11" s="58"/>
      <c r="AH11" s="58"/>
      <c r="AI11" s="58"/>
      <c r="AJ11" s="58"/>
      <c r="AK11" s="58"/>
      <c r="AL11" s="58"/>
      <c r="AM11" s="58"/>
      <c r="AN11" s="58"/>
    </row>
    <row r="12" spans="1:40" ht="12.75" customHeight="1">
      <c r="A12" s="55" t="s">
        <v>79</v>
      </c>
      <c r="B12" s="55"/>
      <c r="C12" s="37" t="s">
        <v>265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59" t="s">
        <v>266</v>
      </c>
      <c r="AD12" s="59"/>
      <c r="AE12" s="59"/>
      <c r="AF12" s="59"/>
      <c r="AG12" s="58">
        <v>454000</v>
      </c>
      <c r="AH12" s="58"/>
      <c r="AI12" s="58"/>
      <c r="AJ12" s="58"/>
      <c r="AK12" s="58">
        <v>440000</v>
      </c>
      <c r="AL12" s="58"/>
      <c r="AM12" s="58"/>
      <c r="AN12" s="58"/>
    </row>
    <row r="13" spans="1:40" ht="12.75" customHeight="1">
      <c r="A13" s="55" t="s">
        <v>82</v>
      </c>
      <c r="B13" s="55"/>
      <c r="C13" s="37" t="s">
        <v>267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59" t="s">
        <v>268</v>
      </c>
      <c r="AD13" s="59"/>
      <c r="AE13" s="59"/>
      <c r="AF13" s="59"/>
      <c r="AG13" s="58"/>
      <c r="AH13" s="58"/>
      <c r="AI13" s="58"/>
      <c r="AJ13" s="58"/>
      <c r="AK13" s="58"/>
      <c r="AL13" s="58"/>
      <c r="AM13" s="58"/>
      <c r="AN13" s="58"/>
    </row>
    <row r="14" spans="1:40" ht="12.75" customHeight="1">
      <c r="A14" s="55" t="s">
        <v>85</v>
      </c>
      <c r="B14" s="55"/>
      <c r="C14" s="41" t="s">
        <v>269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59" t="s">
        <v>270</v>
      </c>
      <c r="AD14" s="59"/>
      <c r="AE14" s="59"/>
      <c r="AF14" s="59"/>
      <c r="AG14" s="58">
        <v>16000</v>
      </c>
      <c r="AH14" s="58"/>
      <c r="AI14" s="58"/>
      <c r="AJ14" s="58"/>
      <c r="AK14" s="58">
        <v>10216</v>
      </c>
      <c r="AL14" s="58"/>
      <c r="AM14" s="58"/>
      <c r="AN14" s="58"/>
    </row>
    <row r="15" spans="1:40" ht="12.75" customHeight="1">
      <c r="A15" s="55" t="s">
        <v>88</v>
      </c>
      <c r="B15" s="55"/>
      <c r="C15" s="41" t="s">
        <v>271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59" t="s">
        <v>272</v>
      </c>
      <c r="AD15" s="59"/>
      <c r="AE15" s="59"/>
      <c r="AF15" s="59"/>
      <c r="AG15" s="58">
        <v>18000</v>
      </c>
      <c r="AH15" s="58"/>
      <c r="AI15" s="58"/>
      <c r="AJ15" s="58"/>
      <c r="AK15" s="58">
        <v>18000</v>
      </c>
      <c r="AL15" s="58"/>
      <c r="AM15" s="58"/>
      <c r="AN15" s="58"/>
    </row>
    <row r="16" spans="1:40" ht="12.75" customHeight="1">
      <c r="A16" s="55" t="s">
        <v>91</v>
      </c>
      <c r="B16" s="55"/>
      <c r="C16" s="41" t="s">
        <v>273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59" t="s">
        <v>274</v>
      </c>
      <c r="AD16" s="59"/>
      <c r="AE16" s="59"/>
      <c r="AF16" s="59"/>
      <c r="AG16" s="58"/>
      <c r="AH16" s="58"/>
      <c r="AI16" s="58"/>
      <c r="AJ16" s="58"/>
      <c r="AK16" s="58"/>
      <c r="AL16" s="58"/>
      <c r="AM16" s="58"/>
      <c r="AN16" s="58"/>
    </row>
    <row r="17" spans="1:40" s="42" customFormat="1" ht="12.75" customHeight="1">
      <c r="A17" s="55" t="s">
        <v>94</v>
      </c>
      <c r="B17" s="55"/>
      <c r="C17" s="41" t="s">
        <v>275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59" t="s">
        <v>276</v>
      </c>
      <c r="AD17" s="59"/>
      <c r="AE17" s="59"/>
      <c r="AF17" s="59"/>
      <c r="AG17" s="58"/>
      <c r="AH17" s="58"/>
      <c r="AI17" s="58"/>
      <c r="AJ17" s="58"/>
      <c r="AK17" s="58"/>
      <c r="AL17" s="58"/>
      <c r="AM17" s="58"/>
      <c r="AN17" s="58"/>
    </row>
    <row r="18" spans="1:40" s="42" customFormat="1" ht="12.75" customHeight="1">
      <c r="A18" s="55" t="s">
        <v>95</v>
      </c>
      <c r="B18" s="55"/>
      <c r="C18" s="41" t="s">
        <v>277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59" t="s">
        <v>278</v>
      </c>
      <c r="AD18" s="59"/>
      <c r="AE18" s="59"/>
      <c r="AF18" s="59"/>
      <c r="AG18" s="58"/>
      <c r="AH18" s="58"/>
      <c r="AI18" s="58"/>
      <c r="AJ18" s="58"/>
      <c r="AK18" s="58">
        <v>280995</v>
      </c>
      <c r="AL18" s="58"/>
      <c r="AM18" s="58"/>
      <c r="AN18" s="58"/>
    </row>
    <row r="19" spans="1:40" s="42" customFormat="1" ht="12.75" customHeight="1">
      <c r="A19" s="55" t="s">
        <v>98</v>
      </c>
      <c r="B19" s="55"/>
      <c r="C19" s="37" t="s">
        <v>279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59" t="s">
        <v>280</v>
      </c>
      <c r="AD19" s="59"/>
      <c r="AE19" s="59"/>
      <c r="AF19" s="59"/>
      <c r="AG19" s="60">
        <f>SUM(AG6:AJ18)</f>
        <v>11796000</v>
      </c>
      <c r="AH19" s="60"/>
      <c r="AI19" s="60"/>
      <c r="AJ19" s="60"/>
      <c r="AK19" s="60">
        <f>SUM(AK6:AN18)</f>
        <v>13617141</v>
      </c>
      <c r="AL19" s="60"/>
      <c r="AM19" s="60"/>
      <c r="AN19" s="60"/>
    </row>
    <row r="20" spans="1:40" ht="12.75" customHeight="1">
      <c r="A20" s="55" t="s">
        <v>100</v>
      </c>
      <c r="B20" s="55"/>
      <c r="C20" s="41" t="s">
        <v>281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59" t="s">
        <v>282</v>
      </c>
      <c r="AD20" s="59"/>
      <c r="AE20" s="59"/>
      <c r="AF20" s="59"/>
      <c r="AG20" s="58">
        <v>5850000</v>
      </c>
      <c r="AH20" s="58"/>
      <c r="AI20" s="58"/>
      <c r="AJ20" s="58"/>
      <c r="AK20" s="58">
        <v>5859546</v>
      </c>
      <c r="AL20" s="58"/>
      <c r="AM20" s="58"/>
      <c r="AN20" s="58"/>
    </row>
    <row r="21" spans="1:40" ht="25.5" customHeight="1">
      <c r="A21" s="55" t="s">
        <v>103</v>
      </c>
      <c r="B21" s="55"/>
      <c r="C21" s="41" t="s">
        <v>283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59" t="s">
        <v>284</v>
      </c>
      <c r="AD21" s="59"/>
      <c r="AE21" s="59"/>
      <c r="AF21" s="59"/>
      <c r="AG21" s="58">
        <v>3986000</v>
      </c>
      <c r="AH21" s="58"/>
      <c r="AI21" s="58"/>
      <c r="AJ21" s="58"/>
      <c r="AK21" s="58">
        <v>3932263</v>
      </c>
      <c r="AL21" s="58"/>
      <c r="AM21" s="58"/>
      <c r="AN21" s="58"/>
    </row>
    <row r="22" spans="1:40" ht="12.75" customHeight="1">
      <c r="A22" s="55" t="s">
        <v>106</v>
      </c>
      <c r="B22" s="55"/>
      <c r="C22" s="38" t="s">
        <v>285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59" t="s">
        <v>286</v>
      </c>
      <c r="AD22" s="59"/>
      <c r="AE22" s="59"/>
      <c r="AF22" s="59"/>
      <c r="AG22" s="58"/>
      <c r="AH22" s="58"/>
      <c r="AI22" s="58"/>
      <c r="AJ22" s="58"/>
      <c r="AK22" s="58"/>
      <c r="AL22" s="58"/>
      <c r="AM22" s="58"/>
      <c r="AN22" s="58"/>
    </row>
    <row r="23" spans="1:40" ht="12.75" customHeight="1">
      <c r="A23" s="55" t="s">
        <v>109</v>
      </c>
      <c r="B23" s="55"/>
      <c r="C23" s="41" t="s">
        <v>287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59" t="s">
        <v>288</v>
      </c>
      <c r="AD23" s="59"/>
      <c r="AE23" s="59"/>
      <c r="AF23" s="59"/>
      <c r="AG23" s="60">
        <f>SUM(AG20:AJ22)</f>
        <v>9836000</v>
      </c>
      <c r="AH23" s="60"/>
      <c r="AI23" s="60"/>
      <c r="AJ23" s="60"/>
      <c r="AK23" s="60">
        <f>SUM(AK20:AN22)</f>
        <v>9791809</v>
      </c>
      <c r="AL23" s="60"/>
      <c r="AM23" s="60"/>
      <c r="AN23" s="60"/>
    </row>
    <row r="24" spans="1:40" ht="12.75" customHeight="1">
      <c r="A24" s="61" t="s">
        <v>112</v>
      </c>
      <c r="B24" s="61"/>
      <c r="C24" s="62" t="s">
        <v>289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3" t="s">
        <v>19</v>
      </c>
      <c r="AD24" s="63"/>
      <c r="AE24" s="63"/>
      <c r="AF24" s="63"/>
      <c r="AG24" s="60">
        <f>SUM(AG23,AG19)</f>
        <v>21632000</v>
      </c>
      <c r="AH24" s="60"/>
      <c r="AI24" s="60"/>
      <c r="AJ24" s="60"/>
      <c r="AK24" s="60">
        <f>SUM(AK23,AK19)</f>
        <v>23408950</v>
      </c>
      <c r="AL24" s="60"/>
      <c r="AM24" s="60"/>
      <c r="AN24" s="60"/>
    </row>
    <row r="25" spans="1:40" s="40" customFormat="1" ht="24.75" customHeight="1">
      <c r="A25" s="61" t="s">
        <v>115</v>
      </c>
      <c r="B25" s="61"/>
      <c r="C25" s="45" t="s">
        <v>290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63" t="s">
        <v>23</v>
      </c>
      <c r="AD25" s="63"/>
      <c r="AE25" s="63"/>
      <c r="AF25" s="63"/>
      <c r="AG25" s="64">
        <v>4679400</v>
      </c>
      <c r="AH25" s="64"/>
      <c r="AI25" s="64"/>
      <c r="AJ25" s="64"/>
      <c r="AK25" s="64">
        <v>5820683</v>
      </c>
      <c r="AL25" s="64"/>
      <c r="AM25" s="64"/>
      <c r="AN25" s="64"/>
    </row>
    <row r="26" spans="1:40" ht="12.75" customHeight="1">
      <c r="A26" s="55" t="s">
        <v>118</v>
      </c>
      <c r="B26" s="55"/>
      <c r="C26" s="41" t="s">
        <v>291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59" t="s">
        <v>292</v>
      </c>
      <c r="AD26" s="59"/>
      <c r="AE26" s="59"/>
      <c r="AF26" s="59"/>
      <c r="AG26" s="58">
        <v>920000</v>
      </c>
      <c r="AH26" s="58"/>
      <c r="AI26" s="58"/>
      <c r="AJ26" s="58"/>
      <c r="AK26" s="58">
        <v>309479</v>
      </c>
      <c r="AL26" s="58"/>
      <c r="AM26" s="58"/>
      <c r="AN26" s="58"/>
    </row>
    <row r="27" spans="1:40" ht="12.75" customHeight="1">
      <c r="A27" s="55" t="s">
        <v>121</v>
      </c>
      <c r="B27" s="55"/>
      <c r="C27" s="41" t="s">
        <v>293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59" t="s">
        <v>294</v>
      </c>
      <c r="AD27" s="59"/>
      <c r="AE27" s="59"/>
      <c r="AF27" s="59"/>
      <c r="AG27" s="58">
        <v>4488000</v>
      </c>
      <c r="AH27" s="58"/>
      <c r="AI27" s="58"/>
      <c r="AJ27" s="58"/>
      <c r="AK27" s="58">
        <v>3471668</v>
      </c>
      <c r="AL27" s="58"/>
      <c r="AM27" s="58"/>
      <c r="AN27" s="58"/>
    </row>
    <row r="28" spans="1:40" ht="12.75" customHeight="1">
      <c r="A28" s="55" t="s">
        <v>124</v>
      </c>
      <c r="B28" s="55"/>
      <c r="C28" s="41" t="s">
        <v>295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59" t="s">
        <v>296</v>
      </c>
      <c r="AD28" s="59"/>
      <c r="AE28" s="59"/>
      <c r="AF28" s="59"/>
      <c r="AG28" s="58"/>
      <c r="AH28" s="58"/>
      <c r="AI28" s="58"/>
      <c r="AJ28" s="58"/>
      <c r="AK28" s="58"/>
      <c r="AL28" s="58"/>
      <c r="AM28" s="58"/>
      <c r="AN28" s="58"/>
    </row>
    <row r="29" spans="1:40" ht="12.75" customHeight="1">
      <c r="A29" s="55" t="s">
        <v>127</v>
      </c>
      <c r="B29" s="55"/>
      <c r="C29" s="41" t="s">
        <v>297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59" t="s">
        <v>298</v>
      </c>
      <c r="AD29" s="59"/>
      <c r="AE29" s="59"/>
      <c r="AF29" s="59"/>
      <c r="AG29" s="60">
        <f>SUM(AG26:AJ28)</f>
        <v>5408000</v>
      </c>
      <c r="AH29" s="60"/>
      <c r="AI29" s="60"/>
      <c r="AJ29" s="60"/>
      <c r="AK29" s="60">
        <f>SUM(AK26:AN28)</f>
        <v>3781147</v>
      </c>
      <c r="AL29" s="60"/>
      <c r="AM29" s="60"/>
      <c r="AN29" s="60"/>
    </row>
    <row r="30" spans="1:40" ht="12.75" customHeight="1">
      <c r="A30" s="55" t="s">
        <v>130</v>
      </c>
      <c r="B30" s="55"/>
      <c r="C30" s="41" t="s">
        <v>299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59" t="s">
        <v>300</v>
      </c>
      <c r="AD30" s="59"/>
      <c r="AE30" s="59"/>
      <c r="AF30" s="59"/>
      <c r="AG30" s="58">
        <v>400000</v>
      </c>
      <c r="AH30" s="58"/>
      <c r="AI30" s="58"/>
      <c r="AJ30" s="58"/>
      <c r="AK30" s="58">
        <v>309128</v>
      </c>
      <c r="AL30" s="58"/>
      <c r="AM30" s="58"/>
      <c r="AN30" s="58"/>
    </row>
    <row r="31" spans="1:40" ht="12.75" customHeight="1">
      <c r="A31" s="55" t="s">
        <v>131</v>
      </c>
      <c r="B31" s="55"/>
      <c r="C31" s="41" t="s">
        <v>301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59" t="s">
        <v>302</v>
      </c>
      <c r="AD31" s="59"/>
      <c r="AE31" s="59"/>
      <c r="AF31" s="59"/>
      <c r="AG31" s="58">
        <v>430000</v>
      </c>
      <c r="AH31" s="58"/>
      <c r="AI31" s="58"/>
      <c r="AJ31" s="58"/>
      <c r="AK31" s="58">
        <v>377787</v>
      </c>
      <c r="AL31" s="58"/>
      <c r="AM31" s="58"/>
      <c r="AN31" s="58"/>
    </row>
    <row r="32" spans="1:40" ht="12.75" customHeight="1">
      <c r="A32" s="55" t="s">
        <v>134</v>
      </c>
      <c r="B32" s="55"/>
      <c r="C32" s="41" t="s">
        <v>303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59" t="s">
        <v>304</v>
      </c>
      <c r="AD32" s="59"/>
      <c r="AE32" s="59"/>
      <c r="AF32" s="59"/>
      <c r="AG32" s="60">
        <f>SUM(AG30:AJ31)</f>
        <v>830000</v>
      </c>
      <c r="AH32" s="60"/>
      <c r="AI32" s="60"/>
      <c r="AJ32" s="60"/>
      <c r="AK32" s="60">
        <f>SUM(AK30:AN31)</f>
        <v>686915</v>
      </c>
      <c r="AL32" s="60"/>
      <c r="AM32" s="60"/>
      <c r="AN32" s="60"/>
    </row>
    <row r="33" spans="1:40" ht="12.75" customHeight="1">
      <c r="A33" s="55" t="s">
        <v>137</v>
      </c>
      <c r="B33" s="55"/>
      <c r="C33" s="41" t="s">
        <v>305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59" t="s">
        <v>306</v>
      </c>
      <c r="AD33" s="59"/>
      <c r="AE33" s="59"/>
      <c r="AF33" s="59"/>
      <c r="AG33" s="58">
        <v>3151000</v>
      </c>
      <c r="AH33" s="58"/>
      <c r="AI33" s="58"/>
      <c r="AJ33" s="58"/>
      <c r="AK33" s="58">
        <v>3989260</v>
      </c>
      <c r="AL33" s="58"/>
      <c r="AM33" s="58"/>
      <c r="AN33" s="58"/>
    </row>
    <row r="34" spans="1:40" ht="12.75" customHeight="1">
      <c r="A34" s="55" t="s">
        <v>140</v>
      </c>
      <c r="B34" s="55"/>
      <c r="C34" s="41" t="s">
        <v>307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59" t="s">
        <v>308</v>
      </c>
      <c r="AD34" s="59"/>
      <c r="AE34" s="59"/>
      <c r="AF34" s="59"/>
      <c r="AG34" s="58">
        <v>17040963</v>
      </c>
      <c r="AH34" s="58"/>
      <c r="AI34" s="58"/>
      <c r="AJ34" s="58"/>
      <c r="AK34" s="58">
        <v>19490264</v>
      </c>
      <c r="AL34" s="58"/>
      <c r="AM34" s="58"/>
      <c r="AN34" s="58"/>
    </row>
    <row r="35" spans="1:40" ht="12.75" customHeight="1">
      <c r="A35" s="55" t="s">
        <v>143</v>
      </c>
      <c r="B35" s="55"/>
      <c r="C35" s="41" t="s">
        <v>309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59" t="s">
        <v>310</v>
      </c>
      <c r="AD35" s="59"/>
      <c r="AE35" s="59"/>
      <c r="AF35" s="59"/>
      <c r="AG35" s="58">
        <v>200000</v>
      </c>
      <c r="AH35" s="58"/>
      <c r="AI35" s="58"/>
      <c r="AJ35" s="58"/>
      <c r="AK35" s="58">
        <v>0</v>
      </c>
      <c r="AL35" s="58"/>
      <c r="AM35" s="58"/>
      <c r="AN35" s="58"/>
    </row>
    <row r="36" spans="1:40" ht="12.75" customHeight="1">
      <c r="A36" s="55" t="s">
        <v>146</v>
      </c>
      <c r="B36" s="55"/>
      <c r="C36" s="41" t="s">
        <v>311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59" t="s">
        <v>312</v>
      </c>
      <c r="AD36" s="59"/>
      <c r="AE36" s="59"/>
      <c r="AF36" s="59"/>
      <c r="AG36" s="58">
        <v>910000</v>
      </c>
      <c r="AH36" s="58"/>
      <c r="AI36" s="58"/>
      <c r="AJ36" s="58"/>
      <c r="AK36" s="58">
        <v>718892</v>
      </c>
      <c r="AL36" s="58"/>
      <c r="AM36" s="58"/>
      <c r="AN36" s="58"/>
    </row>
    <row r="37" spans="1:40" ht="12.75" customHeight="1">
      <c r="A37" s="55" t="s">
        <v>148</v>
      </c>
      <c r="B37" s="55"/>
      <c r="C37" s="41" t="s">
        <v>313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59" t="s">
        <v>314</v>
      </c>
      <c r="AD37" s="59"/>
      <c r="AE37" s="59"/>
      <c r="AF37" s="59"/>
      <c r="AG37" s="58">
        <v>0</v>
      </c>
      <c r="AH37" s="58"/>
      <c r="AI37" s="58"/>
      <c r="AJ37" s="58"/>
      <c r="AK37" s="58">
        <v>0</v>
      </c>
      <c r="AL37" s="58"/>
      <c r="AM37" s="58"/>
      <c r="AN37" s="58"/>
    </row>
    <row r="38" spans="1:40" ht="12.75" customHeight="1">
      <c r="A38" s="55" t="s">
        <v>150</v>
      </c>
      <c r="B38" s="55"/>
      <c r="C38" s="38" t="s">
        <v>315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59" t="s">
        <v>316</v>
      </c>
      <c r="AD38" s="59"/>
      <c r="AE38" s="59"/>
      <c r="AF38" s="59"/>
      <c r="AG38" s="58">
        <v>2700000</v>
      </c>
      <c r="AH38" s="58"/>
      <c r="AI38" s="58"/>
      <c r="AJ38" s="58"/>
      <c r="AK38" s="58">
        <v>2849400</v>
      </c>
      <c r="AL38" s="58"/>
      <c r="AM38" s="58"/>
      <c r="AN38" s="58"/>
    </row>
    <row r="39" spans="1:40" ht="12.75" customHeight="1">
      <c r="A39" s="55" t="s">
        <v>153</v>
      </c>
      <c r="B39" s="55"/>
      <c r="C39" s="41" t="s">
        <v>317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59" t="s">
        <v>318</v>
      </c>
      <c r="AD39" s="59"/>
      <c r="AE39" s="59"/>
      <c r="AF39" s="59"/>
      <c r="AG39" s="58">
        <v>3280000</v>
      </c>
      <c r="AH39" s="58"/>
      <c r="AI39" s="58"/>
      <c r="AJ39" s="58"/>
      <c r="AK39" s="58">
        <v>6118507</v>
      </c>
      <c r="AL39" s="58"/>
      <c r="AM39" s="58"/>
      <c r="AN39" s="58"/>
    </row>
    <row r="40" spans="1:40" ht="12.75" customHeight="1">
      <c r="A40" s="55" t="s">
        <v>156</v>
      </c>
      <c r="B40" s="55"/>
      <c r="C40" s="41" t="s">
        <v>319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59" t="s">
        <v>320</v>
      </c>
      <c r="AD40" s="59"/>
      <c r="AE40" s="59"/>
      <c r="AF40" s="59"/>
      <c r="AG40" s="60">
        <f>SUM(AG33:AJ39)</f>
        <v>27281963</v>
      </c>
      <c r="AH40" s="60"/>
      <c r="AI40" s="60"/>
      <c r="AJ40" s="60"/>
      <c r="AK40" s="60">
        <f>SUM(AK33:AN39)</f>
        <v>33166323</v>
      </c>
      <c r="AL40" s="60"/>
      <c r="AM40" s="60"/>
      <c r="AN40" s="60"/>
    </row>
    <row r="41" spans="1:40" ht="12.75" customHeight="1">
      <c r="A41" s="55" t="s">
        <v>159</v>
      </c>
      <c r="B41" s="55"/>
      <c r="C41" s="41" t="s">
        <v>321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59" t="s">
        <v>322</v>
      </c>
      <c r="AD41" s="59"/>
      <c r="AE41" s="59"/>
      <c r="AF41" s="59"/>
      <c r="AG41" s="58">
        <v>700000</v>
      </c>
      <c r="AH41" s="58"/>
      <c r="AI41" s="58"/>
      <c r="AJ41" s="58"/>
      <c r="AK41" s="58">
        <v>614770</v>
      </c>
      <c r="AL41" s="58"/>
      <c r="AM41" s="58"/>
      <c r="AN41" s="58"/>
    </row>
    <row r="42" spans="1:40" ht="12.75" customHeight="1">
      <c r="A42" s="55" t="s">
        <v>162</v>
      </c>
      <c r="B42" s="55"/>
      <c r="C42" s="41" t="s">
        <v>323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59" t="s">
        <v>324</v>
      </c>
      <c r="AD42" s="59"/>
      <c r="AE42" s="59"/>
      <c r="AF42" s="59"/>
      <c r="AG42" s="58">
        <v>300000</v>
      </c>
      <c r="AH42" s="58"/>
      <c r="AI42" s="58"/>
      <c r="AJ42" s="58"/>
      <c r="AK42" s="58">
        <v>150000</v>
      </c>
      <c r="AL42" s="58"/>
      <c r="AM42" s="58"/>
      <c r="AN42" s="58"/>
    </row>
    <row r="43" spans="1:40" ht="12.75" customHeight="1">
      <c r="A43" s="55" t="s">
        <v>165</v>
      </c>
      <c r="B43" s="55"/>
      <c r="C43" s="41" t="s">
        <v>325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59" t="s">
        <v>326</v>
      </c>
      <c r="AD43" s="59"/>
      <c r="AE43" s="59"/>
      <c r="AF43" s="59"/>
      <c r="AG43" s="60">
        <f>SUM(AG41:AJ42)</f>
        <v>1000000</v>
      </c>
      <c r="AH43" s="60"/>
      <c r="AI43" s="60"/>
      <c r="AJ43" s="60"/>
      <c r="AK43" s="60">
        <f>SUM(AK41:AN42)</f>
        <v>764770</v>
      </c>
      <c r="AL43" s="60"/>
      <c r="AM43" s="60"/>
      <c r="AN43" s="60"/>
    </row>
    <row r="44" spans="1:40" ht="12.75" customHeight="1">
      <c r="A44" s="55" t="s">
        <v>168</v>
      </c>
      <c r="B44" s="55"/>
      <c r="C44" s="41" t="s">
        <v>327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59" t="s">
        <v>328</v>
      </c>
      <c r="AD44" s="59"/>
      <c r="AE44" s="59"/>
      <c r="AF44" s="59"/>
      <c r="AG44" s="58">
        <v>8325304</v>
      </c>
      <c r="AH44" s="58"/>
      <c r="AI44" s="58"/>
      <c r="AJ44" s="58"/>
      <c r="AK44" s="58">
        <v>5598675</v>
      </c>
      <c r="AL44" s="58"/>
      <c r="AM44" s="58"/>
      <c r="AN44" s="58"/>
    </row>
    <row r="45" spans="1:40" ht="12.75" customHeight="1">
      <c r="A45" s="55" t="s">
        <v>171</v>
      </c>
      <c r="B45" s="55"/>
      <c r="C45" s="41" t="s">
        <v>329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59" t="s">
        <v>330</v>
      </c>
      <c r="AD45" s="59"/>
      <c r="AE45" s="59"/>
      <c r="AF45" s="59"/>
      <c r="AG45" s="58">
        <v>959760</v>
      </c>
      <c r="AH45" s="58"/>
      <c r="AI45" s="58"/>
      <c r="AJ45" s="58"/>
      <c r="AK45" s="58">
        <v>3291914</v>
      </c>
      <c r="AL45" s="58"/>
      <c r="AM45" s="58"/>
      <c r="AN45" s="58"/>
    </row>
    <row r="46" spans="1:40" ht="12.75" customHeight="1">
      <c r="A46" s="55" t="s">
        <v>174</v>
      </c>
      <c r="B46" s="55"/>
      <c r="C46" s="41" t="s">
        <v>331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59" t="s">
        <v>332</v>
      </c>
      <c r="AD46" s="59"/>
      <c r="AE46" s="59"/>
      <c r="AF46" s="59"/>
      <c r="AG46" s="58">
        <v>0</v>
      </c>
      <c r="AH46" s="58"/>
      <c r="AI46" s="58"/>
      <c r="AJ46" s="58"/>
      <c r="AK46" s="58">
        <v>0</v>
      </c>
      <c r="AL46" s="58"/>
      <c r="AM46" s="58"/>
      <c r="AN46" s="58"/>
    </row>
    <row r="47" spans="1:40" ht="12.75" customHeight="1">
      <c r="A47" s="55" t="s">
        <v>333</v>
      </c>
      <c r="B47" s="55"/>
      <c r="C47" s="41" t="s">
        <v>334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59" t="s">
        <v>335</v>
      </c>
      <c r="AD47" s="59"/>
      <c r="AE47" s="59"/>
      <c r="AF47" s="59"/>
      <c r="AG47" s="58">
        <v>0</v>
      </c>
      <c r="AH47" s="58"/>
      <c r="AI47" s="58"/>
      <c r="AJ47" s="58"/>
      <c r="AK47" s="58">
        <v>0</v>
      </c>
      <c r="AL47" s="58"/>
      <c r="AM47" s="58"/>
      <c r="AN47" s="58"/>
    </row>
    <row r="48" spans="1:40" ht="12.75" customHeight="1">
      <c r="A48" s="55" t="s">
        <v>336</v>
      </c>
      <c r="B48" s="55"/>
      <c r="C48" s="41" t="s">
        <v>337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59" t="s">
        <v>338</v>
      </c>
      <c r="AD48" s="59"/>
      <c r="AE48" s="59"/>
      <c r="AF48" s="59"/>
      <c r="AG48" s="58">
        <v>0</v>
      </c>
      <c r="AH48" s="58"/>
      <c r="AI48" s="58"/>
      <c r="AJ48" s="58"/>
      <c r="AK48" s="58">
        <v>528521</v>
      </c>
      <c r="AL48" s="58"/>
      <c r="AM48" s="58"/>
      <c r="AN48" s="58"/>
    </row>
    <row r="49" spans="1:40" ht="12.75" customHeight="1">
      <c r="A49" s="55" t="s">
        <v>339</v>
      </c>
      <c r="B49" s="55"/>
      <c r="C49" s="41" t="s">
        <v>340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59" t="s">
        <v>341</v>
      </c>
      <c r="AD49" s="59"/>
      <c r="AE49" s="59"/>
      <c r="AF49" s="59"/>
      <c r="AG49" s="60">
        <f>SUM(AG44:AJ48)</f>
        <v>9285064</v>
      </c>
      <c r="AH49" s="60"/>
      <c r="AI49" s="60"/>
      <c r="AJ49" s="60"/>
      <c r="AK49" s="60">
        <v>9419110</v>
      </c>
      <c r="AL49" s="60"/>
      <c r="AM49" s="60"/>
      <c r="AN49" s="60"/>
    </row>
    <row r="50" spans="1:40" ht="12.75" customHeight="1">
      <c r="A50" s="61" t="s">
        <v>342</v>
      </c>
      <c r="B50" s="61"/>
      <c r="C50" s="45" t="s">
        <v>343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63" t="s">
        <v>27</v>
      </c>
      <c r="AD50" s="63"/>
      <c r="AE50" s="63"/>
      <c r="AF50" s="63"/>
      <c r="AG50" s="60">
        <f>SUM(AG49,AG43,AG40,AG32,AG29)</f>
        <v>43805027</v>
      </c>
      <c r="AH50" s="60"/>
      <c r="AI50" s="60"/>
      <c r="AJ50" s="60"/>
      <c r="AK50" s="60">
        <f>SUM(AK49,AK43,AK40,AK32,AK29)</f>
        <v>47818265</v>
      </c>
      <c r="AL50" s="60"/>
      <c r="AM50" s="60"/>
      <c r="AN50" s="60"/>
    </row>
    <row r="51" spans="1:40" ht="12.75" customHeight="1">
      <c r="A51" s="55" t="s">
        <v>185</v>
      </c>
      <c r="B51" s="55"/>
      <c r="C51" s="47" t="s">
        <v>344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59" t="s">
        <v>345</v>
      </c>
      <c r="AD51" s="59"/>
      <c r="AE51" s="59"/>
      <c r="AF51" s="59"/>
      <c r="AG51" s="58"/>
      <c r="AH51" s="58"/>
      <c r="AI51" s="58"/>
      <c r="AJ51" s="58"/>
      <c r="AK51" s="58"/>
      <c r="AL51" s="58"/>
      <c r="AM51" s="58"/>
      <c r="AN51" s="58"/>
    </row>
    <row r="52" spans="1:40" ht="12.75" customHeight="1">
      <c r="A52" s="55" t="s">
        <v>188</v>
      </c>
      <c r="B52" s="55"/>
      <c r="C52" s="47" t="s">
        <v>346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59" t="s">
        <v>347</v>
      </c>
      <c r="AD52" s="59"/>
      <c r="AE52" s="59"/>
      <c r="AF52" s="59"/>
      <c r="AG52" s="58"/>
      <c r="AH52" s="58"/>
      <c r="AI52" s="58"/>
      <c r="AJ52" s="58"/>
      <c r="AK52" s="58">
        <v>324800</v>
      </c>
      <c r="AL52" s="58"/>
      <c r="AM52" s="58"/>
      <c r="AN52" s="58"/>
    </row>
    <row r="53" spans="1:40" ht="12.75" customHeight="1">
      <c r="A53" s="55" t="s">
        <v>191</v>
      </c>
      <c r="B53" s="55"/>
      <c r="C53" s="47" t="s">
        <v>348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59" t="s">
        <v>349</v>
      </c>
      <c r="AD53" s="59"/>
      <c r="AE53" s="59"/>
      <c r="AF53" s="59"/>
      <c r="AG53" s="58"/>
      <c r="AH53" s="58"/>
      <c r="AI53" s="58"/>
      <c r="AJ53" s="58"/>
      <c r="AK53" s="58"/>
      <c r="AL53" s="58"/>
      <c r="AM53" s="58"/>
      <c r="AN53" s="58"/>
    </row>
    <row r="54" spans="1:40" ht="12.75" customHeight="1">
      <c r="A54" s="55" t="s">
        <v>194</v>
      </c>
      <c r="B54" s="55"/>
      <c r="C54" s="47" t="s">
        <v>350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59" t="s">
        <v>351</v>
      </c>
      <c r="AD54" s="59"/>
      <c r="AE54" s="59"/>
      <c r="AF54" s="59"/>
      <c r="AG54" s="58">
        <v>144000</v>
      </c>
      <c r="AH54" s="58"/>
      <c r="AI54" s="58"/>
      <c r="AJ54" s="58"/>
      <c r="AK54" s="58">
        <v>0</v>
      </c>
      <c r="AL54" s="58"/>
      <c r="AM54" s="58"/>
      <c r="AN54" s="58"/>
    </row>
    <row r="55" spans="1:40" ht="12.75" customHeight="1">
      <c r="A55" s="55" t="s">
        <v>196</v>
      </c>
      <c r="B55" s="55"/>
      <c r="C55" s="47" t="s">
        <v>352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59" t="s">
        <v>353</v>
      </c>
      <c r="AD55" s="59"/>
      <c r="AE55" s="59"/>
      <c r="AF55" s="59"/>
      <c r="AG55" s="58">
        <v>0</v>
      </c>
      <c r="AH55" s="58"/>
      <c r="AI55" s="58"/>
      <c r="AJ55" s="58"/>
      <c r="AK55" s="58">
        <v>0</v>
      </c>
      <c r="AL55" s="58"/>
      <c r="AM55" s="58"/>
      <c r="AN55" s="58"/>
    </row>
    <row r="56" spans="1:40" ht="12.75" customHeight="1">
      <c r="A56" s="55" t="s">
        <v>199</v>
      </c>
      <c r="B56" s="55"/>
      <c r="C56" s="47" t="s">
        <v>354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59" t="s">
        <v>355</v>
      </c>
      <c r="AD56" s="59"/>
      <c r="AE56" s="59"/>
      <c r="AF56" s="59"/>
      <c r="AG56" s="58">
        <v>600000</v>
      </c>
      <c r="AH56" s="58"/>
      <c r="AI56" s="58"/>
      <c r="AJ56" s="58"/>
      <c r="AK56" s="58">
        <v>0</v>
      </c>
      <c r="AL56" s="58"/>
      <c r="AM56" s="58"/>
      <c r="AN56" s="58"/>
    </row>
    <row r="57" spans="1:40" ht="12.75" customHeight="1">
      <c r="A57" s="55" t="s">
        <v>202</v>
      </c>
      <c r="B57" s="55"/>
      <c r="C57" s="47" t="s">
        <v>356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59" t="s">
        <v>357</v>
      </c>
      <c r="AD57" s="59"/>
      <c r="AE57" s="59"/>
      <c r="AF57" s="59"/>
      <c r="AG57" s="58">
        <v>0</v>
      </c>
      <c r="AH57" s="58"/>
      <c r="AI57" s="58"/>
      <c r="AJ57" s="58"/>
      <c r="AK57" s="58">
        <v>0</v>
      </c>
      <c r="AL57" s="58"/>
      <c r="AM57" s="58"/>
      <c r="AN57" s="58"/>
    </row>
    <row r="58" spans="1:40" ht="12.75" customHeight="1">
      <c r="A58" s="55" t="s">
        <v>205</v>
      </c>
      <c r="B58" s="55"/>
      <c r="C58" s="47" t="s">
        <v>358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59" t="s">
        <v>359</v>
      </c>
      <c r="AD58" s="59"/>
      <c r="AE58" s="59"/>
      <c r="AF58" s="59"/>
      <c r="AG58" s="58">
        <v>1150000</v>
      </c>
      <c r="AH58" s="58"/>
      <c r="AI58" s="58"/>
      <c r="AJ58" s="58"/>
      <c r="AK58" s="58">
        <v>2709101</v>
      </c>
      <c r="AL58" s="58"/>
      <c r="AM58" s="58"/>
      <c r="AN58" s="58"/>
    </row>
    <row r="59" spans="1:40" ht="12.75" customHeight="1">
      <c r="A59" s="61" t="s">
        <v>208</v>
      </c>
      <c r="B59" s="61"/>
      <c r="C59" s="48" t="s">
        <v>360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63" t="s">
        <v>31</v>
      </c>
      <c r="AD59" s="63"/>
      <c r="AE59" s="63"/>
      <c r="AF59" s="63"/>
      <c r="AG59" s="60">
        <f>SUM(AG51:AJ58)</f>
        <v>1894000</v>
      </c>
      <c r="AH59" s="60"/>
      <c r="AI59" s="60"/>
      <c r="AJ59" s="60"/>
      <c r="AK59" s="60">
        <f>SUM(AK51:AN58)</f>
        <v>3033901</v>
      </c>
      <c r="AL59" s="60"/>
      <c r="AM59" s="60"/>
      <c r="AN59" s="60"/>
    </row>
    <row r="60" spans="1:40" ht="12.75" customHeight="1">
      <c r="A60" s="55" t="s">
        <v>211</v>
      </c>
      <c r="B60" s="55"/>
      <c r="C60" s="65" t="s">
        <v>361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59" t="s">
        <v>362</v>
      </c>
      <c r="AD60" s="59"/>
      <c r="AE60" s="59"/>
      <c r="AF60" s="59"/>
      <c r="AG60" s="58"/>
      <c r="AH60" s="58"/>
      <c r="AI60" s="58"/>
      <c r="AJ60" s="58"/>
      <c r="AK60" s="58"/>
      <c r="AL60" s="58"/>
      <c r="AM60" s="58"/>
      <c r="AN60" s="58"/>
    </row>
    <row r="61" spans="1:40" ht="12.75" customHeight="1">
      <c r="A61" s="55">
        <v>56</v>
      </c>
      <c r="B61" s="55"/>
      <c r="C61" s="65" t="s">
        <v>363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59" t="s">
        <v>364</v>
      </c>
      <c r="AD61" s="59"/>
      <c r="AE61" s="59"/>
      <c r="AF61" s="59"/>
      <c r="AG61" s="58"/>
      <c r="AH61" s="58"/>
      <c r="AI61" s="58"/>
      <c r="AJ61" s="58"/>
      <c r="AK61" s="58">
        <v>127604</v>
      </c>
      <c r="AL61" s="58"/>
      <c r="AM61" s="58"/>
      <c r="AN61" s="58"/>
    </row>
    <row r="62" spans="1:40" ht="12.75" customHeight="1">
      <c r="A62" s="55">
        <v>57</v>
      </c>
      <c r="B62" s="55"/>
      <c r="C62" s="65" t="s">
        <v>365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59" t="s">
        <v>366</v>
      </c>
      <c r="AD62" s="59"/>
      <c r="AE62" s="59"/>
      <c r="AF62" s="59"/>
      <c r="AG62" s="58"/>
      <c r="AH62" s="58"/>
      <c r="AI62" s="58"/>
      <c r="AJ62" s="58"/>
      <c r="AK62" s="58"/>
      <c r="AL62" s="58"/>
      <c r="AM62" s="58"/>
      <c r="AN62" s="58"/>
    </row>
    <row r="63" spans="1:40" ht="12.75" customHeight="1">
      <c r="A63" s="55">
        <v>58</v>
      </c>
      <c r="B63" s="55"/>
      <c r="C63" s="65" t="s">
        <v>367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59" t="s">
        <v>368</v>
      </c>
      <c r="AD63" s="59"/>
      <c r="AE63" s="59"/>
      <c r="AF63" s="59"/>
      <c r="AG63" s="58"/>
      <c r="AH63" s="58"/>
      <c r="AI63" s="58"/>
      <c r="AJ63" s="58"/>
      <c r="AK63" s="58"/>
      <c r="AL63" s="58"/>
      <c r="AM63" s="58"/>
      <c r="AN63" s="58"/>
    </row>
    <row r="64" spans="1:40" ht="12.75" customHeight="1">
      <c r="A64" s="55">
        <v>59</v>
      </c>
      <c r="B64" s="55"/>
      <c r="C64" s="65" t="s">
        <v>369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59" t="s">
        <v>370</v>
      </c>
      <c r="AD64" s="59"/>
      <c r="AE64" s="59"/>
      <c r="AF64" s="59"/>
      <c r="AG64" s="60">
        <f>SUM(AG60:AJ63)</f>
        <v>0</v>
      </c>
      <c r="AH64" s="60"/>
      <c r="AI64" s="60"/>
      <c r="AJ64" s="60"/>
      <c r="AK64" s="60">
        <f>SUM(AK60:AN63)</f>
        <v>127604</v>
      </c>
      <c r="AL64" s="60"/>
      <c r="AM64" s="60"/>
      <c r="AN64" s="60"/>
    </row>
    <row r="65" spans="1:40" ht="25.5" customHeight="1">
      <c r="A65" s="55">
        <v>60</v>
      </c>
      <c r="B65" s="55"/>
      <c r="C65" s="65" t="s">
        <v>371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59" t="s">
        <v>372</v>
      </c>
      <c r="AD65" s="59"/>
      <c r="AE65" s="59"/>
      <c r="AF65" s="59"/>
      <c r="AG65" s="58"/>
      <c r="AH65" s="58"/>
      <c r="AI65" s="58"/>
      <c r="AJ65" s="58"/>
      <c r="AK65" s="58"/>
      <c r="AL65" s="58"/>
      <c r="AM65" s="58"/>
      <c r="AN65" s="58"/>
    </row>
    <row r="66" spans="1:40" ht="25.5" customHeight="1">
      <c r="A66" s="55">
        <v>61</v>
      </c>
      <c r="B66" s="55"/>
      <c r="C66" s="65" t="s">
        <v>373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59" t="s">
        <v>374</v>
      </c>
      <c r="AD66" s="59"/>
      <c r="AE66" s="59"/>
      <c r="AF66" s="59"/>
      <c r="AG66" s="58"/>
      <c r="AH66" s="58"/>
      <c r="AI66" s="58"/>
      <c r="AJ66" s="58"/>
      <c r="AK66" s="58"/>
      <c r="AL66" s="58"/>
      <c r="AM66" s="58"/>
      <c r="AN66" s="58"/>
    </row>
    <row r="67" spans="1:40" ht="25.5" customHeight="1">
      <c r="A67" s="55">
        <v>62</v>
      </c>
      <c r="B67" s="55"/>
      <c r="C67" s="65" t="s">
        <v>375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59" t="s">
        <v>376</v>
      </c>
      <c r="AD67" s="59"/>
      <c r="AE67" s="59"/>
      <c r="AF67" s="59"/>
      <c r="AG67" s="58"/>
      <c r="AH67" s="58"/>
      <c r="AI67" s="58"/>
      <c r="AJ67" s="58"/>
      <c r="AK67" s="58"/>
      <c r="AL67" s="58"/>
      <c r="AM67" s="58"/>
      <c r="AN67" s="58"/>
    </row>
    <row r="68" spans="1:40" ht="12.75" customHeight="1">
      <c r="A68" s="55">
        <v>63</v>
      </c>
      <c r="B68" s="55"/>
      <c r="C68" s="65" t="s">
        <v>377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59" t="s">
        <v>378</v>
      </c>
      <c r="AD68" s="59"/>
      <c r="AE68" s="59"/>
      <c r="AF68" s="59"/>
      <c r="AG68" s="58">
        <v>7178800</v>
      </c>
      <c r="AH68" s="58"/>
      <c r="AI68" s="58"/>
      <c r="AJ68" s="58"/>
      <c r="AK68" s="58">
        <v>6139114</v>
      </c>
      <c r="AL68" s="58"/>
      <c r="AM68" s="58"/>
      <c r="AN68" s="58"/>
    </row>
    <row r="69" spans="1:40" ht="25.5" customHeight="1">
      <c r="A69" s="55">
        <v>64</v>
      </c>
      <c r="B69" s="55"/>
      <c r="C69" s="65" t="s">
        <v>379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59" t="s">
        <v>380</v>
      </c>
      <c r="AD69" s="59"/>
      <c r="AE69" s="59"/>
      <c r="AF69" s="59"/>
      <c r="AG69" s="58"/>
      <c r="AH69" s="58"/>
      <c r="AI69" s="58"/>
      <c r="AJ69" s="58"/>
      <c r="AK69" s="58"/>
      <c r="AL69" s="58"/>
      <c r="AM69" s="58"/>
      <c r="AN69" s="58"/>
    </row>
    <row r="70" spans="1:40" ht="25.5" customHeight="1">
      <c r="A70" s="55">
        <v>65</v>
      </c>
      <c r="B70" s="55"/>
      <c r="C70" s="65" t="s">
        <v>381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59" t="s">
        <v>382</v>
      </c>
      <c r="AD70" s="59"/>
      <c r="AE70" s="59"/>
      <c r="AF70" s="59"/>
      <c r="AG70" s="58">
        <v>0</v>
      </c>
      <c r="AH70" s="58"/>
      <c r="AI70" s="58"/>
      <c r="AJ70" s="58"/>
      <c r="AK70" s="58">
        <v>150000</v>
      </c>
      <c r="AL70" s="58"/>
      <c r="AM70" s="58"/>
      <c r="AN70" s="58"/>
    </row>
    <row r="71" spans="1:40" ht="12.75" customHeight="1">
      <c r="A71" s="55">
        <v>66</v>
      </c>
      <c r="B71" s="55"/>
      <c r="C71" s="65" t="s">
        <v>383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59" t="s">
        <v>384</v>
      </c>
      <c r="AD71" s="59"/>
      <c r="AE71" s="59"/>
      <c r="AF71" s="59"/>
      <c r="AG71" s="58"/>
      <c r="AH71" s="58"/>
      <c r="AI71" s="58"/>
      <c r="AJ71" s="58"/>
      <c r="AK71" s="58"/>
      <c r="AL71" s="58"/>
      <c r="AM71" s="58"/>
      <c r="AN71" s="58"/>
    </row>
    <row r="72" spans="1:40" ht="12.75" customHeight="1">
      <c r="A72" s="55">
        <v>67</v>
      </c>
      <c r="B72" s="55"/>
      <c r="C72" s="66" t="s">
        <v>385</v>
      </c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59" t="s">
        <v>386</v>
      </c>
      <c r="AD72" s="59"/>
      <c r="AE72" s="59"/>
      <c r="AF72" s="59"/>
      <c r="AG72" s="58"/>
      <c r="AH72" s="58"/>
      <c r="AI72" s="58"/>
      <c r="AJ72" s="58"/>
      <c r="AK72" s="58"/>
      <c r="AL72" s="58"/>
      <c r="AM72" s="58"/>
      <c r="AN72" s="58"/>
    </row>
    <row r="73" spans="1:40" ht="12.75" customHeight="1">
      <c r="A73" s="55">
        <v>68</v>
      </c>
      <c r="B73" s="55"/>
      <c r="C73" s="65" t="s">
        <v>387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59" t="s">
        <v>388</v>
      </c>
      <c r="AD73" s="59"/>
      <c r="AE73" s="59"/>
      <c r="AF73" s="59"/>
      <c r="AG73" s="58"/>
      <c r="AH73" s="58"/>
      <c r="AI73" s="58"/>
      <c r="AJ73" s="58"/>
      <c r="AK73" s="58"/>
      <c r="AL73" s="58"/>
      <c r="AM73" s="58"/>
      <c r="AN73" s="58"/>
    </row>
    <row r="74" spans="1:40" ht="12.75" customHeight="1">
      <c r="A74" s="55">
        <v>69</v>
      </c>
      <c r="B74" s="55"/>
      <c r="C74" s="65" t="s">
        <v>389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59" t="s">
        <v>390</v>
      </c>
      <c r="AD74" s="59"/>
      <c r="AE74" s="59"/>
      <c r="AF74" s="59"/>
      <c r="AG74" s="58">
        <v>1680000</v>
      </c>
      <c r="AH74" s="58"/>
      <c r="AI74" s="58"/>
      <c r="AJ74" s="58"/>
      <c r="AK74" s="58">
        <v>966863</v>
      </c>
      <c r="AL74" s="58"/>
      <c r="AM74" s="58"/>
      <c r="AN74" s="58"/>
    </row>
    <row r="75" spans="1:40" ht="12.75" customHeight="1">
      <c r="A75" s="55">
        <v>70</v>
      </c>
      <c r="B75" s="55"/>
      <c r="C75" s="66" t="s">
        <v>391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59" t="s">
        <v>392</v>
      </c>
      <c r="AD75" s="59"/>
      <c r="AE75" s="59"/>
      <c r="AF75" s="59"/>
      <c r="AG75" s="58">
        <v>2700000</v>
      </c>
      <c r="AH75" s="58"/>
      <c r="AI75" s="58"/>
      <c r="AJ75" s="58"/>
      <c r="AK75" s="58">
        <v>48937996</v>
      </c>
      <c r="AL75" s="58"/>
      <c r="AM75" s="58"/>
      <c r="AN75" s="58"/>
    </row>
    <row r="76" spans="1:40" ht="12.75" customHeight="1">
      <c r="A76" s="61">
        <v>71</v>
      </c>
      <c r="B76" s="61"/>
      <c r="C76" s="48" t="s">
        <v>393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63" t="s">
        <v>35</v>
      </c>
      <c r="AD76" s="63"/>
      <c r="AE76" s="63"/>
      <c r="AF76" s="63"/>
      <c r="AG76" s="60">
        <f>SUM(AG64:AJ75)+AG60</f>
        <v>11558800</v>
      </c>
      <c r="AH76" s="60"/>
      <c r="AI76" s="60"/>
      <c r="AJ76" s="60"/>
      <c r="AK76" s="60">
        <f>SUM(AK64:AN75)+AK60</f>
        <v>56321577</v>
      </c>
      <c r="AL76" s="60"/>
      <c r="AM76" s="60"/>
      <c r="AN76" s="60"/>
    </row>
    <row r="77" spans="1:40" ht="12.75" customHeight="1">
      <c r="A77" s="55">
        <v>72</v>
      </c>
      <c r="B77" s="55"/>
      <c r="C77" s="67" t="s">
        <v>394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59" t="s">
        <v>395</v>
      </c>
      <c r="AD77" s="59"/>
      <c r="AE77" s="59"/>
      <c r="AF77" s="59"/>
      <c r="AG77" s="58"/>
      <c r="AH77" s="58"/>
      <c r="AI77" s="58"/>
      <c r="AJ77" s="58"/>
      <c r="AK77" s="58"/>
      <c r="AL77" s="58"/>
      <c r="AM77" s="58"/>
      <c r="AN77" s="58"/>
    </row>
    <row r="78" spans="1:40" ht="12.75" customHeight="1">
      <c r="A78" s="55">
        <v>73</v>
      </c>
      <c r="B78" s="55"/>
      <c r="C78" s="67" t="s">
        <v>396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59" t="s">
        <v>397</v>
      </c>
      <c r="AD78" s="59"/>
      <c r="AE78" s="59"/>
      <c r="AF78" s="59"/>
      <c r="AG78" s="58">
        <v>10504000</v>
      </c>
      <c r="AH78" s="58"/>
      <c r="AI78" s="58"/>
      <c r="AJ78" s="58"/>
      <c r="AK78" s="58">
        <v>17486710</v>
      </c>
      <c r="AL78" s="58"/>
      <c r="AM78" s="58"/>
      <c r="AN78" s="58"/>
    </row>
    <row r="79" spans="1:40" ht="12.75" customHeight="1">
      <c r="A79" s="55">
        <v>74</v>
      </c>
      <c r="B79" s="55"/>
      <c r="C79" s="67" t="s">
        <v>398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59" t="s">
        <v>399</v>
      </c>
      <c r="AD79" s="59"/>
      <c r="AE79" s="59"/>
      <c r="AF79" s="59"/>
      <c r="AG79" s="58">
        <v>0</v>
      </c>
      <c r="AH79" s="58"/>
      <c r="AI79" s="58"/>
      <c r="AJ79" s="58"/>
      <c r="AK79" s="58">
        <v>60234</v>
      </c>
      <c r="AL79" s="58"/>
      <c r="AM79" s="58"/>
      <c r="AN79" s="58"/>
    </row>
    <row r="80" spans="1:40" ht="12.75" customHeight="1">
      <c r="A80" s="55">
        <v>75</v>
      </c>
      <c r="B80" s="55"/>
      <c r="C80" s="67" t="s">
        <v>400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59" t="s">
        <v>401</v>
      </c>
      <c r="AD80" s="59"/>
      <c r="AE80" s="59"/>
      <c r="AF80" s="59"/>
      <c r="AG80" s="58">
        <v>1732000</v>
      </c>
      <c r="AH80" s="58"/>
      <c r="AI80" s="58"/>
      <c r="AJ80" s="58"/>
      <c r="AK80" s="58">
        <v>2135628</v>
      </c>
      <c r="AL80" s="58"/>
      <c r="AM80" s="58"/>
      <c r="AN80" s="58"/>
    </row>
    <row r="81" spans="1:40" ht="12.75" customHeight="1">
      <c r="A81" s="55">
        <v>76</v>
      </c>
      <c r="B81" s="55"/>
      <c r="C81" s="38" t="s">
        <v>402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59" t="s">
        <v>403</v>
      </c>
      <c r="AD81" s="59"/>
      <c r="AE81" s="59"/>
      <c r="AF81" s="59"/>
      <c r="AG81" s="58">
        <v>0</v>
      </c>
      <c r="AH81" s="58"/>
      <c r="AI81" s="58"/>
      <c r="AJ81" s="58"/>
      <c r="AK81" s="58">
        <v>0</v>
      </c>
      <c r="AL81" s="58"/>
      <c r="AM81" s="58"/>
      <c r="AN81" s="58"/>
    </row>
    <row r="82" spans="1:40" ht="12.75" customHeight="1">
      <c r="A82" s="55">
        <v>77</v>
      </c>
      <c r="B82" s="55"/>
      <c r="C82" s="38" t="s">
        <v>404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59" t="s">
        <v>405</v>
      </c>
      <c r="AD82" s="59"/>
      <c r="AE82" s="59"/>
      <c r="AF82" s="59"/>
      <c r="AG82" s="58">
        <v>0</v>
      </c>
      <c r="AH82" s="58"/>
      <c r="AI82" s="58"/>
      <c r="AJ82" s="58"/>
      <c r="AK82" s="58">
        <v>0</v>
      </c>
      <c r="AL82" s="58"/>
      <c r="AM82" s="58"/>
      <c r="AN82" s="58"/>
    </row>
    <row r="83" spans="1:40" ht="12.75" customHeight="1">
      <c r="A83" s="55">
        <v>78</v>
      </c>
      <c r="B83" s="55"/>
      <c r="C83" s="38" t="s">
        <v>406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59" t="s">
        <v>407</v>
      </c>
      <c r="AD83" s="59"/>
      <c r="AE83" s="59"/>
      <c r="AF83" s="59"/>
      <c r="AG83" s="58">
        <v>3303930</v>
      </c>
      <c r="AH83" s="58"/>
      <c r="AI83" s="58"/>
      <c r="AJ83" s="58"/>
      <c r="AK83" s="58">
        <v>2375760</v>
      </c>
      <c r="AL83" s="58"/>
      <c r="AM83" s="58"/>
      <c r="AN83" s="58"/>
    </row>
    <row r="84" spans="1:40" s="40" customFormat="1" ht="12.75" customHeight="1">
      <c r="A84" s="61">
        <v>79</v>
      </c>
      <c r="B84" s="61"/>
      <c r="C84" s="46" t="s">
        <v>408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63" t="s">
        <v>39</v>
      </c>
      <c r="AD84" s="63"/>
      <c r="AE84" s="63"/>
      <c r="AF84" s="63"/>
      <c r="AG84" s="60">
        <f>SUM(AG77:AJ83)</f>
        <v>15539930</v>
      </c>
      <c r="AH84" s="60"/>
      <c r="AI84" s="60"/>
      <c r="AJ84" s="60"/>
      <c r="AK84" s="60">
        <f>SUM(AK77:AN83)</f>
        <v>22058332</v>
      </c>
      <c r="AL84" s="60"/>
      <c r="AM84" s="60"/>
      <c r="AN84" s="60"/>
    </row>
    <row r="85" spans="1:40" ht="12.75" customHeight="1">
      <c r="A85" s="55">
        <v>80</v>
      </c>
      <c r="B85" s="55"/>
      <c r="C85" s="47" t="s">
        <v>409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59" t="s">
        <v>410</v>
      </c>
      <c r="AD85" s="59"/>
      <c r="AE85" s="59"/>
      <c r="AF85" s="59"/>
      <c r="AG85" s="58">
        <v>24800000</v>
      </c>
      <c r="AH85" s="58"/>
      <c r="AI85" s="58"/>
      <c r="AJ85" s="58"/>
      <c r="AK85" s="58">
        <v>13972291</v>
      </c>
      <c r="AL85" s="58"/>
      <c r="AM85" s="58"/>
      <c r="AN85" s="58"/>
    </row>
    <row r="86" spans="1:40" ht="12.75" customHeight="1">
      <c r="A86" s="55">
        <v>81</v>
      </c>
      <c r="B86" s="55"/>
      <c r="C86" s="47" t="s">
        <v>411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59" t="s">
        <v>412</v>
      </c>
      <c r="AD86" s="59"/>
      <c r="AE86" s="59"/>
      <c r="AF86" s="59"/>
      <c r="AG86" s="58">
        <v>0</v>
      </c>
      <c r="AH86" s="58"/>
      <c r="AI86" s="58"/>
      <c r="AJ86" s="58"/>
      <c r="AK86" s="58">
        <v>0</v>
      </c>
      <c r="AL86" s="58"/>
      <c r="AM86" s="58"/>
      <c r="AN86" s="58"/>
    </row>
    <row r="87" spans="1:40" ht="12.75" customHeight="1">
      <c r="A87" s="55">
        <v>82</v>
      </c>
      <c r="B87" s="55"/>
      <c r="C87" s="47" t="s">
        <v>413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59" t="s">
        <v>414</v>
      </c>
      <c r="AD87" s="59"/>
      <c r="AE87" s="59"/>
      <c r="AF87" s="59"/>
      <c r="AG87" s="58">
        <v>0</v>
      </c>
      <c r="AH87" s="58"/>
      <c r="AI87" s="58"/>
      <c r="AJ87" s="58"/>
      <c r="AK87" s="58">
        <v>0</v>
      </c>
      <c r="AL87" s="58"/>
      <c r="AM87" s="58"/>
      <c r="AN87" s="58"/>
    </row>
    <row r="88" spans="1:40" ht="12.75" customHeight="1">
      <c r="A88" s="55">
        <v>83</v>
      </c>
      <c r="B88" s="55"/>
      <c r="C88" s="47" t="s">
        <v>415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59" t="s">
        <v>416</v>
      </c>
      <c r="AD88" s="59"/>
      <c r="AE88" s="59"/>
      <c r="AF88" s="59"/>
      <c r="AG88" s="58">
        <v>6696000</v>
      </c>
      <c r="AH88" s="58"/>
      <c r="AI88" s="58"/>
      <c r="AJ88" s="58"/>
      <c r="AK88" s="58">
        <v>3645349</v>
      </c>
      <c r="AL88" s="58"/>
      <c r="AM88" s="58"/>
      <c r="AN88" s="58"/>
    </row>
    <row r="89" spans="1:40" s="40" customFormat="1" ht="12.75" customHeight="1">
      <c r="A89" s="61">
        <v>84</v>
      </c>
      <c r="B89" s="61"/>
      <c r="C89" s="48" t="s">
        <v>417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63" t="s">
        <v>43</v>
      </c>
      <c r="AD89" s="63"/>
      <c r="AE89" s="63"/>
      <c r="AF89" s="63"/>
      <c r="AG89" s="60">
        <f>SUM(AG85:AJ88)</f>
        <v>31496000</v>
      </c>
      <c r="AH89" s="60"/>
      <c r="AI89" s="60"/>
      <c r="AJ89" s="60"/>
      <c r="AK89" s="60">
        <f>SUM(AK85:AN88)</f>
        <v>17617640</v>
      </c>
      <c r="AL89" s="60"/>
      <c r="AM89" s="60"/>
      <c r="AN89" s="60"/>
    </row>
    <row r="90" spans="1:40" ht="25.5" customHeight="1">
      <c r="A90" s="55">
        <v>85</v>
      </c>
      <c r="B90" s="55"/>
      <c r="C90" s="47" t="s">
        <v>418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59" t="s">
        <v>419</v>
      </c>
      <c r="AD90" s="59"/>
      <c r="AE90" s="59"/>
      <c r="AF90" s="59"/>
      <c r="AG90" s="58"/>
      <c r="AH90" s="58"/>
      <c r="AI90" s="58"/>
      <c r="AJ90" s="58"/>
      <c r="AK90" s="58"/>
      <c r="AL90" s="58"/>
      <c r="AM90" s="58"/>
      <c r="AN90" s="58"/>
    </row>
    <row r="91" spans="1:40" ht="25.5" customHeight="1">
      <c r="A91" s="55">
        <v>86</v>
      </c>
      <c r="B91" s="55"/>
      <c r="C91" s="47" t="s">
        <v>420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59" t="s">
        <v>421</v>
      </c>
      <c r="AD91" s="59"/>
      <c r="AE91" s="59"/>
      <c r="AF91" s="59"/>
      <c r="AG91" s="58"/>
      <c r="AH91" s="58"/>
      <c r="AI91" s="58"/>
      <c r="AJ91" s="58"/>
      <c r="AK91" s="58"/>
      <c r="AL91" s="58"/>
      <c r="AM91" s="58"/>
      <c r="AN91" s="58"/>
    </row>
    <row r="92" spans="1:40" ht="25.5" customHeight="1">
      <c r="A92" s="55">
        <v>87</v>
      </c>
      <c r="B92" s="55"/>
      <c r="C92" s="47" t="s">
        <v>422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59" t="s">
        <v>423</v>
      </c>
      <c r="AD92" s="59"/>
      <c r="AE92" s="59"/>
      <c r="AF92" s="59"/>
      <c r="AG92" s="58"/>
      <c r="AH92" s="58"/>
      <c r="AI92" s="58"/>
      <c r="AJ92" s="58"/>
      <c r="AK92" s="58"/>
      <c r="AL92" s="58"/>
      <c r="AM92" s="58"/>
      <c r="AN92" s="58"/>
    </row>
    <row r="93" spans="1:40" ht="12.75" customHeight="1">
      <c r="A93" s="55">
        <v>88</v>
      </c>
      <c r="B93" s="55"/>
      <c r="C93" s="47" t="s">
        <v>424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59" t="s">
        <v>425</v>
      </c>
      <c r="AD93" s="59"/>
      <c r="AE93" s="59"/>
      <c r="AF93" s="59"/>
      <c r="AG93" s="58"/>
      <c r="AH93" s="58"/>
      <c r="AI93" s="58"/>
      <c r="AJ93" s="58"/>
      <c r="AK93" s="58"/>
      <c r="AL93" s="58"/>
      <c r="AM93" s="58"/>
      <c r="AN93" s="58"/>
    </row>
    <row r="94" spans="1:40" ht="25.5" customHeight="1">
      <c r="A94" s="55">
        <v>89</v>
      </c>
      <c r="B94" s="55"/>
      <c r="C94" s="47" t="s">
        <v>426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59" t="s">
        <v>427</v>
      </c>
      <c r="AD94" s="59"/>
      <c r="AE94" s="59"/>
      <c r="AF94" s="59"/>
      <c r="AG94" s="58"/>
      <c r="AH94" s="58"/>
      <c r="AI94" s="58"/>
      <c r="AJ94" s="58"/>
      <c r="AK94" s="58"/>
      <c r="AL94" s="58"/>
      <c r="AM94" s="58"/>
      <c r="AN94" s="58"/>
    </row>
    <row r="95" spans="1:40" ht="25.5" customHeight="1">
      <c r="A95" s="55">
        <v>90</v>
      </c>
      <c r="B95" s="55"/>
      <c r="C95" s="47" t="s">
        <v>428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59" t="s">
        <v>429</v>
      </c>
      <c r="AD95" s="59"/>
      <c r="AE95" s="59"/>
      <c r="AF95" s="59"/>
      <c r="AG95" s="58"/>
      <c r="AH95" s="58"/>
      <c r="AI95" s="58"/>
      <c r="AJ95" s="58"/>
      <c r="AK95" s="58"/>
      <c r="AL95" s="58"/>
      <c r="AM95" s="58"/>
      <c r="AN95" s="58"/>
    </row>
    <row r="96" spans="1:40" ht="12.75" customHeight="1">
      <c r="A96" s="55">
        <v>91</v>
      </c>
      <c r="B96" s="55"/>
      <c r="C96" s="47" t="s">
        <v>430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59" t="s">
        <v>431</v>
      </c>
      <c r="AD96" s="59"/>
      <c r="AE96" s="59"/>
      <c r="AF96" s="59"/>
      <c r="AG96" s="58"/>
      <c r="AH96" s="58"/>
      <c r="AI96" s="58"/>
      <c r="AJ96" s="58"/>
      <c r="AK96" s="58"/>
      <c r="AL96" s="58"/>
      <c r="AM96" s="58"/>
      <c r="AN96" s="58"/>
    </row>
    <row r="97" spans="1:40" ht="12.75" customHeight="1">
      <c r="A97" s="55">
        <v>92</v>
      </c>
      <c r="B97" s="55"/>
      <c r="C97" s="47" t="s">
        <v>432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59" t="s">
        <v>433</v>
      </c>
      <c r="AD97" s="59"/>
      <c r="AE97" s="59"/>
      <c r="AF97" s="59"/>
      <c r="AG97" s="58"/>
      <c r="AH97" s="58"/>
      <c r="AI97" s="58"/>
      <c r="AJ97" s="58"/>
      <c r="AK97" s="58"/>
      <c r="AL97" s="58"/>
      <c r="AM97" s="58"/>
      <c r="AN97" s="58"/>
    </row>
    <row r="98" spans="1:40" ht="12.75" customHeight="1">
      <c r="A98" s="55">
        <v>93</v>
      </c>
      <c r="B98" s="55"/>
      <c r="C98" s="47" t="s">
        <v>434</v>
      </c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59" t="s">
        <v>435</v>
      </c>
      <c r="AD98" s="59"/>
      <c r="AE98" s="59"/>
      <c r="AF98" s="59"/>
      <c r="AG98" s="58"/>
      <c r="AH98" s="58"/>
      <c r="AI98" s="58"/>
      <c r="AJ98" s="58"/>
      <c r="AK98" s="58"/>
      <c r="AL98" s="58"/>
      <c r="AM98" s="58"/>
      <c r="AN98" s="58"/>
    </row>
    <row r="99" spans="1:40" ht="12.75" customHeight="1">
      <c r="A99" s="61">
        <v>94</v>
      </c>
      <c r="B99" s="61"/>
      <c r="C99" s="48" t="s">
        <v>436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63" t="s">
        <v>437</v>
      </c>
      <c r="AD99" s="63"/>
      <c r="AE99" s="63"/>
      <c r="AF99" s="63"/>
      <c r="AG99" s="60">
        <f>SUM(AG90:AJ98)</f>
        <v>0</v>
      </c>
      <c r="AH99" s="60"/>
      <c r="AI99" s="60"/>
      <c r="AJ99" s="60"/>
      <c r="AK99" s="60">
        <f>SUM(AK90:AN98)</f>
        <v>0</v>
      </c>
      <c r="AL99" s="60"/>
      <c r="AM99" s="60"/>
      <c r="AN99" s="60"/>
    </row>
    <row r="100" spans="1:40" s="40" customFormat="1" ht="18.75" customHeight="1">
      <c r="A100" s="61">
        <v>95</v>
      </c>
      <c r="B100" s="61"/>
      <c r="C100" s="46" t="s">
        <v>438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63" t="s">
        <v>439</v>
      </c>
      <c r="AD100" s="63"/>
      <c r="AE100" s="63"/>
      <c r="AF100" s="63"/>
      <c r="AG100" s="60">
        <f>SUM(AG24+AG25+AG50+AG59+AG76+AG84+AG89+AG99)</f>
        <v>130605157</v>
      </c>
      <c r="AH100" s="60"/>
      <c r="AI100" s="60"/>
      <c r="AJ100" s="60"/>
      <c r="AK100" s="60">
        <f>SUM(AK24+AK25+AK50+AK59+AK76+AK84+AK89+AK99)</f>
        <v>176079348</v>
      </c>
      <c r="AL100" s="60"/>
      <c r="AM100" s="60"/>
      <c r="AN100" s="60"/>
    </row>
  </sheetData>
  <sheetProtection selectLockedCells="1" selectUnlockedCells="1"/>
  <mergeCells count="488">
    <mergeCell ref="A1:AN1"/>
    <mergeCell ref="A2:AJ2"/>
    <mergeCell ref="A3:AJ3"/>
    <mergeCell ref="A4:B4"/>
    <mergeCell ref="C4:AB4"/>
    <mergeCell ref="AC4:AF4"/>
    <mergeCell ref="AG4:AJ4"/>
    <mergeCell ref="AK4:AN4"/>
    <mergeCell ref="A5:B5"/>
    <mergeCell ref="C5:AB5"/>
    <mergeCell ref="AC5:AF5"/>
    <mergeCell ref="AG5:AJ5"/>
    <mergeCell ref="AK5:AN5"/>
    <mergeCell ref="A6:B6"/>
    <mergeCell ref="C6:AB6"/>
    <mergeCell ref="AC6:AF6"/>
    <mergeCell ref="AG6:AJ6"/>
    <mergeCell ref="AK6:AN6"/>
    <mergeCell ref="A7:B7"/>
    <mergeCell ref="C7:AB7"/>
    <mergeCell ref="AC7:AF7"/>
    <mergeCell ref="AG7:AJ7"/>
    <mergeCell ref="AK7:AN7"/>
    <mergeCell ref="A8:B8"/>
    <mergeCell ref="C8:AB8"/>
    <mergeCell ref="AC8:AF8"/>
    <mergeCell ref="AG8:AJ8"/>
    <mergeCell ref="AK8:AN8"/>
    <mergeCell ref="A9:B9"/>
    <mergeCell ref="C9:AB9"/>
    <mergeCell ref="AC9:AF9"/>
    <mergeCell ref="AG9:AJ9"/>
    <mergeCell ref="AK9:AN9"/>
    <mergeCell ref="A10:B10"/>
    <mergeCell ref="C10:AB10"/>
    <mergeCell ref="AC10:AF10"/>
    <mergeCell ref="AG10:AJ10"/>
    <mergeCell ref="AK10:AN10"/>
    <mergeCell ref="A11:B11"/>
    <mergeCell ref="C11:AB11"/>
    <mergeCell ref="AC11:AF11"/>
    <mergeCell ref="AG11:AJ11"/>
    <mergeCell ref="AK11:AN11"/>
    <mergeCell ref="A12:B12"/>
    <mergeCell ref="C12:AB12"/>
    <mergeCell ref="AC12:AF12"/>
    <mergeCell ref="AG12:AJ12"/>
    <mergeCell ref="AK12:AN12"/>
    <mergeCell ref="A13:B13"/>
    <mergeCell ref="C13:AB13"/>
    <mergeCell ref="AC13:AF13"/>
    <mergeCell ref="AG13:AJ13"/>
    <mergeCell ref="AK13:AN13"/>
    <mergeCell ref="A14:B14"/>
    <mergeCell ref="C14:AB14"/>
    <mergeCell ref="AC14:AF14"/>
    <mergeCell ref="AG14:AJ14"/>
    <mergeCell ref="AK14:AN14"/>
    <mergeCell ref="A15:B15"/>
    <mergeCell ref="C15:AB15"/>
    <mergeCell ref="AC15:AF15"/>
    <mergeCell ref="AG15:AJ15"/>
    <mergeCell ref="AK15:AN15"/>
    <mergeCell ref="A16:B16"/>
    <mergeCell ref="C16:AB16"/>
    <mergeCell ref="AC16:AF16"/>
    <mergeCell ref="AG16:AJ16"/>
    <mergeCell ref="AK16:AN16"/>
    <mergeCell ref="A17:B17"/>
    <mergeCell ref="C17:AB17"/>
    <mergeCell ref="AC17:AF17"/>
    <mergeCell ref="AG17:AJ17"/>
    <mergeCell ref="AK17:AN17"/>
    <mergeCell ref="A18:B18"/>
    <mergeCell ref="C18:AB18"/>
    <mergeCell ref="AC18:AF18"/>
    <mergeCell ref="AG18:AJ18"/>
    <mergeCell ref="AK18:AN18"/>
    <mergeCell ref="A19:B19"/>
    <mergeCell ref="C19:AB19"/>
    <mergeCell ref="AC19:AF19"/>
    <mergeCell ref="AG19:AJ19"/>
    <mergeCell ref="AK19:AN19"/>
    <mergeCell ref="A20:B20"/>
    <mergeCell ref="C20:AB20"/>
    <mergeCell ref="AC20:AF20"/>
    <mergeCell ref="AG20:AJ20"/>
    <mergeCell ref="AK20:AN20"/>
    <mergeCell ref="A21:B21"/>
    <mergeCell ref="C21:AB21"/>
    <mergeCell ref="AC21:AF21"/>
    <mergeCell ref="AG21:AJ21"/>
    <mergeCell ref="AK21:AN21"/>
    <mergeCell ref="A22:B22"/>
    <mergeCell ref="C22:AB22"/>
    <mergeCell ref="AC22:AF22"/>
    <mergeCell ref="AG22:AJ22"/>
    <mergeCell ref="AK22:AN22"/>
    <mergeCell ref="A23:B23"/>
    <mergeCell ref="C23:AB23"/>
    <mergeCell ref="AC23:AF23"/>
    <mergeCell ref="AG23:AJ23"/>
    <mergeCell ref="AK23:AN23"/>
    <mergeCell ref="A24:B24"/>
    <mergeCell ref="C24:AB24"/>
    <mergeCell ref="AC24:AF24"/>
    <mergeCell ref="AG24:AJ24"/>
    <mergeCell ref="AK24:AN24"/>
    <mergeCell ref="A25:B25"/>
    <mergeCell ref="C25:AB25"/>
    <mergeCell ref="AC25:AF25"/>
    <mergeCell ref="AG25:AJ25"/>
    <mergeCell ref="AK25:AN25"/>
    <mergeCell ref="A26:B26"/>
    <mergeCell ref="C26:AB26"/>
    <mergeCell ref="AC26:AF26"/>
    <mergeCell ref="AG26:AJ26"/>
    <mergeCell ref="AK26:AN26"/>
    <mergeCell ref="A27:B27"/>
    <mergeCell ref="C27:AB27"/>
    <mergeCell ref="AC27:AF27"/>
    <mergeCell ref="AG27:AJ27"/>
    <mergeCell ref="AK27:AN27"/>
    <mergeCell ref="A28:B28"/>
    <mergeCell ref="C28:AB28"/>
    <mergeCell ref="AC28:AF28"/>
    <mergeCell ref="AG28:AJ28"/>
    <mergeCell ref="AK28:AN28"/>
    <mergeCell ref="A29:B29"/>
    <mergeCell ref="C29:AB29"/>
    <mergeCell ref="AC29:AF29"/>
    <mergeCell ref="AG29:AJ29"/>
    <mergeCell ref="AK29:AN29"/>
    <mergeCell ref="A30:B30"/>
    <mergeCell ref="C30:AB30"/>
    <mergeCell ref="AC30:AF30"/>
    <mergeCell ref="AG30:AJ30"/>
    <mergeCell ref="AK30:AN30"/>
    <mergeCell ref="A31:B31"/>
    <mergeCell ref="C31:AB31"/>
    <mergeCell ref="AC31:AF31"/>
    <mergeCell ref="AG31:AJ31"/>
    <mergeCell ref="AK31:AN31"/>
    <mergeCell ref="A32:B32"/>
    <mergeCell ref="C32:AB32"/>
    <mergeCell ref="AC32:AF32"/>
    <mergeCell ref="AG32:AJ32"/>
    <mergeCell ref="AK32:AN32"/>
    <mergeCell ref="A33:B33"/>
    <mergeCell ref="C33:AB33"/>
    <mergeCell ref="AC33:AF33"/>
    <mergeCell ref="AG33:AJ33"/>
    <mergeCell ref="AK33:AN33"/>
    <mergeCell ref="A34:B34"/>
    <mergeCell ref="C34:AB34"/>
    <mergeCell ref="AC34:AF34"/>
    <mergeCell ref="AG34:AJ34"/>
    <mergeCell ref="AK34:AN34"/>
    <mergeCell ref="A35:B35"/>
    <mergeCell ref="C35:AB35"/>
    <mergeCell ref="AC35:AF35"/>
    <mergeCell ref="AG35:AJ35"/>
    <mergeCell ref="AK35:AN35"/>
    <mergeCell ref="A36:B36"/>
    <mergeCell ref="C36:AB36"/>
    <mergeCell ref="AC36:AF36"/>
    <mergeCell ref="AG36:AJ36"/>
    <mergeCell ref="AK36:AN36"/>
    <mergeCell ref="A37:B37"/>
    <mergeCell ref="C37:AB37"/>
    <mergeCell ref="AC37:AF37"/>
    <mergeCell ref="AG37:AJ37"/>
    <mergeCell ref="AK37:AN37"/>
    <mergeCell ref="A38:B38"/>
    <mergeCell ref="C38:AB38"/>
    <mergeCell ref="AC38:AF38"/>
    <mergeCell ref="AG38:AJ38"/>
    <mergeCell ref="AK38:AN38"/>
    <mergeCell ref="A39:B39"/>
    <mergeCell ref="C39:AB39"/>
    <mergeCell ref="AC39:AF39"/>
    <mergeCell ref="AG39:AJ39"/>
    <mergeCell ref="AK39:AN39"/>
    <mergeCell ref="A40:B40"/>
    <mergeCell ref="C40:AB40"/>
    <mergeCell ref="AC40:AF40"/>
    <mergeCell ref="AG40:AJ40"/>
    <mergeCell ref="AK40:AN40"/>
    <mergeCell ref="A41:B41"/>
    <mergeCell ref="C41:AB41"/>
    <mergeCell ref="AC41:AF41"/>
    <mergeCell ref="AG41:AJ41"/>
    <mergeCell ref="AK41:AN41"/>
    <mergeCell ref="A42:B42"/>
    <mergeCell ref="C42:AB42"/>
    <mergeCell ref="AC42:AF42"/>
    <mergeCell ref="AG42:AJ42"/>
    <mergeCell ref="AK42:AN42"/>
    <mergeCell ref="A43:B43"/>
    <mergeCell ref="C43:AB43"/>
    <mergeCell ref="AC43:AF43"/>
    <mergeCell ref="AG43:AJ43"/>
    <mergeCell ref="AK43:AN43"/>
    <mergeCell ref="A44:B44"/>
    <mergeCell ref="C44:AB44"/>
    <mergeCell ref="AC44:AF44"/>
    <mergeCell ref="AG44:AJ44"/>
    <mergeCell ref="AK44:AN44"/>
    <mergeCell ref="A45:B45"/>
    <mergeCell ref="C45:AB45"/>
    <mergeCell ref="AC45:AF45"/>
    <mergeCell ref="AG45:AJ45"/>
    <mergeCell ref="AK45:AN45"/>
    <mergeCell ref="A46:B46"/>
    <mergeCell ref="C46:AB46"/>
    <mergeCell ref="AC46:AF46"/>
    <mergeCell ref="AG46:AJ46"/>
    <mergeCell ref="AK46:AN46"/>
    <mergeCell ref="A47:B47"/>
    <mergeCell ref="C47:AB47"/>
    <mergeCell ref="AC47:AF47"/>
    <mergeCell ref="AG47:AJ47"/>
    <mergeCell ref="AK47:AN47"/>
    <mergeCell ref="A48:B48"/>
    <mergeCell ref="C48:AB48"/>
    <mergeCell ref="AC48:AF48"/>
    <mergeCell ref="AG48:AJ48"/>
    <mergeCell ref="AK48:AN48"/>
    <mergeCell ref="A49:B49"/>
    <mergeCell ref="C49:AB49"/>
    <mergeCell ref="AC49:AF49"/>
    <mergeCell ref="AG49:AJ49"/>
    <mergeCell ref="AK49:AN49"/>
    <mergeCell ref="A50:B50"/>
    <mergeCell ref="C50:AB50"/>
    <mergeCell ref="AC50:AF50"/>
    <mergeCell ref="AG50:AJ50"/>
    <mergeCell ref="AK50:AN50"/>
    <mergeCell ref="A51:B51"/>
    <mergeCell ref="C51:AB51"/>
    <mergeCell ref="AC51:AF51"/>
    <mergeCell ref="AG51:AJ51"/>
    <mergeCell ref="AK51:AN51"/>
    <mergeCell ref="A52:B52"/>
    <mergeCell ref="C52:AB52"/>
    <mergeCell ref="AC52:AF52"/>
    <mergeCell ref="AG52:AJ52"/>
    <mergeCell ref="AK52:AN52"/>
    <mergeCell ref="A53:B53"/>
    <mergeCell ref="C53:AB53"/>
    <mergeCell ref="AC53:AF53"/>
    <mergeCell ref="AG53:AJ53"/>
    <mergeCell ref="AK53:AN53"/>
    <mergeCell ref="A54:B54"/>
    <mergeCell ref="C54:AB54"/>
    <mergeCell ref="AC54:AF54"/>
    <mergeCell ref="AG54:AJ54"/>
    <mergeCell ref="AK54:AN54"/>
    <mergeCell ref="A55:B55"/>
    <mergeCell ref="C55:AB55"/>
    <mergeCell ref="AC55:AF55"/>
    <mergeCell ref="AG55:AJ55"/>
    <mergeCell ref="AK55:AN55"/>
    <mergeCell ref="A56:B56"/>
    <mergeCell ref="C56:AB56"/>
    <mergeCell ref="AC56:AF56"/>
    <mergeCell ref="AG56:AJ56"/>
    <mergeCell ref="AK56:AN56"/>
    <mergeCell ref="A57:B57"/>
    <mergeCell ref="C57:AB57"/>
    <mergeCell ref="AC57:AF57"/>
    <mergeCell ref="AG57:AJ57"/>
    <mergeCell ref="AK57:AN57"/>
    <mergeCell ref="A58:B58"/>
    <mergeCell ref="C58:AB58"/>
    <mergeCell ref="AC58:AF58"/>
    <mergeCell ref="AG58:AJ58"/>
    <mergeCell ref="AK58:AN58"/>
    <mergeCell ref="A59:B59"/>
    <mergeCell ref="C59:AB59"/>
    <mergeCell ref="AC59:AF59"/>
    <mergeCell ref="AG59:AJ59"/>
    <mergeCell ref="AK59:AN59"/>
    <mergeCell ref="A60:B60"/>
    <mergeCell ref="C60:AB60"/>
    <mergeCell ref="AC60:AF60"/>
    <mergeCell ref="AG60:AJ60"/>
    <mergeCell ref="AK60:AN60"/>
    <mergeCell ref="A61:B61"/>
    <mergeCell ref="C61:AB61"/>
    <mergeCell ref="AC61:AF61"/>
    <mergeCell ref="AG61:AJ61"/>
    <mergeCell ref="AK61:AN61"/>
    <mergeCell ref="A62:B62"/>
    <mergeCell ref="C62:AB62"/>
    <mergeCell ref="AC62:AF62"/>
    <mergeCell ref="AG62:AJ62"/>
    <mergeCell ref="AK62:AN62"/>
    <mergeCell ref="A63:B63"/>
    <mergeCell ref="C63:AB63"/>
    <mergeCell ref="AC63:AF63"/>
    <mergeCell ref="AG63:AJ63"/>
    <mergeCell ref="AK63:AN63"/>
    <mergeCell ref="A64:B64"/>
    <mergeCell ref="C64:AB64"/>
    <mergeCell ref="AC64:AF64"/>
    <mergeCell ref="AG64:AJ64"/>
    <mergeCell ref="AK64:AN64"/>
    <mergeCell ref="A65:B65"/>
    <mergeCell ref="C65:AB65"/>
    <mergeCell ref="AC65:AF65"/>
    <mergeCell ref="AG65:AJ65"/>
    <mergeCell ref="AK65:AN65"/>
    <mergeCell ref="A66:B66"/>
    <mergeCell ref="C66:AB66"/>
    <mergeCell ref="AC66:AF66"/>
    <mergeCell ref="AG66:AJ66"/>
    <mergeCell ref="AK66:AN66"/>
    <mergeCell ref="A67:B67"/>
    <mergeCell ref="C67:AB67"/>
    <mergeCell ref="AC67:AF67"/>
    <mergeCell ref="AG67:AJ67"/>
    <mergeCell ref="AK67:AN67"/>
    <mergeCell ref="A68:B68"/>
    <mergeCell ref="C68:AB68"/>
    <mergeCell ref="AC68:AF68"/>
    <mergeCell ref="AG68:AJ68"/>
    <mergeCell ref="AK68:AN68"/>
    <mergeCell ref="A69:B69"/>
    <mergeCell ref="C69:AB69"/>
    <mergeCell ref="AC69:AF69"/>
    <mergeCell ref="AG69:AJ69"/>
    <mergeCell ref="AK69:AN69"/>
    <mergeCell ref="A70:B70"/>
    <mergeCell ref="C70:AB70"/>
    <mergeCell ref="AC70:AF70"/>
    <mergeCell ref="AG70:AJ70"/>
    <mergeCell ref="AK70:AN70"/>
    <mergeCell ref="A71:B71"/>
    <mergeCell ref="C71:AB71"/>
    <mergeCell ref="AC71:AF71"/>
    <mergeCell ref="AG71:AJ71"/>
    <mergeCell ref="AK71:AN71"/>
    <mergeCell ref="A72:B72"/>
    <mergeCell ref="C72:AB72"/>
    <mergeCell ref="AC72:AF72"/>
    <mergeCell ref="AG72:AJ72"/>
    <mergeCell ref="AK72:AN72"/>
    <mergeCell ref="A73:B73"/>
    <mergeCell ref="C73:AB73"/>
    <mergeCell ref="AC73:AF73"/>
    <mergeCell ref="AG73:AJ73"/>
    <mergeCell ref="AK73:AN73"/>
    <mergeCell ref="A74:B74"/>
    <mergeCell ref="C74:AB74"/>
    <mergeCell ref="AC74:AF74"/>
    <mergeCell ref="AG74:AJ74"/>
    <mergeCell ref="AK74:AN74"/>
    <mergeCell ref="A75:B75"/>
    <mergeCell ref="C75:AB75"/>
    <mergeCell ref="AC75:AF75"/>
    <mergeCell ref="AG75:AJ75"/>
    <mergeCell ref="AK75:AN75"/>
    <mergeCell ref="A76:B76"/>
    <mergeCell ref="C76:AB76"/>
    <mergeCell ref="AC76:AF76"/>
    <mergeCell ref="AG76:AJ76"/>
    <mergeCell ref="AK76:AN76"/>
    <mergeCell ref="A77:B77"/>
    <mergeCell ref="C77:AB77"/>
    <mergeCell ref="AC77:AF77"/>
    <mergeCell ref="AG77:AJ77"/>
    <mergeCell ref="AK77:AN77"/>
    <mergeCell ref="A78:B78"/>
    <mergeCell ref="C78:AB78"/>
    <mergeCell ref="AC78:AF78"/>
    <mergeCell ref="AG78:AJ78"/>
    <mergeCell ref="AK78:AN78"/>
    <mergeCell ref="A79:B79"/>
    <mergeCell ref="C79:AB79"/>
    <mergeCell ref="AC79:AF79"/>
    <mergeCell ref="AG79:AJ79"/>
    <mergeCell ref="AK79:AN79"/>
    <mergeCell ref="A80:B80"/>
    <mergeCell ref="C80:AB80"/>
    <mergeCell ref="AC80:AF80"/>
    <mergeCell ref="AG80:AJ80"/>
    <mergeCell ref="AK80:AN80"/>
    <mergeCell ref="A81:B81"/>
    <mergeCell ref="C81:AB81"/>
    <mergeCell ref="AC81:AF81"/>
    <mergeCell ref="AG81:AJ81"/>
    <mergeCell ref="AK81:AN81"/>
    <mergeCell ref="A82:B82"/>
    <mergeCell ref="C82:AB82"/>
    <mergeCell ref="AC82:AF82"/>
    <mergeCell ref="AG82:AJ82"/>
    <mergeCell ref="AK82:AN82"/>
    <mergeCell ref="A83:B83"/>
    <mergeCell ref="C83:AB83"/>
    <mergeCell ref="AC83:AF83"/>
    <mergeCell ref="AG83:AJ83"/>
    <mergeCell ref="AK83:AN83"/>
    <mergeCell ref="A84:B84"/>
    <mergeCell ref="C84:AB84"/>
    <mergeCell ref="AC84:AF84"/>
    <mergeCell ref="AG84:AJ84"/>
    <mergeCell ref="AK84:AN84"/>
    <mergeCell ref="A85:B85"/>
    <mergeCell ref="C85:AB85"/>
    <mergeCell ref="AC85:AF85"/>
    <mergeCell ref="AG85:AJ85"/>
    <mergeCell ref="AK85:AN85"/>
    <mergeCell ref="A86:B86"/>
    <mergeCell ref="C86:AB86"/>
    <mergeCell ref="AC86:AF86"/>
    <mergeCell ref="AG86:AJ86"/>
    <mergeCell ref="AK86:AN86"/>
    <mergeCell ref="A87:B87"/>
    <mergeCell ref="C87:AB87"/>
    <mergeCell ref="AC87:AF87"/>
    <mergeCell ref="AG87:AJ87"/>
    <mergeCell ref="AK87:AN87"/>
    <mergeCell ref="A88:B88"/>
    <mergeCell ref="C88:AB88"/>
    <mergeCell ref="AC88:AF88"/>
    <mergeCell ref="AG88:AJ88"/>
    <mergeCell ref="AK88:AN88"/>
    <mergeCell ref="A89:B89"/>
    <mergeCell ref="C89:AB89"/>
    <mergeCell ref="AC89:AF89"/>
    <mergeCell ref="AG89:AJ89"/>
    <mergeCell ref="AK89:AN89"/>
    <mergeCell ref="A90:B90"/>
    <mergeCell ref="C90:AB90"/>
    <mergeCell ref="AC90:AF90"/>
    <mergeCell ref="AG90:AJ90"/>
    <mergeCell ref="AK90:AN90"/>
    <mergeCell ref="A91:B91"/>
    <mergeCell ref="C91:AB91"/>
    <mergeCell ref="AC91:AF91"/>
    <mergeCell ref="AG91:AJ91"/>
    <mergeCell ref="AK91:AN91"/>
    <mergeCell ref="A92:B92"/>
    <mergeCell ref="C92:AB92"/>
    <mergeCell ref="AC92:AF92"/>
    <mergeCell ref="AG92:AJ92"/>
    <mergeCell ref="AK92:AN92"/>
    <mergeCell ref="A93:B93"/>
    <mergeCell ref="C93:AB93"/>
    <mergeCell ref="AC93:AF93"/>
    <mergeCell ref="AG93:AJ93"/>
    <mergeCell ref="AK93:AN93"/>
    <mergeCell ref="A94:B94"/>
    <mergeCell ref="C94:AB94"/>
    <mergeCell ref="AC94:AF94"/>
    <mergeCell ref="AG94:AJ94"/>
    <mergeCell ref="AK94:AN94"/>
    <mergeCell ref="A95:B95"/>
    <mergeCell ref="C95:AB95"/>
    <mergeCell ref="AC95:AF95"/>
    <mergeCell ref="AG95:AJ95"/>
    <mergeCell ref="AK95:AN95"/>
    <mergeCell ref="A96:B96"/>
    <mergeCell ref="C96:AB96"/>
    <mergeCell ref="AC96:AF96"/>
    <mergeCell ref="AG96:AJ96"/>
    <mergeCell ref="AK96:AN96"/>
    <mergeCell ref="A97:B97"/>
    <mergeCell ref="C97:AB97"/>
    <mergeCell ref="AC97:AF97"/>
    <mergeCell ref="AG97:AJ97"/>
    <mergeCell ref="AK97:AN97"/>
    <mergeCell ref="A98:B98"/>
    <mergeCell ref="C98:AB98"/>
    <mergeCell ref="AC98:AF98"/>
    <mergeCell ref="AG98:AJ98"/>
    <mergeCell ref="AK98:AN98"/>
    <mergeCell ref="A99:B99"/>
    <mergeCell ref="C99:AB99"/>
    <mergeCell ref="AC99:AF99"/>
    <mergeCell ref="AG99:AJ99"/>
    <mergeCell ref="AK99:AN99"/>
    <mergeCell ref="A100:B100"/>
    <mergeCell ref="C100:AB100"/>
    <mergeCell ref="AC100:AF100"/>
    <mergeCell ref="AG100:AJ100"/>
    <mergeCell ref="AK100:AN100"/>
  </mergeCells>
  <printOptions horizontalCentered="1"/>
  <pageMargins left="0.19652777777777777" right="0.39375" top="0.5902777777777778" bottom="0.5902777777777778" header="0.5118055555555555" footer="0.5118055555555555"/>
  <pageSetup fitToHeight="0" fitToWidth="1" horizontalDpi="300" verticalDpi="300" orientation="portrait" paperSize="9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zoomScaleSheetLayoutView="32" workbookViewId="0" topLeftCell="A1">
      <pane xSplit="32" ySplit="7" topLeftCell="AG8" activePane="bottomRight" state="frozen"/>
      <selection pane="topLeft" activeCell="A1" sqref="A1"/>
      <selection pane="topRight" activeCell="AG1" sqref="AG1"/>
      <selection pane="bottomLeft" activeCell="A8" sqref="A8"/>
      <selection pane="bottomRight" activeCell="BI16" sqref="BI16"/>
    </sheetView>
  </sheetViews>
  <sheetFormatPr defaultColWidth="9.140625" defaultRowHeight="15.75" customHeight="1"/>
  <cols>
    <col min="1" max="2" width="2.7109375" style="68" customWidth="1"/>
    <col min="3" max="28" width="2.7109375" style="1" customWidth="1"/>
    <col min="29" max="35" width="2.7109375" style="69" customWidth="1"/>
    <col min="36" max="36" width="4.28125" style="69" customWidth="1"/>
    <col min="37" max="43" width="2.7109375" style="69" customWidth="1"/>
    <col min="44" max="44" width="4.421875" style="69" customWidth="1"/>
    <col min="45" max="47" width="2.7109375" style="69" customWidth="1"/>
    <col min="48" max="48" width="4.421875" style="69" customWidth="1"/>
    <col min="49" max="51" width="2.7109375" style="69" customWidth="1"/>
    <col min="52" max="52" width="3.7109375" style="69" customWidth="1"/>
    <col min="53" max="55" width="2.7109375" style="69" customWidth="1"/>
    <col min="56" max="56" width="4.421875" style="69" customWidth="1"/>
    <col min="57" max="59" width="2.7109375" style="69" customWidth="1"/>
    <col min="60" max="60" width="4.140625" style="69" customWidth="1"/>
    <col min="61" max="64" width="2.8515625" style="69" customWidth="1"/>
    <col min="65" max="67" width="2.7109375" style="69" customWidth="1"/>
    <col min="68" max="68" width="3.57421875" style="69" customWidth="1"/>
    <col min="69" max="71" width="2.7109375" style="69" customWidth="1"/>
    <col min="72" max="72" width="4.28125" style="69" customWidth="1"/>
    <col min="73" max="75" width="2.7109375" style="69" customWidth="1"/>
    <col min="76" max="76" width="4.28125" style="69" customWidth="1"/>
    <col min="77" max="79" width="2.7109375" style="69" customWidth="1"/>
    <col min="80" max="80" width="4.28125" style="69" customWidth="1"/>
    <col min="81" max="83" width="2.7109375" style="69" customWidth="1"/>
    <col min="84" max="84" width="4.421875" style="69" customWidth="1"/>
    <col min="85" max="87" width="2.7109375" style="69" customWidth="1"/>
    <col min="88" max="88" width="4.00390625" style="69" customWidth="1"/>
    <col min="89" max="91" width="2.7109375" style="69" customWidth="1"/>
    <col min="92" max="92" width="3.421875" style="69" customWidth="1"/>
    <col min="93" max="95" width="2.7109375" style="69" customWidth="1"/>
    <col min="96" max="96" width="4.8515625" style="69" customWidth="1"/>
    <col min="97" max="99" width="2.7109375" style="69" customWidth="1"/>
    <col min="100" max="100" width="3.421875" style="69" customWidth="1"/>
    <col min="101" max="103" width="2.7109375" style="69" customWidth="1"/>
    <col min="104" max="104" width="4.57421875" style="69" customWidth="1"/>
    <col min="105" max="107" width="2.7109375" style="69" customWidth="1"/>
    <col min="108" max="108" width="4.57421875" style="69" customWidth="1"/>
    <col min="109" max="115" width="2.7109375" style="69" customWidth="1"/>
    <col min="116" max="116" width="5.140625" style="69" customWidth="1"/>
    <col min="117" max="119" width="2.7109375" style="69" customWidth="1"/>
    <col min="120" max="120" width="3.8515625" style="69" customWidth="1"/>
    <col min="121" max="123" width="2.7109375" style="69" customWidth="1"/>
    <col min="124" max="124" width="3.57421875" style="69" customWidth="1"/>
    <col min="125" max="127" width="2.7109375" style="69" customWidth="1"/>
    <col min="128" max="128" width="4.00390625" style="69" customWidth="1"/>
    <col min="129" max="131" width="2.7109375" style="69" customWidth="1"/>
    <col min="132" max="132" width="3.8515625" style="69" customWidth="1"/>
    <col min="133" max="135" width="2.7109375" style="69" customWidth="1"/>
    <col min="136" max="136" width="6.8515625" style="69" customWidth="1"/>
    <col min="137" max="140" width="2.7109375" style="70" customWidth="1"/>
    <col min="141" max="16384" width="9.140625" style="69" customWidth="1"/>
  </cols>
  <sheetData>
    <row r="1" spans="1:256" s="71" customFormat="1" ht="15.75" customHeight="1">
      <c r="A1" s="71" t="s">
        <v>440</v>
      </c>
      <c r="EG1" s="72"/>
      <c r="EH1" s="72"/>
      <c r="EI1" s="72"/>
      <c r="EJ1" s="72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</row>
    <row r="2" spans="1:256" s="73" customFormat="1" ht="15.75" customHeight="1">
      <c r="A2" s="73" t="s">
        <v>69</v>
      </c>
      <c r="EG2" s="74"/>
      <c r="EH2" s="74"/>
      <c r="EI2" s="74"/>
      <c r="EJ2" s="74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1:136" s="69" customFormat="1" ht="25.5" customHeight="1">
      <c r="A3" s="75"/>
      <c r="B3" s="75"/>
      <c r="C3" s="76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 t="s">
        <v>3</v>
      </c>
      <c r="AD3" s="77"/>
      <c r="AE3" s="77"/>
      <c r="AF3" s="77"/>
      <c r="AG3" s="77" t="s">
        <v>70</v>
      </c>
      <c r="AH3" s="77"/>
      <c r="AI3" s="77"/>
      <c r="AJ3" s="77"/>
      <c r="AK3" s="77" t="s">
        <v>4</v>
      </c>
      <c r="AL3" s="77"/>
      <c r="AM3" s="77"/>
      <c r="AN3" s="77"/>
      <c r="AO3" s="78" t="s">
        <v>441</v>
      </c>
      <c r="AP3" s="78"/>
      <c r="AQ3" s="78"/>
      <c r="AR3" s="78"/>
      <c r="AS3" s="78" t="s">
        <v>7</v>
      </c>
      <c r="AT3" s="78"/>
      <c r="AU3" s="78"/>
      <c r="AV3" s="78"/>
      <c r="AW3" s="78" t="s">
        <v>442</v>
      </c>
      <c r="AX3" s="78"/>
      <c r="AY3" s="78"/>
      <c r="AZ3" s="78"/>
      <c r="BA3" s="77" t="s">
        <v>9</v>
      </c>
      <c r="BB3" s="77"/>
      <c r="BC3" s="77"/>
      <c r="BD3" s="77"/>
      <c r="BE3" s="77" t="s">
        <v>443</v>
      </c>
      <c r="BF3" s="77"/>
      <c r="BG3" s="77"/>
      <c r="BH3" s="77"/>
      <c r="BI3" s="77" t="s">
        <v>444</v>
      </c>
      <c r="BJ3" s="77"/>
      <c r="BK3" s="77"/>
      <c r="BL3" s="77"/>
      <c r="BM3" s="77" t="s">
        <v>445</v>
      </c>
      <c r="BN3" s="77"/>
      <c r="BO3" s="77"/>
      <c r="BP3" s="77"/>
      <c r="BQ3" s="77" t="s">
        <v>446</v>
      </c>
      <c r="BR3" s="77"/>
      <c r="BS3" s="77"/>
      <c r="BT3" s="77"/>
      <c r="BU3" s="77" t="s">
        <v>446</v>
      </c>
      <c r="BV3" s="77"/>
      <c r="BW3" s="77"/>
      <c r="BX3" s="77"/>
      <c r="BY3" s="77" t="s">
        <v>446</v>
      </c>
      <c r="BZ3" s="77"/>
      <c r="CA3" s="77"/>
      <c r="CB3" s="77"/>
      <c r="CC3" s="77" t="s">
        <v>447</v>
      </c>
      <c r="CD3" s="77"/>
      <c r="CE3" s="77"/>
      <c r="CF3" s="77"/>
      <c r="CG3" s="77" t="s">
        <v>448</v>
      </c>
      <c r="CH3" s="77"/>
      <c r="CI3" s="77"/>
      <c r="CJ3" s="77"/>
      <c r="CK3" s="77" t="s">
        <v>449</v>
      </c>
      <c r="CL3" s="77"/>
      <c r="CM3" s="77"/>
      <c r="CN3" s="77"/>
      <c r="CO3" s="77" t="s">
        <v>450</v>
      </c>
      <c r="CP3" s="77"/>
      <c r="CQ3" s="77"/>
      <c r="CR3" s="77"/>
      <c r="CS3" s="77" t="s">
        <v>450</v>
      </c>
      <c r="CT3" s="77"/>
      <c r="CU3" s="77"/>
      <c r="CV3" s="77"/>
      <c r="CW3" s="77" t="s">
        <v>451</v>
      </c>
      <c r="CX3" s="77"/>
      <c r="CY3" s="77"/>
      <c r="CZ3" s="77"/>
      <c r="DA3" s="77" t="s">
        <v>451</v>
      </c>
      <c r="DB3" s="77"/>
      <c r="DC3" s="77"/>
      <c r="DD3" s="77"/>
      <c r="DE3" s="77" t="s">
        <v>452</v>
      </c>
      <c r="DF3" s="77"/>
      <c r="DG3" s="77"/>
      <c r="DH3" s="77"/>
      <c r="DI3" s="78" t="s">
        <v>442</v>
      </c>
      <c r="DJ3" s="78"/>
      <c r="DK3" s="78"/>
      <c r="DL3" s="78"/>
      <c r="DM3" s="77" t="s">
        <v>453</v>
      </c>
      <c r="DN3" s="77"/>
      <c r="DO3" s="77"/>
      <c r="DP3" s="77"/>
      <c r="DQ3" s="77" t="s">
        <v>454</v>
      </c>
      <c r="DR3" s="77"/>
      <c r="DS3" s="77"/>
      <c r="DT3" s="77"/>
      <c r="DU3" s="77" t="s">
        <v>454</v>
      </c>
      <c r="DV3" s="77"/>
      <c r="DW3" s="77"/>
      <c r="DX3" s="77"/>
      <c r="DY3" s="77" t="s">
        <v>455</v>
      </c>
      <c r="DZ3" s="77"/>
      <c r="EA3" s="77"/>
      <c r="EB3" s="77"/>
      <c r="EC3" s="75" t="s">
        <v>456</v>
      </c>
      <c r="ED3" s="75"/>
      <c r="EE3" s="75"/>
      <c r="EF3" s="75"/>
    </row>
    <row r="4" spans="1:136" s="69" customFormat="1" ht="30" customHeight="1">
      <c r="A4" s="79" t="s">
        <v>1</v>
      </c>
      <c r="B4" s="79"/>
      <c r="C4" s="80" t="s">
        <v>13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1" t="s">
        <v>71</v>
      </c>
      <c r="AD4" s="81"/>
      <c r="AE4" s="81"/>
      <c r="AF4" s="81"/>
      <c r="AG4" s="81" t="s">
        <v>457</v>
      </c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</row>
    <row r="5" spans="1:136" s="69" customFormat="1" ht="15" customHeight="1">
      <c r="A5" s="79"/>
      <c r="B5" s="79"/>
      <c r="C5" s="82" t="s">
        <v>458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3"/>
      <c r="AD5" s="83"/>
      <c r="AE5" s="83"/>
      <c r="AF5" s="83"/>
      <c r="AG5" s="83" t="s">
        <v>459</v>
      </c>
      <c r="AH5" s="83"/>
      <c r="AI5" s="83"/>
      <c r="AJ5" s="83"/>
      <c r="AK5" s="83" t="s">
        <v>460</v>
      </c>
      <c r="AL5" s="83"/>
      <c r="AM5" s="83"/>
      <c r="AN5" s="83"/>
      <c r="AO5" s="83" t="s">
        <v>461</v>
      </c>
      <c r="AP5" s="83"/>
      <c r="AQ5" s="83"/>
      <c r="AR5" s="83"/>
      <c r="AS5" s="83" t="s">
        <v>462</v>
      </c>
      <c r="AT5" s="83"/>
      <c r="AU5" s="83"/>
      <c r="AV5" s="83"/>
      <c r="AW5" s="83" t="s">
        <v>463</v>
      </c>
      <c r="AX5" s="83"/>
      <c r="AY5" s="83"/>
      <c r="AZ5" s="83"/>
      <c r="BA5" s="83" t="s">
        <v>464</v>
      </c>
      <c r="BB5" s="83"/>
      <c r="BC5" s="83"/>
      <c r="BD5" s="83"/>
      <c r="BE5" s="83" t="s">
        <v>465</v>
      </c>
      <c r="BF5" s="83"/>
      <c r="BG5" s="83"/>
      <c r="BH5" s="83"/>
      <c r="BI5" s="83" t="s">
        <v>466</v>
      </c>
      <c r="BJ5" s="83"/>
      <c r="BK5" s="83"/>
      <c r="BL5" s="83"/>
      <c r="BM5" s="83" t="s">
        <v>467</v>
      </c>
      <c r="BN5" s="83"/>
      <c r="BO5" s="83"/>
      <c r="BP5" s="83"/>
      <c r="BQ5" s="83" t="s">
        <v>468</v>
      </c>
      <c r="BR5" s="83"/>
      <c r="BS5" s="83"/>
      <c r="BT5" s="83"/>
      <c r="BU5" s="83" t="s">
        <v>469</v>
      </c>
      <c r="BV5" s="83"/>
      <c r="BW5" s="83"/>
      <c r="BX5" s="83"/>
      <c r="BY5" s="83" t="s">
        <v>470</v>
      </c>
      <c r="BZ5" s="83"/>
      <c r="CA5" s="83"/>
      <c r="CB5" s="83"/>
      <c r="CC5" s="83" t="s">
        <v>471</v>
      </c>
      <c r="CD5" s="83"/>
      <c r="CE5" s="83"/>
      <c r="CF5" s="83"/>
      <c r="CG5" s="83" t="s">
        <v>472</v>
      </c>
      <c r="CH5" s="83"/>
      <c r="CI5" s="83"/>
      <c r="CJ5" s="83"/>
      <c r="CK5" s="83" t="s">
        <v>473</v>
      </c>
      <c r="CL5" s="83"/>
      <c r="CM5" s="83"/>
      <c r="CN5" s="83"/>
      <c r="CO5" s="83" t="s">
        <v>474</v>
      </c>
      <c r="CP5" s="83"/>
      <c r="CQ5" s="83"/>
      <c r="CR5" s="83"/>
      <c r="CS5" s="83">
        <v>104037</v>
      </c>
      <c r="CT5" s="83"/>
      <c r="CU5" s="83"/>
      <c r="CV5" s="83"/>
      <c r="CW5" s="83">
        <v>101150</v>
      </c>
      <c r="CX5" s="83"/>
      <c r="CY5" s="83"/>
      <c r="CZ5" s="83"/>
      <c r="DA5" s="83">
        <v>106020</v>
      </c>
      <c r="DB5" s="83"/>
      <c r="DC5" s="83"/>
      <c r="DD5" s="83"/>
      <c r="DE5" s="83">
        <v>103010</v>
      </c>
      <c r="DF5" s="83"/>
      <c r="DG5" s="83"/>
      <c r="DH5" s="83"/>
      <c r="DI5" s="83">
        <v>104042</v>
      </c>
      <c r="DJ5" s="83"/>
      <c r="DK5" s="83"/>
      <c r="DL5" s="83"/>
      <c r="DM5" s="83">
        <v>104051</v>
      </c>
      <c r="DN5" s="83"/>
      <c r="DO5" s="83"/>
      <c r="DP5" s="83"/>
      <c r="DQ5" s="83">
        <v>107051</v>
      </c>
      <c r="DR5" s="83"/>
      <c r="DS5" s="83"/>
      <c r="DT5" s="83"/>
      <c r="DU5" s="83">
        <v>107052</v>
      </c>
      <c r="DV5" s="83"/>
      <c r="DW5" s="83"/>
      <c r="DX5" s="83"/>
      <c r="DY5" s="83">
        <v>107060</v>
      </c>
      <c r="DZ5" s="83"/>
      <c r="EA5" s="83"/>
      <c r="EB5" s="83"/>
      <c r="EC5" s="84" t="s">
        <v>475</v>
      </c>
      <c r="ED5" s="84"/>
      <c r="EE5" s="84"/>
      <c r="EF5" s="84"/>
    </row>
    <row r="6" spans="1:136" s="69" customFormat="1" ht="15" customHeight="1">
      <c r="A6" s="79"/>
      <c r="B6" s="79"/>
      <c r="C6" s="82" t="s">
        <v>476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3"/>
      <c r="AD6" s="83"/>
      <c r="AE6" s="83"/>
      <c r="AF6" s="83"/>
      <c r="AG6" s="83">
        <v>841112</v>
      </c>
      <c r="AH6" s="83"/>
      <c r="AI6" s="83"/>
      <c r="AJ6" s="83"/>
      <c r="AK6" s="83">
        <v>960302</v>
      </c>
      <c r="AL6" s="83"/>
      <c r="AM6" s="83"/>
      <c r="AN6" s="83"/>
      <c r="AO6" s="83">
        <v>841913</v>
      </c>
      <c r="AP6" s="83"/>
      <c r="AQ6" s="83"/>
      <c r="AR6" s="83"/>
      <c r="AS6" s="83">
        <v>890444</v>
      </c>
      <c r="AT6" s="83"/>
      <c r="AU6" s="83"/>
      <c r="AV6" s="83"/>
      <c r="AW6" s="83">
        <v>890442</v>
      </c>
      <c r="AX6" s="83"/>
      <c r="AY6" s="83"/>
      <c r="AZ6" s="83"/>
      <c r="BA6" s="83">
        <v>522001</v>
      </c>
      <c r="BB6" s="83"/>
      <c r="BC6" s="83"/>
      <c r="BD6" s="83"/>
      <c r="BE6" s="83">
        <v>841402</v>
      </c>
      <c r="BF6" s="83"/>
      <c r="BG6" s="83"/>
      <c r="BH6" s="83"/>
      <c r="BI6" s="83"/>
      <c r="BJ6" s="83"/>
      <c r="BK6" s="83"/>
      <c r="BL6" s="83"/>
      <c r="BM6" s="83">
        <v>841403</v>
      </c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>
        <v>910123</v>
      </c>
      <c r="CD6" s="83"/>
      <c r="CE6" s="83"/>
      <c r="CF6" s="83"/>
      <c r="CG6" s="83">
        <v>910502</v>
      </c>
      <c r="CH6" s="83"/>
      <c r="CI6" s="83"/>
      <c r="CJ6" s="83"/>
      <c r="CK6" s="83">
        <v>890301</v>
      </c>
      <c r="CL6" s="83"/>
      <c r="CM6" s="83"/>
      <c r="CN6" s="83"/>
      <c r="CO6" s="83">
        <v>562913</v>
      </c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>
        <v>882123</v>
      </c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>
        <v>882122</v>
      </c>
      <c r="DZ6" s="83"/>
      <c r="EA6" s="83"/>
      <c r="EB6" s="83"/>
      <c r="EC6" s="84"/>
      <c r="ED6" s="84"/>
      <c r="EE6" s="84"/>
      <c r="EF6" s="84"/>
    </row>
    <row r="7" spans="1:136" s="69" customFormat="1" ht="64.5" customHeight="1">
      <c r="A7" s="79"/>
      <c r="B7" s="79"/>
      <c r="C7" s="82" t="s">
        <v>477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3"/>
      <c r="AD7" s="83"/>
      <c r="AE7" s="83"/>
      <c r="AF7" s="83"/>
      <c r="AG7" s="85" t="s">
        <v>478</v>
      </c>
      <c r="AH7" s="85"/>
      <c r="AI7" s="85"/>
      <c r="AJ7" s="85"/>
      <c r="AK7" s="85" t="s">
        <v>479</v>
      </c>
      <c r="AL7" s="85"/>
      <c r="AM7" s="85"/>
      <c r="AN7" s="85"/>
      <c r="AO7" s="85" t="s">
        <v>480</v>
      </c>
      <c r="AP7" s="85"/>
      <c r="AQ7" s="85"/>
      <c r="AR7" s="85"/>
      <c r="AS7" s="85" t="s">
        <v>481</v>
      </c>
      <c r="AT7" s="85"/>
      <c r="AU7" s="85"/>
      <c r="AV7" s="85"/>
      <c r="AW7" s="85" t="s">
        <v>482</v>
      </c>
      <c r="AX7" s="85"/>
      <c r="AY7" s="85"/>
      <c r="AZ7" s="85"/>
      <c r="BA7" s="85" t="s">
        <v>483</v>
      </c>
      <c r="BB7" s="85"/>
      <c r="BC7" s="85"/>
      <c r="BD7" s="85"/>
      <c r="BE7" s="83" t="s">
        <v>484</v>
      </c>
      <c r="BF7" s="83"/>
      <c r="BG7" s="83"/>
      <c r="BH7" s="83"/>
      <c r="BI7" s="85" t="s">
        <v>485</v>
      </c>
      <c r="BJ7" s="85"/>
      <c r="BK7" s="85"/>
      <c r="BL7" s="85"/>
      <c r="BM7" s="85" t="s">
        <v>486</v>
      </c>
      <c r="BN7" s="85"/>
      <c r="BO7" s="85"/>
      <c r="BP7" s="85"/>
      <c r="BQ7" s="85" t="s">
        <v>487</v>
      </c>
      <c r="BR7" s="85"/>
      <c r="BS7" s="85"/>
      <c r="BT7" s="85"/>
      <c r="BU7" s="85" t="s">
        <v>488</v>
      </c>
      <c r="BV7" s="85"/>
      <c r="BW7" s="85"/>
      <c r="BX7" s="85"/>
      <c r="BY7" s="85" t="s">
        <v>489</v>
      </c>
      <c r="BZ7" s="85"/>
      <c r="CA7" s="85"/>
      <c r="CB7" s="85"/>
      <c r="CC7" s="85" t="s">
        <v>490</v>
      </c>
      <c r="CD7" s="85"/>
      <c r="CE7" s="85"/>
      <c r="CF7" s="85"/>
      <c r="CG7" s="85" t="s">
        <v>491</v>
      </c>
      <c r="CH7" s="85"/>
      <c r="CI7" s="85"/>
      <c r="CJ7" s="85"/>
      <c r="CK7" s="85" t="s">
        <v>492</v>
      </c>
      <c r="CL7" s="85"/>
      <c r="CM7" s="85"/>
      <c r="CN7" s="85"/>
      <c r="CO7" s="85" t="s">
        <v>493</v>
      </c>
      <c r="CP7" s="85"/>
      <c r="CQ7" s="85"/>
      <c r="CR7" s="85"/>
      <c r="CS7" s="85" t="s">
        <v>494</v>
      </c>
      <c r="CT7" s="85"/>
      <c r="CU7" s="85"/>
      <c r="CV7" s="85"/>
      <c r="CW7" s="85" t="s">
        <v>495</v>
      </c>
      <c r="CX7" s="85"/>
      <c r="CY7" s="85"/>
      <c r="CZ7" s="85"/>
      <c r="DA7" s="85" t="s">
        <v>496</v>
      </c>
      <c r="DB7" s="85"/>
      <c r="DC7" s="85"/>
      <c r="DD7" s="85"/>
      <c r="DE7" s="85" t="s">
        <v>497</v>
      </c>
      <c r="DF7" s="85"/>
      <c r="DG7" s="85"/>
      <c r="DH7" s="85"/>
      <c r="DI7" s="85" t="s">
        <v>498</v>
      </c>
      <c r="DJ7" s="85"/>
      <c r="DK7" s="85"/>
      <c r="DL7" s="85"/>
      <c r="DM7" s="85" t="s">
        <v>499</v>
      </c>
      <c r="DN7" s="85"/>
      <c r="DO7" s="85"/>
      <c r="DP7" s="85"/>
      <c r="DQ7" s="85" t="s">
        <v>500</v>
      </c>
      <c r="DR7" s="85"/>
      <c r="DS7" s="85"/>
      <c r="DT7" s="85"/>
      <c r="DU7" s="85" t="s">
        <v>501</v>
      </c>
      <c r="DV7" s="85"/>
      <c r="DW7" s="85"/>
      <c r="DX7" s="85"/>
      <c r="DY7" s="85" t="s">
        <v>502</v>
      </c>
      <c r="DZ7" s="85"/>
      <c r="EA7" s="85"/>
      <c r="EB7" s="85"/>
      <c r="EC7" s="84"/>
      <c r="ED7" s="84"/>
      <c r="EE7" s="84"/>
      <c r="EF7" s="84"/>
    </row>
    <row r="8" spans="1:136" s="69" customFormat="1" ht="12.75" customHeight="1">
      <c r="A8" s="79"/>
      <c r="B8" s="79"/>
      <c r="C8" s="84" t="s">
        <v>503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3"/>
      <c r="AD8" s="83"/>
      <c r="AE8" s="83"/>
      <c r="AF8" s="83"/>
      <c r="AG8" s="85" t="s">
        <v>504</v>
      </c>
      <c r="AH8" s="85"/>
      <c r="AI8" s="85"/>
      <c r="AJ8" s="85"/>
      <c r="AK8" s="85" t="s">
        <v>504</v>
      </c>
      <c r="AL8" s="85"/>
      <c r="AM8" s="85"/>
      <c r="AN8" s="85"/>
      <c r="AO8" s="85" t="s">
        <v>504</v>
      </c>
      <c r="AP8" s="85"/>
      <c r="AQ8" s="85"/>
      <c r="AR8" s="85"/>
      <c r="AS8" s="85" t="s">
        <v>504</v>
      </c>
      <c r="AT8" s="85"/>
      <c r="AU8" s="85"/>
      <c r="AV8" s="85"/>
      <c r="AW8" s="85" t="s">
        <v>504</v>
      </c>
      <c r="AX8" s="85"/>
      <c r="AY8" s="85"/>
      <c r="AZ8" s="85"/>
      <c r="BA8" s="85" t="s">
        <v>504</v>
      </c>
      <c r="BB8" s="85"/>
      <c r="BC8" s="85"/>
      <c r="BD8" s="85"/>
      <c r="BE8" s="85" t="s">
        <v>504</v>
      </c>
      <c r="BF8" s="85"/>
      <c r="BG8" s="85"/>
      <c r="BH8" s="85"/>
      <c r="BI8" s="85" t="s">
        <v>504</v>
      </c>
      <c r="BJ8" s="85"/>
      <c r="BK8" s="85"/>
      <c r="BL8" s="85"/>
      <c r="BM8" s="85" t="s">
        <v>504</v>
      </c>
      <c r="BN8" s="85"/>
      <c r="BO8" s="85"/>
      <c r="BP8" s="85"/>
      <c r="BQ8" s="85" t="s">
        <v>504</v>
      </c>
      <c r="BR8" s="85"/>
      <c r="BS8" s="85"/>
      <c r="BT8" s="85"/>
      <c r="BU8" s="85" t="s">
        <v>504</v>
      </c>
      <c r="BV8" s="85"/>
      <c r="BW8" s="85"/>
      <c r="BX8" s="85"/>
      <c r="BY8" s="85" t="s">
        <v>504</v>
      </c>
      <c r="BZ8" s="85"/>
      <c r="CA8" s="85"/>
      <c r="CB8" s="85"/>
      <c r="CC8" s="85" t="s">
        <v>504</v>
      </c>
      <c r="CD8" s="85"/>
      <c r="CE8" s="85"/>
      <c r="CF8" s="85"/>
      <c r="CG8" s="85" t="s">
        <v>504</v>
      </c>
      <c r="CH8" s="85"/>
      <c r="CI8" s="85"/>
      <c r="CJ8" s="85"/>
      <c r="CK8" s="85" t="s">
        <v>505</v>
      </c>
      <c r="CL8" s="85"/>
      <c r="CM8" s="85"/>
      <c r="CN8" s="85"/>
      <c r="CO8" s="85" t="s">
        <v>504</v>
      </c>
      <c r="CP8" s="85"/>
      <c r="CQ8" s="85"/>
      <c r="CR8" s="85"/>
      <c r="CS8" s="85" t="s">
        <v>504</v>
      </c>
      <c r="CT8" s="85"/>
      <c r="CU8" s="85"/>
      <c r="CV8" s="85"/>
      <c r="CW8" s="85" t="s">
        <v>504</v>
      </c>
      <c r="CX8" s="85"/>
      <c r="CY8" s="85"/>
      <c r="CZ8" s="85"/>
      <c r="DA8" s="85" t="s">
        <v>504</v>
      </c>
      <c r="DB8" s="85"/>
      <c r="DC8" s="85"/>
      <c r="DD8" s="85"/>
      <c r="DE8" s="85" t="s">
        <v>504</v>
      </c>
      <c r="DF8" s="85"/>
      <c r="DG8" s="85"/>
      <c r="DH8" s="85"/>
      <c r="DI8" s="85" t="s">
        <v>504</v>
      </c>
      <c r="DJ8" s="85"/>
      <c r="DK8" s="85"/>
      <c r="DL8" s="85"/>
      <c r="DM8" s="85" t="s">
        <v>504</v>
      </c>
      <c r="DN8" s="85"/>
      <c r="DO8" s="85"/>
      <c r="DP8" s="85"/>
      <c r="DQ8" s="85" t="s">
        <v>504</v>
      </c>
      <c r="DR8" s="85"/>
      <c r="DS8" s="85"/>
      <c r="DT8" s="85"/>
      <c r="DU8" s="85" t="s">
        <v>504</v>
      </c>
      <c r="DV8" s="85"/>
      <c r="DW8" s="85"/>
      <c r="DX8" s="85"/>
      <c r="DY8" s="85" t="s">
        <v>504</v>
      </c>
      <c r="DZ8" s="85"/>
      <c r="EA8" s="85"/>
      <c r="EB8" s="85"/>
      <c r="EC8" s="84"/>
      <c r="ED8" s="84"/>
      <c r="EE8" s="84"/>
      <c r="EF8" s="84"/>
    </row>
    <row r="9" spans="1:136" s="69" customFormat="1" ht="15.75" customHeight="1">
      <c r="A9" s="86" t="s">
        <v>72</v>
      </c>
      <c r="B9" s="86"/>
      <c r="C9" s="87" t="s">
        <v>253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8" t="s">
        <v>254</v>
      </c>
      <c r="AD9" s="88"/>
      <c r="AE9" s="88"/>
      <c r="AF9" s="88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>
        <v>5216000</v>
      </c>
      <c r="AT9" s="89"/>
      <c r="AU9" s="89"/>
      <c r="AV9" s="89"/>
      <c r="AW9" s="89">
        <v>3562000</v>
      </c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>
        <v>460000</v>
      </c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>
        <v>2070000</v>
      </c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90">
        <f aca="true" t="shared" si="0" ref="EC9:EC31">SUM(AG9:EB9)</f>
        <v>11308000</v>
      </c>
      <c r="ED9" s="90"/>
      <c r="EE9" s="90"/>
      <c r="EF9" s="90"/>
    </row>
    <row r="10" spans="1:136" s="69" customFormat="1" ht="15.75" customHeight="1">
      <c r="A10" s="86" t="s">
        <v>73</v>
      </c>
      <c r="B10" s="86"/>
      <c r="C10" s="87" t="s">
        <v>255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91" t="s">
        <v>256</v>
      </c>
      <c r="AD10" s="91"/>
      <c r="AE10" s="91"/>
      <c r="AF10" s="91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90">
        <f t="shared" si="0"/>
        <v>0</v>
      </c>
      <c r="ED10" s="90"/>
      <c r="EE10" s="90"/>
      <c r="EF10" s="90"/>
    </row>
    <row r="11" spans="1:136" s="69" customFormat="1" ht="15.75" customHeight="1">
      <c r="A11" s="86" t="s">
        <v>74</v>
      </c>
      <c r="B11" s="86"/>
      <c r="C11" s="87" t="s">
        <v>257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91" t="s">
        <v>258</v>
      </c>
      <c r="AD11" s="91"/>
      <c r="AE11" s="91"/>
      <c r="AF11" s="91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90">
        <f t="shared" si="0"/>
        <v>0</v>
      </c>
      <c r="ED11" s="90"/>
      <c r="EE11" s="90"/>
      <c r="EF11" s="90"/>
    </row>
    <row r="12" spans="1:136" s="69" customFormat="1" ht="15.75" customHeight="1">
      <c r="A12" s="86" t="s">
        <v>75</v>
      </c>
      <c r="B12" s="86"/>
      <c r="C12" s="13" t="s">
        <v>259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91" t="s">
        <v>260</v>
      </c>
      <c r="AD12" s="91"/>
      <c r="AE12" s="91"/>
      <c r="AF12" s="91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90">
        <f t="shared" si="0"/>
        <v>0</v>
      </c>
      <c r="ED12" s="90"/>
      <c r="EE12" s="90"/>
      <c r="EF12" s="90"/>
    </row>
    <row r="13" spans="1:136" s="69" customFormat="1" ht="15.75" customHeight="1">
      <c r="A13" s="86" t="s">
        <v>76</v>
      </c>
      <c r="B13" s="86"/>
      <c r="C13" s="13" t="s">
        <v>261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91" t="s">
        <v>262</v>
      </c>
      <c r="AD13" s="91"/>
      <c r="AE13" s="91"/>
      <c r="AF13" s="91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90">
        <f t="shared" si="0"/>
        <v>0</v>
      </c>
      <c r="ED13" s="90"/>
      <c r="EE13" s="90"/>
      <c r="EF13" s="90"/>
    </row>
    <row r="14" spans="1:136" s="69" customFormat="1" ht="15.75" customHeight="1">
      <c r="A14" s="86" t="s">
        <v>78</v>
      </c>
      <c r="B14" s="86"/>
      <c r="C14" s="13" t="s">
        <v>263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91" t="s">
        <v>264</v>
      </c>
      <c r="AD14" s="91"/>
      <c r="AE14" s="91"/>
      <c r="AF14" s="91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90">
        <f t="shared" si="0"/>
        <v>0</v>
      </c>
      <c r="ED14" s="90"/>
      <c r="EE14" s="90"/>
      <c r="EF14" s="90"/>
    </row>
    <row r="15" spans="1:136" s="69" customFormat="1" ht="15.75" customHeight="1">
      <c r="A15" s="86" t="s">
        <v>79</v>
      </c>
      <c r="B15" s="86"/>
      <c r="C15" s="13" t="s">
        <v>265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91" t="s">
        <v>266</v>
      </c>
      <c r="AD15" s="91"/>
      <c r="AE15" s="91"/>
      <c r="AF15" s="91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>
        <v>300000</v>
      </c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>
        <v>10000</v>
      </c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>
        <v>144000</v>
      </c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90">
        <f t="shared" si="0"/>
        <v>454000</v>
      </c>
      <c r="ED15" s="90"/>
      <c r="EE15" s="90"/>
      <c r="EF15" s="90"/>
    </row>
    <row r="16" spans="1:136" s="69" customFormat="1" ht="15.75" customHeight="1">
      <c r="A16" s="86" t="s">
        <v>82</v>
      </c>
      <c r="B16" s="86"/>
      <c r="C16" s="13" t="s">
        <v>267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91" t="s">
        <v>268</v>
      </c>
      <c r="AD16" s="91"/>
      <c r="AE16" s="91"/>
      <c r="AF16" s="91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90">
        <f t="shared" si="0"/>
        <v>0</v>
      </c>
      <c r="ED16" s="90"/>
      <c r="EE16" s="90"/>
      <c r="EF16" s="90"/>
    </row>
    <row r="17" spans="1:136" s="69" customFormat="1" ht="15.75" customHeight="1">
      <c r="A17" s="86" t="s">
        <v>85</v>
      </c>
      <c r="B17" s="86"/>
      <c r="C17" s="16" t="s">
        <v>269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91" t="s">
        <v>270</v>
      </c>
      <c r="AD17" s="91"/>
      <c r="AE17" s="91"/>
      <c r="AF17" s="91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>
        <v>16000</v>
      </c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90">
        <f t="shared" si="0"/>
        <v>16000</v>
      </c>
      <c r="ED17" s="90"/>
      <c r="EE17" s="90"/>
      <c r="EF17" s="90"/>
    </row>
    <row r="18" spans="1:136" s="69" customFormat="1" ht="15.75" customHeight="1">
      <c r="A18" s="86" t="s">
        <v>88</v>
      </c>
      <c r="B18" s="86"/>
      <c r="C18" s="16" t="s">
        <v>271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91" t="s">
        <v>272</v>
      </c>
      <c r="AD18" s="91"/>
      <c r="AE18" s="91"/>
      <c r="AF18" s="91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>
        <v>18000</v>
      </c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90">
        <f t="shared" si="0"/>
        <v>18000</v>
      </c>
      <c r="ED18" s="90"/>
      <c r="EE18" s="90"/>
      <c r="EF18" s="90"/>
    </row>
    <row r="19" spans="1:136" s="69" customFormat="1" ht="15.75" customHeight="1">
      <c r="A19" s="86" t="s">
        <v>91</v>
      </c>
      <c r="B19" s="86"/>
      <c r="C19" s="16" t="s">
        <v>273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91" t="s">
        <v>274</v>
      </c>
      <c r="AD19" s="91"/>
      <c r="AE19" s="91"/>
      <c r="AF19" s="91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90">
        <f t="shared" si="0"/>
        <v>0</v>
      </c>
      <c r="ED19" s="90"/>
      <c r="EE19" s="90"/>
      <c r="EF19" s="90"/>
    </row>
    <row r="20" spans="1:136" s="92" customFormat="1" ht="15.75" customHeight="1">
      <c r="A20" s="86" t="s">
        <v>94</v>
      </c>
      <c r="B20" s="86"/>
      <c r="C20" s="16" t="s">
        <v>275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91" t="s">
        <v>276</v>
      </c>
      <c r="AD20" s="91"/>
      <c r="AE20" s="91"/>
      <c r="AF20" s="91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90">
        <f t="shared" si="0"/>
        <v>0</v>
      </c>
      <c r="ED20" s="90"/>
      <c r="EE20" s="90"/>
      <c r="EF20" s="90"/>
    </row>
    <row r="21" spans="1:136" s="92" customFormat="1" ht="15.75" customHeight="1">
      <c r="A21" s="86" t="s">
        <v>95</v>
      </c>
      <c r="B21" s="86"/>
      <c r="C21" s="16" t="s">
        <v>277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91" t="s">
        <v>278</v>
      </c>
      <c r="AD21" s="91"/>
      <c r="AE21" s="91"/>
      <c r="AF21" s="91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90">
        <f t="shared" si="0"/>
        <v>0</v>
      </c>
      <c r="ED21" s="90"/>
      <c r="EE21" s="90"/>
      <c r="EF21" s="90"/>
    </row>
    <row r="22" spans="1:136" s="92" customFormat="1" ht="15.75" customHeight="1">
      <c r="A22" s="86" t="s">
        <v>98</v>
      </c>
      <c r="B22" s="86"/>
      <c r="C22" s="25" t="s">
        <v>279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93" t="s">
        <v>280</v>
      </c>
      <c r="AD22" s="93"/>
      <c r="AE22" s="93"/>
      <c r="AF22" s="93"/>
      <c r="AG22" s="90">
        <f>SUM(AG9:AJ21)</f>
        <v>0</v>
      </c>
      <c r="AH22" s="90"/>
      <c r="AI22" s="90"/>
      <c r="AJ22" s="90"/>
      <c r="AK22" s="90">
        <f>SUM(AK9:AN21)</f>
        <v>0</v>
      </c>
      <c r="AL22" s="90"/>
      <c r="AM22" s="90"/>
      <c r="AN22" s="90"/>
      <c r="AO22" s="90">
        <f>SUM(AO9:AR21)</f>
        <v>0</v>
      </c>
      <c r="AP22" s="90"/>
      <c r="AQ22" s="90"/>
      <c r="AR22" s="90"/>
      <c r="AS22" s="90">
        <f>SUM(AS9:AV21)</f>
        <v>5516000</v>
      </c>
      <c r="AT22" s="90"/>
      <c r="AU22" s="90"/>
      <c r="AV22" s="90"/>
      <c r="AW22" s="90">
        <f>SUM(AW9:AZ21)</f>
        <v>3562000</v>
      </c>
      <c r="AX22" s="90"/>
      <c r="AY22" s="90"/>
      <c r="AZ22" s="90"/>
      <c r="BA22" s="90">
        <f>SUM(BA9:BD21)</f>
        <v>0</v>
      </c>
      <c r="BB22" s="90"/>
      <c r="BC22" s="90"/>
      <c r="BD22" s="90"/>
      <c r="BE22" s="90">
        <f>SUM(BE9:BH21)</f>
        <v>0</v>
      </c>
      <c r="BF22" s="90"/>
      <c r="BG22" s="90"/>
      <c r="BH22" s="90"/>
      <c r="BI22" s="90">
        <f>SUM(BI9:BL21)</f>
        <v>0</v>
      </c>
      <c r="BJ22" s="90"/>
      <c r="BK22" s="90"/>
      <c r="BL22" s="90"/>
      <c r="BM22" s="90">
        <f>SUM(BM9:BP21)</f>
        <v>0</v>
      </c>
      <c r="BN22" s="90"/>
      <c r="BO22" s="90"/>
      <c r="BP22" s="90"/>
      <c r="BQ22" s="90">
        <f>SUM(BQ9:BT21)</f>
        <v>486000</v>
      </c>
      <c r="BR22" s="90"/>
      <c r="BS22" s="90"/>
      <c r="BT22" s="90"/>
      <c r="BU22" s="90">
        <f>SUM(BU9:BX21)</f>
        <v>0</v>
      </c>
      <c r="BV22" s="90"/>
      <c r="BW22" s="90"/>
      <c r="BX22" s="90"/>
      <c r="BY22" s="90">
        <f>SUM(BY9:CB21)</f>
        <v>0</v>
      </c>
      <c r="BZ22" s="90"/>
      <c r="CA22" s="90"/>
      <c r="CB22" s="90"/>
      <c r="CC22" s="90">
        <f>SUM(CC9:CF21)</f>
        <v>0</v>
      </c>
      <c r="CD22" s="90"/>
      <c r="CE22" s="90"/>
      <c r="CF22" s="90"/>
      <c r="CG22" s="90">
        <f>SUM(CG9:CJ21)</f>
        <v>0</v>
      </c>
      <c r="CH22" s="90"/>
      <c r="CI22" s="90"/>
      <c r="CJ22" s="90"/>
      <c r="CK22" s="90">
        <f>SUM(CK9:CN21)</f>
        <v>0</v>
      </c>
      <c r="CL22" s="90"/>
      <c r="CM22" s="90"/>
      <c r="CN22" s="90"/>
      <c r="CO22" s="90">
        <f>SUM(CO9:CR21)</f>
        <v>2232000</v>
      </c>
      <c r="CP22" s="90"/>
      <c r="CQ22" s="90"/>
      <c r="CR22" s="90"/>
      <c r="CS22" s="90">
        <f>SUM(CS9:CV21)</f>
        <v>0</v>
      </c>
      <c r="CT22" s="90"/>
      <c r="CU22" s="90"/>
      <c r="CV22" s="90"/>
      <c r="CW22" s="90">
        <f>SUM(CW9:CZ21)</f>
        <v>0</v>
      </c>
      <c r="CX22" s="90"/>
      <c r="CY22" s="90"/>
      <c r="CZ22" s="90"/>
      <c r="DA22" s="90">
        <f>SUM(DA9:DD21)</f>
        <v>0</v>
      </c>
      <c r="DB22" s="90"/>
      <c r="DC22" s="90"/>
      <c r="DD22" s="90"/>
      <c r="DE22" s="90">
        <f>SUM(DE9:DH21)</f>
        <v>0</v>
      </c>
      <c r="DF22" s="90"/>
      <c r="DG22" s="90"/>
      <c r="DH22" s="90"/>
      <c r="DI22" s="90">
        <f>SUM(DI9:DL21)</f>
        <v>0</v>
      </c>
      <c r="DJ22" s="90"/>
      <c r="DK22" s="90"/>
      <c r="DL22" s="90"/>
      <c r="DM22" s="90">
        <f>SUM(DM9:DP21)</f>
        <v>0</v>
      </c>
      <c r="DN22" s="90"/>
      <c r="DO22" s="90"/>
      <c r="DP22" s="90"/>
      <c r="DQ22" s="90">
        <f>SUM(DQ9:DT21)</f>
        <v>0</v>
      </c>
      <c r="DR22" s="90"/>
      <c r="DS22" s="90"/>
      <c r="DT22" s="90"/>
      <c r="DU22" s="90">
        <f>SUM(DU9:DX21)</f>
        <v>0</v>
      </c>
      <c r="DV22" s="90"/>
      <c r="DW22" s="90"/>
      <c r="DX22" s="90"/>
      <c r="DY22" s="90">
        <f>SUM(DY9:EB21)</f>
        <v>0</v>
      </c>
      <c r="DZ22" s="90"/>
      <c r="EA22" s="90"/>
      <c r="EB22" s="90"/>
      <c r="EC22" s="90">
        <f t="shared" si="0"/>
        <v>11796000</v>
      </c>
      <c r="ED22" s="90"/>
      <c r="EE22" s="90"/>
      <c r="EF22" s="90"/>
    </row>
    <row r="23" spans="1:136" s="69" customFormat="1" ht="15.75" customHeight="1">
      <c r="A23" s="86" t="s">
        <v>100</v>
      </c>
      <c r="B23" s="86"/>
      <c r="C23" s="16" t="s">
        <v>281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91" t="s">
        <v>282</v>
      </c>
      <c r="AD23" s="91"/>
      <c r="AE23" s="91"/>
      <c r="AF23" s="91"/>
      <c r="AG23" s="89">
        <v>5850000</v>
      </c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90">
        <f t="shared" si="0"/>
        <v>5850000</v>
      </c>
      <c r="ED23" s="90"/>
      <c r="EE23" s="90"/>
      <c r="EF23" s="90"/>
    </row>
    <row r="24" spans="1:136" s="69" customFormat="1" ht="15.75" customHeight="1">
      <c r="A24" s="86" t="s">
        <v>103</v>
      </c>
      <c r="B24" s="86"/>
      <c r="C24" s="16" t="s">
        <v>283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91" t="s">
        <v>284</v>
      </c>
      <c r="AD24" s="91"/>
      <c r="AE24" s="91"/>
      <c r="AF24" s="91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>
        <v>250000</v>
      </c>
      <c r="BR24" s="89"/>
      <c r="BS24" s="89"/>
      <c r="BT24" s="89"/>
      <c r="BU24" s="89"/>
      <c r="BV24" s="89"/>
      <c r="BW24" s="89"/>
      <c r="BX24" s="89"/>
      <c r="BY24" s="89">
        <v>1816000</v>
      </c>
      <c r="BZ24" s="89"/>
      <c r="CA24" s="89"/>
      <c r="CB24" s="89"/>
      <c r="CC24" s="89">
        <v>300000</v>
      </c>
      <c r="CD24" s="89"/>
      <c r="CE24" s="89"/>
      <c r="CF24" s="89"/>
      <c r="CG24" s="89">
        <v>1200000</v>
      </c>
      <c r="CH24" s="89"/>
      <c r="CI24" s="89"/>
      <c r="CJ24" s="89"/>
      <c r="CK24" s="89"/>
      <c r="CL24" s="89"/>
      <c r="CM24" s="89"/>
      <c r="CN24" s="89"/>
      <c r="CO24" s="89">
        <v>420000</v>
      </c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90">
        <f t="shared" si="0"/>
        <v>3986000</v>
      </c>
      <c r="ED24" s="90"/>
      <c r="EE24" s="90"/>
      <c r="EF24" s="90"/>
    </row>
    <row r="25" spans="1:136" s="69" customFormat="1" ht="15.75" customHeight="1">
      <c r="A25" s="86" t="s">
        <v>106</v>
      </c>
      <c r="B25" s="86"/>
      <c r="C25" s="94" t="s">
        <v>285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1" t="s">
        <v>286</v>
      </c>
      <c r="AD25" s="91"/>
      <c r="AE25" s="91"/>
      <c r="AF25" s="91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90">
        <f t="shared" si="0"/>
        <v>0</v>
      </c>
      <c r="ED25" s="90"/>
      <c r="EE25" s="90"/>
      <c r="EF25" s="90"/>
    </row>
    <row r="26" spans="1:136" s="69" customFormat="1" ht="15.75" customHeight="1">
      <c r="A26" s="86" t="s">
        <v>109</v>
      </c>
      <c r="B26" s="86"/>
      <c r="C26" s="95" t="s">
        <v>287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3" t="s">
        <v>288</v>
      </c>
      <c r="AD26" s="93"/>
      <c r="AE26" s="93"/>
      <c r="AF26" s="93"/>
      <c r="AG26" s="90">
        <f>SUM(AG23:AJ25)</f>
        <v>5850000</v>
      </c>
      <c r="AH26" s="90"/>
      <c r="AI26" s="90"/>
      <c r="AJ26" s="90"/>
      <c r="AK26" s="90">
        <f>SUM(AK23:AN25)</f>
        <v>0</v>
      </c>
      <c r="AL26" s="90"/>
      <c r="AM26" s="90"/>
      <c r="AN26" s="90"/>
      <c r="AO26" s="90">
        <f>SUM(AO23:AR25)</f>
        <v>0</v>
      </c>
      <c r="AP26" s="90"/>
      <c r="AQ26" s="90"/>
      <c r="AR26" s="90"/>
      <c r="AS26" s="90">
        <f>SUM(AS23:AV25)</f>
        <v>0</v>
      </c>
      <c r="AT26" s="90"/>
      <c r="AU26" s="90"/>
      <c r="AV26" s="90"/>
      <c r="AW26" s="90">
        <f>SUM(AW23:AZ25)</f>
        <v>0</v>
      </c>
      <c r="AX26" s="90"/>
      <c r="AY26" s="90"/>
      <c r="AZ26" s="90"/>
      <c r="BA26" s="90">
        <f>SUM(BA23:BD25)</f>
        <v>0</v>
      </c>
      <c r="BB26" s="90"/>
      <c r="BC26" s="90"/>
      <c r="BD26" s="90"/>
      <c r="BE26" s="90">
        <f>SUM(BE23:BH25)</f>
        <v>0</v>
      </c>
      <c r="BF26" s="90"/>
      <c r="BG26" s="90"/>
      <c r="BH26" s="90"/>
      <c r="BI26" s="90">
        <f>SUM(BI23:BL25)</f>
        <v>0</v>
      </c>
      <c r="BJ26" s="90"/>
      <c r="BK26" s="90"/>
      <c r="BL26" s="90"/>
      <c r="BM26" s="90">
        <f>SUM(BM23:BP25)</f>
        <v>0</v>
      </c>
      <c r="BN26" s="90"/>
      <c r="BO26" s="90"/>
      <c r="BP26" s="90"/>
      <c r="BQ26" s="90">
        <f>SUM(BQ23:BT25)</f>
        <v>250000</v>
      </c>
      <c r="BR26" s="90"/>
      <c r="BS26" s="90"/>
      <c r="BT26" s="90"/>
      <c r="BU26" s="90">
        <f>SUM(BU23:BX25)</f>
        <v>0</v>
      </c>
      <c r="BV26" s="90"/>
      <c r="BW26" s="90"/>
      <c r="BX26" s="90"/>
      <c r="BY26" s="90">
        <f>SUM(BY23:CB25)</f>
        <v>1816000</v>
      </c>
      <c r="BZ26" s="90"/>
      <c r="CA26" s="90"/>
      <c r="CB26" s="90"/>
      <c r="CC26" s="90">
        <f>SUM(CC23:CF25)</f>
        <v>300000</v>
      </c>
      <c r="CD26" s="90"/>
      <c r="CE26" s="90"/>
      <c r="CF26" s="90"/>
      <c r="CG26" s="90">
        <f>SUM(CG23:CJ25)</f>
        <v>1200000</v>
      </c>
      <c r="CH26" s="90"/>
      <c r="CI26" s="90"/>
      <c r="CJ26" s="90"/>
      <c r="CK26" s="90">
        <f>SUM(CK23:CN25)</f>
        <v>0</v>
      </c>
      <c r="CL26" s="90"/>
      <c r="CM26" s="90"/>
      <c r="CN26" s="90"/>
      <c r="CO26" s="90">
        <f>SUM(CO23:CR25)</f>
        <v>420000</v>
      </c>
      <c r="CP26" s="90"/>
      <c r="CQ26" s="90"/>
      <c r="CR26" s="90"/>
      <c r="CS26" s="90">
        <f>SUM(CS23:CV25)</f>
        <v>0</v>
      </c>
      <c r="CT26" s="90"/>
      <c r="CU26" s="90"/>
      <c r="CV26" s="90"/>
      <c r="CW26" s="90">
        <f>SUM(CW23:CZ25)</f>
        <v>0</v>
      </c>
      <c r="CX26" s="90"/>
      <c r="CY26" s="90"/>
      <c r="CZ26" s="90"/>
      <c r="DA26" s="90">
        <f>SUM(DA23:DD25)</f>
        <v>0</v>
      </c>
      <c r="DB26" s="90"/>
      <c r="DC26" s="90"/>
      <c r="DD26" s="90"/>
      <c r="DE26" s="90">
        <f>SUM(DE23:DH25)</f>
        <v>0</v>
      </c>
      <c r="DF26" s="90"/>
      <c r="DG26" s="90"/>
      <c r="DH26" s="90"/>
      <c r="DI26" s="90">
        <f>SUM(DI23:DL25)</f>
        <v>0</v>
      </c>
      <c r="DJ26" s="90"/>
      <c r="DK26" s="90"/>
      <c r="DL26" s="90"/>
      <c r="DM26" s="90">
        <f>SUM(DM23:DP25)</f>
        <v>0</v>
      </c>
      <c r="DN26" s="90"/>
      <c r="DO26" s="90"/>
      <c r="DP26" s="90"/>
      <c r="DQ26" s="90">
        <f>SUM(DQ23:DT25)</f>
        <v>0</v>
      </c>
      <c r="DR26" s="90"/>
      <c r="DS26" s="90"/>
      <c r="DT26" s="90"/>
      <c r="DU26" s="90">
        <f>SUM(DU23:DX25)</f>
        <v>0</v>
      </c>
      <c r="DV26" s="90"/>
      <c r="DW26" s="90"/>
      <c r="DX26" s="90"/>
      <c r="DY26" s="90">
        <f>SUM(DY23:EB25)</f>
        <v>0</v>
      </c>
      <c r="DZ26" s="90"/>
      <c r="EA26" s="90"/>
      <c r="EB26" s="90"/>
      <c r="EC26" s="90">
        <f t="shared" si="0"/>
        <v>9836000</v>
      </c>
      <c r="ED26" s="90"/>
      <c r="EE26" s="90"/>
      <c r="EF26" s="90"/>
    </row>
    <row r="27" spans="1:136" s="69" customFormat="1" ht="15.75" customHeight="1">
      <c r="A27" s="86" t="s">
        <v>112</v>
      </c>
      <c r="B27" s="86"/>
      <c r="C27" s="25" t="s">
        <v>289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93" t="s">
        <v>19</v>
      </c>
      <c r="AD27" s="93"/>
      <c r="AE27" s="93"/>
      <c r="AF27" s="93"/>
      <c r="AG27" s="90">
        <f>SUM(AG22+AG26)</f>
        <v>5850000</v>
      </c>
      <c r="AH27" s="90"/>
      <c r="AI27" s="90"/>
      <c r="AJ27" s="90"/>
      <c r="AK27" s="90">
        <f>SUM(AK22+AK26)</f>
        <v>0</v>
      </c>
      <c r="AL27" s="90"/>
      <c r="AM27" s="90"/>
      <c r="AN27" s="90"/>
      <c r="AO27" s="90">
        <f>SUM(AO22+AO26)</f>
        <v>0</v>
      </c>
      <c r="AP27" s="90"/>
      <c r="AQ27" s="90"/>
      <c r="AR27" s="90"/>
      <c r="AS27" s="90">
        <f>SUM(AS22+AS26)</f>
        <v>5516000</v>
      </c>
      <c r="AT27" s="90"/>
      <c r="AU27" s="90"/>
      <c r="AV27" s="90"/>
      <c r="AW27" s="90">
        <f>SUM(AW22+AW26)</f>
        <v>3562000</v>
      </c>
      <c r="AX27" s="90"/>
      <c r="AY27" s="90"/>
      <c r="AZ27" s="90"/>
      <c r="BA27" s="90">
        <f>SUM(BA22+BA26)</f>
        <v>0</v>
      </c>
      <c r="BB27" s="90"/>
      <c r="BC27" s="90"/>
      <c r="BD27" s="90"/>
      <c r="BE27" s="90">
        <f>SUM(BE22+BE26)</f>
        <v>0</v>
      </c>
      <c r="BF27" s="90"/>
      <c r="BG27" s="90"/>
      <c r="BH27" s="90"/>
      <c r="BI27" s="90">
        <f>SUM(BI22+BI26)</f>
        <v>0</v>
      </c>
      <c r="BJ27" s="90"/>
      <c r="BK27" s="90"/>
      <c r="BL27" s="90"/>
      <c r="BM27" s="90">
        <f>SUM(BM22+BM26)</f>
        <v>0</v>
      </c>
      <c r="BN27" s="90"/>
      <c r="BO27" s="90"/>
      <c r="BP27" s="90"/>
      <c r="BQ27" s="90">
        <f>SUM(BQ22+BQ26)</f>
        <v>736000</v>
      </c>
      <c r="BR27" s="90"/>
      <c r="BS27" s="90"/>
      <c r="BT27" s="90"/>
      <c r="BU27" s="90">
        <f>SUM(BU22+BU26)</f>
        <v>0</v>
      </c>
      <c r="BV27" s="90"/>
      <c r="BW27" s="90"/>
      <c r="BX27" s="90"/>
      <c r="BY27" s="90">
        <f>SUM(BY22+BY26)</f>
        <v>1816000</v>
      </c>
      <c r="BZ27" s="90"/>
      <c r="CA27" s="90"/>
      <c r="CB27" s="90"/>
      <c r="CC27" s="90">
        <f>SUM(CC22+CC26)</f>
        <v>300000</v>
      </c>
      <c r="CD27" s="90"/>
      <c r="CE27" s="90"/>
      <c r="CF27" s="90"/>
      <c r="CG27" s="90">
        <f>SUM(CG22+CG26)</f>
        <v>1200000</v>
      </c>
      <c r="CH27" s="90"/>
      <c r="CI27" s="90"/>
      <c r="CJ27" s="90"/>
      <c r="CK27" s="90">
        <f>SUM(CK22+CK26)</f>
        <v>0</v>
      </c>
      <c r="CL27" s="90"/>
      <c r="CM27" s="90"/>
      <c r="CN27" s="90"/>
      <c r="CO27" s="90">
        <f>SUM(CO22+CO26)</f>
        <v>2652000</v>
      </c>
      <c r="CP27" s="90"/>
      <c r="CQ27" s="90"/>
      <c r="CR27" s="90"/>
      <c r="CS27" s="90">
        <f>SUM(CS22+CS26)</f>
        <v>0</v>
      </c>
      <c r="CT27" s="90"/>
      <c r="CU27" s="90"/>
      <c r="CV27" s="90"/>
      <c r="CW27" s="90">
        <f>SUM(CW22+CW26)</f>
        <v>0</v>
      </c>
      <c r="CX27" s="90"/>
      <c r="CY27" s="90"/>
      <c r="CZ27" s="90"/>
      <c r="DA27" s="90">
        <f>SUM(DA22+DA26)</f>
        <v>0</v>
      </c>
      <c r="DB27" s="90"/>
      <c r="DC27" s="90"/>
      <c r="DD27" s="90"/>
      <c r="DE27" s="90">
        <f>SUM(DE22+DE26)</f>
        <v>0</v>
      </c>
      <c r="DF27" s="90"/>
      <c r="DG27" s="90"/>
      <c r="DH27" s="90"/>
      <c r="DI27" s="90">
        <f>SUM(DI22+DI26)</f>
        <v>0</v>
      </c>
      <c r="DJ27" s="90"/>
      <c r="DK27" s="90"/>
      <c r="DL27" s="90"/>
      <c r="DM27" s="90">
        <f>SUM(DM22+DM26)</f>
        <v>0</v>
      </c>
      <c r="DN27" s="90"/>
      <c r="DO27" s="90"/>
      <c r="DP27" s="90"/>
      <c r="DQ27" s="90">
        <f>SUM(DQ22+DQ26)</f>
        <v>0</v>
      </c>
      <c r="DR27" s="90"/>
      <c r="DS27" s="90"/>
      <c r="DT27" s="90"/>
      <c r="DU27" s="90">
        <f>SUM(DU22+DU26)</f>
        <v>0</v>
      </c>
      <c r="DV27" s="90"/>
      <c r="DW27" s="90"/>
      <c r="DX27" s="90"/>
      <c r="DY27" s="90">
        <f>SUM(DY22+DY26)</f>
        <v>0</v>
      </c>
      <c r="DZ27" s="90"/>
      <c r="EA27" s="90"/>
      <c r="EB27" s="90"/>
      <c r="EC27" s="90">
        <f t="shared" si="0"/>
        <v>21632000</v>
      </c>
      <c r="ED27" s="90"/>
      <c r="EE27" s="90"/>
      <c r="EF27" s="90"/>
    </row>
    <row r="28" spans="1:136" ht="15.75" customHeight="1">
      <c r="A28" s="86" t="s">
        <v>115</v>
      </c>
      <c r="B28" s="86"/>
      <c r="C28" s="95" t="s">
        <v>290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3" t="s">
        <v>23</v>
      </c>
      <c r="AD28" s="93"/>
      <c r="AE28" s="93"/>
      <c r="AF28" s="93"/>
      <c r="AG28" s="90">
        <v>1632000</v>
      </c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>
        <v>750100</v>
      </c>
      <c r="AT28" s="90"/>
      <c r="AU28" s="90"/>
      <c r="AV28" s="90"/>
      <c r="AW28" s="90">
        <v>481000</v>
      </c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>
        <v>196000</v>
      </c>
      <c r="BR28" s="90"/>
      <c r="BS28" s="90"/>
      <c r="BT28" s="90"/>
      <c r="BU28" s="90"/>
      <c r="BV28" s="90"/>
      <c r="BW28" s="90"/>
      <c r="BX28" s="90"/>
      <c r="BY28" s="90">
        <v>491000</v>
      </c>
      <c r="BZ28" s="90"/>
      <c r="CA28" s="90"/>
      <c r="CB28" s="90"/>
      <c r="CC28" s="90">
        <v>81000</v>
      </c>
      <c r="CD28" s="90"/>
      <c r="CE28" s="90"/>
      <c r="CF28" s="90"/>
      <c r="CG28" s="90">
        <v>324000</v>
      </c>
      <c r="CH28" s="90"/>
      <c r="CI28" s="90"/>
      <c r="CJ28" s="90"/>
      <c r="CK28" s="90"/>
      <c r="CL28" s="90"/>
      <c r="CM28" s="90"/>
      <c r="CN28" s="90"/>
      <c r="CO28" s="90">
        <v>724300</v>
      </c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>
        <f t="shared" si="0"/>
        <v>4679400</v>
      </c>
      <c r="ED28" s="90"/>
      <c r="EE28" s="90"/>
      <c r="EF28" s="90"/>
    </row>
    <row r="29" spans="1:136" s="69" customFormat="1" ht="15.75" customHeight="1">
      <c r="A29" s="86" t="s">
        <v>118</v>
      </c>
      <c r="B29" s="86"/>
      <c r="C29" s="16" t="s">
        <v>291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91" t="s">
        <v>292</v>
      </c>
      <c r="AD29" s="91"/>
      <c r="AE29" s="91"/>
      <c r="AF29" s="91"/>
      <c r="AG29" s="89">
        <v>120000</v>
      </c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>
        <v>100000</v>
      </c>
      <c r="BZ29" s="89"/>
      <c r="CA29" s="89"/>
      <c r="CB29" s="89"/>
      <c r="CC29" s="89">
        <v>50000</v>
      </c>
      <c r="CD29" s="89"/>
      <c r="CE29" s="89"/>
      <c r="CF29" s="89"/>
      <c r="CG29" s="89">
        <v>100000</v>
      </c>
      <c r="CH29" s="89"/>
      <c r="CI29" s="89"/>
      <c r="CJ29" s="89"/>
      <c r="CK29" s="89"/>
      <c r="CL29" s="89"/>
      <c r="CM29" s="89"/>
      <c r="CN29" s="89"/>
      <c r="CO29" s="89">
        <v>550000</v>
      </c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90">
        <f t="shared" si="0"/>
        <v>920000</v>
      </c>
      <c r="ED29" s="90"/>
      <c r="EE29" s="90"/>
      <c r="EF29" s="90"/>
    </row>
    <row r="30" spans="1:136" s="69" customFormat="1" ht="15.75" customHeight="1">
      <c r="A30" s="86" t="s">
        <v>121</v>
      </c>
      <c r="B30" s="86"/>
      <c r="C30" s="16" t="s">
        <v>293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91" t="s">
        <v>294</v>
      </c>
      <c r="AD30" s="91"/>
      <c r="AE30" s="91"/>
      <c r="AF30" s="91"/>
      <c r="AG30" s="89">
        <v>300000</v>
      </c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>
        <v>120000</v>
      </c>
      <c r="AT30" s="89"/>
      <c r="AU30" s="89"/>
      <c r="AV30" s="89"/>
      <c r="AW30" s="89">
        <v>680000</v>
      </c>
      <c r="AX30" s="89"/>
      <c r="AY30" s="89"/>
      <c r="AZ30" s="89"/>
      <c r="BA30" s="89">
        <v>400000</v>
      </c>
      <c r="BB30" s="89"/>
      <c r="BC30" s="89"/>
      <c r="BD30" s="89"/>
      <c r="BE30" s="89"/>
      <c r="BF30" s="89"/>
      <c r="BG30" s="89"/>
      <c r="BH30" s="89"/>
      <c r="BI30" s="89">
        <v>800000</v>
      </c>
      <c r="BJ30" s="89"/>
      <c r="BK30" s="89"/>
      <c r="BL30" s="89"/>
      <c r="BM30" s="89">
        <v>1200000</v>
      </c>
      <c r="BN30" s="89"/>
      <c r="BO30" s="89"/>
      <c r="BP30" s="89"/>
      <c r="BQ30" s="89">
        <v>20000</v>
      </c>
      <c r="BR30" s="89"/>
      <c r="BS30" s="89"/>
      <c r="BT30" s="89"/>
      <c r="BU30" s="89"/>
      <c r="BV30" s="89"/>
      <c r="BW30" s="89"/>
      <c r="BX30" s="89"/>
      <c r="BY30" s="89">
        <v>100000</v>
      </c>
      <c r="BZ30" s="89"/>
      <c r="CA30" s="89"/>
      <c r="CB30" s="89"/>
      <c r="CC30" s="89"/>
      <c r="CD30" s="89"/>
      <c r="CE30" s="89"/>
      <c r="CF30" s="89"/>
      <c r="CG30" s="89">
        <v>600000</v>
      </c>
      <c r="CH30" s="89"/>
      <c r="CI30" s="89"/>
      <c r="CJ30" s="89"/>
      <c r="CK30" s="89"/>
      <c r="CL30" s="89"/>
      <c r="CM30" s="89"/>
      <c r="CN30" s="89"/>
      <c r="CO30" s="89">
        <v>240000</v>
      </c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>
        <v>28000</v>
      </c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90">
        <f t="shared" si="0"/>
        <v>4488000</v>
      </c>
      <c r="ED30" s="90"/>
      <c r="EE30" s="90"/>
      <c r="EF30" s="90"/>
    </row>
    <row r="31" spans="1:136" s="69" customFormat="1" ht="15.75" customHeight="1">
      <c r="A31" s="86" t="s">
        <v>124</v>
      </c>
      <c r="B31" s="86"/>
      <c r="C31" s="16" t="s">
        <v>295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91" t="s">
        <v>296</v>
      </c>
      <c r="AD31" s="91"/>
      <c r="AE31" s="91"/>
      <c r="AF31" s="91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90">
        <f t="shared" si="0"/>
        <v>0</v>
      </c>
      <c r="ED31" s="90"/>
      <c r="EE31" s="90"/>
      <c r="EF31" s="90"/>
    </row>
    <row r="32" spans="1:136" s="69" customFormat="1" ht="15.75" customHeight="1">
      <c r="A32" s="86" t="s">
        <v>127</v>
      </c>
      <c r="B32" s="86"/>
      <c r="C32" s="95" t="s">
        <v>297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3" t="s">
        <v>298</v>
      </c>
      <c r="AD32" s="93"/>
      <c r="AE32" s="93"/>
      <c r="AF32" s="93"/>
      <c r="AG32" s="90">
        <f>SUM(AG29:AJ31)</f>
        <v>420000</v>
      </c>
      <c r="AH32" s="90"/>
      <c r="AI32" s="90"/>
      <c r="AJ32" s="90"/>
      <c r="AK32" s="90">
        <f>SUM(AK29:AN31)</f>
        <v>0</v>
      </c>
      <c r="AL32" s="90"/>
      <c r="AM32" s="90"/>
      <c r="AN32" s="90"/>
      <c r="AO32" s="90">
        <f>SUM(AO29:AR31)</f>
        <v>0</v>
      </c>
      <c r="AP32" s="90"/>
      <c r="AQ32" s="90"/>
      <c r="AR32" s="90"/>
      <c r="AS32" s="90">
        <f>SUM(AS29:AV31)</f>
        <v>120000</v>
      </c>
      <c r="AT32" s="90"/>
      <c r="AU32" s="90"/>
      <c r="AV32" s="90"/>
      <c r="AW32" s="90">
        <f>SUM(AW29:AZ31)</f>
        <v>680000</v>
      </c>
      <c r="AX32" s="90"/>
      <c r="AY32" s="90"/>
      <c r="AZ32" s="90"/>
      <c r="BA32" s="90">
        <f>SUM(BA29:BD31)</f>
        <v>400000</v>
      </c>
      <c r="BB32" s="90"/>
      <c r="BC32" s="90"/>
      <c r="BD32" s="90"/>
      <c r="BE32" s="90">
        <f>SUM(BE29:BH31)</f>
        <v>0</v>
      </c>
      <c r="BF32" s="90"/>
      <c r="BG32" s="90"/>
      <c r="BH32" s="90"/>
      <c r="BI32" s="90">
        <f>SUM(BI29:BL31)</f>
        <v>800000</v>
      </c>
      <c r="BJ32" s="90"/>
      <c r="BK32" s="90"/>
      <c r="BL32" s="90"/>
      <c r="BM32" s="90">
        <f>SUM(BM29:BP31)</f>
        <v>1200000</v>
      </c>
      <c r="BN32" s="90"/>
      <c r="BO32" s="90"/>
      <c r="BP32" s="90"/>
      <c r="BQ32" s="90">
        <f>SUM(BQ29:BT31)</f>
        <v>20000</v>
      </c>
      <c r="BR32" s="90"/>
      <c r="BS32" s="90"/>
      <c r="BT32" s="90"/>
      <c r="BU32" s="90">
        <f>SUM(BU29:BX31)</f>
        <v>0</v>
      </c>
      <c r="BV32" s="90"/>
      <c r="BW32" s="90"/>
      <c r="BX32" s="90"/>
      <c r="BY32" s="90">
        <f>SUM(BY29:CB31)</f>
        <v>200000</v>
      </c>
      <c r="BZ32" s="90"/>
      <c r="CA32" s="90"/>
      <c r="CB32" s="90"/>
      <c r="CC32" s="90">
        <f>SUM(CC29:CF31)</f>
        <v>50000</v>
      </c>
      <c r="CD32" s="90"/>
      <c r="CE32" s="90"/>
      <c r="CF32" s="90"/>
      <c r="CG32" s="90">
        <f>SUM(CG29:CJ31)</f>
        <v>700000</v>
      </c>
      <c r="CH32" s="90"/>
      <c r="CI32" s="90"/>
      <c r="CJ32" s="90"/>
      <c r="CK32" s="90">
        <f>SUM(CK29:CN31)</f>
        <v>0</v>
      </c>
      <c r="CL32" s="90"/>
      <c r="CM32" s="90"/>
      <c r="CN32" s="90"/>
      <c r="CO32" s="90">
        <f>SUM(CO29:CR31)</f>
        <v>790000</v>
      </c>
      <c r="CP32" s="90"/>
      <c r="CQ32" s="90"/>
      <c r="CR32" s="90"/>
      <c r="CS32" s="90">
        <f>SUM(CS29:CV31)</f>
        <v>0</v>
      </c>
      <c r="CT32" s="90"/>
      <c r="CU32" s="90"/>
      <c r="CV32" s="90"/>
      <c r="CW32" s="90">
        <f>SUM(CW29:CZ31)</f>
        <v>0</v>
      </c>
      <c r="CX32" s="90"/>
      <c r="CY32" s="90"/>
      <c r="CZ32" s="90"/>
      <c r="DA32" s="90">
        <f>SUM(DA29:DD31)</f>
        <v>0</v>
      </c>
      <c r="DB32" s="90"/>
      <c r="DC32" s="90"/>
      <c r="DD32" s="90"/>
      <c r="DE32" s="90">
        <f>SUM(DE29:DH31)</f>
        <v>0</v>
      </c>
      <c r="DF32" s="90"/>
      <c r="DG32" s="90"/>
      <c r="DH32" s="90"/>
      <c r="DI32" s="90">
        <f>SUM(DI29:DL31)</f>
        <v>0</v>
      </c>
      <c r="DJ32" s="90"/>
      <c r="DK32" s="90"/>
      <c r="DL32" s="90"/>
      <c r="DM32" s="90">
        <f>SUM(DM29:DP31)</f>
        <v>0</v>
      </c>
      <c r="DN32" s="90"/>
      <c r="DO32" s="90"/>
      <c r="DP32" s="90"/>
      <c r="DQ32" s="90">
        <f>SUM(DQ29:DT31)</f>
        <v>28000</v>
      </c>
      <c r="DR32" s="90"/>
      <c r="DS32" s="90"/>
      <c r="DT32" s="90"/>
      <c r="DU32" s="90">
        <f>SUM(DU29:DX31)</f>
        <v>0</v>
      </c>
      <c r="DV32" s="90"/>
      <c r="DW32" s="90"/>
      <c r="DX32" s="90"/>
      <c r="DY32" s="90">
        <f>SUM(DY29:EB31)</f>
        <v>0</v>
      </c>
      <c r="DZ32" s="90"/>
      <c r="EA32" s="90"/>
      <c r="EB32" s="90"/>
      <c r="EC32" s="90">
        <f>SUM(EC29:EF31)</f>
        <v>5408000</v>
      </c>
      <c r="ED32" s="90"/>
      <c r="EE32" s="90"/>
      <c r="EF32" s="90"/>
    </row>
    <row r="33" spans="1:136" s="69" customFormat="1" ht="15.75" customHeight="1">
      <c r="A33" s="86" t="s">
        <v>130</v>
      </c>
      <c r="B33" s="86"/>
      <c r="C33" s="16" t="s">
        <v>299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91" t="s">
        <v>300</v>
      </c>
      <c r="AD33" s="91"/>
      <c r="AE33" s="91"/>
      <c r="AF33" s="91"/>
      <c r="AG33" s="89">
        <v>200000</v>
      </c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>
        <v>100000</v>
      </c>
      <c r="BZ33" s="89"/>
      <c r="CA33" s="89"/>
      <c r="CB33" s="89"/>
      <c r="CC33" s="89">
        <v>100000</v>
      </c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90">
        <f aca="true" t="shared" si="1" ref="EC33:EC98">SUM(AG33:EB33)</f>
        <v>400000</v>
      </c>
      <c r="ED33" s="90"/>
      <c r="EE33" s="90"/>
      <c r="EF33" s="90"/>
    </row>
    <row r="34" spans="1:136" s="69" customFormat="1" ht="15.75" customHeight="1">
      <c r="A34" s="86" t="s">
        <v>131</v>
      </c>
      <c r="B34" s="86"/>
      <c r="C34" s="16" t="s">
        <v>301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91" t="s">
        <v>302</v>
      </c>
      <c r="AD34" s="91"/>
      <c r="AE34" s="91"/>
      <c r="AF34" s="91"/>
      <c r="AG34" s="89">
        <v>130000</v>
      </c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>
        <v>120000</v>
      </c>
      <c r="BZ34" s="89"/>
      <c r="CA34" s="89"/>
      <c r="CB34" s="89"/>
      <c r="CC34" s="89">
        <v>60000</v>
      </c>
      <c r="CD34" s="89"/>
      <c r="CE34" s="89"/>
      <c r="CF34" s="89"/>
      <c r="CG34" s="89">
        <v>72000</v>
      </c>
      <c r="CH34" s="89"/>
      <c r="CI34" s="89"/>
      <c r="CJ34" s="89"/>
      <c r="CK34" s="89"/>
      <c r="CL34" s="89"/>
      <c r="CM34" s="89"/>
      <c r="CN34" s="89"/>
      <c r="CO34" s="89">
        <v>48000</v>
      </c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90">
        <f t="shared" si="1"/>
        <v>430000</v>
      </c>
      <c r="ED34" s="90"/>
      <c r="EE34" s="90"/>
      <c r="EF34" s="90"/>
    </row>
    <row r="35" spans="1:136" s="69" customFormat="1" ht="15.75" customHeight="1">
      <c r="A35" s="86" t="s">
        <v>134</v>
      </c>
      <c r="B35" s="86"/>
      <c r="C35" s="95" t="s">
        <v>303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3" t="s">
        <v>304</v>
      </c>
      <c r="AD35" s="93"/>
      <c r="AE35" s="93"/>
      <c r="AF35" s="93"/>
      <c r="AG35" s="90">
        <f>SUM(AG33:AJ34)</f>
        <v>330000</v>
      </c>
      <c r="AH35" s="90"/>
      <c r="AI35" s="90"/>
      <c r="AJ35" s="90"/>
      <c r="AK35" s="90">
        <f>SUM(AK33:AN34)</f>
        <v>0</v>
      </c>
      <c r="AL35" s="90"/>
      <c r="AM35" s="90"/>
      <c r="AN35" s="90"/>
      <c r="AO35" s="90">
        <f>SUM(AO33:AR34)</f>
        <v>0</v>
      </c>
      <c r="AP35" s="90"/>
      <c r="AQ35" s="90"/>
      <c r="AR35" s="90"/>
      <c r="AS35" s="90">
        <f>SUM(AS33:AV34)</f>
        <v>0</v>
      </c>
      <c r="AT35" s="90"/>
      <c r="AU35" s="90"/>
      <c r="AV35" s="90"/>
      <c r="AW35" s="90">
        <f>SUM(AW33:AZ34)</f>
        <v>0</v>
      </c>
      <c r="AX35" s="90"/>
      <c r="AY35" s="90"/>
      <c r="AZ35" s="90"/>
      <c r="BA35" s="90">
        <f>SUM(BA33:BD34)</f>
        <v>0</v>
      </c>
      <c r="BB35" s="90"/>
      <c r="BC35" s="90"/>
      <c r="BD35" s="90"/>
      <c r="BE35" s="90">
        <f>SUM(BE33:BH34)</f>
        <v>0</v>
      </c>
      <c r="BF35" s="90"/>
      <c r="BG35" s="90"/>
      <c r="BH35" s="90"/>
      <c r="BI35" s="90">
        <f>SUM(BI33:BL34)</f>
        <v>0</v>
      </c>
      <c r="BJ35" s="90"/>
      <c r="BK35" s="90"/>
      <c r="BL35" s="90"/>
      <c r="BM35" s="90">
        <f>SUM(BM33:BP34)</f>
        <v>0</v>
      </c>
      <c r="BN35" s="90"/>
      <c r="BO35" s="90"/>
      <c r="BP35" s="90"/>
      <c r="BQ35" s="90">
        <f>SUM(BQ33:BT34)</f>
        <v>0</v>
      </c>
      <c r="BR35" s="90"/>
      <c r="BS35" s="90"/>
      <c r="BT35" s="90"/>
      <c r="BU35" s="90">
        <f>SUM(BU33:BX34)</f>
        <v>0</v>
      </c>
      <c r="BV35" s="90"/>
      <c r="BW35" s="90"/>
      <c r="BX35" s="90"/>
      <c r="BY35" s="90">
        <f>SUM(BY33:CB34)</f>
        <v>220000</v>
      </c>
      <c r="BZ35" s="90"/>
      <c r="CA35" s="90"/>
      <c r="CB35" s="90"/>
      <c r="CC35" s="90">
        <f>SUM(CC33:CF34)</f>
        <v>160000</v>
      </c>
      <c r="CD35" s="90"/>
      <c r="CE35" s="90"/>
      <c r="CF35" s="90"/>
      <c r="CG35" s="90">
        <f>SUM(CG33:CJ34)</f>
        <v>72000</v>
      </c>
      <c r="CH35" s="90"/>
      <c r="CI35" s="90"/>
      <c r="CJ35" s="90"/>
      <c r="CK35" s="90">
        <f>SUM(CK33:CN34)</f>
        <v>0</v>
      </c>
      <c r="CL35" s="90"/>
      <c r="CM35" s="90"/>
      <c r="CN35" s="90"/>
      <c r="CO35" s="90">
        <f>SUM(CO33:CR34)</f>
        <v>48000</v>
      </c>
      <c r="CP35" s="90"/>
      <c r="CQ35" s="90"/>
      <c r="CR35" s="90"/>
      <c r="CS35" s="90">
        <f>SUM(CS33:CV34)</f>
        <v>0</v>
      </c>
      <c r="CT35" s="90"/>
      <c r="CU35" s="90"/>
      <c r="CV35" s="90"/>
      <c r="CW35" s="90">
        <f>SUM(CW33:CZ34)</f>
        <v>0</v>
      </c>
      <c r="CX35" s="90"/>
      <c r="CY35" s="90"/>
      <c r="CZ35" s="90"/>
      <c r="DA35" s="90">
        <f>SUM(DA33:DD34)</f>
        <v>0</v>
      </c>
      <c r="DB35" s="90"/>
      <c r="DC35" s="90"/>
      <c r="DD35" s="90"/>
      <c r="DE35" s="90">
        <f>SUM(DE33:DH34)</f>
        <v>0</v>
      </c>
      <c r="DF35" s="90"/>
      <c r="DG35" s="90"/>
      <c r="DH35" s="90"/>
      <c r="DI35" s="90">
        <f>SUM(DI33:DL34)</f>
        <v>0</v>
      </c>
      <c r="DJ35" s="90"/>
      <c r="DK35" s="90"/>
      <c r="DL35" s="90"/>
      <c r="DM35" s="90">
        <f>SUM(DM33:DP34)</f>
        <v>0</v>
      </c>
      <c r="DN35" s="90"/>
      <c r="DO35" s="90"/>
      <c r="DP35" s="90"/>
      <c r="DQ35" s="90">
        <f>SUM(DQ33:DT34)</f>
        <v>0</v>
      </c>
      <c r="DR35" s="90"/>
      <c r="DS35" s="90"/>
      <c r="DT35" s="90"/>
      <c r="DU35" s="90">
        <f>SUM(DU33:DX34)</f>
        <v>0</v>
      </c>
      <c r="DV35" s="90"/>
      <c r="DW35" s="90"/>
      <c r="DX35" s="90"/>
      <c r="DY35" s="90">
        <f>SUM(DY33:EB34)</f>
        <v>0</v>
      </c>
      <c r="DZ35" s="90"/>
      <c r="EA35" s="90"/>
      <c r="EB35" s="90"/>
      <c r="EC35" s="90">
        <f t="shared" si="1"/>
        <v>830000</v>
      </c>
      <c r="ED35" s="90"/>
      <c r="EE35" s="90"/>
      <c r="EF35" s="90"/>
    </row>
    <row r="36" spans="1:136" s="69" customFormat="1" ht="15.75" customHeight="1">
      <c r="A36" s="86" t="s">
        <v>137</v>
      </c>
      <c r="B36" s="86"/>
      <c r="C36" s="16" t="s">
        <v>305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91" t="s">
        <v>306</v>
      </c>
      <c r="AD36" s="91"/>
      <c r="AE36" s="91"/>
      <c r="AF36" s="91"/>
      <c r="AG36" s="89"/>
      <c r="AH36" s="89"/>
      <c r="AI36" s="89"/>
      <c r="AJ36" s="89"/>
      <c r="AK36" s="89">
        <v>300000</v>
      </c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>
        <v>1100000</v>
      </c>
      <c r="BF36" s="89"/>
      <c r="BG36" s="89"/>
      <c r="BH36" s="89"/>
      <c r="BI36" s="89"/>
      <c r="BJ36" s="89"/>
      <c r="BK36" s="89"/>
      <c r="BL36" s="89"/>
      <c r="BM36" s="89">
        <v>400000</v>
      </c>
      <c r="BN36" s="89"/>
      <c r="BO36" s="89"/>
      <c r="BP36" s="89"/>
      <c r="BQ36" s="89">
        <v>331000</v>
      </c>
      <c r="BR36" s="89"/>
      <c r="BS36" s="89"/>
      <c r="BT36" s="89"/>
      <c r="BU36" s="89"/>
      <c r="BV36" s="89"/>
      <c r="BW36" s="89"/>
      <c r="BX36" s="89"/>
      <c r="BY36" s="89">
        <v>100000</v>
      </c>
      <c r="BZ36" s="89"/>
      <c r="CA36" s="89"/>
      <c r="CB36" s="89"/>
      <c r="CC36" s="89">
        <v>100000</v>
      </c>
      <c r="CD36" s="89"/>
      <c r="CE36" s="89"/>
      <c r="CF36" s="89"/>
      <c r="CG36" s="89">
        <v>800000</v>
      </c>
      <c r="CH36" s="89"/>
      <c r="CI36" s="89"/>
      <c r="CJ36" s="89"/>
      <c r="CK36" s="89"/>
      <c r="CL36" s="89"/>
      <c r="CM36" s="89"/>
      <c r="CN36" s="89"/>
      <c r="CO36" s="89">
        <v>20000</v>
      </c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90">
        <f t="shared" si="1"/>
        <v>3151000</v>
      </c>
      <c r="ED36" s="90"/>
      <c r="EE36" s="90"/>
      <c r="EF36" s="90"/>
    </row>
    <row r="37" spans="1:136" s="69" customFormat="1" ht="15.75" customHeight="1">
      <c r="A37" s="86" t="s">
        <v>140</v>
      </c>
      <c r="B37" s="86"/>
      <c r="C37" s="16" t="s">
        <v>307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91" t="s">
        <v>308</v>
      </c>
      <c r="AD37" s="91"/>
      <c r="AE37" s="91"/>
      <c r="AF37" s="91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>
        <v>14432670</v>
      </c>
      <c r="CP37" s="89"/>
      <c r="CQ37" s="89"/>
      <c r="CR37" s="89"/>
      <c r="CS37" s="89">
        <v>639293</v>
      </c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>
        <v>1969000</v>
      </c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90">
        <f t="shared" si="1"/>
        <v>17040963</v>
      </c>
      <c r="ED37" s="90"/>
      <c r="EE37" s="90"/>
      <c r="EF37" s="90"/>
    </row>
    <row r="38" spans="1:136" s="69" customFormat="1" ht="15.75" customHeight="1">
      <c r="A38" s="86" t="s">
        <v>143</v>
      </c>
      <c r="B38" s="86"/>
      <c r="C38" s="16" t="s">
        <v>309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91" t="s">
        <v>310</v>
      </c>
      <c r="AD38" s="91"/>
      <c r="AE38" s="91"/>
      <c r="AF38" s="91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>
        <v>200000</v>
      </c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90">
        <f t="shared" si="1"/>
        <v>200000</v>
      </c>
      <c r="ED38" s="90"/>
      <c r="EE38" s="90"/>
      <c r="EF38" s="90"/>
    </row>
    <row r="39" spans="1:136" s="69" customFormat="1" ht="15.75" customHeight="1">
      <c r="A39" s="86" t="s">
        <v>146</v>
      </c>
      <c r="B39" s="86"/>
      <c r="C39" s="16" t="s">
        <v>311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91" t="s">
        <v>312</v>
      </c>
      <c r="AD39" s="91"/>
      <c r="AE39" s="91"/>
      <c r="AF39" s="91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>
        <v>500000</v>
      </c>
      <c r="BN39" s="89"/>
      <c r="BO39" s="89"/>
      <c r="BP39" s="89"/>
      <c r="BQ39" s="89">
        <v>50000</v>
      </c>
      <c r="BR39" s="89"/>
      <c r="BS39" s="89"/>
      <c r="BT39" s="89"/>
      <c r="BU39" s="89"/>
      <c r="BV39" s="89"/>
      <c r="BW39" s="89"/>
      <c r="BX39" s="89"/>
      <c r="BY39" s="89">
        <v>100000</v>
      </c>
      <c r="BZ39" s="89"/>
      <c r="CA39" s="89"/>
      <c r="CB39" s="89"/>
      <c r="CC39" s="89">
        <v>10000</v>
      </c>
      <c r="CD39" s="89"/>
      <c r="CE39" s="89"/>
      <c r="CF39" s="89"/>
      <c r="CG39" s="89">
        <v>100000</v>
      </c>
      <c r="CH39" s="89"/>
      <c r="CI39" s="89"/>
      <c r="CJ39" s="89"/>
      <c r="CK39" s="89"/>
      <c r="CL39" s="89"/>
      <c r="CM39" s="89"/>
      <c r="CN39" s="89"/>
      <c r="CO39" s="89">
        <v>150000</v>
      </c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90">
        <f t="shared" si="1"/>
        <v>910000</v>
      </c>
      <c r="ED39" s="90"/>
      <c r="EE39" s="90"/>
      <c r="EF39" s="90"/>
    </row>
    <row r="40" spans="1:136" s="69" customFormat="1" ht="15.75" customHeight="1">
      <c r="A40" s="86" t="s">
        <v>148</v>
      </c>
      <c r="B40" s="86"/>
      <c r="C40" s="16" t="s">
        <v>313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91" t="s">
        <v>314</v>
      </c>
      <c r="AD40" s="91"/>
      <c r="AE40" s="91"/>
      <c r="AF40" s="91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90">
        <f t="shared" si="1"/>
        <v>0</v>
      </c>
      <c r="ED40" s="90"/>
      <c r="EE40" s="90"/>
      <c r="EF40" s="90"/>
    </row>
    <row r="41" spans="1:136" s="69" customFormat="1" ht="15.75" customHeight="1">
      <c r="A41" s="86" t="s">
        <v>150</v>
      </c>
      <c r="B41" s="86"/>
      <c r="C41" s="94" t="s">
        <v>315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1" t="s">
        <v>316</v>
      </c>
      <c r="AD41" s="91"/>
      <c r="AE41" s="91"/>
      <c r="AF41" s="91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>
        <v>2700000</v>
      </c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90">
        <f t="shared" si="1"/>
        <v>2700000</v>
      </c>
      <c r="ED41" s="90"/>
      <c r="EE41" s="90"/>
      <c r="EF41" s="90"/>
    </row>
    <row r="42" spans="1:136" s="69" customFormat="1" ht="15.75" customHeight="1">
      <c r="A42" s="86" t="s">
        <v>153</v>
      </c>
      <c r="B42" s="86"/>
      <c r="C42" s="16" t="s">
        <v>317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91" t="s">
        <v>318</v>
      </c>
      <c r="AD42" s="91"/>
      <c r="AE42" s="91"/>
      <c r="AF42" s="91"/>
      <c r="AG42" s="89">
        <v>1500000</v>
      </c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>
        <v>500000</v>
      </c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>
        <v>500000</v>
      </c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>
        <v>100000</v>
      </c>
      <c r="BZ42" s="89"/>
      <c r="CA42" s="89"/>
      <c r="CB42" s="89"/>
      <c r="CC42" s="89"/>
      <c r="CD42" s="89"/>
      <c r="CE42" s="89"/>
      <c r="CF42" s="89"/>
      <c r="CG42" s="89">
        <v>550000</v>
      </c>
      <c r="CH42" s="89"/>
      <c r="CI42" s="89"/>
      <c r="CJ42" s="89"/>
      <c r="CK42" s="89"/>
      <c r="CL42" s="89"/>
      <c r="CM42" s="89"/>
      <c r="CN42" s="89"/>
      <c r="CO42" s="89">
        <v>40000</v>
      </c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>
        <v>90000</v>
      </c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90">
        <f t="shared" si="1"/>
        <v>3280000</v>
      </c>
      <c r="ED42" s="90"/>
      <c r="EE42" s="90"/>
      <c r="EF42" s="90"/>
    </row>
    <row r="43" spans="1:136" s="69" customFormat="1" ht="15.75" customHeight="1">
      <c r="A43" s="86" t="s">
        <v>156</v>
      </c>
      <c r="B43" s="86"/>
      <c r="C43" s="95" t="s">
        <v>319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3" t="s">
        <v>320</v>
      </c>
      <c r="AD43" s="93"/>
      <c r="AE43" s="93"/>
      <c r="AF43" s="93"/>
      <c r="AG43" s="90">
        <f>SUM(AG36:AJ42)</f>
        <v>1500000</v>
      </c>
      <c r="AH43" s="90"/>
      <c r="AI43" s="90"/>
      <c r="AJ43" s="90"/>
      <c r="AK43" s="90">
        <f>SUM(AK36:AN42)</f>
        <v>300000</v>
      </c>
      <c r="AL43" s="90"/>
      <c r="AM43" s="90"/>
      <c r="AN43" s="90"/>
      <c r="AO43" s="90">
        <f>SUM(AO36:AR42)</f>
        <v>0</v>
      </c>
      <c r="AP43" s="90"/>
      <c r="AQ43" s="90"/>
      <c r="AR43" s="90"/>
      <c r="AS43" s="90">
        <f>SUM(AS36:AV42)</f>
        <v>0</v>
      </c>
      <c r="AT43" s="90"/>
      <c r="AU43" s="90"/>
      <c r="AV43" s="90"/>
      <c r="AW43" s="90">
        <f>SUM(AW36:AZ42)</f>
        <v>0</v>
      </c>
      <c r="AX43" s="90"/>
      <c r="AY43" s="90"/>
      <c r="AZ43" s="90"/>
      <c r="BA43" s="90">
        <f>SUM(BA36:BD42)</f>
        <v>500000</v>
      </c>
      <c r="BB43" s="90"/>
      <c r="BC43" s="90"/>
      <c r="BD43" s="90"/>
      <c r="BE43" s="90">
        <f>SUM(BE36:BH42)</f>
        <v>1100000</v>
      </c>
      <c r="BF43" s="90"/>
      <c r="BG43" s="90"/>
      <c r="BH43" s="90"/>
      <c r="BI43" s="90">
        <f>SUM(BI36:BL42)</f>
        <v>0</v>
      </c>
      <c r="BJ43" s="90"/>
      <c r="BK43" s="90"/>
      <c r="BL43" s="90"/>
      <c r="BM43" s="90">
        <f>SUM(BM36:BP42)</f>
        <v>1400000</v>
      </c>
      <c r="BN43" s="90"/>
      <c r="BO43" s="90"/>
      <c r="BP43" s="90"/>
      <c r="BQ43" s="90">
        <f>SUM(BQ36:BT42)</f>
        <v>3081000</v>
      </c>
      <c r="BR43" s="90"/>
      <c r="BS43" s="90"/>
      <c r="BT43" s="90"/>
      <c r="BU43" s="90">
        <f>SUM(BU36:BX42)</f>
        <v>0</v>
      </c>
      <c r="BV43" s="90"/>
      <c r="BW43" s="90"/>
      <c r="BX43" s="90"/>
      <c r="BY43" s="90">
        <f>SUM(BY36:CB42)</f>
        <v>300000</v>
      </c>
      <c r="BZ43" s="90"/>
      <c r="CA43" s="90"/>
      <c r="CB43" s="90"/>
      <c r="CC43" s="90">
        <f>SUM(CC36:CF42)</f>
        <v>110000</v>
      </c>
      <c r="CD43" s="90"/>
      <c r="CE43" s="90"/>
      <c r="CF43" s="90"/>
      <c r="CG43" s="90">
        <f>SUM(CG36:CJ42)</f>
        <v>1650000</v>
      </c>
      <c r="CH43" s="90"/>
      <c r="CI43" s="90"/>
      <c r="CJ43" s="90"/>
      <c r="CK43" s="90">
        <f>SUM(CK36:CN42)</f>
        <v>0</v>
      </c>
      <c r="CL43" s="90"/>
      <c r="CM43" s="90"/>
      <c r="CN43" s="90"/>
      <c r="CO43" s="90">
        <f>SUM(CO36:CR42)</f>
        <v>14642670</v>
      </c>
      <c r="CP43" s="90"/>
      <c r="CQ43" s="90"/>
      <c r="CR43" s="90"/>
      <c r="CS43" s="90">
        <v>639293</v>
      </c>
      <c r="CT43" s="90"/>
      <c r="CU43" s="90"/>
      <c r="CV43" s="90"/>
      <c r="CW43" s="90">
        <f>SUM(CW36:CZ42)</f>
        <v>0</v>
      </c>
      <c r="CX43" s="90"/>
      <c r="CY43" s="90"/>
      <c r="CZ43" s="90"/>
      <c r="DA43" s="90">
        <f>SUM(DA36:DD42)</f>
        <v>0</v>
      </c>
      <c r="DB43" s="90"/>
      <c r="DC43" s="90"/>
      <c r="DD43" s="90"/>
      <c r="DE43" s="90">
        <f>SUM(DE36:DH42)</f>
        <v>0</v>
      </c>
      <c r="DF43" s="90"/>
      <c r="DG43" s="90"/>
      <c r="DH43" s="90"/>
      <c r="DI43" s="90">
        <f>SUM(DI36:DL42)</f>
        <v>0</v>
      </c>
      <c r="DJ43" s="90"/>
      <c r="DK43" s="90"/>
      <c r="DL43" s="90"/>
      <c r="DM43" s="90">
        <f>SUM(DM36:DP42)</f>
        <v>0</v>
      </c>
      <c r="DN43" s="90"/>
      <c r="DO43" s="90"/>
      <c r="DP43" s="90"/>
      <c r="DQ43" s="90">
        <f>SUM(DQ36:DT42)</f>
        <v>2059000</v>
      </c>
      <c r="DR43" s="90"/>
      <c r="DS43" s="90"/>
      <c r="DT43" s="90"/>
      <c r="DU43" s="90">
        <f>SUM(DU36:DX42)</f>
        <v>0</v>
      </c>
      <c r="DV43" s="90"/>
      <c r="DW43" s="90"/>
      <c r="DX43" s="90"/>
      <c r="DY43" s="90">
        <f>SUM(DY36:EB42)</f>
        <v>0</v>
      </c>
      <c r="DZ43" s="90"/>
      <c r="EA43" s="90"/>
      <c r="EB43" s="90"/>
      <c r="EC43" s="90">
        <f t="shared" si="1"/>
        <v>27281963</v>
      </c>
      <c r="ED43" s="90"/>
      <c r="EE43" s="90"/>
      <c r="EF43" s="90"/>
    </row>
    <row r="44" spans="1:136" s="69" customFormat="1" ht="15.75" customHeight="1">
      <c r="A44" s="86" t="s">
        <v>159</v>
      </c>
      <c r="B44" s="86"/>
      <c r="C44" s="16" t="s">
        <v>321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91" t="s">
        <v>322</v>
      </c>
      <c r="AD44" s="91"/>
      <c r="AE44" s="91"/>
      <c r="AF44" s="91"/>
      <c r="AG44" s="89">
        <v>400000</v>
      </c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>
        <v>300000</v>
      </c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90">
        <f t="shared" si="1"/>
        <v>700000</v>
      </c>
      <c r="ED44" s="90"/>
      <c r="EE44" s="90"/>
      <c r="EF44" s="90"/>
    </row>
    <row r="45" spans="1:136" s="69" customFormat="1" ht="15.75" customHeight="1">
      <c r="A45" s="86" t="s">
        <v>162</v>
      </c>
      <c r="B45" s="86"/>
      <c r="C45" s="16" t="s">
        <v>323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91" t="s">
        <v>324</v>
      </c>
      <c r="AD45" s="91"/>
      <c r="AE45" s="91"/>
      <c r="AF45" s="91"/>
      <c r="AG45" s="89">
        <v>300000</v>
      </c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90">
        <f t="shared" si="1"/>
        <v>300000</v>
      </c>
      <c r="ED45" s="90"/>
      <c r="EE45" s="90"/>
      <c r="EF45" s="90"/>
    </row>
    <row r="46" spans="1:136" s="69" customFormat="1" ht="15.75" customHeight="1">
      <c r="A46" s="86" t="s">
        <v>165</v>
      </c>
      <c r="B46" s="86"/>
      <c r="C46" s="95" t="s">
        <v>325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3" t="s">
        <v>326</v>
      </c>
      <c r="AD46" s="93"/>
      <c r="AE46" s="93"/>
      <c r="AF46" s="93"/>
      <c r="AG46" s="90">
        <f>SUM(AG44:AJ45)</f>
        <v>700000</v>
      </c>
      <c r="AH46" s="90"/>
      <c r="AI46" s="90"/>
      <c r="AJ46" s="90"/>
      <c r="AK46" s="90">
        <f>SUM(AK44:AN45)</f>
        <v>0</v>
      </c>
      <c r="AL46" s="90"/>
      <c r="AM46" s="90"/>
      <c r="AN46" s="90"/>
      <c r="AO46" s="90">
        <f>SUM(AO44:AR45)</f>
        <v>0</v>
      </c>
      <c r="AP46" s="90"/>
      <c r="AQ46" s="90"/>
      <c r="AR46" s="90"/>
      <c r="AS46" s="90">
        <f>SUM(AS44:AV45)</f>
        <v>0</v>
      </c>
      <c r="AT46" s="90"/>
      <c r="AU46" s="90"/>
      <c r="AV46" s="90"/>
      <c r="AW46" s="90">
        <f>SUM(AW44:AZ45)</f>
        <v>0</v>
      </c>
      <c r="AX46" s="90"/>
      <c r="AY46" s="90"/>
      <c r="AZ46" s="90"/>
      <c r="BA46" s="90">
        <f>SUM(BA44:BD45)</f>
        <v>0</v>
      </c>
      <c r="BB46" s="90"/>
      <c r="BC46" s="90"/>
      <c r="BD46" s="90"/>
      <c r="BE46" s="90">
        <f>SUM(BE44:BH45)</f>
        <v>0</v>
      </c>
      <c r="BF46" s="90"/>
      <c r="BG46" s="90"/>
      <c r="BH46" s="90"/>
      <c r="BI46" s="90">
        <f>SUM(BI44:BL45)</f>
        <v>0</v>
      </c>
      <c r="BJ46" s="90"/>
      <c r="BK46" s="90"/>
      <c r="BL46" s="90"/>
      <c r="BM46" s="90">
        <f>SUM(BM44:BP45)</f>
        <v>0</v>
      </c>
      <c r="BN46" s="90"/>
      <c r="BO46" s="90"/>
      <c r="BP46" s="90"/>
      <c r="BQ46" s="90">
        <f>SUM(BQ44:BT45)</f>
        <v>0</v>
      </c>
      <c r="BR46" s="90"/>
      <c r="BS46" s="90"/>
      <c r="BT46" s="90"/>
      <c r="BU46" s="90">
        <f>SUM(BU44:BX45)</f>
        <v>0</v>
      </c>
      <c r="BV46" s="90"/>
      <c r="BW46" s="90"/>
      <c r="BX46" s="90"/>
      <c r="BY46" s="90">
        <f>SUM(BY44:CB45)</f>
        <v>300000</v>
      </c>
      <c r="BZ46" s="90"/>
      <c r="CA46" s="90"/>
      <c r="CB46" s="90"/>
      <c r="CC46" s="90">
        <f>SUM(CC44:CF45)</f>
        <v>0</v>
      </c>
      <c r="CD46" s="90"/>
      <c r="CE46" s="90"/>
      <c r="CF46" s="90"/>
      <c r="CG46" s="90">
        <f>SUM(CG44:CJ45)</f>
        <v>0</v>
      </c>
      <c r="CH46" s="90"/>
      <c r="CI46" s="90"/>
      <c r="CJ46" s="90"/>
      <c r="CK46" s="90">
        <f>SUM(CK44:CN45)</f>
        <v>0</v>
      </c>
      <c r="CL46" s="90"/>
      <c r="CM46" s="90"/>
      <c r="CN46" s="90"/>
      <c r="CO46" s="90">
        <f>SUM(CO44:CR45)</f>
        <v>0</v>
      </c>
      <c r="CP46" s="90"/>
      <c r="CQ46" s="90"/>
      <c r="CR46" s="90"/>
      <c r="CS46" s="90">
        <f>SUM(CS44:CV45)</f>
        <v>0</v>
      </c>
      <c r="CT46" s="90"/>
      <c r="CU46" s="90"/>
      <c r="CV46" s="90"/>
      <c r="CW46" s="90">
        <f>SUM(CW44:CZ45)</f>
        <v>0</v>
      </c>
      <c r="CX46" s="90"/>
      <c r="CY46" s="90"/>
      <c r="CZ46" s="90"/>
      <c r="DA46" s="90">
        <f>SUM(DA44:DD45)</f>
        <v>0</v>
      </c>
      <c r="DB46" s="90"/>
      <c r="DC46" s="90"/>
      <c r="DD46" s="90"/>
      <c r="DE46" s="90">
        <f>SUM(DE44:DH45)</f>
        <v>0</v>
      </c>
      <c r="DF46" s="90"/>
      <c r="DG46" s="90"/>
      <c r="DH46" s="90"/>
      <c r="DI46" s="90">
        <f>SUM(DI44:DL45)</f>
        <v>0</v>
      </c>
      <c r="DJ46" s="90"/>
      <c r="DK46" s="90"/>
      <c r="DL46" s="90"/>
      <c r="DM46" s="90">
        <f>SUM(DM44:DP45)</f>
        <v>0</v>
      </c>
      <c r="DN46" s="90"/>
      <c r="DO46" s="90"/>
      <c r="DP46" s="90"/>
      <c r="DQ46" s="90">
        <f>SUM(DQ44:DT45)</f>
        <v>0</v>
      </c>
      <c r="DR46" s="90"/>
      <c r="DS46" s="90"/>
      <c r="DT46" s="90"/>
      <c r="DU46" s="90">
        <f>SUM(DU44:DX45)</f>
        <v>0</v>
      </c>
      <c r="DV46" s="90"/>
      <c r="DW46" s="90"/>
      <c r="DX46" s="90"/>
      <c r="DY46" s="90">
        <f>SUM(DY44:EB45)</f>
        <v>0</v>
      </c>
      <c r="DZ46" s="90"/>
      <c r="EA46" s="90"/>
      <c r="EB46" s="90"/>
      <c r="EC46" s="90">
        <f t="shared" si="1"/>
        <v>1000000</v>
      </c>
      <c r="ED46" s="90"/>
      <c r="EE46" s="90"/>
      <c r="EF46" s="90"/>
    </row>
    <row r="47" spans="1:136" s="69" customFormat="1" ht="15.75" customHeight="1">
      <c r="A47" s="86" t="s">
        <v>168</v>
      </c>
      <c r="B47" s="86"/>
      <c r="C47" s="16" t="s">
        <v>327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91" t="s">
        <v>328</v>
      </c>
      <c r="AD47" s="91"/>
      <c r="AE47" s="91"/>
      <c r="AF47" s="91"/>
      <c r="AG47" s="89">
        <f>SUM(AG32+AG35+AG36+AG37+AG39+AG41+AG42)*27%</f>
        <v>607500</v>
      </c>
      <c r="AH47" s="89"/>
      <c r="AI47" s="89"/>
      <c r="AJ47" s="89"/>
      <c r="AK47" s="89">
        <f>SUM(AK32+AK35+AK36+AK37+AK39+AK41+AK42)*27%</f>
        <v>81000</v>
      </c>
      <c r="AL47" s="89"/>
      <c r="AM47" s="89"/>
      <c r="AN47" s="89"/>
      <c r="AO47" s="89">
        <f>SUM(AO32+AO35+AO36+AO37+AO39+AO41+AO42)*27%</f>
        <v>0</v>
      </c>
      <c r="AP47" s="89"/>
      <c r="AQ47" s="89"/>
      <c r="AR47" s="89"/>
      <c r="AS47" s="89">
        <f>SUM(AS32+AS35+AS36+AS37+AS39+AS41+AS42)*27%</f>
        <v>32400.000000000004</v>
      </c>
      <c r="AT47" s="89"/>
      <c r="AU47" s="89"/>
      <c r="AV47" s="89"/>
      <c r="AW47" s="89">
        <f>SUM(AW32+AW35+AW36+AW37+AW39+AW41+AW42)*27%</f>
        <v>183600</v>
      </c>
      <c r="AX47" s="89"/>
      <c r="AY47" s="89"/>
      <c r="AZ47" s="89"/>
      <c r="BA47" s="89">
        <f>SUM(BA32+BA35+BA36+BA37+BA39+BA41+BA42)*27%</f>
        <v>243000.00000000003</v>
      </c>
      <c r="BB47" s="89"/>
      <c r="BC47" s="89"/>
      <c r="BD47" s="89"/>
      <c r="BE47" s="89">
        <f>SUM(BE32+BE35+BE36+BE37+BE39+BE41+BE42)*27%</f>
        <v>297000</v>
      </c>
      <c r="BF47" s="89"/>
      <c r="BG47" s="89"/>
      <c r="BH47" s="89"/>
      <c r="BI47" s="89">
        <f>SUM(BI32+BI35+BI36+BI37+BI39+BI41+BI42)*27%</f>
        <v>216000</v>
      </c>
      <c r="BJ47" s="89"/>
      <c r="BK47" s="89"/>
      <c r="BL47" s="89"/>
      <c r="BM47" s="89">
        <f>SUM(BM32+BM35+BM36+BM37+BM39+BM41+BM42)*27%</f>
        <v>702000</v>
      </c>
      <c r="BN47" s="89"/>
      <c r="BO47" s="89"/>
      <c r="BP47" s="89"/>
      <c r="BQ47" s="89">
        <f>SUM(BQ32+BQ35+BQ36+BQ37+BQ39+BQ42)*27%</f>
        <v>108270</v>
      </c>
      <c r="BR47" s="89"/>
      <c r="BS47" s="89"/>
      <c r="BT47" s="89"/>
      <c r="BU47" s="89">
        <f>SUM(BU32+BU35+BU36+BU37+BU39+BU41+BU42)*27%</f>
        <v>0</v>
      </c>
      <c r="BV47" s="89"/>
      <c r="BW47" s="89"/>
      <c r="BX47" s="89"/>
      <c r="BY47" s="89">
        <f>SUM(BY32+BY35+BY36+BY37+BY39+BY41+BY42)*27%</f>
        <v>194400</v>
      </c>
      <c r="BZ47" s="89"/>
      <c r="CA47" s="89"/>
      <c r="CB47" s="89"/>
      <c r="CC47" s="89">
        <f>SUM(CC32+CC35+CC36+CC37+CC39+CC41+CC42)*27%</f>
        <v>86400</v>
      </c>
      <c r="CD47" s="89"/>
      <c r="CE47" s="89"/>
      <c r="CF47" s="89"/>
      <c r="CG47" s="89">
        <v>663254</v>
      </c>
      <c r="CH47" s="89"/>
      <c r="CI47" s="89"/>
      <c r="CJ47" s="89"/>
      <c r="CK47" s="89">
        <f>SUM(CK32+CK35+CK36+CK37+CK39+CK41+CK42)*27%</f>
        <v>0</v>
      </c>
      <c r="CL47" s="89"/>
      <c r="CM47" s="89"/>
      <c r="CN47" s="89"/>
      <c r="CO47" s="89">
        <v>4174381</v>
      </c>
      <c r="CP47" s="89"/>
      <c r="CQ47" s="89"/>
      <c r="CR47" s="89"/>
      <c r="CS47" s="89">
        <f>SUM(CS32+CS35+CS36+CS37+CS39+CS41+CS42)*27%</f>
        <v>172609.11000000002</v>
      </c>
      <c r="CT47" s="89"/>
      <c r="CU47" s="89"/>
      <c r="CV47" s="89"/>
      <c r="CW47" s="89">
        <f>SUM(CW32+CW35+CW36+CW37+CW39+CW41+CW42)*27%</f>
        <v>0</v>
      </c>
      <c r="CX47" s="89"/>
      <c r="CY47" s="89"/>
      <c r="CZ47" s="89"/>
      <c r="DA47" s="89">
        <f>SUM(DA32+DA35+DA36+DA37+DA39+DA41+DA42)*27%</f>
        <v>0</v>
      </c>
      <c r="DB47" s="89"/>
      <c r="DC47" s="89"/>
      <c r="DD47" s="89"/>
      <c r="DE47" s="89">
        <f>SUM(DE32+DE35+DE36+DE37+DE39+DE41+DE42)*27%</f>
        <v>0</v>
      </c>
      <c r="DF47" s="89"/>
      <c r="DG47" s="89"/>
      <c r="DH47" s="89"/>
      <c r="DI47" s="89">
        <f>SUM(DI32+DI35+DI36+DI37+DI39+DI41+DI42)*27%</f>
        <v>0</v>
      </c>
      <c r="DJ47" s="89"/>
      <c r="DK47" s="89"/>
      <c r="DL47" s="89"/>
      <c r="DM47" s="89">
        <f>SUM(DM32+DM35+DM36+DM37+DM39+DM41+DM42)*27%</f>
        <v>0</v>
      </c>
      <c r="DN47" s="89"/>
      <c r="DO47" s="89"/>
      <c r="DP47" s="89"/>
      <c r="DQ47" s="89">
        <f>SUM(DQ32+DQ35+DQ36+DQ37+DQ39+DQ41+DQ42)*27%</f>
        <v>563490</v>
      </c>
      <c r="DR47" s="89"/>
      <c r="DS47" s="89"/>
      <c r="DT47" s="89"/>
      <c r="DU47" s="89">
        <f>SUM(DU32+DU35+DU36+DU37+DU39+DU41+DU42)*27%</f>
        <v>0</v>
      </c>
      <c r="DV47" s="89"/>
      <c r="DW47" s="89"/>
      <c r="DX47" s="89"/>
      <c r="DY47" s="89">
        <f>SUM(DY32+DY35+DY36+DY37+DY39+DY41+DY42)*27%</f>
        <v>0</v>
      </c>
      <c r="DZ47" s="89"/>
      <c r="EA47" s="89"/>
      <c r="EB47" s="89"/>
      <c r="EC47" s="90">
        <f t="shared" si="1"/>
        <v>8325304.11</v>
      </c>
      <c r="ED47" s="90"/>
      <c r="EE47" s="90"/>
      <c r="EF47" s="90"/>
    </row>
    <row r="48" spans="1:136" s="69" customFormat="1" ht="15.75" customHeight="1">
      <c r="A48" s="86" t="s">
        <v>171</v>
      </c>
      <c r="B48" s="86"/>
      <c r="C48" s="16" t="s">
        <v>329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91" t="s">
        <v>330</v>
      </c>
      <c r="AD48" s="91"/>
      <c r="AE48" s="91"/>
      <c r="AF48" s="91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>
        <v>959760</v>
      </c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90">
        <f t="shared" si="1"/>
        <v>959760</v>
      </c>
      <c r="ED48" s="90"/>
      <c r="EE48" s="90"/>
      <c r="EF48" s="90"/>
    </row>
    <row r="49" spans="1:136" s="69" customFormat="1" ht="15.75" customHeight="1">
      <c r="A49" s="86" t="s">
        <v>174</v>
      </c>
      <c r="B49" s="86"/>
      <c r="C49" s="16" t="s">
        <v>331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91" t="s">
        <v>332</v>
      </c>
      <c r="AD49" s="91"/>
      <c r="AE49" s="91"/>
      <c r="AF49" s="91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90">
        <f t="shared" si="1"/>
        <v>0</v>
      </c>
      <c r="ED49" s="90"/>
      <c r="EE49" s="90"/>
      <c r="EF49" s="90"/>
    </row>
    <row r="50" spans="1:136" s="69" customFormat="1" ht="15.75" customHeight="1">
      <c r="A50" s="86" t="s">
        <v>333</v>
      </c>
      <c r="B50" s="86"/>
      <c r="C50" s="16" t="s">
        <v>334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91" t="s">
        <v>335</v>
      </c>
      <c r="AD50" s="91"/>
      <c r="AE50" s="91"/>
      <c r="AF50" s="91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90">
        <f t="shared" si="1"/>
        <v>0</v>
      </c>
      <c r="ED50" s="90"/>
      <c r="EE50" s="90"/>
      <c r="EF50" s="90"/>
    </row>
    <row r="51" spans="1:136" s="69" customFormat="1" ht="15.75" customHeight="1">
      <c r="A51" s="86" t="s">
        <v>336</v>
      </c>
      <c r="B51" s="86"/>
      <c r="C51" s="16" t="s">
        <v>337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91" t="s">
        <v>338</v>
      </c>
      <c r="AD51" s="91"/>
      <c r="AE51" s="91"/>
      <c r="AF51" s="91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90">
        <f t="shared" si="1"/>
        <v>0</v>
      </c>
      <c r="ED51" s="90"/>
      <c r="EE51" s="90"/>
      <c r="EF51" s="90"/>
    </row>
    <row r="52" spans="1:136" s="69" customFormat="1" ht="15.75" customHeight="1">
      <c r="A52" s="86" t="s">
        <v>339</v>
      </c>
      <c r="B52" s="86"/>
      <c r="C52" s="95" t="s">
        <v>340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3" t="s">
        <v>341</v>
      </c>
      <c r="AD52" s="93"/>
      <c r="AE52" s="93"/>
      <c r="AF52" s="93"/>
      <c r="AG52" s="90">
        <f>SUM(AG47:AJ51)</f>
        <v>607500</v>
      </c>
      <c r="AH52" s="90"/>
      <c r="AI52" s="90"/>
      <c r="AJ52" s="90"/>
      <c r="AK52" s="90">
        <f>SUM(AK47:AN51)</f>
        <v>81000</v>
      </c>
      <c r="AL52" s="90"/>
      <c r="AM52" s="90"/>
      <c r="AN52" s="90"/>
      <c r="AO52" s="90">
        <f>SUM(AO47:AR51)</f>
        <v>0</v>
      </c>
      <c r="AP52" s="90"/>
      <c r="AQ52" s="90"/>
      <c r="AR52" s="90"/>
      <c r="AS52" s="90">
        <f>SUM(AS47:AV51)</f>
        <v>32400.000000000004</v>
      </c>
      <c r="AT52" s="90"/>
      <c r="AU52" s="90"/>
      <c r="AV52" s="90"/>
      <c r="AW52" s="90">
        <f>SUM(AW47:AZ51)</f>
        <v>183600</v>
      </c>
      <c r="AX52" s="90"/>
      <c r="AY52" s="90"/>
      <c r="AZ52" s="90"/>
      <c r="BA52" s="90">
        <f>SUM(BA47:BD51)</f>
        <v>243000.00000000003</v>
      </c>
      <c r="BB52" s="90"/>
      <c r="BC52" s="90"/>
      <c r="BD52" s="90"/>
      <c r="BE52" s="90">
        <f>SUM(BE47:BH51)</f>
        <v>297000</v>
      </c>
      <c r="BF52" s="90"/>
      <c r="BG52" s="90"/>
      <c r="BH52" s="90"/>
      <c r="BI52" s="90">
        <f>SUM(BI47:BL51)</f>
        <v>216000</v>
      </c>
      <c r="BJ52" s="90"/>
      <c r="BK52" s="90"/>
      <c r="BL52" s="90"/>
      <c r="BM52" s="90">
        <f>SUM(BM47:BP51)</f>
        <v>702000</v>
      </c>
      <c r="BN52" s="90"/>
      <c r="BO52" s="90"/>
      <c r="BP52" s="90"/>
      <c r="BQ52" s="90">
        <f>SUM(BQ47:BT51)</f>
        <v>108270</v>
      </c>
      <c r="BR52" s="90"/>
      <c r="BS52" s="90"/>
      <c r="BT52" s="90"/>
      <c r="BU52" s="90">
        <f>SUM(BU47:BX51)</f>
        <v>0</v>
      </c>
      <c r="BV52" s="90"/>
      <c r="BW52" s="90"/>
      <c r="BX52" s="90"/>
      <c r="BY52" s="90">
        <f>SUM(BY47:CB51)</f>
        <v>194400</v>
      </c>
      <c r="BZ52" s="90"/>
      <c r="CA52" s="90"/>
      <c r="CB52" s="90"/>
      <c r="CC52" s="90">
        <f>SUM(CC47:CF51)</f>
        <v>86400</v>
      </c>
      <c r="CD52" s="90"/>
      <c r="CE52" s="90"/>
      <c r="CF52" s="90"/>
      <c r="CG52" s="90">
        <f>SUM(CG47:CJ51)</f>
        <v>663254</v>
      </c>
      <c r="CH52" s="90"/>
      <c r="CI52" s="90"/>
      <c r="CJ52" s="90"/>
      <c r="CK52" s="90">
        <f>SUM(CK47:CN51)</f>
        <v>0</v>
      </c>
      <c r="CL52" s="90"/>
      <c r="CM52" s="90"/>
      <c r="CN52" s="90"/>
      <c r="CO52" s="90">
        <f>SUM(CO47:CR51)</f>
        <v>5134141</v>
      </c>
      <c r="CP52" s="90"/>
      <c r="CQ52" s="90"/>
      <c r="CR52" s="90"/>
      <c r="CS52" s="90">
        <f>SUM(CS47:CV51)</f>
        <v>172609.11000000002</v>
      </c>
      <c r="CT52" s="90"/>
      <c r="CU52" s="90"/>
      <c r="CV52" s="90"/>
      <c r="CW52" s="90">
        <f>SUM(CW47:CZ51)</f>
        <v>0</v>
      </c>
      <c r="CX52" s="90"/>
      <c r="CY52" s="90"/>
      <c r="CZ52" s="90"/>
      <c r="DA52" s="90">
        <f>SUM(DA47:DD51)</f>
        <v>0</v>
      </c>
      <c r="DB52" s="90"/>
      <c r="DC52" s="90"/>
      <c r="DD52" s="90"/>
      <c r="DE52" s="90">
        <f>SUM(DE47:DH51)</f>
        <v>0</v>
      </c>
      <c r="DF52" s="90"/>
      <c r="DG52" s="90"/>
      <c r="DH52" s="90"/>
      <c r="DI52" s="90">
        <f>SUM(DI47:DL51)</f>
        <v>0</v>
      </c>
      <c r="DJ52" s="90"/>
      <c r="DK52" s="90"/>
      <c r="DL52" s="90"/>
      <c r="DM52" s="90">
        <f>SUM(DM47:DP51)</f>
        <v>0</v>
      </c>
      <c r="DN52" s="90"/>
      <c r="DO52" s="90"/>
      <c r="DP52" s="90"/>
      <c r="DQ52" s="90">
        <f>SUM(DQ47:DT51)</f>
        <v>563490</v>
      </c>
      <c r="DR52" s="90"/>
      <c r="DS52" s="90"/>
      <c r="DT52" s="90"/>
      <c r="DU52" s="90">
        <f>SUM(DU47:DX51)</f>
        <v>0</v>
      </c>
      <c r="DV52" s="90"/>
      <c r="DW52" s="90"/>
      <c r="DX52" s="90"/>
      <c r="DY52" s="90">
        <f>SUM(DY47:EB51)</f>
        <v>0</v>
      </c>
      <c r="DZ52" s="90"/>
      <c r="EA52" s="90"/>
      <c r="EB52" s="90"/>
      <c r="EC52" s="90">
        <f t="shared" si="1"/>
        <v>9285064.11</v>
      </c>
      <c r="ED52" s="90"/>
      <c r="EE52" s="90"/>
      <c r="EF52" s="90"/>
    </row>
    <row r="53" spans="1:136" s="69" customFormat="1" ht="15.75" customHeight="1">
      <c r="A53" s="86" t="s">
        <v>342</v>
      </c>
      <c r="B53" s="86"/>
      <c r="C53" s="95" t="s">
        <v>343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3" t="s">
        <v>27</v>
      </c>
      <c r="AD53" s="93"/>
      <c r="AE53" s="93"/>
      <c r="AF53" s="93"/>
      <c r="AG53" s="90">
        <f>SUM(AG32+AG35+AG43+AG46+AG52)</f>
        <v>3557500</v>
      </c>
      <c r="AH53" s="90"/>
      <c r="AI53" s="90"/>
      <c r="AJ53" s="90"/>
      <c r="AK53" s="90">
        <f>SUM(AK32+AK35+AK43+AK46+AK52)</f>
        <v>381000</v>
      </c>
      <c r="AL53" s="90"/>
      <c r="AM53" s="90"/>
      <c r="AN53" s="90"/>
      <c r="AO53" s="90">
        <f>SUM(AO32+AO35+AO43+AO46+AO52)</f>
        <v>0</v>
      </c>
      <c r="AP53" s="90"/>
      <c r="AQ53" s="90"/>
      <c r="AR53" s="90"/>
      <c r="AS53" s="90">
        <f>SUM(AS32+AS35+AS43+AS46+AS52)</f>
        <v>152400</v>
      </c>
      <c r="AT53" s="90"/>
      <c r="AU53" s="90"/>
      <c r="AV53" s="90"/>
      <c r="AW53" s="90">
        <f>SUM(AW32+AW35+AW43+AW46+AW52)</f>
        <v>863600</v>
      </c>
      <c r="AX53" s="90"/>
      <c r="AY53" s="90"/>
      <c r="AZ53" s="90"/>
      <c r="BA53" s="90">
        <f>SUM(BA32+BA35+BA43+BA46+BA52)</f>
        <v>1143000</v>
      </c>
      <c r="BB53" s="90"/>
      <c r="BC53" s="90"/>
      <c r="BD53" s="90"/>
      <c r="BE53" s="90">
        <f>SUM(BE32+BE35+BE43+BE46+BE52)</f>
        <v>1397000</v>
      </c>
      <c r="BF53" s="90"/>
      <c r="BG53" s="90"/>
      <c r="BH53" s="90"/>
      <c r="BI53" s="90">
        <f>SUM(BI32+BI35+BI43+BI46+BI52)</f>
        <v>1016000</v>
      </c>
      <c r="BJ53" s="90"/>
      <c r="BK53" s="90"/>
      <c r="BL53" s="90"/>
      <c r="BM53" s="90">
        <f>SUM(BM32+BM35+BM43+BM46+BM52)</f>
        <v>3302000</v>
      </c>
      <c r="BN53" s="90"/>
      <c r="BO53" s="90"/>
      <c r="BP53" s="90"/>
      <c r="BQ53" s="90">
        <f>SUM(BQ32+BQ35+BQ43+BQ46+BQ52)</f>
        <v>3209270</v>
      </c>
      <c r="BR53" s="90"/>
      <c r="BS53" s="90"/>
      <c r="BT53" s="90"/>
      <c r="BU53" s="90">
        <f>SUM(BU32+BU35+BU43+BU46+BU52)</f>
        <v>0</v>
      </c>
      <c r="BV53" s="90"/>
      <c r="BW53" s="90"/>
      <c r="BX53" s="90"/>
      <c r="BY53" s="90">
        <f>SUM(BY32+BY35+BY43+BY46+BY52)</f>
        <v>1214400</v>
      </c>
      <c r="BZ53" s="90"/>
      <c r="CA53" s="90"/>
      <c r="CB53" s="90"/>
      <c r="CC53" s="90">
        <f>SUM(CC32+CC35+CC43+CC46+CC52)</f>
        <v>406400</v>
      </c>
      <c r="CD53" s="90"/>
      <c r="CE53" s="90"/>
      <c r="CF53" s="90"/>
      <c r="CG53" s="90">
        <f>SUM(CG32+CG35+CG43+CG46+CG52)</f>
        <v>3085254</v>
      </c>
      <c r="CH53" s="90"/>
      <c r="CI53" s="90"/>
      <c r="CJ53" s="90"/>
      <c r="CK53" s="90">
        <f>SUM(CK32+CK35+CK43+CK46+CK52)</f>
        <v>0</v>
      </c>
      <c r="CL53" s="90"/>
      <c r="CM53" s="90"/>
      <c r="CN53" s="90"/>
      <c r="CO53" s="90">
        <f>SUM(CO32+CO35+CO43+CO46+CO52)</f>
        <v>20614811</v>
      </c>
      <c r="CP53" s="90"/>
      <c r="CQ53" s="90"/>
      <c r="CR53" s="90"/>
      <c r="CS53" s="90">
        <f>SUM(CS32+CS35+CS43+CS46+CS52)</f>
        <v>811902.11</v>
      </c>
      <c r="CT53" s="90"/>
      <c r="CU53" s="90"/>
      <c r="CV53" s="90"/>
      <c r="CW53" s="90">
        <f>SUM(CW32+CW35+CW43+CW46+CW52)</f>
        <v>0</v>
      </c>
      <c r="CX53" s="90"/>
      <c r="CY53" s="90"/>
      <c r="CZ53" s="90"/>
      <c r="DA53" s="90">
        <f>SUM(DA32+DA35+DA43+DA46+DA52)</f>
        <v>0</v>
      </c>
      <c r="DB53" s="90"/>
      <c r="DC53" s="90"/>
      <c r="DD53" s="90"/>
      <c r="DE53" s="90">
        <f>SUM(DE32+DE35+DE43+DE46+DE52)</f>
        <v>0</v>
      </c>
      <c r="DF53" s="90"/>
      <c r="DG53" s="90"/>
      <c r="DH53" s="90"/>
      <c r="DI53" s="90">
        <f>SUM(DI32+DI35+DI43+DI46+DI52)</f>
        <v>0</v>
      </c>
      <c r="DJ53" s="90"/>
      <c r="DK53" s="90"/>
      <c r="DL53" s="90"/>
      <c r="DM53" s="90">
        <f>SUM(DM32+DM35+DM43+DM46+DM52)</f>
        <v>0</v>
      </c>
      <c r="DN53" s="90"/>
      <c r="DO53" s="90"/>
      <c r="DP53" s="90"/>
      <c r="DQ53" s="90">
        <f>SUM(DQ32+DQ35+DQ43+DQ46+DQ52)</f>
        <v>2650490</v>
      </c>
      <c r="DR53" s="90"/>
      <c r="DS53" s="90"/>
      <c r="DT53" s="90"/>
      <c r="DU53" s="90">
        <f>SUM(DU32+DU35+DU43+DU46+DU52)</f>
        <v>0</v>
      </c>
      <c r="DV53" s="90"/>
      <c r="DW53" s="90"/>
      <c r="DX53" s="90"/>
      <c r="DY53" s="90">
        <f>SUM(DY32+DY35+DY43+DY46+DY52)</f>
        <v>0</v>
      </c>
      <c r="DZ53" s="90"/>
      <c r="EA53" s="90"/>
      <c r="EB53" s="90"/>
      <c r="EC53" s="90">
        <f t="shared" si="1"/>
        <v>43805027.11</v>
      </c>
      <c r="ED53" s="90"/>
      <c r="EE53" s="90"/>
      <c r="EF53" s="90"/>
    </row>
    <row r="54" spans="1:136" s="69" customFormat="1" ht="15.75" customHeight="1">
      <c r="A54" s="86" t="s">
        <v>185</v>
      </c>
      <c r="B54" s="86"/>
      <c r="C54" s="16" t="s">
        <v>344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91" t="s">
        <v>345</v>
      </c>
      <c r="AD54" s="91"/>
      <c r="AE54" s="91"/>
      <c r="AF54" s="91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90">
        <f t="shared" si="1"/>
        <v>0</v>
      </c>
      <c r="ED54" s="90"/>
      <c r="EE54" s="90"/>
      <c r="EF54" s="90"/>
    </row>
    <row r="55" spans="1:136" s="69" customFormat="1" ht="15.75" customHeight="1">
      <c r="A55" s="86" t="s">
        <v>188</v>
      </c>
      <c r="B55" s="86"/>
      <c r="C55" s="16" t="s">
        <v>346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91" t="s">
        <v>347</v>
      </c>
      <c r="AD55" s="91"/>
      <c r="AE55" s="91"/>
      <c r="AF55" s="91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90">
        <f t="shared" si="1"/>
        <v>0</v>
      </c>
      <c r="ED55" s="90"/>
      <c r="EE55" s="90"/>
      <c r="EF55" s="90"/>
    </row>
    <row r="56" spans="1:136" s="69" customFormat="1" ht="15.75" customHeight="1">
      <c r="A56" s="86" t="s">
        <v>191</v>
      </c>
      <c r="B56" s="86"/>
      <c r="C56" s="16" t="s">
        <v>348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91" t="s">
        <v>349</v>
      </c>
      <c r="AD56" s="91"/>
      <c r="AE56" s="91"/>
      <c r="AF56" s="91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90">
        <f t="shared" si="1"/>
        <v>0</v>
      </c>
      <c r="ED56" s="90"/>
      <c r="EE56" s="90"/>
      <c r="EF56" s="90"/>
    </row>
    <row r="57" spans="1:136" s="69" customFormat="1" ht="15.75" customHeight="1">
      <c r="A57" s="86" t="s">
        <v>194</v>
      </c>
      <c r="B57" s="86"/>
      <c r="C57" s="16" t="s">
        <v>350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91" t="s">
        <v>351</v>
      </c>
      <c r="AD57" s="91"/>
      <c r="AE57" s="91"/>
      <c r="AF57" s="91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>
        <v>144000</v>
      </c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90">
        <f t="shared" si="1"/>
        <v>144000</v>
      </c>
      <c r="ED57" s="90"/>
      <c r="EE57" s="90"/>
      <c r="EF57" s="90"/>
    </row>
    <row r="58" spans="1:136" s="69" customFormat="1" ht="15.75" customHeight="1">
      <c r="A58" s="86" t="s">
        <v>196</v>
      </c>
      <c r="B58" s="86"/>
      <c r="C58" s="16" t="s">
        <v>352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91" t="s">
        <v>353</v>
      </c>
      <c r="AD58" s="91"/>
      <c r="AE58" s="91"/>
      <c r="AF58" s="91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90">
        <f t="shared" si="1"/>
        <v>0</v>
      </c>
      <c r="ED58" s="90"/>
      <c r="EE58" s="90"/>
      <c r="EF58" s="90"/>
    </row>
    <row r="59" spans="1:136" s="69" customFormat="1" ht="15.75" customHeight="1">
      <c r="A59" s="86" t="s">
        <v>199</v>
      </c>
      <c r="B59" s="86"/>
      <c r="C59" s="16" t="s">
        <v>354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91" t="s">
        <v>355</v>
      </c>
      <c r="AD59" s="91"/>
      <c r="AE59" s="91"/>
      <c r="AF59" s="91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>
        <v>600000</v>
      </c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90">
        <f t="shared" si="1"/>
        <v>600000</v>
      </c>
      <c r="ED59" s="90"/>
      <c r="EE59" s="90"/>
      <c r="EF59" s="90"/>
    </row>
    <row r="60" spans="1:136" s="69" customFormat="1" ht="15.75" customHeight="1">
      <c r="A60" s="86" t="s">
        <v>202</v>
      </c>
      <c r="B60" s="86"/>
      <c r="C60" s="16" t="s">
        <v>356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91" t="s">
        <v>357</v>
      </c>
      <c r="AD60" s="91"/>
      <c r="AE60" s="91"/>
      <c r="AF60" s="91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90">
        <f t="shared" si="1"/>
        <v>0</v>
      </c>
      <c r="ED60" s="90"/>
      <c r="EE60" s="90"/>
      <c r="EF60" s="90"/>
    </row>
    <row r="61" spans="1:136" s="69" customFormat="1" ht="15.75" customHeight="1">
      <c r="A61" s="86" t="s">
        <v>205</v>
      </c>
      <c r="B61" s="86"/>
      <c r="C61" s="16" t="s">
        <v>358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91" t="s">
        <v>359</v>
      </c>
      <c r="AD61" s="91"/>
      <c r="AE61" s="91"/>
      <c r="AF61" s="91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>
        <v>250000</v>
      </c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>
        <v>900000</v>
      </c>
      <c r="DZ61" s="89"/>
      <c r="EA61" s="89"/>
      <c r="EB61" s="89"/>
      <c r="EC61" s="90">
        <f t="shared" si="1"/>
        <v>1150000</v>
      </c>
      <c r="ED61" s="90"/>
      <c r="EE61" s="90"/>
      <c r="EF61" s="90"/>
    </row>
    <row r="62" spans="1:136" s="69" customFormat="1" ht="18" customHeight="1">
      <c r="A62" s="86" t="s">
        <v>208</v>
      </c>
      <c r="B62" s="86"/>
      <c r="C62" s="95" t="s">
        <v>360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3" t="s">
        <v>31</v>
      </c>
      <c r="AD62" s="93"/>
      <c r="AE62" s="93"/>
      <c r="AF62" s="93"/>
      <c r="AG62" s="90">
        <f>SUM(AG54:AJ61)</f>
        <v>0</v>
      </c>
      <c r="AH62" s="90"/>
      <c r="AI62" s="90"/>
      <c r="AJ62" s="90"/>
      <c r="AK62" s="90">
        <f>SUM(AK54:AN61)</f>
        <v>0</v>
      </c>
      <c r="AL62" s="90"/>
      <c r="AM62" s="90"/>
      <c r="AN62" s="90"/>
      <c r="AO62" s="90">
        <f>SUM(AO54:AR61)</f>
        <v>0</v>
      </c>
      <c r="AP62" s="90"/>
      <c r="AQ62" s="90"/>
      <c r="AR62" s="90"/>
      <c r="AS62" s="90">
        <f>SUM(AS54:AV61)</f>
        <v>0</v>
      </c>
      <c r="AT62" s="90"/>
      <c r="AU62" s="90"/>
      <c r="AV62" s="90"/>
      <c r="AW62" s="90">
        <f>SUM(AW54:AZ61)</f>
        <v>0</v>
      </c>
      <c r="AX62" s="90"/>
      <c r="AY62" s="90"/>
      <c r="AZ62" s="90"/>
      <c r="BA62" s="90">
        <f>SUM(BA54:BD61)</f>
        <v>0</v>
      </c>
      <c r="BB62" s="90"/>
      <c r="BC62" s="90"/>
      <c r="BD62" s="90"/>
      <c r="BE62" s="90">
        <f>SUM(BE54:BH61)</f>
        <v>0</v>
      </c>
      <c r="BF62" s="90"/>
      <c r="BG62" s="90"/>
      <c r="BH62" s="90"/>
      <c r="BI62" s="90">
        <f>SUM(BI54:BL61)</f>
        <v>0</v>
      </c>
      <c r="BJ62" s="90"/>
      <c r="BK62" s="90"/>
      <c r="BL62" s="90"/>
      <c r="BM62" s="90">
        <f>SUM(BM54:BP61)</f>
        <v>0</v>
      </c>
      <c r="BN62" s="90"/>
      <c r="BO62" s="90"/>
      <c r="BP62" s="90"/>
      <c r="BQ62" s="90">
        <f>SUM(BQ54:BT61)</f>
        <v>0</v>
      </c>
      <c r="BR62" s="90"/>
      <c r="BS62" s="90"/>
      <c r="BT62" s="90"/>
      <c r="BU62" s="90">
        <f>SUM(BU54:BX61)</f>
        <v>0</v>
      </c>
      <c r="BV62" s="90"/>
      <c r="BW62" s="90"/>
      <c r="BX62" s="90"/>
      <c r="BY62" s="90">
        <f>SUM(BY54:CB61)</f>
        <v>0</v>
      </c>
      <c r="BZ62" s="90"/>
      <c r="CA62" s="90"/>
      <c r="CB62" s="90"/>
      <c r="CC62" s="90">
        <f>SUM(CC54:CF61)</f>
        <v>0</v>
      </c>
      <c r="CD62" s="90"/>
      <c r="CE62" s="90"/>
      <c r="CF62" s="90"/>
      <c r="CG62" s="90">
        <f>SUM(CG54:CJ61)</f>
        <v>0</v>
      </c>
      <c r="CH62" s="90"/>
      <c r="CI62" s="90"/>
      <c r="CJ62" s="90"/>
      <c r="CK62" s="90">
        <f>SUM(CK54:CN61)</f>
        <v>0</v>
      </c>
      <c r="CL62" s="90"/>
      <c r="CM62" s="90"/>
      <c r="CN62" s="90"/>
      <c r="CO62" s="90">
        <f>SUM(CO54:CR61)</f>
        <v>0</v>
      </c>
      <c r="CP62" s="90"/>
      <c r="CQ62" s="90"/>
      <c r="CR62" s="90"/>
      <c r="CS62" s="90">
        <f>SUM(CS54:CV61)</f>
        <v>0</v>
      </c>
      <c r="CT62" s="90"/>
      <c r="CU62" s="90"/>
      <c r="CV62" s="90"/>
      <c r="CW62" s="90">
        <f>SUM(CW54:CZ61)</f>
        <v>144000</v>
      </c>
      <c r="CX62" s="90"/>
      <c r="CY62" s="90"/>
      <c r="CZ62" s="90"/>
      <c r="DA62" s="90">
        <f>SUM(DA54:DD61)</f>
        <v>600000</v>
      </c>
      <c r="DB62" s="90"/>
      <c r="DC62" s="90"/>
      <c r="DD62" s="90"/>
      <c r="DE62" s="90">
        <f>SUM(DE54:DH61)</f>
        <v>250000</v>
      </c>
      <c r="DF62" s="90"/>
      <c r="DG62" s="90"/>
      <c r="DH62" s="90"/>
      <c r="DI62" s="90">
        <f>SUM(DI54:DL61)</f>
        <v>0</v>
      </c>
      <c r="DJ62" s="90"/>
      <c r="DK62" s="90"/>
      <c r="DL62" s="90"/>
      <c r="DM62" s="90">
        <f>SUM(DM54:DP61)</f>
        <v>0</v>
      </c>
      <c r="DN62" s="90"/>
      <c r="DO62" s="90"/>
      <c r="DP62" s="90"/>
      <c r="DQ62" s="90">
        <f>SUM(DQ54:DT61)</f>
        <v>0</v>
      </c>
      <c r="DR62" s="90"/>
      <c r="DS62" s="90"/>
      <c r="DT62" s="90"/>
      <c r="DU62" s="90">
        <f>SUM(DU54:DX61)</f>
        <v>0</v>
      </c>
      <c r="DV62" s="90"/>
      <c r="DW62" s="90"/>
      <c r="DX62" s="90"/>
      <c r="DY62" s="90">
        <f>SUM(DY54:EB61)</f>
        <v>900000</v>
      </c>
      <c r="DZ62" s="90"/>
      <c r="EA62" s="90"/>
      <c r="EB62" s="90"/>
      <c r="EC62" s="90">
        <f t="shared" si="1"/>
        <v>1894000</v>
      </c>
      <c r="ED62" s="90"/>
      <c r="EE62" s="90"/>
      <c r="EF62" s="90"/>
    </row>
    <row r="63" spans="1:136" s="69" customFormat="1" ht="15.75" customHeight="1">
      <c r="A63" s="86" t="s">
        <v>211</v>
      </c>
      <c r="B63" s="86"/>
      <c r="C63" s="13" t="s">
        <v>361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91" t="s">
        <v>362</v>
      </c>
      <c r="AD63" s="91"/>
      <c r="AE63" s="91"/>
      <c r="AF63" s="91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90">
        <f t="shared" si="1"/>
        <v>0</v>
      </c>
      <c r="ED63" s="90"/>
      <c r="EE63" s="90"/>
      <c r="EF63" s="90"/>
    </row>
    <row r="64" spans="1:136" s="69" customFormat="1" ht="15.75" customHeight="1">
      <c r="A64" s="86" t="s">
        <v>214</v>
      </c>
      <c r="B64" s="86"/>
      <c r="C64" s="13" t="s">
        <v>506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91" t="s">
        <v>370</v>
      </c>
      <c r="AD64" s="91"/>
      <c r="AE64" s="91"/>
      <c r="AF64" s="91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90">
        <f t="shared" si="1"/>
        <v>0</v>
      </c>
      <c r="ED64" s="90"/>
      <c r="EE64" s="90"/>
      <c r="EF64" s="90"/>
    </row>
    <row r="65" spans="1:136" s="69" customFormat="1" ht="15.75" customHeight="1">
      <c r="A65" s="86" t="s">
        <v>217</v>
      </c>
      <c r="B65" s="86"/>
      <c r="C65" s="13" t="s">
        <v>371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91" t="s">
        <v>372</v>
      </c>
      <c r="AD65" s="91"/>
      <c r="AE65" s="91"/>
      <c r="AF65" s="91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90">
        <f t="shared" si="1"/>
        <v>0</v>
      </c>
      <c r="ED65" s="90"/>
      <c r="EE65" s="90"/>
      <c r="EF65" s="90"/>
    </row>
    <row r="66" spans="1:136" s="69" customFormat="1" ht="15.75" customHeight="1">
      <c r="A66" s="86" t="s">
        <v>220</v>
      </c>
      <c r="B66" s="86"/>
      <c r="C66" s="13" t="s">
        <v>373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91" t="s">
        <v>374</v>
      </c>
      <c r="AD66" s="91"/>
      <c r="AE66" s="91"/>
      <c r="AF66" s="91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90">
        <f t="shared" si="1"/>
        <v>0</v>
      </c>
      <c r="ED66" s="90"/>
      <c r="EE66" s="90"/>
      <c r="EF66" s="90"/>
    </row>
    <row r="67" spans="1:136" s="69" customFormat="1" ht="15.75" customHeight="1">
      <c r="A67" s="86" t="s">
        <v>223</v>
      </c>
      <c r="B67" s="86"/>
      <c r="C67" s="13" t="s">
        <v>375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91" t="s">
        <v>376</v>
      </c>
      <c r="AD67" s="91"/>
      <c r="AE67" s="91"/>
      <c r="AF67" s="91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90">
        <f t="shared" si="1"/>
        <v>0</v>
      </c>
      <c r="ED67" s="90"/>
      <c r="EE67" s="90"/>
      <c r="EF67" s="90"/>
    </row>
    <row r="68" spans="1:136" s="69" customFormat="1" ht="15.75" customHeight="1">
      <c r="A68" s="86" t="s">
        <v>226</v>
      </c>
      <c r="B68" s="86"/>
      <c r="C68" s="13" t="s">
        <v>377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91" t="s">
        <v>378</v>
      </c>
      <c r="AD68" s="91"/>
      <c r="AE68" s="91"/>
      <c r="AF68" s="91"/>
      <c r="AG68" s="89">
        <v>3038800</v>
      </c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>
        <v>560000</v>
      </c>
      <c r="BR68" s="89"/>
      <c r="BS68" s="89"/>
      <c r="BT68" s="89"/>
      <c r="BU68" s="89">
        <v>1000000</v>
      </c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>
        <v>1500000</v>
      </c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>
        <v>1080000</v>
      </c>
      <c r="DV68" s="89"/>
      <c r="DW68" s="89"/>
      <c r="DX68" s="89"/>
      <c r="DY68" s="89"/>
      <c r="DZ68" s="89"/>
      <c r="EA68" s="89"/>
      <c r="EB68" s="89"/>
      <c r="EC68" s="90">
        <f t="shared" si="1"/>
        <v>7178800</v>
      </c>
      <c r="ED68" s="90"/>
      <c r="EE68" s="90"/>
      <c r="EF68" s="90"/>
    </row>
    <row r="69" spans="1:136" s="69" customFormat="1" ht="15.75" customHeight="1">
      <c r="A69" s="86" t="s">
        <v>229</v>
      </c>
      <c r="B69" s="86"/>
      <c r="C69" s="13" t="s">
        <v>379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91" t="s">
        <v>380</v>
      </c>
      <c r="AD69" s="91"/>
      <c r="AE69" s="91"/>
      <c r="AF69" s="91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90">
        <f t="shared" si="1"/>
        <v>0</v>
      </c>
      <c r="ED69" s="90"/>
      <c r="EE69" s="90"/>
      <c r="EF69" s="90"/>
    </row>
    <row r="70" spans="1:136" s="69" customFormat="1" ht="15.75" customHeight="1">
      <c r="A70" s="86" t="s">
        <v>231</v>
      </c>
      <c r="B70" s="86"/>
      <c r="C70" s="13" t="s">
        <v>381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91" t="s">
        <v>382</v>
      </c>
      <c r="AD70" s="91"/>
      <c r="AE70" s="91"/>
      <c r="AF70" s="91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90">
        <f t="shared" si="1"/>
        <v>0</v>
      </c>
      <c r="ED70" s="90"/>
      <c r="EE70" s="90"/>
      <c r="EF70" s="90"/>
    </row>
    <row r="71" spans="1:136" s="69" customFormat="1" ht="25.5" customHeight="1">
      <c r="A71" s="86" t="s">
        <v>234</v>
      </c>
      <c r="B71" s="86"/>
      <c r="C71" s="13" t="s">
        <v>383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91" t="s">
        <v>384</v>
      </c>
      <c r="AD71" s="91"/>
      <c r="AE71" s="91"/>
      <c r="AF71" s="91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90">
        <f t="shared" si="1"/>
        <v>0</v>
      </c>
      <c r="ED71" s="90"/>
      <c r="EE71" s="90"/>
      <c r="EF71" s="90"/>
    </row>
    <row r="72" spans="1:136" s="69" customFormat="1" ht="15.75" customHeight="1">
      <c r="A72" s="86" t="s">
        <v>237</v>
      </c>
      <c r="B72" s="86"/>
      <c r="C72" s="87" t="s">
        <v>385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91" t="s">
        <v>386</v>
      </c>
      <c r="AD72" s="91"/>
      <c r="AE72" s="91"/>
      <c r="AF72" s="91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90">
        <f t="shared" si="1"/>
        <v>0</v>
      </c>
      <c r="ED72" s="90"/>
      <c r="EE72" s="90"/>
      <c r="EF72" s="90"/>
    </row>
    <row r="73" spans="1:136" s="69" customFormat="1" ht="15.75" customHeight="1">
      <c r="A73" s="86" t="s">
        <v>240</v>
      </c>
      <c r="B73" s="86"/>
      <c r="C73" s="13" t="s">
        <v>389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91" t="s">
        <v>388</v>
      </c>
      <c r="AD73" s="91"/>
      <c r="AE73" s="91"/>
      <c r="AF73" s="91"/>
      <c r="AG73" s="89">
        <v>80000</v>
      </c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>
        <v>1600000</v>
      </c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90">
        <f t="shared" si="1"/>
        <v>1680000</v>
      </c>
      <c r="ED73" s="90"/>
      <c r="EE73" s="90"/>
      <c r="EF73" s="90"/>
    </row>
    <row r="74" spans="1:136" s="69" customFormat="1" ht="15.75" customHeight="1">
      <c r="A74" s="86" t="s">
        <v>243</v>
      </c>
      <c r="B74" s="86"/>
      <c r="C74" s="87" t="s">
        <v>391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91" t="s">
        <v>390</v>
      </c>
      <c r="AD74" s="91"/>
      <c r="AE74" s="91"/>
      <c r="AF74" s="91"/>
      <c r="AG74" s="89">
        <v>2700000</v>
      </c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90">
        <f t="shared" si="1"/>
        <v>2700000</v>
      </c>
      <c r="ED74" s="90"/>
      <c r="EE74" s="90"/>
      <c r="EF74" s="90"/>
    </row>
    <row r="75" spans="1:136" s="69" customFormat="1" ht="15.75" customHeight="1">
      <c r="A75" s="86" t="s">
        <v>246</v>
      </c>
      <c r="B75" s="86"/>
      <c r="C75" s="95" t="s">
        <v>507</v>
      </c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3" t="s">
        <v>35</v>
      </c>
      <c r="AD75" s="93"/>
      <c r="AE75" s="93"/>
      <c r="AF75" s="93"/>
      <c r="AG75" s="90">
        <f>SUM(AG63:AJ74)</f>
        <v>5818800</v>
      </c>
      <c r="AH75" s="90"/>
      <c r="AI75" s="90"/>
      <c r="AJ75" s="90"/>
      <c r="AK75" s="90">
        <f>SUM(AK63:AN74)</f>
        <v>0</v>
      </c>
      <c r="AL75" s="90"/>
      <c r="AM75" s="90"/>
      <c r="AN75" s="90"/>
      <c r="AO75" s="90">
        <f>SUM(AO63:AR74)</f>
        <v>0</v>
      </c>
      <c r="AP75" s="90"/>
      <c r="AQ75" s="90"/>
      <c r="AR75" s="90"/>
      <c r="AS75" s="90">
        <f>SUM(AS63:AV74)</f>
        <v>0</v>
      </c>
      <c r="AT75" s="90"/>
      <c r="AU75" s="90"/>
      <c r="AV75" s="90"/>
      <c r="AW75" s="90">
        <f>SUM(AW63:AZ74)</f>
        <v>0</v>
      </c>
      <c r="AX75" s="90"/>
      <c r="AY75" s="90"/>
      <c r="AZ75" s="90"/>
      <c r="BA75" s="90">
        <f>SUM(BA63:BD74)</f>
        <v>0</v>
      </c>
      <c r="BB75" s="90"/>
      <c r="BC75" s="90"/>
      <c r="BD75" s="90"/>
      <c r="BE75" s="90">
        <f>SUM(BE63:BH74)</f>
        <v>0</v>
      </c>
      <c r="BF75" s="90"/>
      <c r="BG75" s="90"/>
      <c r="BH75" s="90"/>
      <c r="BI75" s="90">
        <f>SUM(BI63:BL74)</f>
        <v>0</v>
      </c>
      <c r="BJ75" s="90"/>
      <c r="BK75" s="90"/>
      <c r="BL75" s="90"/>
      <c r="BM75" s="90">
        <f>SUM(BM63:BP74)</f>
        <v>0</v>
      </c>
      <c r="BN75" s="90"/>
      <c r="BO75" s="90"/>
      <c r="BP75" s="90"/>
      <c r="BQ75" s="90">
        <f>SUM(BQ63:BT74)</f>
        <v>560000</v>
      </c>
      <c r="BR75" s="90"/>
      <c r="BS75" s="90"/>
      <c r="BT75" s="90"/>
      <c r="BU75" s="90">
        <f>SUM(BU63:BX74)</f>
        <v>1000000</v>
      </c>
      <c r="BV75" s="90"/>
      <c r="BW75" s="90"/>
      <c r="BX75" s="90"/>
      <c r="BY75" s="90">
        <f>SUM(BY63:CB74)</f>
        <v>0</v>
      </c>
      <c r="BZ75" s="90"/>
      <c r="CA75" s="90"/>
      <c r="CB75" s="90"/>
      <c r="CC75" s="90">
        <f>SUM(CC63:CF74)</f>
        <v>0</v>
      </c>
      <c r="CD75" s="90"/>
      <c r="CE75" s="90"/>
      <c r="CF75" s="90"/>
      <c r="CG75" s="90">
        <f>SUM(CG63:CJ74)</f>
        <v>0</v>
      </c>
      <c r="CH75" s="90"/>
      <c r="CI75" s="90"/>
      <c r="CJ75" s="90"/>
      <c r="CK75" s="90">
        <f>SUM(CK63:CN74)</f>
        <v>1600000</v>
      </c>
      <c r="CL75" s="90"/>
      <c r="CM75" s="90"/>
      <c r="CN75" s="90"/>
      <c r="CO75" s="90">
        <f>SUM(CO63:CR74)</f>
        <v>0</v>
      </c>
      <c r="CP75" s="90"/>
      <c r="CQ75" s="90"/>
      <c r="CR75" s="90"/>
      <c r="CS75" s="90">
        <f>SUM(CS63:CV74)</f>
        <v>0</v>
      </c>
      <c r="CT75" s="90"/>
      <c r="CU75" s="90"/>
      <c r="CV75" s="90"/>
      <c r="CW75" s="90">
        <f>SUM(CW63:CZ74)</f>
        <v>0</v>
      </c>
      <c r="CX75" s="90"/>
      <c r="CY75" s="90"/>
      <c r="CZ75" s="90"/>
      <c r="DA75" s="90">
        <f>SUM(DA63:DD74)</f>
        <v>0</v>
      </c>
      <c r="DB75" s="90"/>
      <c r="DC75" s="90"/>
      <c r="DD75" s="90"/>
      <c r="DE75" s="90">
        <f>SUM(DE63:DH74)</f>
        <v>0</v>
      </c>
      <c r="DF75" s="90"/>
      <c r="DG75" s="90"/>
      <c r="DH75" s="90"/>
      <c r="DI75" s="90">
        <f>SUM(DI63:DL74)</f>
        <v>1500000</v>
      </c>
      <c r="DJ75" s="90"/>
      <c r="DK75" s="90"/>
      <c r="DL75" s="90"/>
      <c r="DM75" s="90">
        <f>SUM(DM63:DP74)</f>
        <v>0</v>
      </c>
      <c r="DN75" s="90"/>
      <c r="DO75" s="90"/>
      <c r="DP75" s="90"/>
      <c r="DQ75" s="90">
        <f>SUM(DQ63:DT74)</f>
        <v>0</v>
      </c>
      <c r="DR75" s="90"/>
      <c r="DS75" s="90"/>
      <c r="DT75" s="90"/>
      <c r="DU75" s="90">
        <f>SUM(DU63:DX74)</f>
        <v>1080000</v>
      </c>
      <c r="DV75" s="90"/>
      <c r="DW75" s="90"/>
      <c r="DX75" s="90"/>
      <c r="DY75" s="90">
        <f>SUM(DY63:EB74)</f>
        <v>0</v>
      </c>
      <c r="DZ75" s="90"/>
      <c r="EA75" s="90"/>
      <c r="EB75" s="90"/>
      <c r="EC75" s="90">
        <f t="shared" si="1"/>
        <v>11558800</v>
      </c>
      <c r="ED75" s="90"/>
      <c r="EE75" s="90"/>
      <c r="EF75" s="90"/>
    </row>
    <row r="76" spans="1:136" s="69" customFormat="1" ht="15.75" customHeight="1">
      <c r="A76" s="86" t="s">
        <v>248</v>
      </c>
      <c r="B76" s="86"/>
      <c r="C76" s="96" t="s">
        <v>394</v>
      </c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1" t="s">
        <v>395</v>
      </c>
      <c r="AD76" s="91"/>
      <c r="AE76" s="91"/>
      <c r="AF76" s="91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90">
        <f t="shared" si="1"/>
        <v>0</v>
      </c>
      <c r="ED76" s="90"/>
      <c r="EE76" s="90"/>
      <c r="EF76" s="90"/>
    </row>
    <row r="77" spans="1:136" s="69" customFormat="1" ht="15.75" customHeight="1">
      <c r="A77" s="86" t="s">
        <v>508</v>
      </c>
      <c r="B77" s="86"/>
      <c r="C77" s="96" t="s">
        <v>396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1" t="s">
        <v>397</v>
      </c>
      <c r="AD77" s="91"/>
      <c r="AE77" s="91"/>
      <c r="AF77" s="91"/>
      <c r="AG77" s="89"/>
      <c r="AH77" s="89"/>
      <c r="AI77" s="89"/>
      <c r="AJ77" s="89"/>
      <c r="AK77" s="89"/>
      <c r="AL77" s="89"/>
      <c r="AM77" s="89"/>
      <c r="AN77" s="89"/>
      <c r="AO77" s="89">
        <v>6504000</v>
      </c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>
        <v>4000000</v>
      </c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90">
        <f t="shared" si="1"/>
        <v>10504000</v>
      </c>
      <c r="ED77" s="90"/>
      <c r="EE77" s="90"/>
      <c r="EF77" s="90"/>
    </row>
    <row r="78" spans="1:136" s="69" customFormat="1" ht="15.75" customHeight="1">
      <c r="A78" s="86" t="s">
        <v>509</v>
      </c>
      <c r="B78" s="86"/>
      <c r="C78" s="96" t="s">
        <v>398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1" t="s">
        <v>399</v>
      </c>
      <c r="AD78" s="91"/>
      <c r="AE78" s="91"/>
      <c r="AF78" s="91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90">
        <f t="shared" si="1"/>
        <v>0</v>
      </c>
      <c r="ED78" s="90"/>
      <c r="EE78" s="90"/>
      <c r="EF78" s="90"/>
    </row>
    <row r="79" spans="1:136" s="69" customFormat="1" ht="15.75" customHeight="1">
      <c r="A79" s="86" t="s">
        <v>510</v>
      </c>
      <c r="B79" s="86"/>
      <c r="C79" s="96" t="s">
        <v>400</v>
      </c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1" t="s">
        <v>401</v>
      </c>
      <c r="AD79" s="91"/>
      <c r="AE79" s="91"/>
      <c r="AF79" s="91"/>
      <c r="AG79" s="89">
        <v>400000</v>
      </c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>
        <v>590000</v>
      </c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>
        <v>365000</v>
      </c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>
        <v>377000</v>
      </c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90">
        <f t="shared" si="1"/>
        <v>1732000</v>
      </c>
      <c r="ED79" s="90"/>
      <c r="EE79" s="90"/>
      <c r="EF79" s="90"/>
    </row>
    <row r="80" spans="1:136" s="69" customFormat="1" ht="15.75" customHeight="1">
      <c r="A80" s="86" t="s">
        <v>511</v>
      </c>
      <c r="B80" s="86"/>
      <c r="C80" s="94" t="s">
        <v>402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1" t="s">
        <v>403</v>
      </c>
      <c r="AD80" s="91"/>
      <c r="AE80" s="91"/>
      <c r="AF80" s="91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90">
        <f t="shared" si="1"/>
        <v>0</v>
      </c>
      <c r="ED80" s="90"/>
      <c r="EE80" s="90"/>
      <c r="EF80" s="90"/>
    </row>
    <row r="81" spans="1:136" s="69" customFormat="1" ht="15.75" customHeight="1">
      <c r="A81" s="86" t="s">
        <v>512</v>
      </c>
      <c r="B81" s="86"/>
      <c r="C81" s="94" t="s">
        <v>404</v>
      </c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1" t="s">
        <v>405</v>
      </c>
      <c r="AD81" s="91"/>
      <c r="AE81" s="91"/>
      <c r="AF81" s="91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90">
        <f t="shared" si="1"/>
        <v>0</v>
      </c>
      <c r="ED81" s="90"/>
      <c r="EE81" s="90"/>
      <c r="EF81" s="90"/>
    </row>
    <row r="82" spans="1:136" s="69" customFormat="1" ht="15.75" customHeight="1">
      <c r="A82" s="86" t="s">
        <v>513</v>
      </c>
      <c r="B82" s="86"/>
      <c r="C82" s="94" t="s">
        <v>406</v>
      </c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1" t="s">
        <v>407</v>
      </c>
      <c r="AD82" s="91"/>
      <c r="AE82" s="91"/>
      <c r="AF82" s="91"/>
      <c r="AG82" s="89">
        <v>108000</v>
      </c>
      <c r="AH82" s="89"/>
      <c r="AI82" s="89"/>
      <c r="AJ82" s="89"/>
      <c r="AK82" s="89"/>
      <c r="AL82" s="89"/>
      <c r="AM82" s="89"/>
      <c r="AN82" s="89"/>
      <c r="AO82" s="89">
        <f>SUM(AO77:AR81)*27%</f>
        <v>1756080</v>
      </c>
      <c r="AP82" s="89"/>
      <c r="AQ82" s="89"/>
      <c r="AR82" s="89"/>
      <c r="AS82" s="89">
        <f>SUM(AS77:AV81)*27%</f>
        <v>159300</v>
      </c>
      <c r="AT82" s="89"/>
      <c r="AU82" s="89"/>
      <c r="AV82" s="89"/>
      <c r="AW82" s="89">
        <f>SUM(AW77:AZ81)*27%</f>
        <v>0</v>
      </c>
      <c r="AX82" s="89"/>
      <c r="AY82" s="89"/>
      <c r="AZ82" s="89"/>
      <c r="BA82" s="89">
        <f>SUM(BA77:BD81)*27%</f>
        <v>1080000</v>
      </c>
      <c r="BB82" s="89"/>
      <c r="BC82" s="89"/>
      <c r="BD82" s="89"/>
      <c r="BE82" s="89">
        <v>98550</v>
      </c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>
        <v>102000</v>
      </c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>
        <f>SUM(DI77:DL81)*27%</f>
        <v>0</v>
      </c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90">
        <f t="shared" si="1"/>
        <v>3303930</v>
      </c>
      <c r="ED82" s="90"/>
      <c r="EE82" s="90"/>
      <c r="EF82" s="90"/>
    </row>
    <row r="83" spans="1:136" s="70" customFormat="1" ht="15.75" customHeight="1">
      <c r="A83" s="86" t="s">
        <v>514</v>
      </c>
      <c r="B83" s="86"/>
      <c r="C83" s="97" t="s">
        <v>515</v>
      </c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3" t="s">
        <v>39</v>
      </c>
      <c r="AD83" s="93"/>
      <c r="AE83" s="93"/>
      <c r="AF83" s="93"/>
      <c r="AG83" s="90">
        <f>SUM(AG76:AJ82)</f>
        <v>508000</v>
      </c>
      <c r="AH83" s="90"/>
      <c r="AI83" s="90"/>
      <c r="AJ83" s="90"/>
      <c r="AK83" s="90">
        <f>SUM(AK76:AN82)</f>
        <v>0</v>
      </c>
      <c r="AL83" s="90"/>
      <c r="AM83" s="90"/>
      <c r="AN83" s="90"/>
      <c r="AO83" s="90">
        <f>SUM(AO76:AR82)</f>
        <v>8260080</v>
      </c>
      <c r="AP83" s="90"/>
      <c r="AQ83" s="90"/>
      <c r="AR83" s="90"/>
      <c r="AS83" s="90">
        <f>SUM(AS76:AV82)</f>
        <v>749300</v>
      </c>
      <c r="AT83" s="90"/>
      <c r="AU83" s="90"/>
      <c r="AV83" s="90"/>
      <c r="AW83" s="90">
        <f>SUM(AW76:AZ82)</f>
        <v>0</v>
      </c>
      <c r="AX83" s="90"/>
      <c r="AY83" s="90"/>
      <c r="AZ83" s="90"/>
      <c r="BA83" s="90">
        <f>SUM(BA76:BD82)</f>
        <v>5080000</v>
      </c>
      <c r="BB83" s="90"/>
      <c r="BC83" s="90"/>
      <c r="BD83" s="90"/>
      <c r="BE83" s="90">
        <f>SUM(BE76:BH82)</f>
        <v>463550</v>
      </c>
      <c r="BF83" s="90"/>
      <c r="BG83" s="90"/>
      <c r="BH83" s="90"/>
      <c r="BI83" s="90">
        <f>SUM(BI76:BL82)</f>
        <v>0</v>
      </c>
      <c r="BJ83" s="90"/>
      <c r="BK83" s="90"/>
      <c r="BL83" s="90"/>
      <c r="BM83" s="90">
        <f>SUM(BM76:BP82)</f>
        <v>0</v>
      </c>
      <c r="BN83" s="90"/>
      <c r="BO83" s="90"/>
      <c r="BP83" s="90"/>
      <c r="BQ83" s="90">
        <f>SUM(BQ76:BT82)</f>
        <v>0</v>
      </c>
      <c r="BR83" s="90"/>
      <c r="BS83" s="90"/>
      <c r="BT83" s="90"/>
      <c r="BU83" s="90">
        <f>SUM(BU76:BX82)</f>
        <v>0</v>
      </c>
      <c r="BV83" s="90"/>
      <c r="BW83" s="90"/>
      <c r="BX83" s="90"/>
      <c r="BY83" s="90">
        <f>SUM(BY76:CB82)</f>
        <v>0</v>
      </c>
      <c r="BZ83" s="90"/>
      <c r="CA83" s="90"/>
      <c r="CB83" s="90"/>
      <c r="CC83" s="90">
        <f>SUM(CC76:CF82)</f>
        <v>0</v>
      </c>
      <c r="CD83" s="90"/>
      <c r="CE83" s="90"/>
      <c r="CF83" s="90"/>
      <c r="CG83" s="90">
        <f>SUM(CG76:CJ82)</f>
        <v>479000</v>
      </c>
      <c r="CH83" s="90"/>
      <c r="CI83" s="90"/>
      <c r="CJ83" s="90"/>
      <c r="CK83" s="90">
        <f>SUM(CK76:CN82)</f>
        <v>0</v>
      </c>
      <c r="CL83" s="90"/>
      <c r="CM83" s="90"/>
      <c r="CN83" s="90"/>
      <c r="CO83" s="90">
        <f>SUM(CO76:CR82)</f>
        <v>0</v>
      </c>
      <c r="CP83" s="90"/>
      <c r="CQ83" s="90"/>
      <c r="CR83" s="90"/>
      <c r="CS83" s="90">
        <f>SUM(CS76:CV82)</f>
        <v>0</v>
      </c>
      <c r="CT83" s="90"/>
      <c r="CU83" s="90"/>
      <c r="CV83" s="90"/>
      <c r="CW83" s="90">
        <f>SUM(CW76:CZ82)</f>
        <v>0</v>
      </c>
      <c r="CX83" s="90"/>
      <c r="CY83" s="90"/>
      <c r="CZ83" s="90"/>
      <c r="DA83" s="90">
        <f>SUM(DA76:DD82)</f>
        <v>0</v>
      </c>
      <c r="DB83" s="90"/>
      <c r="DC83" s="90"/>
      <c r="DD83" s="90"/>
      <c r="DE83" s="90">
        <f>SUM(DE76:DH82)</f>
        <v>0</v>
      </c>
      <c r="DF83" s="90"/>
      <c r="DG83" s="90"/>
      <c r="DH83" s="90"/>
      <c r="DI83" s="90">
        <f>SUM(DI76:DL82)</f>
        <v>0</v>
      </c>
      <c r="DJ83" s="90"/>
      <c r="DK83" s="90"/>
      <c r="DL83" s="90"/>
      <c r="DM83" s="90">
        <f>SUM(DM76:DP82)</f>
        <v>0</v>
      </c>
      <c r="DN83" s="90"/>
      <c r="DO83" s="90"/>
      <c r="DP83" s="90"/>
      <c r="DQ83" s="90">
        <f>SUM(DQ76:DT82)</f>
        <v>0</v>
      </c>
      <c r="DR83" s="90"/>
      <c r="DS83" s="90"/>
      <c r="DT83" s="90"/>
      <c r="DU83" s="90">
        <f>SUM(DU76:DX82)</f>
        <v>0</v>
      </c>
      <c r="DV83" s="90"/>
      <c r="DW83" s="90"/>
      <c r="DX83" s="90"/>
      <c r="DY83" s="90">
        <f>SUM(DY76:EB82)</f>
        <v>0</v>
      </c>
      <c r="DZ83" s="90"/>
      <c r="EA83" s="90"/>
      <c r="EB83" s="90"/>
      <c r="EC83" s="90">
        <f t="shared" si="1"/>
        <v>15539930</v>
      </c>
      <c r="ED83" s="90"/>
      <c r="EE83" s="90"/>
      <c r="EF83" s="90"/>
    </row>
    <row r="84" spans="1:142" s="69" customFormat="1" ht="15.75" customHeight="1">
      <c r="A84" s="86" t="s">
        <v>516</v>
      </c>
      <c r="B84" s="86"/>
      <c r="C84" s="16" t="s">
        <v>409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91" t="s">
        <v>410</v>
      </c>
      <c r="AD84" s="91"/>
      <c r="AE84" s="91"/>
      <c r="AF84" s="91"/>
      <c r="AG84" s="89"/>
      <c r="AH84" s="89"/>
      <c r="AI84" s="89"/>
      <c r="AJ84" s="89"/>
      <c r="AK84" s="89"/>
      <c r="AL84" s="89"/>
      <c r="AM84" s="89"/>
      <c r="AN84" s="89"/>
      <c r="AO84" s="89">
        <v>10000000</v>
      </c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>
        <v>14000000</v>
      </c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>
        <v>800000</v>
      </c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90">
        <f t="shared" si="1"/>
        <v>24800000</v>
      </c>
      <c r="ED84" s="90"/>
      <c r="EE84" s="90"/>
      <c r="EF84" s="90"/>
      <c r="EL84" s="1"/>
    </row>
    <row r="85" spans="1:136" s="69" customFormat="1" ht="15.75" customHeight="1">
      <c r="A85" s="86" t="s">
        <v>517</v>
      </c>
      <c r="B85" s="86"/>
      <c r="C85" s="16" t="s">
        <v>411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91" t="s">
        <v>412</v>
      </c>
      <c r="AD85" s="91"/>
      <c r="AE85" s="91"/>
      <c r="AF85" s="91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90">
        <f t="shared" si="1"/>
        <v>0</v>
      </c>
      <c r="ED85" s="90"/>
      <c r="EE85" s="90"/>
      <c r="EF85" s="90"/>
    </row>
    <row r="86" spans="1:136" s="69" customFormat="1" ht="15.75" customHeight="1">
      <c r="A86" s="86" t="s">
        <v>518</v>
      </c>
      <c r="B86" s="86"/>
      <c r="C86" s="16" t="s">
        <v>413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91" t="s">
        <v>414</v>
      </c>
      <c r="AD86" s="91"/>
      <c r="AE86" s="91"/>
      <c r="AF86" s="91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90">
        <f t="shared" si="1"/>
        <v>0</v>
      </c>
      <c r="ED86" s="90"/>
      <c r="EE86" s="90"/>
      <c r="EF86" s="90"/>
    </row>
    <row r="87" spans="1:136" s="69" customFormat="1" ht="15.75" customHeight="1">
      <c r="A87" s="86" t="s">
        <v>519</v>
      </c>
      <c r="B87" s="86"/>
      <c r="C87" s="16" t="s">
        <v>415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91" t="s">
        <v>416</v>
      </c>
      <c r="AD87" s="91"/>
      <c r="AE87" s="91"/>
      <c r="AF87" s="91"/>
      <c r="AG87" s="89"/>
      <c r="AH87" s="89"/>
      <c r="AI87" s="89"/>
      <c r="AJ87" s="89"/>
      <c r="AK87" s="89"/>
      <c r="AL87" s="89"/>
      <c r="AM87" s="89"/>
      <c r="AN87" s="89"/>
      <c r="AO87" s="89">
        <f>SUM(AO84:AR86)*27%</f>
        <v>2700000</v>
      </c>
      <c r="AP87" s="89"/>
      <c r="AQ87" s="89"/>
      <c r="AR87" s="89"/>
      <c r="AS87" s="89">
        <f>SUM(AS84:AV86)*27%</f>
        <v>0</v>
      </c>
      <c r="AT87" s="89"/>
      <c r="AU87" s="89"/>
      <c r="AV87" s="89"/>
      <c r="AW87" s="89">
        <f>SUM(AW84:AZ86)*27%</f>
        <v>0</v>
      </c>
      <c r="AX87" s="89"/>
      <c r="AY87" s="89"/>
      <c r="AZ87" s="89"/>
      <c r="BA87" s="89">
        <f>SUM(BA84:BD86)*27%</f>
        <v>3780000.0000000005</v>
      </c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>
        <v>216000</v>
      </c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>
        <f>SUM(DI84:DL86)*27%</f>
        <v>0</v>
      </c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90">
        <f t="shared" si="1"/>
        <v>6696000</v>
      </c>
      <c r="ED87" s="90"/>
      <c r="EE87" s="90"/>
      <c r="EF87" s="90"/>
    </row>
    <row r="88" spans="1:136" s="70" customFormat="1" ht="15.75" customHeight="1">
      <c r="A88" s="86" t="s">
        <v>520</v>
      </c>
      <c r="B88" s="86"/>
      <c r="C88" s="95" t="s">
        <v>521</v>
      </c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3" t="s">
        <v>43</v>
      </c>
      <c r="AD88" s="93"/>
      <c r="AE88" s="93"/>
      <c r="AF88" s="93"/>
      <c r="AG88" s="90">
        <f>SUM(AG84:AJ87)</f>
        <v>0</v>
      </c>
      <c r="AH88" s="90"/>
      <c r="AI88" s="90"/>
      <c r="AJ88" s="90"/>
      <c r="AK88" s="90">
        <f>SUM(AK84:AN87)</f>
        <v>0</v>
      </c>
      <c r="AL88" s="90"/>
      <c r="AM88" s="90"/>
      <c r="AN88" s="90"/>
      <c r="AO88" s="90">
        <f>SUM(AO84:AR87)</f>
        <v>12700000</v>
      </c>
      <c r="AP88" s="90"/>
      <c r="AQ88" s="90"/>
      <c r="AR88" s="90"/>
      <c r="AS88" s="90">
        <f>SUM(AS84:AV87)</f>
        <v>0</v>
      </c>
      <c r="AT88" s="90"/>
      <c r="AU88" s="90"/>
      <c r="AV88" s="90"/>
      <c r="AW88" s="90">
        <f>SUM(AW84:AZ87)</f>
        <v>0</v>
      </c>
      <c r="AX88" s="90"/>
      <c r="AY88" s="90"/>
      <c r="AZ88" s="90"/>
      <c r="BA88" s="90">
        <f>SUM(BA84:BD87)</f>
        <v>17780000</v>
      </c>
      <c r="BB88" s="90"/>
      <c r="BC88" s="90"/>
      <c r="BD88" s="90"/>
      <c r="BE88" s="90">
        <f>SUM(BE84:BH87)</f>
        <v>0</v>
      </c>
      <c r="BF88" s="90"/>
      <c r="BG88" s="90"/>
      <c r="BH88" s="90"/>
      <c r="BI88" s="90">
        <f>SUM(BI84:BL87)</f>
        <v>0</v>
      </c>
      <c r="BJ88" s="90"/>
      <c r="BK88" s="90"/>
      <c r="BL88" s="90"/>
      <c r="BM88" s="90">
        <f>SUM(BM84:BP87)</f>
        <v>0</v>
      </c>
      <c r="BN88" s="90"/>
      <c r="BO88" s="90"/>
      <c r="BP88" s="90"/>
      <c r="BQ88" s="90">
        <f>SUM(BQ84:BT87)</f>
        <v>0</v>
      </c>
      <c r="BR88" s="90"/>
      <c r="BS88" s="90"/>
      <c r="BT88" s="90"/>
      <c r="BU88" s="90">
        <f>SUM(BU84:BX87)</f>
        <v>0</v>
      </c>
      <c r="BV88" s="90"/>
      <c r="BW88" s="90"/>
      <c r="BX88" s="90"/>
      <c r="BY88" s="90">
        <f>SUM(BY84:CB87)</f>
        <v>0</v>
      </c>
      <c r="BZ88" s="90"/>
      <c r="CA88" s="90"/>
      <c r="CB88" s="90"/>
      <c r="CC88" s="90">
        <f>SUM(CC84:CF87)</f>
        <v>0</v>
      </c>
      <c r="CD88" s="90"/>
      <c r="CE88" s="90"/>
      <c r="CF88" s="90"/>
      <c r="CG88" s="90">
        <f>SUM(CG84:CJ87)</f>
        <v>1016000</v>
      </c>
      <c r="CH88" s="90"/>
      <c r="CI88" s="90"/>
      <c r="CJ88" s="90"/>
      <c r="CK88" s="90">
        <f>SUM(CK84:CN87)</f>
        <v>0</v>
      </c>
      <c r="CL88" s="90"/>
      <c r="CM88" s="90"/>
      <c r="CN88" s="90"/>
      <c r="CO88" s="90">
        <f>SUM(CO84:CR87)</f>
        <v>0</v>
      </c>
      <c r="CP88" s="90"/>
      <c r="CQ88" s="90"/>
      <c r="CR88" s="90"/>
      <c r="CS88" s="90">
        <f>SUM(CS84:CV87)</f>
        <v>0</v>
      </c>
      <c r="CT88" s="90"/>
      <c r="CU88" s="90"/>
      <c r="CV88" s="90"/>
      <c r="CW88" s="90">
        <f>SUM(CW84:CZ87)</f>
        <v>0</v>
      </c>
      <c r="CX88" s="90"/>
      <c r="CY88" s="90"/>
      <c r="CZ88" s="90"/>
      <c r="DA88" s="90">
        <f>SUM(DA84:DD87)</f>
        <v>0</v>
      </c>
      <c r="DB88" s="90"/>
      <c r="DC88" s="90"/>
      <c r="DD88" s="90"/>
      <c r="DE88" s="90">
        <f>SUM(DE84:DH87)</f>
        <v>0</v>
      </c>
      <c r="DF88" s="90"/>
      <c r="DG88" s="90"/>
      <c r="DH88" s="90"/>
      <c r="DI88" s="90">
        <f>SUM(DI84:DL87)</f>
        <v>0</v>
      </c>
      <c r="DJ88" s="90"/>
      <c r="DK88" s="90"/>
      <c r="DL88" s="90"/>
      <c r="DM88" s="90">
        <f>SUM(DM84:DP87)</f>
        <v>0</v>
      </c>
      <c r="DN88" s="90"/>
      <c r="DO88" s="90"/>
      <c r="DP88" s="90"/>
      <c r="DQ88" s="90">
        <f>SUM(DQ84:DT87)</f>
        <v>0</v>
      </c>
      <c r="DR88" s="90"/>
      <c r="DS88" s="90"/>
      <c r="DT88" s="90"/>
      <c r="DU88" s="90">
        <f>SUM(DU84:DX87)</f>
        <v>0</v>
      </c>
      <c r="DV88" s="90"/>
      <c r="DW88" s="90"/>
      <c r="DX88" s="90"/>
      <c r="DY88" s="90">
        <f>SUM(DY84:EB87)</f>
        <v>0</v>
      </c>
      <c r="DZ88" s="90"/>
      <c r="EA88" s="90"/>
      <c r="EB88" s="90"/>
      <c r="EC88" s="90">
        <f t="shared" si="1"/>
        <v>31496000</v>
      </c>
      <c r="ED88" s="90"/>
      <c r="EE88" s="90"/>
      <c r="EF88" s="90"/>
    </row>
    <row r="89" spans="1:136" s="69" customFormat="1" ht="15.75" customHeight="1" hidden="1">
      <c r="A89" s="86" t="s">
        <v>522</v>
      </c>
      <c r="B89" s="86"/>
      <c r="C89" s="47" t="s">
        <v>418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91" t="s">
        <v>419</v>
      </c>
      <c r="AD89" s="91"/>
      <c r="AE89" s="91"/>
      <c r="AF89" s="91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90">
        <f t="shared" si="1"/>
        <v>0</v>
      </c>
      <c r="ED89" s="90"/>
      <c r="EE89" s="90"/>
      <c r="EF89" s="90"/>
    </row>
    <row r="90" spans="1:136" s="69" customFormat="1" ht="15.75" customHeight="1" hidden="1">
      <c r="A90" s="86" t="s">
        <v>523</v>
      </c>
      <c r="B90" s="86"/>
      <c r="C90" s="47" t="s">
        <v>420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91" t="s">
        <v>421</v>
      </c>
      <c r="AD90" s="91"/>
      <c r="AE90" s="91"/>
      <c r="AF90" s="91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90">
        <f t="shared" si="1"/>
        <v>0</v>
      </c>
      <c r="ED90" s="90"/>
      <c r="EE90" s="90"/>
      <c r="EF90" s="90"/>
    </row>
    <row r="91" spans="1:136" s="69" customFormat="1" ht="15.75" customHeight="1" hidden="1">
      <c r="A91" s="86" t="s">
        <v>524</v>
      </c>
      <c r="B91" s="86"/>
      <c r="C91" s="47" t="s">
        <v>422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91" t="s">
        <v>423</v>
      </c>
      <c r="AD91" s="91"/>
      <c r="AE91" s="91"/>
      <c r="AF91" s="91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90">
        <f t="shared" si="1"/>
        <v>0</v>
      </c>
      <c r="ED91" s="90"/>
      <c r="EE91" s="90"/>
      <c r="EF91" s="90"/>
    </row>
    <row r="92" spans="1:136" s="69" customFormat="1" ht="15.75" customHeight="1" hidden="1">
      <c r="A92" s="86" t="s">
        <v>525</v>
      </c>
      <c r="B92" s="86"/>
      <c r="C92" s="47" t="s">
        <v>424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91" t="s">
        <v>425</v>
      </c>
      <c r="AD92" s="91"/>
      <c r="AE92" s="91"/>
      <c r="AF92" s="91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90">
        <f t="shared" si="1"/>
        <v>0</v>
      </c>
      <c r="ED92" s="90"/>
      <c r="EE92" s="90"/>
      <c r="EF92" s="90"/>
    </row>
    <row r="93" spans="1:136" s="69" customFormat="1" ht="15.75" customHeight="1" hidden="1">
      <c r="A93" s="86" t="s">
        <v>526</v>
      </c>
      <c r="B93" s="86"/>
      <c r="C93" s="47" t="s">
        <v>426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91" t="s">
        <v>427</v>
      </c>
      <c r="AD93" s="91"/>
      <c r="AE93" s="91"/>
      <c r="AF93" s="91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90">
        <f t="shared" si="1"/>
        <v>0</v>
      </c>
      <c r="ED93" s="90"/>
      <c r="EE93" s="90"/>
      <c r="EF93" s="90"/>
    </row>
    <row r="94" spans="1:136" s="69" customFormat="1" ht="15.75" customHeight="1" hidden="1">
      <c r="A94" s="86" t="s">
        <v>527</v>
      </c>
      <c r="B94" s="86"/>
      <c r="C94" s="47" t="s">
        <v>428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91" t="s">
        <v>429</v>
      </c>
      <c r="AD94" s="91"/>
      <c r="AE94" s="91"/>
      <c r="AF94" s="91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90">
        <f t="shared" si="1"/>
        <v>0</v>
      </c>
      <c r="ED94" s="90"/>
      <c r="EE94" s="90"/>
      <c r="EF94" s="90"/>
    </row>
    <row r="95" spans="1:136" s="69" customFormat="1" ht="15.75" customHeight="1" hidden="1">
      <c r="A95" s="86" t="s">
        <v>528</v>
      </c>
      <c r="B95" s="86"/>
      <c r="C95" s="16" t="s">
        <v>430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91" t="s">
        <v>431</v>
      </c>
      <c r="AD95" s="91"/>
      <c r="AE95" s="91"/>
      <c r="AF95" s="91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90">
        <f t="shared" si="1"/>
        <v>0</v>
      </c>
      <c r="ED95" s="90"/>
      <c r="EE95" s="90"/>
      <c r="EF95" s="90"/>
    </row>
    <row r="96" spans="1:136" s="69" customFormat="1" ht="15.75" customHeight="1" hidden="1">
      <c r="A96" s="86" t="s">
        <v>529</v>
      </c>
      <c r="B96" s="86"/>
      <c r="C96" s="16" t="s">
        <v>434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91" t="s">
        <v>433</v>
      </c>
      <c r="AD96" s="91"/>
      <c r="AE96" s="91"/>
      <c r="AF96" s="91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90">
        <f t="shared" si="1"/>
        <v>0</v>
      </c>
      <c r="ED96" s="90"/>
      <c r="EE96" s="90"/>
      <c r="EF96" s="90"/>
    </row>
    <row r="97" spans="1:136" s="69" customFormat="1" ht="15.75" customHeight="1">
      <c r="A97" s="86">
        <v>81</v>
      </c>
      <c r="B97" s="86"/>
      <c r="C97" s="95" t="s">
        <v>530</v>
      </c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3" t="s">
        <v>437</v>
      </c>
      <c r="AD97" s="93"/>
      <c r="AE97" s="93"/>
      <c r="AF97" s="93"/>
      <c r="AG97" s="90">
        <f>SUM(AG89:AJ96)</f>
        <v>0</v>
      </c>
      <c r="AH97" s="90"/>
      <c r="AI97" s="90"/>
      <c r="AJ97" s="90"/>
      <c r="AK97" s="90">
        <f>SUM(AK89:AN96)</f>
        <v>0</v>
      </c>
      <c r="AL97" s="90"/>
      <c r="AM97" s="90"/>
      <c r="AN97" s="90"/>
      <c r="AO97" s="90">
        <f>SUM(AO89:AR96)</f>
        <v>0</v>
      </c>
      <c r="AP97" s="90"/>
      <c r="AQ97" s="90"/>
      <c r="AR97" s="90"/>
      <c r="AS97" s="90">
        <f>SUM(AS89:AV96)</f>
        <v>0</v>
      </c>
      <c r="AT97" s="90"/>
      <c r="AU97" s="90"/>
      <c r="AV97" s="90"/>
      <c r="AW97" s="90">
        <f>SUM(AW89:AZ96)</f>
        <v>0</v>
      </c>
      <c r="AX97" s="90"/>
      <c r="AY97" s="90"/>
      <c r="AZ97" s="90"/>
      <c r="BA97" s="90">
        <f>SUM(BA89:BD96)</f>
        <v>0</v>
      </c>
      <c r="BB97" s="90"/>
      <c r="BC97" s="90"/>
      <c r="BD97" s="90"/>
      <c r="BE97" s="90">
        <f>SUM(BE89:BH96)</f>
        <v>0</v>
      </c>
      <c r="BF97" s="90"/>
      <c r="BG97" s="90"/>
      <c r="BH97" s="90"/>
      <c r="BI97" s="90">
        <f>SUM(BI89:BL96)</f>
        <v>0</v>
      </c>
      <c r="BJ97" s="90"/>
      <c r="BK97" s="90"/>
      <c r="BL97" s="90"/>
      <c r="BM97" s="90">
        <f>SUM(BM89:BP96)</f>
        <v>0</v>
      </c>
      <c r="BN97" s="90"/>
      <c r="BO97" s="90"/>
      <c r="BP97" s="90"/>
      <c r="BQ97" s="90">
        <f>SUM(BQ89:BT96)</f>
        <v>0</v>
      </c>
      <c r="BR97" s="90"/>
      <c r="BS97" s="90"/>
      <c r="BT97" s="90"/>
      <c r="BU97" s="90">
        <f>SUM(BU89:BX96)</f>
        <v>0</v>
      </c>
      <c r="BV97" s="90"/>
      <c r="BW97" s="90"/>
      <c r="BX97" s="90"/>
      <c r="BY97" s="90">
        <f>SUM(BY89:CB96)</f>
        <v>0</v>
      </c>
      <c r="BZ97" s="90"/>
      <c r="CA97" s="90"/>
      <c r="CB97" s="90"/>
      <c r="CC97" s="90">
        <f>SUM(CC89:CF96)</f>
        <v>0</v>
      </c>
      <c r="CD97" s="90"/>
      <c r="CE97" s="90"/>
      <c r="CF97" s="90"/>
      <c r="CG97" s="90">
        <f>SUM(CG89:CJ96)</f>
        <v>0</v>
      </c>
      <c r="CH97" s="90"/>
      <c r="CI97" s="90"/>
      <c r="CJ97" s="90"/>
      <c r="CK97" s="90">
        <f>SUM(CK89:CN96)</f>
        <v>0</v>
      </c>
      <c r="CL97" s="90"/>
      <c r="CM97" s="90"/>
      <c r="CN97" s="90"/>
      <c r="CO97" s="90">
        <f>SUM(CO89:CR96)</f>
        <v>0</v>
      </c>
      <c r="CP97" s="90"/>
      <c r="CQ97" s="90"/>
      <c r="CR97" s="90"/>
      <c r="CS97" s="90">
        <f>SUM(CS89:CV96)</f>
        <v>0</v>
      </c>
      <c r="CT97" s="90"/>
      <c r="CU97" s="90"/>
      <c r="CV97" s="90"/>
      <c r="CW97" s="90">
        <f>SUM(CW89:CZ96)</f>
        <v>0</v>
      </c>
      <c r="CX97" s="90"/>
      <c r="CY97" s="90"/>
      <c r="CZ97" s="90"/>
      <c r="DA97" s="90">
        <f>SUM(DA89:DD96)</f>
        <v>0</v>
      </c>
      <c r="DB97" s="90"/>
      <c r="DC97" s="90"/>
      <c r="DD97" s="90"/>
      <c r="DE97" s="90">
        <f>SUM(DE89:DH96)</f>
        <v>0</v>
      </c>
      <c r="DF97" s="90"/>
      <c r="DG97" s="90"/>
      <c r="DH97" s="90"/>
      <c r="DI97" s="90">
        <f>SUM(DI89:DL96)</f>
        <v>0</v>
      </c>
      <c r="DJ97" s="90"/>
      <c r="DK97" s="90"/>
      <c r="DL97" s="90"/>
      <c r="DM97" s="90">
        <f>SUM(DM89:DP96)</f>
        <v>0</v>
      </c>
      <c r="DN97" s="90"/>
      <c r="DO97" s="90"/>
      <c r="DP97" s="90"/>
      <c r="DQ97" s="90">
        <f>SUM(DQ89:DT96)</f>
        <v>0</v>
      </c>
      <c r="DR97" s="90"/>
      <c r="DS97" s="90"/>
      <c r="DT97" s="90"/>
      <c r="DU97" s="90">
        <f>SUM(DU89:DX96)</f>
        <v>0</v>
      </c>
      <c r="DV97" s="90"/>
      <c r="DW97" s="90"/>
      <c r="DX97" s="90"/>
      <c r="DY97" s="90">
        <f>SUM(DY89:EB96)</f>
        <v>0</v>
      </c>
      <c r="DZ97" s="90"/>
      <c r="EA97" s="90"/>
      <c r="EB97" s="90"/>
      <c r="EC97" s="90">
        <f t="shared" si="1"/>
        <v>0</v>
      </c>
      <c r="ED97" s="90"/>
      <c r="EE97" s="90"/>
      <c r="EF97" s="90"/>
    </row>
    <row r="98" spans="1:136" ht="15.75" customHeight="1">
      <c r="A98" s="86">
        <v>82</v>
      </c>
      <c r="B98" s="86"/>
      <c r="C98" s="97" t="s">
        <v>531</v>
      </c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3" t="s">
        <v>439</v>
      </c>
      <c r="AD98" s="93"/>
      <c r="AE98" s="93"/>
      <c r="AF98" s="93"/>
      <c r="AG98" s="90">
        <f>SUM(AG27+AG28+AG53+AG62+AG75+AG83+AG88+AG97)</f>
        <v>17366300</v>
      </c>
      <c r="AH98" s="90"/>
      <c r="AI98" s="90"/>
      <c r="AJ98" s="90"/>
      <c r="AK98" s="90">
        <f>SUM(AK27+AK28+AK53+AK62+AK75+AK83+AK88+AK97)</f>
        <v>381000</v>
      </c>
      <c r="AL98" s="90"/>
      <c r="AM98" s="90"/>
      <c r="AN98" s="90"/>
      <c r="AO98" s="90">
        <f>SUM(AO27+AO28+AO53+AO62+AO75+AO83+AO88+AO97)</f>
        <v>20960080</v>
      </c>
      <c r="AP98" s="90"/>
      <c r="AQ98" s="90"/>
      <c r="AR98" s="90"/>
      <c r="AS98" s="90">
        <f>SUM(AS27+AS28+AS53+AS62+AS75+AS83+AS88+AS97)</f>
        <v>7167800</v>
      </c>
      <c r="AT98" s="90"/>
      <c r="AU98" s="90"/>
      <c r="AV98" s="90"/>
      <c r="AW98" s="90">
        <f>SUM(AW27+AW28+AW53+AW62+AW75+AW83+AW88+AW97)</f>
        <v>4906600</v>
      </c>
      <c r="AX98" s="90"/>
      <c r="AY98" s="90"/>
      <c r="AZ98" s="90"/>
      <c r="BA98" s="90">
        <f>SUM(BA27+BA28+BA53+BA62+BA75+BA83+BA88+BA97)</f>
        <v>24003000</v>
      </c>
      <c r="BB98" s="90"/>
      <c r="BC98" s="90"/>
      <c r="BD98" s="90"/>
      <c r="BE98" s="90">
        <f>SUM(BE27+BE28+BE53+BE62+BE75+BE83+BE88+BE97)</f>
        <v>1860550</v>
      </c>
      <c r="BF98" s="90"/>
      <c r="BG98" s="90"/>
      <c r="BH98" s="90"/>
      <c r="BI98" s="90">
        <f>SUM(BI27+BI28+BI53+BI62+BI75+BI83+BI88+BI97)</f>
        <v>1016000</v>
      </c>
      <c r="BJ98" s="90"/>
      <c r="BK98" s="90"/>
      <c r="BL98" s="90"/>
      <c r="BM98" s="90">
        <f>SUM(BM27+BM28+BM53+BM62+BM75+BM83+BM88+BM97)</f>
        <v>3302000</v>
      </c>
      <c r="BN98" s="90"/>
      <c r="BO98" s="90"/>
      <c r="BP98" s="90"/>
      <c r="BQ98" s="90">
        <f>SUM(BQ27+BQ28+BQ53+BQ62+BQ75+BQ83+BQ88+BQ97)</f>
        <v>4701270</v>
      </c>
      <c r="BR98" s="90"/>
      <c r="BS98" s="90"/>
      <c r="BT98" s="90"/>
      <c r="BU98" s="90">
        <f>SUM(BU27+BU28+BU53+BU62+BU75+BU83+BU88+BU97)</f>
        <v>1000000</v>
      </c>
      <c r="BV98" s="90"/>
      <c r="BW98" s="90"/>
      <c r="BX98" s="90"/>
      <c r="BY98" s="90">
        <f>SUM(BY27+BY28+BY53+BY62+BY75+BY83+BY88+BY97)</f>
        <v>3521400</v>
      </c>
      <c r="BZ98" s="90"/>
      <c r="CA98" s="90"/>
      <c r="CB98" s="90"/>
      <c r="CC98" s="90">
        <f>SUM(CC27+CC28+CC53+CC62+CC75+CC83+CC88+CC97)</f>
        <v>787400</v>
      </c>
      <c r="CD98" s="90"/>
      <c r="CE98" s="90"/>
      <c r="CF98" s="90"/>
      <c r="CG98" s="90">
        <f>SUM(CG27+CG28+CG53+CG62+CG75+CG83+CG88+CG97)</f>
        <v>6104254</v>
      </c>
      <c r="CH98" s="90"/>
      <c r="CI98" s="90"/>
      <c r="CJ98" s="90"/>
      <c r="CK98" s="90">
        <f>SUM(CK27+CK28+CK53+CK62+CK75+CK83+CK88+CK97)</f>
        <v>1600000</v>
      </c>
      <c r="CL98" s="90"/>
      <c r="CM98" s="90"/>
      <c r="CN98" s="90"/>
      <c r="CO98" s="90">
        <f>SUM(CO27+CO28+CO53+CO62+CO75+CO83+CO88+CO97)</f>
        <v>23991111</v>
      </c>
      <c r="CP98" s="90"/>
      <c r="CQ98" s="90"/>
      <c r="CR98" s="90"/>
      <c r="CS98" s="90">
        <f>SUM(CS27+CS28+CS53+CS62+CS75+CS83+CS88+CS97)</f>
        <v>811902.11</v>
      </c>
      <c r="CT98" s="90"/>
      <c r="CU98" s="90"/>
      <c r="CV98" s="90"/>
      <c r="CW98" s="90">
        <f>SUM(CW27+CW28+CW53+CW62+CW75+CW83+CW88+CW97)</f>
        <v>144000</v>
      </c>
      <c r="CX98" s="90"/>
      <c r="CY98" s="90"/>
      <c r="CZ98" s="90"/>
      <c r="DA98" s="90">
        <f>SUM(DA27+DA28+DA53+DA62+DA75+DA83+DA88+DA97)</f>
        <v>600000</v>
      </c>
      <c r="DB98" s="90"/>
      <c r="DC98" s="90"/>
      <c r="DD98" s="90"/>
      <c r="DE98" s="90">
        <f>SUM(DE27+DE28+DE53+DE62+DE75+DE83+DE88+DE97)</f>
        <v>250000</v>
      </c>
      <c r="DF98" s="90"/>
      <c r="DG98" s="90"/>
      <c r="DH98" s="90"/>
      <c r="DI98" s="90">
        <f>SUM(DI27+DI28+DI53+DI62+DI75+DI83+DI88+DI97)</f>
        <v>1500000</v>
      </c>
      <c r="DJ98" s="90"/>
      <c r="DK98" s="90"/>
      <c r="DL98" s="90"/>
      <c r="DM98" s="90">
        <f>SUM(DM27+DM28+DM53+DM62+DM75+DM83+DM88+DM97)</f>
        <v>0</v>
      </c>
      <c r="DN98" s="90"/>
      <c r="DO98" s="90"/>
      <c r="DP98" s="90"/>
      <c r="DQ98" s="90">
        <f>SUM(DQ27+DQ28+DQ53+DQ62+DQ75+DQ83+DQ88+DQ97)</f>
        <v>2650490</v>
      </c>
      <c r="DR98" s="90"/>
      <c r="DS98" s="90"/>
      <c r="DT98" s="90"/>
      <c r="DU98" s="90">
        <f>SUM(DU27+DU28+DU53+DU62+DU75+DU83+DU88+DU97)</f>
        <v>1080000</v>
      </c>
      <c r="DV98" s="90"/>
      <c r="DW98" s="90"/>
      <c r="DX98" s="90"/>
      <c r="DY98" s="90">
        <f>SUM(DY27+DY28+DY53+DY62+DY75+DY83+DY88+DY97)</f>
        <v>900000</v>
      </c>
      <c r="DZ98" s="90"/>
      <c r="EA98" s="90"/>
      <c r="EB98" s="90"/>
      <c r="EC98" s="90">
        <f t="shared" si="1"/>
        <v>130605157.11</v>
      </c>
      <c r="ED98" s="90"/>
      <c r="EE98" s="90"/>
      <c r="EF98" s="90"/>
    </row>
  </sheetData>
  <sheetProtection selectLockedCells="1" selectUnlockedCells="1"/>
  <mergeCells count="2755">
    <mergeCell ref="A1:EF1"/>
    <mergeCell ref="A2:EF2"/>
    <mergeCell ref="A3:B3"/>
    <mergeCell ref="C3:AB3"/>
    <mergeCell ref="AC3:AF3"/>
    <mergeCell ref="AG3:AJ3"/>
    <mergeCell ref="AK3:AN3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  <mergeCell ref="CW3:CZ3"/>
    <mergeCell ref="DA3:DD3"/>
    <mergeCell ref="DE3:DH3"/>
    <mergeCell ref="DI3:DL3"/>
    <mergeCell ref="DM3:DP3"/>
    <mergeCell ref="DQ3:DT3"/>
    <mergeCell ref="DU3:DX3"/>
    <mergeCell ref="DY3:EB3"/>
    <mergeCell ref="EC3:EF3"/>
    <mergeCell ref="A4:B8"/>
    <mergeCell ref="C4:AB4"/>
    <mergeCell ref="AC4:AF4"/>
    <mergeCell ref="AG4:EF4"/>
    <mergeCell ref="C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BU5:BX5"/>
    <mergeCell ref="BY5:CB5"/>
    <mergeCell ref="CC5:CF5"/>
    <mergeCell ref="CG5:CJ5"/>
    <mergeCell ref="CK5:CN5"/>
    <mergeCell ref="CO5:CR5"/>
    <mergeCell ref="CS5:CV5"/>
    <mergeCell ref="CW5:CZ5"/>
    <mergeCell ref="DA5:DD5"/>
    <mergeCell ref="DE5:DH5"/>
    <mergeCell ref="DI5:DL5"/>
    <mergeCell ref="DM5:DP5"/>
    <mergeCell ref="DQ5:DT5"/>
    <mergeCell ref="DU5:DX5"/>
    <mergeCell ref="DY5:EB5"/>
    <mergeCell ref="EC5:EF7"/>
    <mergeCell ref="C6:AB6"/>
    <mergeCell ref="AC6:AF6"/>
    <mergeCell ref="AG6:AJ6"/>
    <mergeCell ref="AK6:AN6"/>
    <mergeCell ref="AO6:AR6"/>
    <mergeCell ref="AS6:AV6"/>
    <mergeCell ref="AW6:AZ6"/>
    <mergeCell ref="BA6:BD6"/>
    <mergeCell ref="BE6:BH6"/>
    <mergeCell ref="BI6:BL6"/>
    <mergeCell ref="BM6:BP6"/>
    <mergeCell ref="BQ6:BT6"/>
    <mergeCell ref="BU6:BX6"/>
    <mergeCell ref="BY6:CB6"/>
    <mergeCell ref="CC6:CF6"/>
    <mergeCell ref="CG6:CJ6"/>
    <mergeCell ref="CK6:CN6"/>
    <mergeCell ref="CO6:CR6"/>
    <mergeCell ref="CS6:CV6"/>
    <mergeCell ref="CW6:CZ6"/>
    <mergeCell ref="DA6:DD6"/>
    <mergeCell ref="DE6:DH6"/>
    <mergeCell ref="DI6:DL6"/>
    <mergeCell ref="DM6:DP6"/>
    <mergeCell ref="DQ6:DT6"/>
    <mergeCell ref="DU6:DX6"/>
    <mergeCell ref="DY6:EB6"/>
    <mergeCell ref="C7:AB7"/>
    <mergeCell ref="AC7:AF7"/>
    <mergeCell ref="AG7:AJ7"/>
    <mergeCell ref="AK7:AN7"/>
    <mergeCell ref="AO7:AR7"/>
    <mergeCell ref="AS7:AV7"/>
    <mergeCell ref="AW7:AZ7"/>
    <mergeCell ref="BA7:BD7"/>
    <mergeCell ref="BE7:BH7"/>
    <mergeCell ref="BI7:BL7"/>
    <mergeCell ref="BM7:BP7"/>
    <mergeCell ref="BQ7:BT7"/>
    <mergeCell ref="BU7:BX7"/>
    <mergeCell ref="BY7:CB7"/>
    <mergeCell ref="CC7:CF7"/>
    <mergeCell ref="CG7:CJ7"/>
    <mergeCell ref="CK7:CN7"/>
    <mergeCell ref="CO7:CR7"/>
    <mergeCell ref="CS7:CV7"/>
    <mergeCell ref="CW7:CZ7"/>
    <mergeCell ref="DA7:DD7"/>
    <mergeCell ref="DE7:DH7"/>
    <mergeCell ref="DI7:DL7"/>
    <mergeCell ref="DM7:DP7"/>
    <mergeCell ref="DQ7:DT7"/>
    <mergeCell ref="DU7:DX7"/>
    <mergeCell ref="DY7:EB7"/>
    <mergeCell ref="C8:AB8"/>
    <mergeCell ref="AC8:AF8"/>
    <mergeCell ref="AG8:AJ8"/>
    <mergeCell ref="AK8:AN8"/>
    <mergeCell ref="AO8:AR8"/>
    <mergeCell ref="AS8:AV8"/>
    <mergeCell ref="AW8:AZ8"/>
    <mergeCell ref="BA8:BD8"/>
    <mergeCell ref="BE8:BH8"/>
    <mergeCell ref="BI8:BL8"/>
    <mergeCell ref="BM8:BP8"/>
    <mergeCell ref="BQ8:BT8"/>
    <mergeCell ref="BU8:BX8"/>
    <mergeCell ref="BY8:CB8"/>
    <mergeCell ref="CC8:CF8"/>
    <mergeCell ref="CG8:CJ8"/>
    <mergeCell ref="CK8:CN8"/>
    <mergeCell ref="CO8:CR8"/>
    <mergeCell ref="CS8:CV8"/>
    <mergeCell ref="CW8:CZ8"/>
    <mergeCell ref="DA8:DD8"/>
    <mergeCell ref="DE8:DH8"/>
    <mergeCell ref="DI8:DL8"/>
    <mergeCell ref="DM8:DP8"/>
    <mergeCell ref="DQ8:DT8"/>
    <mergeCell ref="DU8:DX8"/>
    <mergeCell ref="DY8:EB8"/>
    <mergeCell ref="EC8:EF8"/>
    <mergeCell ref="A9:B9"/>
    <mergeCell ref="C9:AB9"/>
    <mergeCell ref="AC9:AF9"/>
    <mergeCell ref="AG9:AJ9"/>
    <mergeCell ref="AK9:AN9"/>
    <mergeCell ref="AO9:AR9"/>
    <mergeCell ref="AS9:AV9"/>
    <mergeCell ref="AW9:AZ9"/>
    <mergeCell ref="BA9:BD9"/>
    <mergeCell ref="BE9:BH9"/>
    <mergeCell ref="BI9:BL9"/>
    <mergeCell ref="BM9:BP9"/>
    <mergeCell ref="BQ9:BT9"/>
    <mergeCell ref="BU9:BX9"/>
    <mergeCell ref="BY9:CB9"/>
    <mergeCell ref="CC9:CF9"/>
    <mergeCell ref="CG9:CJ9"/>
    <mergeCell ref="CK9:CN9"/>
    <mergeCell ref="CO9:CR9"/>
    <mergeCell ref="CS9:CV9"/>
    <mergeCell ref="CW9:CZ9"/>
    <mergeCell ref="DA9:DD9"/>
    <mergeCell ref="DE9:DH9"/>
    <mergeCell ref="DI9:DL9"/>
    <mergeCell ref="DM9:DP9"/>
    <mergeCell ref="DQ9:DT9"/>
    <mergeCell ref="DU9:DX9"/>
    <mergeCell ref="DY9:EB9"/>
    <mergeCell ref="EC9:EF9"/>
    <mergeCell ref="A10:B10"/>
    <mergeCell ref="C10:AB10"/>
    <mergeCell ref="AC10:AF10"/>
    <mergeCell ref="AG10:AJ10"/>
    <mergeCell ref="AK10:AN10"/>
    <mergeCell ref="AO10:AR10"/>
    <mergeCell ref="AS10:AV10"/>
    <mergeCell ref="AW10:AZ10"/>
    <mergeCell ref="BA10:BD10"/>
    <mergeCell ref="BE10:BH10"/>
    <mergeCell ref="BI10:BL10"/>
    <mergeCell ref="BM10:BP10"/>
    <mergeCell ref="BQ10:BT10"/>
    <mergeCell ref="BU10:BX10"/>
    <mergeCell ref="BY10:CB10"/>
    <mergeCell ref="CC10:CF10"/>
    <mergeCell ref="CG10:CJ10"/>
    <mergeCell ref="CK10:CN10"/>
    <mergeCell ref="CO10:CR10"/>
    <mergeCell ref="CS10:CV10"/>
    <mergeCell ref="CW10:CZ10"/>
    <mergeCell ref="DA10:DD10"/>
    <mergeCell ref="DE10:DH10"/>
    <mergeCell ref="DI10:DL10"/>
    <mergeCell ref="DM10:DP10"/>
    <mergeCell ref="DQ10:DT10"/>
    <mergeCell ref="DU10:DX10"/>
    <mergeCell ref="DY10:EB10"/>
    <mergeCell ref="EC10:EF10"/>
    <mergeCell ref="A11:B11"/>
    <mergeCell ref="C11:AB11"/>
    <mergeCell ref="AC11:AF11"/>
    <mergeCell ref="AG11:AJ11"/>
    <mergeCell ref="AK11:AN11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11:DL11"/>
    <mergeCell ref="DM11:DP11"/>
    <mergeCell ref="DQ11:DT11"/>
    <mergeCell ref="DU11:DX11"/>
    <mergeCell ref="DY11:EB11"/>
    <mergeCell ref="EC11:EF11"/>
    <mergeCell ref="A12:B12"/>
    <mergeCell ref="C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BM12:BP12"/>
    <mergeCell ref="BQ12:BT12"/>
    <mergeCell ref="BU12:BX12"/>
    <mergeCell ref="BY12:CB12"/>
    <mergeCell ref="CC12:CF12"/>
    <mergeCell ref="CG12:CJ12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A13:B13"/>
    <mergeCell ref="C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A14:B14"/>
    <mergeCell ref="C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A15:B15"/>
    <mergeCell ref="C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BU15:BX15"/>
    <mergeCell ref="BY15:CB15"/>
    <mergeCell ref="CC15:CF15"/>
    <mergeCell ref="CG15:CJ15"/>
    <mergeCell ref="CK15:CN15"/>
    <mergeCell ref="CO15:CR15"/>
    <mergeCell ref="CS15:CV15"/>
    <mergeCell ref="CW15:CZ15"/>
    <mergeCell ref="DA15:DD15"/>
    <mergeCell ref="DE15:DH15"/>
    <mergeCell ref="DI15:DL15"/>
    <mergeCell ref="DM15:DP15"/>
    <mergeCell ref="DQ15:DT15"/>
    <mergeCell ref="DU15:DX15"/>
    <mergeCell ref="DY15:EB15"/>
    <mergeCell ref="EC15:EF15"/>
    <mergeCell ref="A16:B16"/>
    <mergeCell ref="C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A17:B17"/>
    <mergeCell ref="C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A18:B18"/>
    <mergeCell ref="C18:AB18"/>
    <mergeCell ref="AC18:AF18"/>
    <mergeCell ref="AG18:AJ18"/>
    <mergeCell ref="AK18:AN18"/>
    <mergeCell ref="AO18:AR18"/>
    <mergeCell ref="AS18:AV18"/>
    <mergeCell ref="AW18:AZ18"/>
    <mergeCell ref="BA18:BD18"/>
    <mergeCell ref="BE18:BH18"/>
    <mergeCell ref="BI18:BL18"/>
    <mergeCell ref="BM18:BP18"/>
    <mergeCell ref="BQ18:BT18"/>
    <mergeCell ref="BU18:BX18"/>
    <mergeCell ref="BY18:CB18"/>
    <mergeCell ref="CC18:CF18"/>
    <mergeCell ref="CG18:CJ18"/>
    <mergeCell ref="CK18:CN18"/>
    <mergeCell ref="CO18:CR18"/>
    <mergeCell ref="CS18:CV18"/>
    <mergeCell ref="CW18:CZ18"/>
    <mergeCell ref="DA18:DD18"/>
    <mergeCell ref="DE18:DH18"/>
    <mergeCell ref="DI18:DL18"/>
    <mergeCell ref="DM18:DP18"/>
    <mergeCell ref="DQ18:DT18"/>
    <mergeCell ref="DU18:DX18"/>
    <mergeCell ref="DY18:EB18"/>
    <mergeCell ref="EC18:EF18"/>
    <mergeCell ref="A19:B19"/>
    <mergeCell ref="C19:AB19"/>
    <mergeCell ref="AC19:AF19"/>
    <mergeCell ref="AG19:AJ19"/>
    <mergeCell ref="AK19:AN19"/>
    <mergeCell ref="AO19:AR19"/>
    <mergeCell ref="AS19:AV19"/>
    <mergeCell ref="AW19:AZ19"/>
    <mergeCell ref="BA19:BD19"/>
    <mergeCell ref="BE19:BH19"/>
    <mergeCell ref="BI19:BL19"/>
    <mergeCell ref="BM19:BP19"/>
    <mergeCell ref="BQ19:BT19"/>
    <mergeCell ref="BU19:BX19"/>
    <mergeCell ref="BY19:CB19"/>
    <mergeCell ref="CC19:CF19"/>
    <mergeCell ref="CG19:CJ19"/>
    <mergeCell ref="CK19:CN19"/>
    <mergeCell ref="CO19:CR19"/>
    <mergeCell ref="CS19:CV19"/>
    <mergeCell ref="CW19:CZ19"/>
    <mergeCell ref="DA19:DD19"/>
    <mergeCell ref="DE19:DH19"/>
    <mergeCell ref="DI19:DL19"/>
    <mergeCell ref="DM19:DP19"/>
    <mergeCell ref="DQ19:DT19"/>
    <mergeCell ref="DU19:DX19"/>
    <mergeCell ref="DY19:EB19"/>
    <mergeCell ref="EC19:EF19"/>
    <mergeCell ref="A20:B20"/>
    <mergeCell ref="C20:AB20"/>
    <mergeCell ref="AC20:AF20"/>
    <mergeCell ref="AG20:AJ20"/>
    <mergeCell ref="AK20:AN20"/>
    <mergeCell ref="AO20:AR20"/>
    <mergeCell ref="AS20:AV20"/>
    <mergeCell ref="AW20:AZ20"/>
    <mergeCell ref="BA20:BD20"/>
    <mergeCell ref="BE20:BH20"/>
    <mergeCell ref="BI20:BL20"/>
    <mergeCell ref="BM20:BP20"/>
    <mergeCell ref="BQ20:BT20"/>
    <mergeCell ref="BU20:BX20"/>
    <mergeCell ref="BY20:CB20"/>
    <mergeCell ref="CC20:CF20"/>
    <mergeCell ref="CG20:CJ20"/>
    <mergeCell ref="CK20:CN20"/>
    <mergeCell ref="CO20:CR20"/>
    <mergeCell ref="CS20:CV20"/>
    <mergeCell ref="CW20:CZ20"/>
    <mergeCell ref="DA20:DD20"/>
    <mergeCell ref="DE20:DH20"/>
    <mergeCell ref="DI20:DL20"/>
    <mergeCell ref="DM20:DP20"/>
    <mergeCell ref="DQ20:DT20"/>
    <mergeCell ref="DU20:DX20"/>
    <mergeCell ref="DY20:EB20"/>
    <mergeCell ref="EC20:EF20"/>
    <mergeCell ref="A21:B21"/>
    <mergeCell ref="C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BM21:BP21"/>
    <mergeCell ref="BQ21:BT21"/>
    <mergeCell ref="BU21:BX21"/>
    <mergeCell ref="BY21:CB21"/>
    <mergeCell ref="CC21:CF21"/>
    <mergeCell ref="CG21:CJ21"/>
    <mergeCell ref="CK21:CN21"/>
    <mergeCell ref="CO21:CR21"/>
    <mergeCell ref="CS21:CV21"/>
    <mergeCell ref="CW21:CZ21"/>
    <mergeCell ref="DA21:DD21"/>
    <mergeCell ref="DE21:DH21"/>
    <mergeCell ref="DI21:DL21"/>
    <mergeCell ref="DM21:DP21"/>
    <mergeCell ref="DQ21:DT21"/>
    <mergeCell ref="DU21:DX21"/>
    <mergeCell ref="DY21:EB21"/>
    <mergeCell ref="EC21:EF21"/>
    <mergeCell ref="A22:B22"/>
    <mergeCell ref="C22:AB22"/>
    <mergeCell ref="AC22:AF22"/>
    <mergeCell ref="AG22:AJ22"/>
    <mergeCell ref="AK22:AN22"/>
    <mergeCell ref="AO22:AR22"/>
    <mergeCell ref="AS22:AV22"/>
    <mergeCell ref="AW22:AZ22"/>
    <mergeCell ref="BA22:BD22"/>
    <mergeCell ref="BE22:BH22"/>
    <mergeCell ref="BI22:BL22"/>
    <mergeCell ref="BM22:BP22"/>
    <mergeCell ref="BQ22:BT22"/>
    <mergeCell ref="BU22:BX22"/>
    <mergeCell ref="BY22:CB22"/>
    <mergeCell ref="CC22:CF22"/>
    <mergeCell ref="CG22:CJ22"/>
    <mergeCell ref="CK22:CN22"/>
    <mergeCell ref="CO22:CR22"/>
    <mergeCell ref="CS22:CV22"/>
    <mergeCell ref="CW22:CZ22"/>
    <mergeCell ref="DA22:DD22"/>
    <mergeCell ref="DE22:DH22"/>
    <mergeCell ref="DI22:DL22"/>
    <mergeCell ref="DM22:DP22"/>
    <mergeCell ref="DQ22:DT22"/>
    <mergeCell ref="DU22:DX22"/>
    <mergeCell ref="DY22:EB22"/>
    <mergeCell ref="EC22:EF22"/>
    <mergeCell ref="A23:B23"/>
    <mergeCell ref="C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BI23:BL23"/>
    <mergeCell ref="BM23:BP23"/>
    <mergeCell ref="BQ23:BT23"/>
    <mergeCell ref="BU23:BX23"/>
    <mergeCell ref="BY23:CB23"/>
    <mergeCell ref="CC23:CF23"/>
    <mergeCell ref="CG23:CJ23"/>
    <mergeCell ref="CK23:CN23"/>
    <mergeCell ref="CO23:CR23"/>
    <mergeCell ref="CS23:CV23"/>
    <mergeCell ref="CW23:CZ23"/>
    <mergeCell ref="DA23:DD23"/>
    <mergeCell ref="DE23:DH23"/>
    <mergeCell ref="DI23:DL23"/>
    <mergeCell ref="DM23:DP23"/>
    <mergeCell ref="DQ23:DT23"/>
    <mergeCell ref="DU23:DX23"/>
    <mergeCell ref="DY23:EB23"/>
    <mergeCell ref="EC23:EF23"/>
    <mergeCell ref="A24:B24"/>
    <mergeCell ref="C24:AB24"/>
    <mergeCell ref="AC24:AF24"/>
    <mergeCell ref="AG24:AJ24"/>
    <mergeCell ref="AK24:AN24"/>
    <mergeCell ref="AO24:AR24"/>
    <mergeCell ref="AS24:AV24"/>
    <mergeCell ref="AW24:AZ24"/>
    <mergeCell ref="BA24:BD24"/>
    <mergeCell ref="BE24:BH24"/>
    <mergeCell ref="BI24:BL24"/>
    <mergeCell ref="BM24:BP24"/>
    <mergeCell ref="BQ24:BT24"/>
    <mergeCell ref="BU24:BX24"/>
    <mergeCell ref="BY24:CB24"/>
    <mergeCell ref="CC24:CF24"/>
    <mergeCell ref="CG24:CJ24"/>
    <mergeCell ref="CK24:CN24"/>
    <mergeCell ref="CO24:CR24"/>
    <mergeCell ref="CS24:CV24"/>
    <mergeCell ref="CW24:CZ24"/>
    <mergeCell ref="DA24:DD24"/>
    <mergeCell ref="DE24:DH24"/>
    <mergeCell ref="DI24:DL24"/>
    <mergeCell ref="DM24:DP24"/>
    <mergeCell ref="DQ24:DT24"/>
    <mergeCell ref="DU24:DX24"/>
    <mergeCell ref="DY24:EB24"/>
    <mergeCell ref="EC24:EF24"/>
    <mergeCell ref="A25:B25"/>
    <mergeCell ref="C25:AB25"/>
    <mergeCell ref="AC25:AF25"/>
    <mergeCell ref="AG25:AJ25"/>
    <mergeCell ref="AK25:AN25"/>
    <mergeCell ref="AO25:AR25"/>
    <mergeCell ref="AS25:AV25"/>
    <mergeCell ref="AW25:AZ25"/>
    <mergeCell ref="BA25:BD25"/>
    <mergeCell ref="BE25:BH25"/>
    <mergeCell ref="BI25:BL25"/>
    <mergeCell ref="BM25:BP25"/>
    <mergeCell ref="BQ25:BT25"/>
    <mergeCell ref="BU25:BX25"/>
    <mergeCell ref="BY25:CB25"/>
    <mergeCell ref="CC25:CF25"/>
    <mergeCell ref="CG25:CJ25"/>
    <mergeCell ref="CK25:CN25"/>
    <mergeCell ref="CO25:CR25"/>
    <mergeCell ref="CS25:CV25"/>
    <mergeCell ref="CW25:CZ25"/>
    <mergeCell ref="DA25:DD25"/>
    <mergeCell ref="DE25:DH25"/>
    <mergeCell ref="DI25:DL25"/>
    <mergeCell ref="DM25:DP25"/>
    <mergeCell ref="DQ25:DT25"/>
    <mergeCell ref="DU25:DX25"/>
    <mergeCell ref="DY25:EB25"/>
    <mergeCell ref="EC25:EF25"/>
    <mergeCell ref="A26:B26"/>
    <mergeCell ref="C26:AB26"/>
    <mergeCell ref="AC26:AF26"/>
    <mergeCell ref="AG26:AJ26"/>
    <mergeCell ref="AK26:AN26"/>
    <mergeCell ref="AO26:AR26"/>
    <mergeCell ref="AS26:AV26"/>
    <mergeCell ref="AW26:AZ26"/>
    <mergeCell ref="BA26:BD26"/>
    <mergeCell ref="BE26:BH26"/>
    <mergeCell ref="BI26:BL26"/>
    <mergeCell ref="BM26:BP26"/>
    <mergeCell ref="BQ26:BT26"/>
    <mergeCell ref="BU26:BX26"/>
    <mergeCell ref="BY26:CB26"/>
    <mergeCell ref="CC26:CF26"/>
    <mergeCell ref="CG26:CJ26"/>
    <mergeCell ref="CK26:CN26"/>
    <mergeCell ref="CO26:CR26"/>
    <mergeCell ref="CS26:CV26"/>
    <mergeCell ref="CW26:CZ26"/>
    <mergeCell ref="DA26:DD26"/>
    <mergeCell ref="DE26:DH26"/>
    <mergeCell ref="DI26:DL26"/>
    <mergeCell ref="DM26:DP26"/>
    <mergeCell ref="DQ26:DT26"/>
    <mergeCell ref="DU26:DX26"/>
    <mergeCell ref="DY26:EB26"/>
    <mergeCell ref="EC26:EF26"/>
    <mergeCell ref="A27:B27"/>
    <mergeCell ref="C27:AB27"/>
    <mergeCell ref="AC27:AF27"/>
    <mergeCell ref="AG27:AJ27"/>
    <mergeCell ref="AK27:AN27"/>
    <mergeCell ref="AO27:AR27"/>
    <mergeCell ref="AS27:AV27"/>
    <mergeCell ref="AW27:AZ27"/>
    <mergeCell ref="BA27:BD27"/>
    <mergeCell ref="BE27:BH27"/>
    <mergeCell ref="BI27:BL27"/>
    <mergeCell ref="BM27:BP27"/>
    <mergeCell ref="BQ27:BT27"/>
    <mergeCell ref="BU27:BX27"/>
    <mergeCell ref="BY27:CB27"/>
    <mergeCell ref="CC27:CF27"/>
    <mergeCell ref="CG27:CJ27"/>
    <mergeCell ref="CK27:CN27"/>
    <mergeCell ref="CO27:CR27"/>
    <mergeCell ref="CS27:CV27"/>
    <mergeCell ref="CW27:CZ27"/>
    <mergeCell ref="DA27:DD27"/>
    <mergeCell ref="DE27:DH27"/>
    <mergeCell ref="DI27:DL27"/>
    <mergeCell ref="DM27:DP27"/>
    <mergeCell ref="DQ27:DT27"/>
    <mergeCell ref="DU27:DX27"/>
    <mergeCell ref="DY27:EB27"/>
    <mergeCell ref="EC27:EF27"/>
    <mergeCell ref="A28:B28"/>
    <mergeCell ref="C28:AB28"/>
    <mergeCell ref="AC28:AF28"/>
    <mergeCell ref="AG28:AJ28"/>
    <mergeCell ref="AK28:AN28"/>
    <mergeCell ref="AO28:AR28"/>
    <mergeCell ref="AS28:AV28"/>
    <mergeCell ref="AW28:AZ28"/>
    <mergeCell ref="BA28:BD28"/>
    <mergeCell ref="BE28:BH28"/>
    <mergeCell ref="BI28:BL28"/>
    <mergeCell ref="BM28:BP28"/>
    <mergeCell ref="BQ28:BT28"/>
    <mergeCell ref="BU28:BX28"/>
    <mergeCell ref="BY28:CB28"/>
    <mergeCell ref="CC28:CF28"/>
    <mergeCell ref="CG28:CJ28"/>
    <mergeCell ref="CK28:CN28"/>
    <mergeCell ref="CO28:CR28"/>
    <mergeCell ref="CS28:CV28"/>
    <mergeCell ref="CW28:CZ28"/>
    <mergeCell ref="DA28:DD28"/>
    <mergeCell ref="DE28:DH28"/>
    <mergeCell ref="DI28:DL28"/>
    <mergeCell ref="DM28:DP28"/>
    <mergeCell ref="DQ28:DT28"/>
    <mergeCell ref="DU28:DX28"/>
    <mergeCell ref="DY28:EB28"/>
    <mergeCell ref="EC28:EF28"/>
    <mergeCell ref="A29:B29"/>
    <mergeCell ref="C29:AB29"/>
    <mergeCell ref="AC29:AF29"/>
    <mergeCell ref="AG29:AJ29"/>
    <mergeCell ref="AK29:AN29"/>
    <mergeCell ref="AO29:AR29"/>
    <mergeCell ref="AS29:AV29"/>
    <mergeCell ref="AW29:AZ29"/>
    <mergeCell ref="BA29:BD29"/>
    <mergeCell ref="BE29:BH29"/>
    <mergeCell ref="BI29:BL29"/>
    <mergeCell ref="BM29:BP29"/>
    <mergeCell ref="BQ29:BT29"/>
    <mergeCell ref="BU29:BX29"/>
    <mergeCell ref="BY29:CB29"/>
    <mergeCell ref="CC29:CF29"/>
    <mergeCell ref="CG29:CJ29"/>
    <mergeCell ref="CK29:CN29"/>
    <mergeCell ref="CO29:CR29"/>
    <mergeCell ref="CS29:CV29"/>
    <mergeCell ref="CW29:CZ29"/>
    <mergeCell ref="DA29:DD29"/>
    <mergeCell ref="DE29:DH29"/>
    <mergeCell ref="DI29:DL29"/>
    <mergeCell ref="DM29:DP29"/>
    <mergeCell ref="DQ29:DT29"/>
    <mergeCell ref="DU29:DX29"/>
    <mergeCell ref="DY29:EB29"/>
    <mergeCell ref="EC29:EF29"/>
    <mergeCell ref="A30:B30"/>
    <mergeCell ref="C30:AB30"/>
    <mergeCell ref="AC30:AF30"/>
    <mergeCell ref="AG30:AJ30"/>
    <mergeCell ref="AK30:AN30"/>
    <mergeCell ref="AO30:AR30"/>
    <mergeCell ref="AS30:AV30"/>
    <mergeCell ref="AW30:AZ30"/>
    <mergeCell ref="BA30:BD30"/>
    <mergeCell ref="BE30:BH30"/>
    <mergeCell ref="BI30:BL30"/>
    <mergeCell ref="BM30:BP30"/>
    <mergeCell ref="BQ30:BT30"/>
    <mergeCell ref="BU30:BX30"/>
    <mergeCell ref="BY30:CB30"/>
    <mergeCell ref="CC30:CF30"/>
    <mergeCell ref="CG30:CJ30"/>
    <mergeCell ref="CK30:CN30"/>
    <mergeCell ref="CO30:CR30"/>
    <mergeCell ref="CS30:CV30"/>
    <mergeCell ref="CW30:CZ30"/>
    <mergeCell ref="DA30:DD30"/>
    <mergeCell ref="DE30:DH30"/>
    <mergeCell ref="DI30:DL30"/>
    <mergeCell ref="DM30:DP30"/>
    <mergeCell ref="DQ30:DT30"/>
    <mergeCell ref="DU30:DX30"/>
    <mergeCell ref="DY30:EB30"/>
    <mergeCell ref="EC30:EF30"/>
    <mergeCell ref="A31:B31"/>
    <mergeCell ref="C31:AB31"/>
    <mergeCell ref="AC31:AF31"/>
    <mergeCell ref="AG31:AJ31"/>
    <mergeCell ref="AK31:AN31"/>
    <mergeCell ref="AO31:AR31"/>
    <mergeCell ref="AS31:AV31"/>
    <mergeCell ref="AW31:AZ31"/>
    <mergeCell ref="BA31:BD31"/>
    <mergeCell ref="BE31:BH31"/>
    <mergeCell ref="BI31:BL31"/>
    <mergeCell ref="BM31:BP31"/>
    <mergeCell ref="BQ31:BT31"/>
    <mergeCell ref="BU31:BX31"/>
    <mergeCell ref="BY31:CB31"/>
    <mergeCell ref="CC31:CF31"/>
    <mergeCell ref="CG31:CJ31"/>
    <mergeCell ref="CK31:CN31"/>
    <mergeCell ref="CO31:CR31"/>
    <mergeCell ref="CS31:CV31"/>
    <mergeCell ref="CW31:CZ31"/>
    <mergeCell ref="DA31:DD31"/>
    <mergeCell ref="DE31:DH31"/>
    <mergeCell ref="DI31:DL31"/>
    <mergeCell ref="DM31:DP31"/>
    <mergeCell ref="DQ31:DT31"/>
    <mergeCell ref="DU31:DX31"/>
    <mergeCell ref="DY31:EB31"/>
    <mergeCell ref="EC31:EF31"/>
    <mergeCell ref="A32:B32"/>
    <mergeCell ref="C32:AB32"/>
    <mergeCell ref="AC32:AF32"/>
    <mergeCell ref="AG32:AJ32"/>
    <mergeCell ref="AK32:AN32"/>
    <mergeCell ref="AO32:AR32"/>
    <mergeCell ref="AS32:AV32"/>
    <mergeCell ref="AW32:AZ32"/>
    <mergeCell ref="BA32:BD32"/>
    <mergeCell ref="BE32:BH32"/>
    <mergeCell ref="BI32:BL32"/>
    <mergeCell ref="BM32:BP32"/>
    <mergeCell ref="BQ32:BT32"/>
    <mergeCell ref="BU32:BX32"/>
    <mergeCell ref="BY32:CB32"/>
    <mergeCell ref="CC32:CF32"/>
    <mergeCell ref="CG32:CJ32"/>
    <mergeCell ref="CK32:CN32"/>
    <mergeCell ref="CO32:CR32"/>
    <mergeCell ref="CS32:CV32"/>
    <mergeCell ref="CW32:CZ32"/>
    <mergeCell ref="DA32:DD32"/>
    <mergeCell ref="DE32:DH32"/>
    <mergeCell ref="DI32:DL32"/>
    <mergeCell ref="DM32:DP32"/>
    <mergeCell ref="DQ32:DT32"/>
    <mergeCell ref="DU32:DX32"/>
    <mergeCell ref="DY32:EB32"/>
    <mergeCell ref="EC32:EF32"/>
    <mergeCell ref="A33:B33"/>
    <mergeCell ref="C33:AB33"/>
    <mergeCell ref="AC33:AF33"/>
    <mergeCell ref="AG33:AJ33"/>
    <mergeCell ref="AK33:AN33"/>
    <mergeCell ref="AO33:AR33"/>
    <mergeCell ref="AS33:AV33"/>
    <mergeCell ref="AW33:AZ33"/>
    <mergeCell ref="BA33:BD33"/>
    <mergeCell ref="BE33:BH33"/>
    <mergeCell ref="BI33:BL33"/>
    <mergeCell ref="BM33:BP33"/>
    <mergeCell ref="BQ33:BT33"/>
    <mergeCell ref="BU33:BX33"/>
    <mergeCell ref="BY33:CB33"/>
    <mergeCell ref="CC33:CF33"/>
    <mergeCell ref="CG33:CJ33"/>
    <mergeCell ref="CK33:CN33"/>
    <mergeCell ref="CO33:CR33"/>
    <mergeCell ref="CS33:CV33"/>
    <mergeCell ref="CW33:CZ33"/>
    <mergeCell ref="DA33:DD33"/>
    <mergeCell ref="DE33:DH33"/>
    <mergeCell ref="DI33:DL33"/>
    <mergeCell ref="DM33:DP33"/>
    <mergeCell ref="DQ33:DT33"/>
    <mergeCell ref="DU33:DX33"/>
    <mergeCell ref="DY33:EB33"/>
    <mergeCell ref="EC33:EF33"/>
    <mergeCell ref="A34:B34"/>
    <mergeCell ref="C34:AB34"/>
    <mergeCell ref="AC34:AF34"/>
    <mergeCell ref="AG34:AJ34"/>
    <mergeCell ref="AK34:AN34"/>
    <mergeCell ref="AO34:AR34"/>
    <mergeCell ref="AS34:AV34"/>
    <mergeCell ref="AW34:AZ34"/>
    <mergeCell ref="BA34:BD34"/>
    <mergeCell ref="BE34:BH34"/>
    <mergeCell ref="BI34:BL34"/>
    <mergeCell ref="BM34:BP34"/>
    <mergeCell ref="BQ34:BT34"/>
    <mergeCell ref="BU34:BX34"/>
    <mergeCell ref="BY34:CB34"/>
    <mergeCell ref="CC34:CF34"/>
    <mergeCell ref="CG34:CJ34"/>
    <mergeCell ref="CK34:CN34"/>
    <mergeCell ref="CO34:CR34"/>
    <mergeCell ref="CS34:CV34"/>
    <mergeCell ref="CW34:CZ34"/>
    <mergeCell ref="DA34:DD34"/>
    <mergeCell ref="DE34:DH34"/>
    <mergeCell ref="DI34:DL34"/>
    <mergeCell ref="DM34:DP34"/>
    <mergeCell ref="DQ34:DT34"/>
    <mergeCell ref="DU34:DX34"/>
    <mergeCell ref="DY34:EB34"/>
    <mergeCell ref="EC34:EF34"/>
    <mergeCell ref="A35:B35"/>
    <mergeCell ref="C35:AB35"/>
    <mergeCell ref="AC35:AF35"/>
    <mergeCell ref="AG35:AJ35"/>
    <mergeCell ref="AK35:AN35"/>
    <mergeCell ref="AO35:AR35"/>
    <mergeCell ref="AS35:AV35"/>
    <mergeCell ref="AW35:AZ35"/>
    <mergeCell ref="BA35:BD35"/>
    <mergeCell ref="BE35:BH35"/>
    <mergeCell ref="BI35:BL35"/>
    <mergeCell ref="BM35:BP35"/>
    <mergeCell ref="BQ35:BT35"/>
    <mergeCell ref="BU35:BX35"/>
    <mergeCell ref="BY35:CB35"/>
    <mergeCell ref="CC35:CF35"/>
    <mergeCell ref="CG35:CJ35"/>
    <mergeCell ref="CK35:CN35"/>
    <mergeCell ref="CO35:CR35"/>
    <mergeCell ref="CS35:CV35"/>
    <mergeCell ref="CW35:CZ35"/>
    <mergeCell ref="DA35:DD35"/>
    <mergeCell ref="DE35:DH35"/>
    <mergeCell ref="DI35:DL35"/>
    <mergeCell ref="DM35:DP35"/>
    <mergeCell ref="DQ35:DT35"/>
    <mergeCell ref="DU35:DX35"/>
    <mergeCell ref="DY35:EB35"/>
    <mergeCell ref="EC35:EF35"/>
    <mergeCell ref="A36:B36"/>
    <mergeCell ref="C36:AB36"/>
    <mergeCell ref="AC36:AF36"/>
    <mergeCell ref="AG36:AJ36"/>
    <mergeCell ref="AK36:AN36"/>
    <mergeCell ref="AO36:AR36"/>
    <mergeCell ref="AS36:AV36"/>
    <mergeCell ref="AW36:AZ36"/>
    <mergeCell ref="BA36:BD36"/>
    <mergeCell ref="BE36:BH36"/>
    <mergeCell ref="BI36:BL36"/>
    <mergeCell ref="BM36:BP36"/>
    <mergeCell ref="BQ36:BT36"/>
    <mergeCell ref="BU36:BX36"/>
    <mergeCell ref="BY36:CB36"/>
    <mergeCell ref="CC36:CF36"/>
    <mergeCell ref="CG36:CJ36"/>
    <mergeCell ref="CK36:CN36"/>
    <mergeCell ref="CO36:CR36"/>
    <mergeCell ref="CS36:CV36"/>
    <mergeCell ref="CW36:CZ36"/>
    <mergeCell ref="DA36:DD36"/>
    <mergeCell ref="DE36:DH36"/>
    <mergeCell ref="DI36:DL36"/>
    <mergeCell ref="DM36:DP36"/>
    <mergeCell ref="DQ36:DT36"/>
    <mergeCell ref="DU36:DX36"/>
    <mergeCell ref="DY36:EB36"/>
    <mergeCell ref="EC36:EF36"/>
    <mergeCell ref="A37:B37"/>
    <mergeCell ref="C37:AB37"/>
    <mergeCell ref="AC37:AF37"/>
    <mergeCell ref="AG37:AJ37"/>
    <mergeCell ref="AK37:AN37"/>
    <mergeCell ref="AO37:AR37"/>
    <mergeCell ref="AS37:AV37"/>
    <mergeCell ref="AW37:AZ37"/>
    <mergeCell ref="BA37:BD37"/>
    <mergeCell ref="BE37:BH37"/>
    <mergeCell ref="BI37:BL37"/>
    <mergeCell ref="BM37:BP37"/>
    <mergeCell ref="BQ37:BT37"/>
    <mergeCell ref="BU37:BX37"/>
    <mergeCell ref="BY37:CB37"/>
    <mergeCell ref="CC37:CF37"/>
    <mergeCell ref="CG37:CJ37"/>
    <mergeCell ref="CK37:CN37"/>
    <mergeCell ref="CO37:CR37"/>
    <mergeCell ref="CS37:CV37"/>
    <mergeCell ref="CW37:CZ37"/>
    <mergeCell ref="DA37:DD37"/>
    <mergeCell ref="DE37:DH37"/>
    <mergeCell ref="DI37:DL37"/>
    <mergeCell ref="DM37:DP37"/>
    <mergeCell ref="DQ37:DT37"/>
    <mergeCell ref="DU37:DX37"/>
    <mergeCell ref="DY37:EB37"/>
    <mergeCell ref="EC37:EF37"/>
    <mergeCell ref="A38:B38"/>
    <mergeCell ref="C38:AB38"/>
    <mergeCell ref="AC38:AF38"/>
    <mergeCell ref="AG38:AJ38"/>
    <mergeCell ref="AK38:AN38"/>
    <mergeCell ref="AO38:AR38"/>
    <mergeCell ref="AS38:AV38"/>
    <mergeCell ref="AW38:AZ38"/>
    <mergeCell ref="BA38:BD38"/>
    <mergeCell ref="BE38:BH38"/>
    <mergeCell ref="BI38:BL38"/>
    <mergeCell ref="BM38:BP38"/>
    <mergeCell ref="BQ38:BT38"/>
    <mergeCell ref="BU38:BX38"/>
    <mergeCell ref="BY38:CB38"/>
    <mergeCell ref="CC38:CF38"/>
    <mergeCell ref="CG38:CJ38"/>
    <mergeCell ref="CK38:CN38"/>
    <mergeCell ref="CO38:CR38"/>
    <mergeCell ref="CS38:CV38"/>
    <mergeCell ref="CW38:CZ38"/>
    <mergeCell ref="DA38:DD38"/>
    <mergeCell ref="DE38:DH38"/>
    <mergeCell ref="DI38:DL38"/>
    <mergeCell ref="DM38:DP38"/>
    <mergeCell ref="DQ38:DT38"/>
    <mergeCell ref="DU38:DX38"/>
    <mergeCell ref="DY38:EB38"/>
    <mergeCell ref="EC38:EF38"/>
    <mergeCell ref="A39:B39"/>
    <mergeCell ref="C39:AB39"/>
    <mergeCell ref="AC39:AF39"/>
    <mergeCell ref="AG39:AJ39"/>
    <mergeCell ref="AK39:AN39"/>
    <mergeCell ref="AO39:AR39"/>
    <mergeCell ref="AS39:AV39"/>
    <mergeCell ref="AW39:AZ39"/>
    <mergeCell ref="BA39:BD39"/>
    <mergeCell ref="BE39:BH39"/>
    <mergeCell ref="BI39:BL39"/>
    <mergeCell ref="BM39:BP39"/>
    <mergeCell ref="BQ39:BT39"/>
    <mergeCell ref="BU39:BX39"/>
    <mergeCell ref="BY39:CB39"/>
    <mergeCell ref="CC39:CF39"/>
    <mergeCell ref="CG39:CJ39"/>
    <mergeCell ref="CK39:CN39"/>
    <mergeCell ref="CO39:CR39"/>
    <mergeCell ref="CS39:CV39"/>
    <mergeCell ref="CW39:CZ39"/>
    <mergeCell ref="DA39:DD39"/>
    <mergeCell ref="DE39:DH39"/>
    <mergeCell ref="DI39:DL39"/>
    <mergeCell ref="DM39:DP39"/>
    <mergeCell ref="DQ39:DT39"/>
    <mergeCell ref="DU39:DX39"/>
    <mergeCell ref="DY39:EB39"/>
    <mergeCell ref="EC39:EF39"/>
    <mergeCell ref="A40:B40"/>
    <mergeCell ref="C40:AB40"/>
    <mergeCell ref="AC40:AF40"/>
    <mergeCell ref="AG40:AJ40"/>
    <mergeCell ref="AK40:AN40"/>
    <mergeCell ref="AO40:AR40"/>
    <mergeCell ref="AS40:AV40"/>
    <mergeCell ref="AW40:AZ40"/>
    <mergeCell ref="BA40:BD40"/>
    <mergeCell ref="BE40:BH40"/>
    <mergeCell ref="BI40:BL40"/>
    <mergeCell ref="BM40:BP40"/>
    <mergeCell ref="BQ40:BT40"/>
    <mergeCell ref="BU40:BX40"/>
    <mergeCell ref="BY40:CB40"/>
    <mergeCell ref="CC40:CF40"/>
    <mergeCell ref="CG40:CJ40"/>
    <mergeCell ref="CK40:CN40"/>
    <mergeCell ref="CO40:CR40"/>
    <mergeCell ref="CS40:CV40"/>
    <mergeCell ref="CW40:CZ40"/>
    <mergeCell ref="DA40:DD40"/>
    <mergeCell ref="DE40:DH40"/>
    <mergeCell ref="DI40:DL40"/>
    <mergeCell ref="DM40:DP40"/>
    <mergeCell ref="DQ40:DT40"/>
    <mergeCell ref="DU40:DX40"/>
    <mergeCell ref="DY40:EB40"/>
    <mergeCell ref="EC40:EF40"/>
    <mergeCell ref="A41:B41"/>
    <mergeCell ref="C41:AB41"/>
    <mergeCell ref="AC41:AF41"/>
    <mergeCell ref="AG41:AJ41"/>
    <mergeCell ref="AK41:AN41"/>
    <mergeCell ref="AO41:AR41"/>
    <mergeCell ref="AS41:AV41"/>
    <mergeCell ref="AW41:AZ41"/>
    <mergeCell ref="BA41:BD41"/>
    <mergeCell ref="BE41:BH41"/>
    <mergeCell ref="BI41:BL41"/>
    <mergeCell ref="BM41:BP41"/>
    <mergeCell ref="BQ41:BT41"/>
    <mergeCell ref="BU41:BX41"/>
    <mergeCell ref="BY41:CB41"/>
    <mergeCell ref="CC41:CF41"/>
    <mergeCell ref="CG41:CJ41"/>
    <mergeCell ref="CK41:CN41"/>
    <mergeCell ref="CO41:CR41"/>
    <mergeCell ref="CS41:CV41"/>
    <mergeCell ref="CW41:CZ41"/>
    <mergeCell ref="DA41:DD41"/>
    <mergeCell ref="DE41:DH41"/>
    <mergeCell ref="DI41:DL41"/>
    <mergeCell ref="DM41:DP41"/>
    <mergeCell ref="DQ41:DT41"/>
    <mergeCell ref="DU41:DX41"/>
    <mergeCell ref="DY41:EB41"/>
    <mergeCell ref="EC41:EF41"/>
    <mergeCell ref="A42:B42"/>
    <mergeCell ref="C42:AB42"/>
    <mergeCell ref="AC42:AF42"/>
    <mergeCell ref="AG42:AJ42"/>
    <mergeCell ref="AK42:AN42"/>
    <mergeCell ref="AO42:AR42"/>
    <mergeCell ref="AS42:AV42"/>
    <mergeCell ref="AW42:AZ42"/>
    <mergeCell ref="BA42:BD42"/>
    <mergeCell ref="BE42:BH42"/>
    <mergeCell ref="BI42:BL42"/>
    <mergeCell ref="BM42:BP42"/>
    <mergeCell ref="BQ42:BT42"/>
    <mergeCell ref="BU42:BX42"/>
    <mergeCell ref="BY42:CB42"/>
    <mergeCell ref="CC42:CF42"/>
    <mergeCell ref="CG42:CJ42"/>
    <mergeCell ref="CK42:CN42"/>
    <mergeCell ref="CO42:CR42"/>
    <mergeCell ref="CS42:CV42"/>
    <mergeCell ref="CW42:CZ42"/>
    <mergeCell ref="DA42:DD42"/>
    <mergeCell ref="DE42:DH42"/>
    <mergeCell ref="DI42:DL42"/>
    <mergeCell ref="DM42:DP42"/>
    <mergeCell ref="DQ42:DT42"/>
    <mergeCell ref="DU42:DX42"/>
    <mergeCell ref="DY42:EB42"/>
    <mergeCell ref="EC42:EF42"/>
    <mergeCell ref="A43:B43"/>
    <mergeCell ref="C43:AB43"/>
    <mergeCell ref="AC43:AF43"/>
    <mergeCell ref="AG43:AJ43"/>
    <mergeCell ref="AK43:AN43"/>
    <mergeCell ref="AO43:AR43"/>
    <mergeCell ref="AS43:AV43"/>
    <mergeCell ref="AW43:AZ43"/>
    <mergeCell ref="BA43:BD43"/>
    <mergeCell ref="BE43:BH43"/>
    <mergeCell ref="BI43:BL43"/>
    <mergeCell ref="BM43:BP43"/>
    <mergeCell ref="BQ43:BT43"/>
    <mergeCell ref="BU43:BX43"/>
    <mergeCell ref="BY43:CB43"/>
    <mergeCell ref="CC43:CF43"/>
    <mergeCell ref="CG43:CJ43"/>
    <mergeCell ref="CK43:CN43"/>
    <mergeCell ref="CO43:CR43"/>
    <mergeCell ref="CS43:CV43"/>
    <mergeCell ref="CW43:CZ43"/>
    <mergeCell ref="DA43:DD43"/>
    <mergeCell ref="DE43:DH43"/>
    <mergeCell ref="DI43:DL43"/>
    <mergeCell ref="DM43:DP43"/>
    <mergeCell ref="DQ43:DT43"/>
    <mergeCell ref="DU43:DX43"/>
    <mergeCell ref="DY43:EB43"/>
    <mergeCell ref="EC43:EF43"/>
    <mergeCell ref="A44:B44"/>
    <mergeCell ref="C44:AB44"/>
    <mergeCell ref="AC44:AF44"/>
    <mergeCell ref="AG44:AJ44"/>
    <mergeCell ref="AK44:AN44"/>
    <mergeCell ref="AO44:AR44"/>
    <mergeCell ref="AS44:AV44"/>
    <mergeCell ref="AW44:AZ44"/>
    <mergeCell ref="BA44:BD44"/>
    <mergeCell ref="BE44:BH44"/>
    <mergeCell ref="BI44:BL44"/>
    <mergeCell ref="BM44:BP44"/>
    <mergeCell ref="BQ44:BT44"/>
    <mergeCell ref="BU44:BX44"/>
    <mergeCell ref="BY44:CB44"/>
    <mergeCell ref="CC44:CF44"/>
    <mergeCell ref="CG44:CJ44"/>
    <mergeCell ref="CK44:CN44"/>
    <mergeCell ref="CO44:CR44"/>
    <mergeCell ref="CS44:CV44"/>
    <mergeCell ref="CW44:CZ44"/>
    <mergeCell ref="DA44:DD44"/>
    <mergeCell ref="DE44:DH44"/>
    <mergeCell ref="DI44:DL44"/>
    <mergeCell ref="DM44:DP44"/>
    <mergeCell ref="DQ44:DT44"/>
    <mergeCell ref="DU44:DX44"/>
    <mergeCell ref="DY44:EB44"/>
    <mergeCell ref="EC44:EF44"/>
    <mergeCell ref="A45:B45"/>
    <mergeCell ref="C45:AB45"/>
    <mergeCell ref="AC45:AF45"/>
    <mergeCell ref="AG45:AJ45"/>
    <mergeCell ref="AK45:AN45"/>
    <mergeCell ref="AO45:AR45"/>
    <mergeCell ref="AS45:AV45"/>
    <mergeCell ref="AW45:AZ45"/>
    <mergeCell ref="BA45:BD45"/>
    <mergeCell ref="BE45:BH45"/>
    <mergeCell ref="BI45:BL45"/>
    <mergeCell ref="BM45:BP45"/>
    <mergeCell ref="BQ45:BT45"/>
    <mergeCell ref="BU45:BX45"/>
    <mergeCell ref="BY45:CB45"/>
    <mergeCell ref="CC45:CF45"/>
    <mergeCell ref="CG45:CJ45"/>
    <mergeCell ref="CK45:CN45"/>
    <mergeCell ref="CO45:CR45"/>
    <mergeCell ref="CS45:CV45"/>
    <mergeCell ref="CW45:CZ45"/>
    <mergeCell ref="DA45:DD45"/>
    <mergeCell ref="DE45:DH45"/>
    <mergeCell ref="DI45:DL45"/>
    <mergeCell ref="DM45:DP45"/>
    <mergeCell ref="DQ45:DT45"/>
    <mergeCell ref="DU45:DX45"/>
    <mergeCell ref="DY45:EB45"/>
    <mergeCell ref="EC45:EF45"/>
    <mergeCell ref="A46:B46"/>
    <mergeCell ref="C46:AB46"/>
    <mergeCell ref="AC46:AF46"/>
    <mergeCell ref="AG46:AJ46"/>
    <mergeCell ref="AK46:AN46"/>
    <mergeCell ref="AO46:AR46"/>
    <mergeCell ref="AS46:AV46"/>
    <mergeCell ref="AW46:AZ46"/>
    <mergeCell ref="BA46:BD46"/>
    <mergeCell ref="BE46:BH46"/>
    <mergeCell ref="BI46:BL46"/>
    <mergeCell ref="BM46:BP46"/>
    <mergeCell ref="BQ46:BT46"/>
    <mergeCell ref="BU46:BX46"/>
    <mergeCell ref="BY46:CB46"/>
    <mergeCell ref="CC46:CF46"/>
    <mergeCell ref="CG46:CJ46"/>
    <mergeCell ref="CK46:CN46"/>
    <mergeCell ref="CO46:CR46"/>
    <mergeCell ref="CS46:CV46"/>
    <mergeCell ref="CW46:CZ46"/>
    <mergeCell ref="DA46:DD46"/>
    <mergeCell ref="DE46:DH46"/>
    <mergeCell ref="DI46:DL46"/>
    <mergeCell ref="DM46:DP46"/>
    <mergeCell ref="DQ46:DT46"/>
    <mergeCell ref="DU46:DX46"/>
    <mergeCell ref="DY46:EB46"/>
    <mergeCell ref="EC46:EF46"/>
    <mergeCell ref="A47:B47"/>
    <mergeCell ref="C47:AB47"/>
    <mergeCell ref="AC47:AF47"/>
    <mergeCell ref="AG47:AJ47"/>
    <mergeCell ref="AK47:AN47"/>
    <mergeCell ref="AO47:AR47"/>
    <mergeCell ref="AS47:AV47"/>
    <mergeCell ref="AW47:AZ47"/>
    <mergeCell ref="BA47:BD47"/>
    <mergeCell ref="BE47:BH47"/>
    <mergeCell ref="BI47:BL47"/>
    <mergeCell ref="BM47:BP47"/>
    <mergeCell ref="BQ47:BT47"/>
    <mergeCell ref="BU47:BX47"/>
    <mergeCell ref="BY47:CB47"/>
    <mergeCell ref="CC47:CF47"/>
    <mergeCell ref="CG47:CJ47"/>
    <mergeCell ref="CK47:CN47"/>
    <mergeCell ref="CO47:CR47"/>
    <mergeCell ref="CS47:CV47"/>
    <mergeCell ref="CW47:CZ47"/>
    <mergeCell ref="DA47:DD47"/>
    <mergeCell ref="DE47:DH47"/>
    <mergeCell ref="DI47:DL47"/>
    <mergeCell ref="DM47:DP47"/>
    <mergeCell ref="DQ47:DT47"/>
    <mergeCell ref="DU47:DX47"/>
    <mergeCell ref="DY47:EB47"/>
    <mergeCell ref="EC47:EF47"/>
    <mergeCell ref="A48:B48"/>
    <mergeCell ref="C48:AB48"/>
    <mergeCell ref="AC48:AF48"/>
    <mergeCell ref="AG48:AJ48"/>
    <mergeCell ref="AK48:AN48"/>
    <mergeCell ref="AO48:AR48"/>
    <mergeCell ref="AS48:AV48"/>
    <mergeCell ref="AW48:AZ48"/>
    <mergeCell ref="BA48:BD48"/>
    <mergeCell ref="BE48:BH48"/>
    <mergeCell ref="BI48:BL48"/>
    <mergeCell ref="BM48:BP48"/>
    <mergeCell ref="BQ48:BT48"/>
    <mergeCell ref="BU48:BX48"/>
    <mergeCell ref="BY48:CB48"/>
    <mergeCell ref="CC48:CF48"/>
    <mergeCell ref="CG48:CJ48"/>
    <mergeCell ref="CK48:CN48"/>
    <mergeCell ref="CO48:CR48"/>
    <mergeCell ref="CS48:CV48"/>
    <mergeCell ref="CW48:CZ48"/>
    <mergeCell ref="DA48:DD48"/>
    <mergeCell ref="DE48:DH48"/>
    <mergeCell ref="DI48:DL48"/>
    <mergeCell ref="DM48:DP48"/>
    <mergeCell ref="DQ48:DT48"/>
    <mergeCell ref="DU48:DX48"/>
    <mergeCell ref="DY48:EB48"/>
    <mergeCell ref="EC48:EF48"/>
    <mergeCell ref="A49:B49"/>
    <mergeCell ref="C49:AB49"/>
    <mergeCell ref="AC49:AF49"/>
    <mergeCell ref="AG49:AJ49"/>
    <mergeCell ref="AK49:AN49"/>
    <mergeCell ref="AO49:AR49"/>
    <mergeCell ref="AS49:AV49"/>
    <mergeCell ref="AW49:AZ49"/>
    <mergeCell ref="BA49:BD49"/>
    <mergeCell ref="BE49:BH49"/>
    <mergeCell ref="BI49:BL49"/>
    <mergeCell ref="BM49:BP49"/>
    <mergeCell ref="BQ49:BT49"/>
    <mergeCell ref="BU49:BX49"/>
    <mergeCell ref="BY49:CB49"/>
    <mergeCell ref="CC49:CF49"/>
    <mergeCell ref="CG49:CJ49"/>
    <mergeCell ref="CK49:CN49"/>
    <mergeCell ref="CO49:CR49"/>
    <mergeCell ref="CS49:CV49"/>
    <mergeCell ref="CW49:CZ49"/>
    <mergeCell ref="DA49:DD49"/>
    <mergeCell ref="DE49:DH49"/>
    <mergeCell ref="DI49:DL49"/>
    <mergeCell ref="DM49:DP49"/>
    <mergeCell ref="DQ49:DT49"/>
    <mergeCell ref="DU49:DX49"/>
    <mergeCell ref="DY49:EB49"/>
    <mergeCell ref="EC49:EF49"/>
    <mergeCell ref="A50:B50"/>
    <mergeCell ref="C50:AB50"/>
    <mergeCell ref="AC50:AF50"/>
    <mergeCell ref="AG50:AJ50"/>
    <mergeCell ref="AK50:AN50"/>
    <mergeCell ref="AO50:AR50"/>
    <mergeCell ref="AS50:AV50"/>
    <mergeCell ref="AW50:AZ50"/>
    <mergeCell ref="BA50:BD50"/>
    <mergeCell ref="BE50:BH50"/>
    <mergeCell ref="BI50:BL50"/>
    <mergeCell ref="BM50:BP50"/>
    <mergeCell ref="BQ50:BT50"/>
    <mergeCell ref="BU50:BX50"/>
    <mergeCell ref="BY50:CB50"/>
    <mergeCell ref="CC50:CF50"/>
    <mergeCell ref="CG50:CJ50"/>
    <mergeCell ref="CK50:CN50"/>
    <mergeCell ref="CO50:CR50"/>
    <mergeCell ref="CS50:CV50"/>
    <mergeCell ref="CW50:CZ50"/>
    <mergeCell ref="DA50:DD50"/>
    <mergeCell ref="DE50:DH50"/>
    <mergeCell ref="DI50:DL50"/>
    <mergeCell ref="DM50:DP50"/>
    <mergeCell ref="DQ50:DT50"/>
    <mergeCell ref="DU50:DX50"/>
    <mergeCell ref="DY50:EB50"/>
    <mergeCell ref="EC50:EF50"/>
    <mergeCell ref="A51:B51"/>
    <mergeCell ref="C51:AB51"/>
    <mergeCell ref="AC51:AF51"/>
    <mergeCell ref="AG51:AJ51"/>
    <mergeCell ref="AK51:AN51"/>
    <mergeCell ref="AO51:AR51"/>
    <mergeCell ref="AS51:AV51"/>
    <mergeCell ref="AW51:AZ51"/>
    <mergeCell ref="BA51:BD51"/>
    <mergeCell ref="BE51:BH51"/>
    <mergeCell ref="BI51:BL51"/>
    <mergeCell ref="BM51:BP51"/>
    <mergeCell ref="BQ51:BT51"/>
    <mergeCell ref="BU51:BX51"/>
    <mergeCell ref="BY51:CB51"/>
    <mergeCell ref="CC51:CF51"/>
    <mergeCell ref="CG51:CJ51"/>
    <mergeCell ref="CK51:CN51"/>
    <mergeCell ref="CO51:CR51"/>
    <mergeCell ref="CS51:CV51"/>
    <mergeCell ref="CW51:CZ51"/>
    <mergeCell ref="DA51:DD51"/>
    <mergeCell ref="DE51:DH51"/>
    <mergeCell ref="DI51:DL51"/>
    <mergeCell ref="DM51:DP51"/>
    <mergeCell ref="DQ51:DT51"/>
    <mergeCell ref="DU51:DX51"/>
    <mergeCell ref="DY51:EB51"/>
    <mergeCell ref="EC51:EF51"/>
    <mergeCell ref="A52:B52"/>
    <mergeCell ref="C52:AB52"/>
    <mergeCell ref="AC52:AF52"/>
    <mergeCell ref="AG52:AJ52"/>
    <mergeCell ref="AK52:AN52"/>
    <mergeCell ref="AO52:AR52"/>
    <mergeCell ref="AS52:AV52"/>
    <mergeCell ref="AW52:AZ52"/>
    <mergeCell ref="BA52:BD52"/>
    <mergeCell ref="BE52:BH52"/>
    <mergeCell ref="BI52:BL52"/>
    <mergeCell ref="BM52:BP52"/>
    <mergeCell ref="BQ52:BT52"/>
    <mergeCell ref="BU52:BX52"/>
    <mergeCell ref="BY52:CB52"/>
    <mergeCell ref="CC52:CF52"/>
    <mergeCell ref="CG52:CJ52"/>
    <mergeCell ref="CK52:CN52"/>
    <mergeCell ref="CO52:CR52"/>
    <mergeCell ref="CS52:CV52"/>
    <mergeCell ref="CW52:CZ52"/>
    <mergeCell ref="DA52:DD52"/>
    <mergeCell ref="DE52:DH52"/>
    <mergeCell ref="DI52:DL52"/>
    <mergeCell ref="DM52:DP52"/>
    <mergeCell ref="DQ52:DT52"/>
    <mergeCell ref="DU52:DX52"/>
    <mergeCell ref="DY52:EB52"/>
    <mergeCell ref="EC52:EF52"/>
    <mergeCell ref="A53:B53"/>
    <mergeCell ref="C53:AB53"/>
    <mergeCell ref="AC53:AF53"/>
    <mergeCell ref="AG53:AJ53"/>
    <mergeCell ref="AK53:AN53"/>
    <mergeCell ref="AO53:AR53"/>
    <mergeCell ref="AS53:AV53"/>
    <mergeCell ref="AW53:AZ53"/>
    <mergeCell ref="BA53:BD53"/>
    <mergeCell ref="BE53:BH53"/>
    <mergeCell ref="BI53:BL53"/>
    <mergeCell ref="BM53:BP53"/>
    <mergeCell ref="BQ53:BT53"/>
    <mergeCell ref="BU53:BX53"/>
    <mergeCell ref="BY53:CB53"/>
    <mergeCell ref="CC53:CF53"/>
    <mergeCell ref="CG53:CJ53"/>
    <mergeCell ref="CK53:CN53"/>
    <mergeCell ref="CO53:CR53"/>
    <mergeCell ref="CS53:CV53"/>
    <mergeCell ref="CW53:CZ53"/>
    <mergeCell ref="DA53:DD53"/>
    <mergeCell ref="DE53:DH53"/>
    <mergeCell ref="DI53:DL53"/>
    <mergeCell ref="DM53:DP53"/>
    <mergeCell ref="DQ53:DT53"/>
    <mergeCell ref="DU53:DX53"/>
    <mergeCell ref="DY53:EB53"/>
    <mergeCell ref="EC53:EF53"/>
    <mergeCell ref="A54:B54"/>
    <mergeCell ref="C54:AB54"/>
    <mergeCell ref="AC54:AF54"/>
    <mergeCell ref="AG54:AJ54"/>
    <mergeCell ref="AK54:AN54"/>
    <mergeCell ref="AO54:AR54"/>
    <mergeCell ref="AS54:AV54"/>
    <mergeCell ref="AW54:AZ54"/>
    <mergeCell ref="BA54:BD54"/>
    <mergeCell ref="BE54:BH54"/>
    <mergeCell ref="BI54:BL54"/>
    <mergeCell ref="BM54:BP54"/>
    <mergeCell ref="BQ54:BT54"/>
    <mergeCell ref="BU54:BX54"/>
    <mergeCell ref="BY54:CB54"/>
    <mergeCell ref="CC54:CF54"/>
    <mergeCell ref="CG54:CJ54"/>
    <mergeCell ref="CK54:CN54"/>
    <mergeCell ref="CO54:CR54"/>
    <mergeCell ref="CS54:CV54"/>
    <mergeCell ref="CW54:CZ54"/>
    <mergeCell ref="DA54:DD54"/>
    <mergeCell ref="DE54:DH54"/>
    <mergeCell ref="DI54:DL54"/>
    <mergeCell ref="DM54:DP54"/>
    <mergeCell ref="DQ54:DT54"/>
    <mergeCell ref="DU54:DX54"/>
    <mergeCell ref="DY54:EB54"/>
    <mergeCell ref="EC54:EF54"/>
    <mergeCell ref="A55:B55"/>
    <mergeCell ref="C55:AB55"/>
    <mergeCell ref="AC55:AF55"/>
    <mergeCell ref="AG55:AJ55"/>
    <mergeCell ref="AK55:AN55"/>
    <mergeCell ref="AO55:AR55"/>
    <mergeCell ref="AS55:AV55"/>
    <mergeCell ref="AW55:AZ55"/>
    <mergeCell ref="BA55:BD55"/>
    <mergeCell ref="BE55:BH55"/>
    <mergeCell ref="BI55:BL55"/>
    <mergeCell ref="BM55:BP55"/>
    <mergeCell ref="BQ55:BT55"/>
    <mergeCell ref="BU55:BX55"/>
    <mergeCell ref="BY55:CB55"/>
    <mergeCell ref="CC55:CF55"/>
    <mergeCell ref="CG55:CJ55"/>
    <mergeCell ref="CK55:CN55"/>
    <mergeCell ref="CO55:CR55"/>
    <mergeCell ref="CS55:CV55"/>
    <mergeCell ref="CW55:CZ55"/>
    <mergeCell ref="DA55:DD55"/>
    <mergeCell ref="DE55:DH55"/>
    <mergeCell ref="DI55:DL55"/>
    <mergeCell ref="DM55:DP55"/>
    <mergeCell ref="DQ55:DT55"/>
    <mergeCell ref="DU55:DX55"/>
    <mergeCell ref="DY55:EB55"/>
    <mergeCell ref="EC55:EF55"/>
    <mergeCell ref="A56:B56"/>
    <mergeCell ref="C56:AB56"/>
    <mergeCell ref="AC56:AF56"/>
    <mergeCell ref="AG56:AJ56"/>
    <mergeCell ref="AK56:AN56"/>
    <mergeCell ref="AO56:AR56"/>
    <mergeCell ref="AS56:AV56"/>
    <mergeCell ref="AW56:AZ56"/>
    <mergeCell ref="BA56:BD56"/>
    <mergeCell ref="BE56:BH56"/>
    <mergeCell ref="BI56:BL56"/>
    <mergeCell ref="BM56:BP56"/>
    <mergeCell ref="BQ56:BT56"/>
    <mergeCell ref="BU56:BX56"/>
    <mergeCell ref="BY56:CB56"/>
    <mergeCell ref="CC56:CF56"/>
    <mergeCell ref="CG56:CJ56"/>
    <mergeCell ref="CK56:CN56"/>
    <mergeCell ref="CO56:CR56"/>
    <mergeCell ref="CS56:CV56"/>
    <mergeCell ref="CW56:CZ56"/>
    <mergeCell ref="DA56:DD56"/>
    <mergeCell ref="DE56:DH56"/>
    <mergeCell ref="DI56:DL56"/>
    <mergeCell ref="DM56:DP56"/>
    <mergeCell ref="DQ56:DT56"/>
    <mergeCell ref="DU56:DX56"/>
    <mergeCell ref="DY56:EB56"/>
    <mergeCell ref="EC56:EF56"/>
    <mergeCell ref="A57:B57"/>
    <mergeCell ref="C57:AB57"/>
    <mergeCell ref="AC57:AF57"/>
    <mergeCell ref="AG57:AJ57"/>
    <mergeCell ref="AK57:AN57"/>
    <mergeCell ref="AO57:AR57"/>
    <mergeCell ref="AS57:AV57"/>
    <mergeCell ref="AW57:AZ57"/>
    <mergeCell ref="BA57:BD57"/>
    <mergeCell ref="BE57:BH57"/>
    <mergeCell ref="BI57:BL57"/>
    <mergeCell ref="BM57:BP57"/>
    <mergeCell ref="BQ57:BT57"/>
    <mergeCell ref="BU57:BX57"/>
    <mergeCell ref="BY57:CB57"/>
    <mergeCell ref="CC57:CF57"/>
    <mergeCell ref="CG57:CJ57"/>
    <mergeCell ref="CK57:CN57"/>
    <mergeCell ref="CO57:CR57"/>
    <mergeCell ref="CS57:CV57"/>
    <mergeCell ref="CW57:CZ57"/>
    <mergeCell ref="DA57:DD57"/>
    <mergeCell ref="DE57:DH57"/>
    <mergeCell ref="DI57:DL57"/>
    <mergeCell ref="DM57:DP57"/>
    <mergeCell ref="DQ57:DT57"/>
    <mergeCell ref="DU57:DX57"/>
    <mergeCell ref="DY57:EB57"/>
    <mergeCell ref="EC57:EF57"/>
    <mergeCell ref="A58:B58"/>
    <mergeCell ref="C58:AB58"/>
    <mergeCell ref="AC58:AF58"/>
    <mergeCell ref="AG58:AJ58"/>
    <mergeCell ref="AK58:AN58"/>
    <mergeCell ref="AO58:AR58"/>
    <mergeCell ref="AS58:AV58"/>
    <mergeCell ref="AW58:AZ58"/>
    <mergeCell ref="BA58:BD58"/>
    <mergeCell ref="BE58:BH58"/>
    <mergeCell ref="BI58:BL58"/>
    <mergeCell ref="BM58:BP58"/>
    <mergeCell ref="BQ58:BT58"/>
    <mergeCell ref="BU58:BX58"/>
    <mergeCell ref="BY58:CB58"/>
    <mergeCell ref="CC58:CF58"/>
    <mergeCell ref="CG58:CJ58"/>
    <mergeCell ref="CK58:CN58"/>
    <mergeCell ref="CO58:CR58"/>
    <mergeCell ref="CS58:CV58"/>
    <mergeCell ref="CW58:CZ58"/>
    <mergeCell ref="DA58:DD58"/>
    <mergeCell ref="DE58:DH58"/>
    <mergeCell ref="DI58:DL58"/>
    <mergeCell ref="DM58:DP58"/>
    <mergeCell ref="DQ58:DT58"/>
    <mergeCell ref="DU58:DX58"/>
    <mergeCell ref="DY58:EB58"/>
    <mergeCell ref="EC58:EF58"/>
    <mergeCell ref="A59:B59"/>
    <mergeCell ref="C59:AB59"/>
    <mergeCell ref="AC59:AF59"/>
    <mergeCell ref="AG59:AJ59"/>
    <mergeCell ref="AK59:AN59"/>
    <mergeCell ref="AO59:AR59"/>
    <mergeCell ref="AS59:AV59"/>
    <mergeCell ref="AW59:AZ59"/>
    <mergeCell ref="BA59:BD59"/>
    <mergeCell ref="BE59:BH59"/>
    <mergeCell ref="BI59:BL59"/>
    <mergeCell ref="BM59:BP59"/>
    <mergeCell ref="BQ59:BT59"/>
    <mergeCell ref="BU59:BX59"/>
    <mergeCell ref="BY59:CB59"/>
    <mergeCell ref="CC59:CF59"/>
    <mergeCell ref="CG59:CJ59"/>
    <mergeCell ref="CK59:CN59"/>
    <mergeCell ref="CO59:CR59"/>
    <mergeCell ref="CS59:CV59"/>
    <mergeCell ref="CW59:CZ59"/>
    <mergeCell ref="DA59:DD59"/>
    <mergeCell ref="DE59:DH59"/>
    <mergeCell ref="DI59:DL59"/>
    <mergeCell ref="DM59:DP59"/>
    <mergeCell ref="DQ59:DT59"/>
    <mergeCell ref="DU59:DX59"/>
    <mergeCell ref="DY59:EB59"/>
    <mergeCell ref="EC59:EF59"/>
    <mergeCell ref="A60:B60"/>
    <mergeCell ref="C60:AB60"/>
    <mergeCell ref="AC60:AF60"/>
    <mergeCell ref="AG60:AJ60"/>
    <mergeCell ref="AK60:AN60"/>
    <mergeCell ref="AO60:AR60"/>
    <mergeCell ref="AS60:AV60"/>
    <mergeCell ref="AW60:AZ60"/>
    <mergeCell ref="BA60:BD60"/>
    <mergeCell ref="BE60:BH60"/>
    <mergeCell ref="BI60:BL60"/>
    <mergeCell ref="BM60:BP60"/>
    <mergeCell ref="BQ60:BT60"/>
    <mergeCell ref="BU60:BX60"/>
    <mergeCell ref="BY60:CB60"/>
    <mergeCell ref="CC60:CF60"/>
    <mergeCell ref="CG60:CJ60"/>
    <mergeCell ref="CK60:CN60"/>
    <mergeCell ref="CO60:CR60"/>
    <mergeCell ref="CS60:CV60"/>
    <mergeCell ref="CW60:CZ60"/>
    <mergeCell ref="DA60:DD60"/>
    <mergeCell ref="DE60:DH60"/>
    <mergeCell ref="DI60:DL60"/>
    <mergeCell ref="DM60:DP60"/>
    <mergeCell ref="DQ60:DT60"/>
    <mergeCell ref="DU60:DX60"/>
    <mergeCell ref="DY60:EB60"/>
    <mergeCell ref="EC60:EF60"/>
    <mergeCell ref="A61:B61"/>
    <mergeCell ref="C61:AB61"/>
    <mergeCell ref="AC61:AF61"/>
    <mergeCell ref="AG61:AJ61"/>
    <mergeCell ref="AK61:AN61"/>
    <mergeCell ref="AO61:AR61"/>
    <mergeCell ref="AS61:AV61"/>
    <mergeCell ref="AW61:AZ61"/>
    <mergeCell ref="BA61:BD61"/>
    <mergeCell ref="BE61:BH61"/>
    <mergeCell ref="BI61:BL61"/>
    <mergeCell ref="BM61:BP61"/>
    <mergeCell ref="BQ61:BT61"/>
    <mergeCell ref="BU61:BX61"/>
    <mergeCell ref="BY61:CB61"/>
    <mergeCell ref="CC61:CF61"/>
    <mergeCell ref="CG61:CJ61"/>
    <mergeCell ref="CK61:CN61"/>
    <mergeCell ref="CO61:CR61"/>
    <mergeCell ref="CS61:CV61"/>
    <mergeCell ref="CW61:CZ61"/>
    <mergeCell ref="DA61:DD61"/>
    <mergeCell ref="DE61:DH61"/>
    <mergeCell ref="DI61:DL61"/>
    <mergeCell ref="DM61:DP61"/>
    <mergeCell ref="DQ61:DT61"/>
    <mergeCell ref="DU61:DX61"/>
    <mergeCell ref="DY61:EB61"/>
    <mergeCell ref="EC61:EF61"/>
    <mergeCell ref="A62:B62"/>
    <mergeCell ref="C62:AB62"/>
    <mergeCell ref="AC62:AF62"/>
    <mergeCell ref="AG62:AJ62"/>
    <mergeCell ref="AK62:AN62"/>
    <mergeCell ref="AO62:AR62"/>
    <mergeCell ref="AS62:AV62"/>
    <mergeCell ref="AW62:AZ62"/>
    <mergeCell ref="BA62:BD62"/>
    <mergeCell ref="BE62:BH62"/>
    <mergeCell ref="BI62:BL62"/>
    <mergeCell ref="BM62:BP62"/>
    <mergeCell ref="BQ62:BT62"/>
    <mergeCell ref="BU62:BX62"/>
    <mergeCell ref="BY62:CB62"/>
    <mergeCell ref="CC62:CF62"/>
    <mergeCell ref="CG62:CJ62"/>
    <mergeCell ref="CK62:CN62"/>
    <mergeCell ref="CO62:CR62"/>
    <mergeCell ref="CS62:CV62"/>
    <mergeCell ref="CW62:CZ62"/>
    <mergeCell ref="DA62:DD62"/>
    <mergeCell ref="DE62:DH62"/>
    <mergeCell ref="DI62:DL62"/>
    <mergeCell ref="DM62:DP62"/>
    <mergeCell ref="DQ62:DT62"/>
    <mergeCell ref="DU62:DX62"/>
    <mergeCell ref="DY62:EB62"/>
    <mergeCell ref="EC62:EF62"/>
    <mergeCell ref="A63:B63"/>
    <mergeCell ref="C63:AB63"/>
    <mergeCell ref="AC63:AF63"/>
    <mergeCell ref="AG63:AJ63"/>
    <mergeCell ref="AK63:AN63"/>
    <mergeCell ref="AO63:AR63"/>
    <mergeCell ref="AS63:AV63"/>
    <mergeCell ref="AW63:AZ63"/>
    <mergeCell ref="BA63:BD63"/>
    <mergeCell ref="BE63:BH63"/>
    <mergeCell ref="BI63:BL63"/>
    <mergeCell ref="BM63:BP63"/>
    <mergeCell ref="BQ63:BT63"/>
    <mergeCell ref="BU63:BX63"/>
    <mergeCell ref="BY63:CB63"/>
    <mergeCell ref="CC63:CF63"/>
    <mergeCell ref="CG63:CJ63"/>
    <mergeCell ref="CK63:CN63"/>
    <mergeCell ref="CO63:CR63"/>
    <mergeCell ref="CS63:CV63"/>
    <mergeCell ref="CW63:CZ63"/>
    <mergeCell ref="DA63:DD63"/>
    <mergeCell ref="DE63:DH63"/>
    <mergeCell ref="DI63:DL63"/>
    <mergeCell ref="DM63:DP63"/>
    <mergeCell ref="DQ63:DT63"/>
    <mergeCell ref="DU63:DX63"/>
    <mergeCell ref="DY63:EB63"/>
    <mergeCell ref="EC63:EF63"/>
    <mergeCell ref="A64:B64"/>
    <mergeCell ref="C64:AB64"/>
    <mergeCell ref="AC64:AF64"/>
    <mergeCell ref="AG64:AJ64"/>
    <mergeCell ref="AK64:AN64"/>
    <mergeCell ref="AO64:AR64"/>
    <mergeCell ref="AS64:AV64"/>
    <mergeCell ref="AW64:AZ64"/>
    <mergeCell ref="BA64:BD64"/>
    <mergeCell ref="BE64:BH64"/>
    <mergeCell ref="BI64:BL64"/>
    <mergeCell ref="BM64:BP64"/>
    <mergeCell ref="BQ64:BT64"/>
    <mergeCell ref="BU64:BX64"/>
    <mergeCell ref="BY64:CB64"/>
    <mergeCell ref="CC64:CF64"/>
    <mergeCell ref="CG64:CJ64"/>
    <mergeCell ref="CK64:CN64"/>
    <mergeCell ref="CO64:CR64"/>
    <mergeCell ref="CS64:CV64"/>
    <mergeCell ref="CW64:CZ64"/>
    <mergeCell ref="DA64:DD64"/>
    <mergeCell ref="DE64:DH64"/>
    <mergeCell ref="DI64:DL64"/>
    <mergeCell ref="DM64:DP64"/>
    <mergeCell ref="DQ64:DT64"/>
    <mergeCell ref="DU64:DX64"/>
    <mergeCell ref="DY64:EB64"/>
    <mergeCell ref="EC64:EF64"/>
    <mergeCell ref="A65:B65"/>
    <mergeCell ref="C65:AB65"/>
    <mergeCell ref="AC65:AF65"/>
    <mergeCell ref="AG65:AJ65"/>
    <mergeCell ref="AK65:AN65"/>
    <mergeCell ref="AO65:AR65"/>
    <mergeCell ref="AS65:AV65"/>
    <mergeCell ref="AW65:AZ65"/>
    <mergeCell ref="BA65:BD65"/>
    <mergeCell ref="BE65:BH65"/>
    <mergeCell ref="BI65:BL65"/>
    <mergeCell ref="BM65:BP65"/>
    <mergeCell ref="BQ65:BT65"/>
    <mergeCell ref="BU65:BX65"/>
    <mergeCell ref="BY65:CB65"/>
    <mergeCell ref="CC65:CF65"/>
    <mergeCell ref="CG65:CJ65"/>
    <mergeCell ref="CK65:CN65"/>
    <mergeCell ref="CO65:CR65"/>
    <mergeCell ref="CS65:CV65"/>
    <mergeCell ref="CW65:CZ65"/>
    <mergeCell ref="DA65:DD65"/>
    <mergeCell ref="DE65:DH65"/>
    <mergeCell ref="DI65:DL65"/>
    <mergeCell ref="DM65:DP65"/>
    <mergeCell ref="DQ65:DT65"/>
    <mergeCell ref="DU65:DX65"/>
    <mergeCell ref="DY65:EB65"/>
    <mergeCell ref="EC65:EF65"/>
    <mergeCell ref="A66:B66"/>
    <mergeCell ref="C66:AB66"/>
    <mergeCell ref="AC66:AF66"/>
    <mergeCell ref="AG66:AJ66"/>
    <mergeCell ref="AK66:AN66"/>
    <mergeCell ref="AO66:AR66"/>
    <mergeCell ref="AS66:AV66"/>
    <mergeCell ref="AW66:AZ66"/>
    <mergeCell ref="BA66:BD66"/>
    <mergeCell ref="BE66:BH66"/>
    <mergeCell ref="BI66:BL66"/>
    <mergeCell ref="BM66:BP66"/>
    <mergeCell ref="BQ66:BT66"/>
    <mergeCell ref="BU66:BX66"/>
    <mergeCell ref="BY66:CB66"/>
    <mergeCell ref="CC66:CF66"/>
    <mergeCell ref="CG66:CJ66"/>
    <mergeCell ref="CK66:CN66"/>
    <mergeCell ref="CO66:CR66"/>
    <mergeCell ref="CS66:CV66"/>
    <mergeCell ref="CW66:CZ66"/>
    <mergeCell ref="DA66:DD66"/>
    <mergeCell ref="DE66:DH66"/>
    <mergeCell ref="DI66:DL66"/>
    <mergeCell ref="DM66:DP66"/>
    <mergeCell ref="DQ66:DT66"/>
    <mergeCell ref="DU66:DX66"/>
    <mergeCell ref="DY66:EB66"/>
    <mergeCell ref="EC66:EF66"/>
    <mergeCell ref="A67:B67"/>
    <mergeCell ref="C67:AB67"/>
    <mergeCell ref="AC67:AF67"/>
    <mergeCell ref="AG67:AJ67"/>
    <mergeCell ref="AK67:AN67"/>
    <mergeCell ref="AO67:AR67"/>
    <mergeCell ref="AS67:AV67"/>
    <mergeCell ref="AW67:AZ67"/>
    <mergeCell ref="BA67:BD67"/>
    <mergeCell ref="BE67:BH67"/>
    <mergeCell ref="BI67:BL67"/>
    <mergeCell ref="BM67:BP67"/>
    <mergeCell ref="BQ67:BT67"/>
    <mergeCell ref="BU67:BX67"/>
    <mergeCell ref="BY67:CB67"/>
    <mergeCell ref="CC67:CF67"/>
    <mergeCell ref="CG67:CJ67"/>
    <mergeCell ref="CK67:CN67"/>
    <mergeCell ref="CO67:CR67"/>
    <mergeCell ref="CS67:CV67"/>
    <mergeCell ref="CW67:CZ67"/>
    <mergeCell ref="DA67:DD67"/>
    <mergeCell ref="DE67:DH67"/>
    <mergeCell ref="DI67:DL67"/>
    <mergeCell ref="DM67:DP67"/>
    <mergeCell ref="DQ67:DT67"/>
    <mergeCell ref="DU67:DX67"/>
    <mergeCell ref="DY67:EB67"/>
    <mergeCell ref="EC67:EF67"/>
    <mergeCell ref="A68:B68"/>
    <mergeCell ref="C68:AB68"/>
    <mergeCell ref="AC68:AF68"/>
    <mergeCell ref="AG68:AJ68"/>
    <mergeCell ref="AK68:AN68"/>
    <mergeCell ref="AO68:AR68"/>
    <mergeCell ref="AS68:AV68"/>
    <mergeCell ref="AW68:AZ68"/>
    <mergeCell ref="BA68:BD68"/>
    <mergeCell ref="BE68:BH68"/>
    <mergeCell ref="BI68:BL68"/>
    <mergeCell ref="BM68:BP68"/>
    <mergeCell ref="BQ68:BT68"/>
    <mergeCell ref="BU68:BX68"/>
    <mergeCell ref="BY68:CB68"/>
    <mergeCell ref="CC68:CF68"/>
    <mergeCell ref="CG68:CJ68"/>
    <mergeCell ref="CK68:CN68"/>
    <mergeCell ref="CO68:CR68"/>
    <mergeCell ref="CS68:CV68"/>
    <mergeCell ref="CW68:CZ68"/>
    <mergeCell ref="DA68:DD68"/>
    <mergeCell ref="DE68:DH68"/>
    <mergeCell ref="DI68:DL68"/>
    <mergeCell ref="DM68:DP68"/>
    <mergeCell ref="DQ68:DT68"/>
    <mergeCell ref="DU68:DX68"/>
    <mergeCell ref="DY68:EB68"/>
    <mergeCell ref="EC68:EF68"/>
    <mergeCell ref="A69:B69"/>
    <mergeCell ref="C69:AB69"/>
    <mergeCell ref="AC69:AF69"/>
    <mergeCell ref="AG69:AJ69"/>
    <mergeCell ref="AK69:AN69"/>
    <mergeCell ref="AO69:AR69"/>
    <mergeCell ref="AS69:AV69"/>
    <mergeCell ref="AW69:AZ69"/>
    <mergeCell ref="BA69:BD69"/>
    <mergeCell ref="BE69:BH69"/>
    <mergeCell ref="BI69:BL69"/>
    <mergeCell ref="BM69:BP69"/>
    <mergeCell ref="BQ69:BT69"/>
    <mergeCell ref="BU69:BX69"/>
    <mergeCell ref="BY69:CB69"/>
    <mergeCell ref="CC69:CF69"/>
    <mergeCell ref="CG69:CJ69"/>
    <mergeCell ref="CK69:CN69"/>
    <mergeCell ref="CO69:CR69"/>
    <mergeCell ref="CS69:CV69"/>
    <mergeCell ref="CW69:CZ69"/>
    <mergeCell ref="DA69:DD69"/>
    <mergeCell ref="DE69:DH69"/>
    <mergeCell ref="DI69:DL69"/>
    <mergeCell ref="DM69:DP69"/>
    <mergeCell ref="DQ69:DT69"/>
    <mergeCell ref="DU69:DX69"/>
    <mergeCell ref="DY69:EB69"/>
    <mergeCell ref="EC69:EF69"/>
    <mergeCell ref="A70:B70"/>
    <mergeCell ref="C70:AB70"/>
    <mergeCell ref="AC70:AF70"/>
    <mergeCell ref="AG70:AJ70"/>
    <mergeCell ref="AK70:AN70"/>
    <mergeCell ref="AO70:AR70"/>
    <mergeCell ref="AS70:AV70"/>
    <mergeCell ref="AW70:AZ70"/>
    <mergeCell ref="BA70:BD70"/>
    <mergeCell ref="BE70:BH70"/>
    <mergeCell ref="BI70:BL70"/>
    <mergeCell ref="BM70:BP70"/>
    <mergeCell ref="BQ70:BT70"/>
    <mergeCell ref="BU70:BX70"/>
    <mergeCell ref="BY70:CB70"/>
    <mergeCell ref="CC70:CF70"/>
    <mergeCell ref="CG70:CJ70"/>
    <mergeCell ref="CK70:CN70"/>
    <mergeCell ref="CO70:CR70"/>
    <mergeCell ref="CS70:CV70"/>
    <mergeCell ref="CW70:CZ70"/>
    <mergeCell ref="DA70:DD70"/>
    <mergeCell ref="DE70:DH70"/>
    <mergeCell ref="DI70:DL70"/>
    <mergeCell ref="DM70:DP70"/>
    <mergeCell ref="DQ70:DT70"/>
    <mergeCell ref="DU70:DX70"/>
    <mergeCell ref="DY70:EB70"/>
    <mergeCell ref="EC70:EF70"/>
    <mergeCell ref="A71:B71"/>
    <mergeCell ref="C71:AB71"/>
    <mergeCell ref="AC71:AF71"/>
    <mergeCell ref="AG71:AJ71"/>
    <mergeCell ref="AK71:AN71"/>
    <mergeCell ref="AO71:AR71"/>
    <mergeCell ref="AS71:AV71"/>
    <mergeCell ref="AW71:AZ71"/>
    <mergeCell ref="BA71:BD71"/>
    <mergeCell ref="BE71:BH71"/>
    <mergeCell ref="BI71:BL71"/>
    <mergeCell ref="BM71:BP71"/>
    <mergeCell ref="BQ71:BT71"/>
    <mergeCell ref="BU71:BX71"/>
    <mergeCell ref="BY71:CB71"/>
    <mergeCell ref="CC71:CF71"/>
    <mergeCell ref="CG71:CJ71"/>
    <mergeCell ref="CK71:CN71"/>
    <mergeCell ref="CO71:CR71"/>
    <mergeCell ref="CS71:CV71"/>
    <mergeCell ref="CW71:CZ71"/>
    <mergeCell ref="DA71:DD71"/>
    <mergeCell ref="DE71:DH71"/>
    <mergeCell ref="DI71:DL71"/>
    <mergeCell ref="DM71:DP71"/>
    <mergeCell ref="DQ71:DT71"/>
    <mergeCell ref="DU71:DX71"/>
    <mergeCell ref="DY71:EB71"/>
    <mergeCell ref="EC71:EF71"/>
    <mergeCell ref="A72:B72"/>
    <mergeCell ref="C72:AB72"/>
    <mergeCell ref="AC72:AF72"/>
    <mergeCell ref="AG72:AJ72"/>
    <mergeCell ref="AK72:AN72"/>
    <mergeCell ref="AO72:AR72"/>
    <mergeCell ref="AS72:AV72"/>
    <mergeCell ref="AW72:AZ72"/>
    <mergeCell ref="BA72:BD72"/>
    <mergeCell ref="BE72:BH72"/>
    <mergeCell ref="BI72:BL72"/>
    <mergeCell ref="BM72:BP72"/>
    <mergeCell ref="BQ72:BT72"/>
    <mergeCell ref="BU72:BX72"/>
    <mergeCell ref="BY72:CB72"/>
    <mergeCell ref="CC72:CF72"/>
    <mergeCell ref="CG72:CJ72"/>
    <mergeCell ref="CK72:CN72"/>
    <mergeCell ref="CO72:CR72"/>
    <mergeCell ref="CS72:CV72"/>
    <mergeCell ref="CW72:CZ72"/>
    <mergeCell ref="DA72:DD72"/>
    <mergeCell ref="DE72:DH72"/>
    <mergeCell ref="DI72:DL72"/>
    <mergeCell ref="DM72:DP72"/>
    <mergeCell ref="DQ72:DT72"/>
    <mergeCell ref="DU72:DX72"/>
    <mergeCell ref="DY72:EB72"/>
    <mergeCell ref="EC72:EF72"/>
    <mergeCell ref="A73:B73"/>
    <mergeCell ref="C73:AB73"/>
    <mergeCell ref="AC73:AF73"/>
    <mergeCell ref="AG73:AJ73"/>
    <mergeCell ref="AK73:AN73"/>
    <mergeCell ref="AO73:AR73"/>
    <mergeCell ref="AS73:AV73"/>
    <mergeCell ref="AW73:AZ73"/>
    <mergeCell ref="BA73:BD73"/>
    <mergeCell ref="BE73:BH73"/>
    <mergeCell ref="BI73:BL73"/>
    <mergeCell ref="BM73:BP73"/>
    <mergeCell ref="BQ73:BT73"/>
    <mergeCell ref="BU73:BX73"/>
    <mergeCell ref="BY73:CB73"/>
    <mergeCell ref="CC73:CF73"/>
    <mergeCell ref="CG73:CJ73"/>
    <mergeCell ref="CK73:CN73"/>
    <mergeCell ref="CO73:CR73"/>
    <mergeCell ref="CS73:CV73"/>
    <mergeCell ref="CW73:CZ73"/>
    <mergeCell ref="DA73:DD73"/>
    <mergeCell ref="DE73:DH73"/>
    <mergeCell ref="DI73:DL73"/>
    <mergeCell ref="DM73:DP73"/>
    <mergeCell ref="DQ73:DT73"/>
    <mergeCell ref="DU73:DX73"/>
    <mergeCell ref="DY73:EB73"/>
    <mergeCell ref="EC73:EF73"/>
    <mergeCell ref="A74:B74"/>
    <mergeCell ref="C74:AB74"/>
    <mergeCell ref="AC74:AF74"/>
    <mergeCell ref="AG74:AJ74"/>
    <mergeCell ref="AK74:AN74"/>
    <mergeCell ref="AO74:AR74"/>
    <mergeCell ref="AS74:AV74"/>
    <mergeCell ref="AW74:AZ74"/>
    <mergeCell ref="BA74:BD74"/>
    <mergeCell ref="BE74:BH74"/>
    <mergeCell ref="BI74:BL74"/>
    <mergeCell ref="BM74:BP74"/>
    <mergeCell ref="BQ74:BT74"/>
    <mergeCell ref="BU74:BX74"/>
    <mergeCell ref="BY74:CB74"/>
    <mergeCell ref="CC74:CF74"/>
    <mergeCell ref="CG74:CJ74"/>
    <mergeCell ref="CK74:CN74"/>
    <mergeCell ref="CO74:CR74"/>
    <mergeCell ref="CS74:CV74"/>
    <mergeCell ref="CW74:CZ74"/>
    <mergeCell ref="DA74:DD74"/>
    <mergeCell ref="DE74:DH74"/>
    <mergeCell ref="DI74:DL74"/>
    <mergeCell ref="DM74:DP74"/>
    <mergeCell ref="DQ74:DT74"/>
    <mergeCell ref="DU74:DX74"/>
    <mergeCell ref="DY74:EB74"/>
    <mergeCell ref="EC74:EF74"/>
    <mergeCell ref="A75:B75"/>
    <mergeCell ref="C75:AB75"/>
    <mergeCell ref="AC75:AF75"/>
    <mergeCell ref="AG75:AJ75"/>
    <mergeCell ref="AK75:AN75"/>
    <mergeCell ref="AO75:AR75"/>
    <mergeCell ref="AS75:AV75"/>
    <mergeCell ref="AW75:AZ75"/>
    <mergeCell ref="BA75:BD75"/>
    <mergeCell ref="BE75:BH75"/>
    <mergeCell ref="BI75:BL75"/>
    <mergeCell ref="BM75:BP75"/>
    <mergeCell ref="BQ75:BT75"/>
    <mergeCell ref="BU75:BX75"/>
    <mergeCell ref="BY75:CB75"/>
    <mergeCell ref="CC75:CF75"/>
    <mergeCell ref="CG75:CJ75"/>
    <mergeCell ref="CK75:CN75"/>
    <mergeCell ref="CO75:CR75"/>
    <mergeCell ref="CS75:CV75"/>
    <mergeCell ref="CW75:CZ75"/>
    <mergeCell ref="DA75:DD75"/>
    <mergeCell ref="DE75:DH75"/>
    <mergeCell ref="DI75:DL75"/>
    <mergeCell ref="DM75:DP75"/>
    <mergeCell ref="DQ75:DT75"/>
    <mergeCell ref="DU75:DX75"/>
    <mergeCell ref="DY75:EB75"/>
    <mergeCell ref="EC75:EF75"/>
    <mergeCell ref="A76:B76"/>
    <mergeCell ref="C76:AB76"/>
    <mergeCell ref="AC76:AF76"/>
    <mergeCell ref="AG76:AJ76"/>
    <mergeCell ref="AK76:AN76"/>
    <mergeCell ref="AO76:AR76"/>
    <mergeCell ref="AS76:AV76"/>
    <mergeCell ref="AW76:AZ76"/>
    <mergeCell ref="BA76:BD76"/>
    <mergeCell ref="BE76:BH76"/>
    <mergeCell ref="BI76:BL76"/>
    <mergeCell ref="BM76:BP76"/>
    <mergeCell ref="BQ76:BT76"/>
    <mergeCell ref="BU76:BX76"/>
    <mergeCell ref="BY76:CB76"/>
    <mergeCell ref="CC76:CF76"/>
    <mergeCell ref="CG76:CJ76"/>
    <mergeCell ref="CK76:CN76"/>
    <mergeCell ref="CO76:CR76"/>
    <mergeCell ref="CS76:CV76"/>
    <mergeCell ref="CW76:CZ76"/>
    <mergeCell ref="DA76:DD76"/>
    <mergeCell ref="DE76:DH76"/>
    <mergeCell ref="DI76:DL76"/>
    <mergeCell ref="DM76:DP76"/>
    <mergeCell ref="DQ76:DT76"/>
    <mergeCell ref="DU76:DX76"/>
    <mergeCell ref="DY76:EB76"/>
    <mergeCell ref="EC76:EF76"/>
    <mergeCell ref="A77:B77"/>
    <mergeCell ref="C77:AB77"/>
    <mergeCell ref="AC77:AF77"/>
    <mergeCell ref="AG77:AJ77"/>
    <mergeCell ref="AK77:AN77"/>
    <mergeCell ref="AO77:AR77"/>
    <mergeCell ref="AS77:AV77"/>
    <mergeCell ref="AW77:AZ77"/>
    <mergeCell ref="BA77:BD77"/>
    <mergeCell ref="BE77:BH77"/>
    <mergeCell ref="BI77:BL77"/>
    <mergeCell ref="BM77:BP77"/>
    <mergeCell ref="BQ77:BT77"/>
    <mergeCell ref="BU77:BX77"/>
    <mergeCell ref="BY77:CB77"/>
    <mergeCell ref="CC77:CF77"/>
    <mergeCell ref="CG77:CJ77"/>
    <mergeCell ref="CK77:CN77"/>
    <mergeCell ref="CO77:CR77"/>
    <mergeCell ref="CS77:CV77"/>
    <mergeCell ref="CW77:CZ77"/>
    <mergeCell ref="DA77:DD77"/>
    <mergeCell ref="DE77:DH77"/>
    <mergeCell ref="DI77:DL77"/>
    <mergeCell ref="DM77:DP77"/>
    <mergeCell ref="DQ77:DT77"/>
    <mergeCell ref="DU77:DX77"/>
    <mergeCell ref="DY77:EB77"/>
    <mergeCell ref="EC77:EF77"/>
    <mergeCell ref="A78:B78"/>
    <mergeCell ref="C78:AB78"/>
    <mergeCell ref="AC78:AF78"/>
    <mergeCell ref="AG78:AJ78"/>
    <mergeCell ref="AK78:AN78"/>
    <mergeCell ref="AO78:AR78"/>
    <mergeCell ref="AS78:AV78"/>
    <mergeCell ref="AW78:AZ78"/>
    <mergeCell ref="BA78:BD78"/>
    <mergeCell ref="BE78:BH78"/>
    <mergeCell ref="BI78:BL78"/>
    <mergeCell ref="BM78:BP78"/>
    <mergeCell ref="BQ78:BT78"/>
    <mergeCell ref="BU78:BX78"/>
    <mergeCell ref="BY78:CB78"/>
    <mergeCell ref="CC78:CF78"/>
    <mergeCell ref="CG78:CJ78"/>
    <mergeCell ref="CK78:CN78"/>
    <mergeCell ref="CO78:CR78"/>
    <mergeCell ref="CS78:CV78"/>
    <mergeCell ref="CW78:CZ78"/>
    <mergeCell ref="DA78:DD78"/>
    <mergeCell ref="DE78:DH78"/>
    <mergeCell ref="DI78:DL78"/>
    <mergeCell ref="DM78:DP78"/>
    <mergeCell ref="DQ78:DT78"/>
    <mergeCell ref="DU78:DX78"/>
    <mergeCell ref="DY78:EB78"/>
    <mergeCell ref="EC78:EF78"/>
    <mergeCell ref="A79:B79"/>
    <mergeCell ref="C79:AB79"/>
    <mergeCell ref="AC79:AF79"/>
    <mergeCell ref="AG79:AJ79"/>
    <mergeCell ref="AK79:AN79"/>
    <mergeCell ref="AO79:AR79"/>
    <mergeCell ref="AS79:AV79"/>
    <mergeCell ref="AW79:AZ79"/>
    <mergeCell ref="BA79:BD79"/>
    <mergeCell ref="BE79:BH79"/>
    <mergeCell ref="BI79:BL79"/>
    <mergeCell ref="BM79:BP79"/>
    <mergeCell ref="BQ79:BT79"/>
    <mergeCell ref="BU79:BX79"/>
    <mergeCell ref="BY79:CB79"/>
    <mergeCell ref="CC79:CF79"/>
    <mergeCell ref="CG79:CJ79"/>
    <mergeCell ref="CK79:CN79"/>
    <mergeCell ref="CO79:CR79"/>
    <mergeCell ref="CS79:CV79"/>
    <mergeCell ref="CW79:CZ79"/>
    <mergeCell ref="DA79:DD79"/>
    <mergeCell ref="DE79:DH79"/>
    <mergeCell ref="DI79:DL79"/>
    <mergeCell ref="DM79:DP79"/>
    <mergeCell ref="DQ79:DT79"/>
    <mergeCell ref="DU79:DX79"/>
    <mergeCell ref="DY79:EB79"/>
    <mergeCell ref="EC79:EF79"/>
    <mergeCell ref="A80:B80"/>
    <mergeCell ref="C80:AB80"/>
    <mergeCell ref="AC80:AF80"/>
    <mergeCell ref="AG80:AJ80"/>
    <mergeCell ref="AK80:AN80"/>
    <mergeCell ref="AO80:AR80"/>
    <mergeCell ref="AS80:AV80"/>
    <mergeCell ref="AW80:AZ80"/>
    <mergeCell ref="BA80:BD80"/>
    <mergeCell ref="BE80:BH80"/>
    <mergeCell ref="BI80:BL80"/>
    <mergeCell ref="BM80:BP80"/>
    <mergeCell ref="BQ80:BT80"/>
    <mergeCell ref="BU80:BX80"/>
    <mergeCell ref="BY80:CB80"/>
    <mergeCell ref="CC80:CF80"/>
    <mergeCell ref="CG80:CJ80"/>
    <mergeCell ref="CK80:CN80"/>
    <mergeCell ref="CO80:CR80"/>
    <mergeCell ref="CS80:CV80"/>
    <mergeCell ref="CW80:CZ80"/>
    <mergeCell ref="DA80:DD80"/>
    <mergeCell ref="DE80:DH80"/>
    <mergeCell ref="DI80:DL80"/>
    <mergeCell ref="DM80:DP80"/>
    <mergeCell ref="DQ80:DT80"/>
    <mergeCell ref="DU80:DX80"/>
    <mergeCell ref="DY80:EB80"/>
    <mergeCell ref="EC80:EF80"/>
    <mergeCell ref="A81:B81"/>
    <mergeCell ref="C81:AB81"/>
    <mergeCell ref="AC81:AF81"/>
    <mergeCell ref="AG81:AJ81"/>
    <mergeCell ref="AK81:AN81"/>
    <mergeCell ref="AO81:AR81"/>
    <mergeCell ref="AS81:AV81"/>
    <mergeCell ref="AW81:AZ81"/>
    <mergeCell ref="BA81:BD81"/>
    <mergeCell ref="BE81:BH81"/>
    <mergeCell ref="BI81:BL81"/>
    <mergeCell ref="BM81:BP81"/>
    <mergeCell ref="BQ81:BT81"/>
    <mergeCell ref="BU81:BX81"/>
    <mergeCell ref="BY81:CB81"/>
    <mergeCell ref="CC81:CF81"/>
    <mergeCell ref="CG81:CJ81"/>
    <mergeCell ref="CK81:CN81"/>
    <mergeCell ref="CO81:CR81"/>
    <mergeCell ref="CS81:CV81"/>
    <mergeCell ref="CW81:CZ81"/>
    <mergeCell ref="DA81:DD81"/>
    <mergeCell ref="DE81:DH81"/>
    <mergeCell ref="DI81:DL81"/>
    <mergeCell ref="DM81:DP81"/>
    <mergeCell ref="DQ81:DT81"/>
    <mergeCell ref="DU81:DX81"/>
    <mergeCell ref="DY81:EB81"/>
    <mergeCell ref="EC81:EF81"/>
    <mergeCell ref="A82:B82"/>
    <mergeCell ref="C82:AB82"/>
    <mergeCell ref="AC82:AF82"/>
    <mergeCell ref="AG82:AJ82"/>
    <mergeCell ref="AK82:AN82"/>
    <mergeCell ref="AO82:AR82"/>
    <mergeCell ref="AS82:AV82"/>
    <mergeCell ref="AW82:AZ82"/>
    <mergeCell ref="BA82:BD82"/>
    <mergeCell ref="BE82:BH82"/>
    <mergeCell ref="BI82:BL82"/>
    <mergeCell ref="BM82:BP82"/>
    <mergeCell ref="BQ82:BT82"/>
    <mergeCell ref="BU82:BX82"/>
    <mergeCell ref="BY82:CB82"/>
    <mergeCell ref="CC82:CF82"/>
    <mergeCell ref="CG82:CJ82"/>
    <mergeCell ref="CK82:CN82"/>
    <mergeCell ref="CO82:CR82"/>
    <mergeCell ref="CS82:CV82"/>
    <mergeCell ref="CW82:CZ82"/>
    <mergeCell ref="DA82:DD82"/>
    <mergeCell ref="DE82:DH82"/>
    <mergeCell ref="DI82:DL82"/>
    <mergeCell ref="DM82:DP82"/>
    <mergeCell ref="DQ82:DT82"/>
    <mergeCell ref="DU82:DX82"/>
    <mergeCell ref="DY82:EB82"/>
    <mergeCell ref="EC82:EF82"/>
    <mergeCell ref="A83:B83"/>
    <mergeCell ref="C83:AB83"/>
    <mergeCell ref="AC83:AF83"/>
    <mergeCell ref="AG83:AJ83"/>
    <mergeCell ref="AK83:AN83"/>
    <mergeCell ref="AO83:AR83"/>
    <mergeCell ref="AS83:AV83"/>
    <mergeCell ref="AW83:AZ83"/>
    <mergeCell ref="BA83:BD83"/>
    <mergeCell ref="BE83:BH83"/>
    <mergeCell ref="BI83:BL83"/>
    <mergeCell ref="BM83:BP83"/>
    <mergeCell ref="BQ83:BT83"/>
    <mergeCell ref="BU83:BX83"/>
    <mergeCell ref="BY83:CB83"/>
    <mergeCell ref="CC83:CF83"/>
    <mergeCell ref="CG83:CJ83"/>
    <mergeCell ref="CK83:CN83"/>
    <mergeCell ref="CO83:CR83"/>
    <mergeCell ref="CS83:CV83"/>
    <mergeCell ref="CW83:CZ83"/>
    <mergeCell ref="DA83:DD83"/>
    <mergeCell ref="DE83:DH83"/>
    <mergeCell ref="DI83:DL83"/>
    <mergeCell ref="DM83:DP83"/>
    <mergeCell ref="DQ83:DT83"/>
    <mergeCell ref="DU83:DX83"/>
    <mergeCell ref="DY83:EB83"/>
    <mergeCell ref="EC83:EF83"/>
    <mergeCell ref="A84:B84"/>
    <mergeCell ref="C84:AB84"/>
    <mergeCell ref="AC84:AF84"/>
    <mergeCell ref="AG84:AJ84"/>
    <mergeCell ref="AK84:AN84"/>
    <mergeCell ref="AO84:AR84"/>
    <mergeCell ref="AS84:AV84"/>
    <mergeCell ref="AW84:AZ84"/>
    <mergeCell ref="BA84:BD84"/>
    <mergeCell ref="BE84:BH84"/>
    <mergeCell ref="BI84:BL84"/>
    <mergeCell ref="BM84:BP84"/>
    <mergeCell ref="BQ84:BT84"/>
    <mergeCell ref="BU84:BX84"/>
    <mergeCell ref="BY84:CB84"/>
    <mergeCell ref="CC84:CF84"/>
    <mergeCell ref="CG84:CJ84"/>
    <mergeCell ref="CK84:CN84"/>
    <mergeCell ref="CO84:CR84"/>
    <mergeCell ref="CS84:CV84"/>
    <mergeCell ref="CW84:CZ84"/>
    <mergeCell ref="DA84:DD84"/>
    <mergeCell ref="DE84:DH84"/>
    <mergeCell ref="DI84:DL84"/>
    <mergeCell ref="DM84:DP84"/>
    <mergeCell ref="DQ84:DT84"/>
    <mergeCell ref="DU84:DX84"/>
    <mergeCell ref="DY84:EB84"/>
    <mergeCell ref="EC84:EF84"/>
    <mergeCell ref="A85:B85"/>
    <mergeCell ref="C85:AB85"/>
    <mergeCell ref="AC85:AF85"/>
    <mergeCell ref="AG85:AJ85"/>
    <mergeCell ref="AK85:AN85"/>
    <mergeCell ref="AO85:AR85"/>
    <mergeCell ref="AS85:AV85"/>
    <mergeCell ref="AW85:AZ85"/>
    <mergeCell ref="BA85:BD85"/>
    <mergeCell ref="BE85:BH85"/>
    <mergeCell ref="BI85:BL85"/>
    <mergeCell ref="BM85:BP85"/>
    <mergeCell ref="BQ85:BT85"/>
    <mergeCell ref="BU85:BX85"/>
    <mergeCell ref="BY85:CB85"/>
    <mergeCell ref="CC85:CF85"/>
    <mergeCell ref="CG85:CJ85"/>
    <mergeCell ref="CK85:CN85"/>
    <mergeCell ref="CO85:CR85"/>
    <mergeCell ref="CS85:CV85"/>
    <mergeCell ref="CW85:CZ85"/>
    <mergeCell ref="DA85:DD85"/>
    <mergeCell ref="DE85:DH85"/>
    <mergeCell ref="DI85:DL85"/>
    <mergeCell ref="DM85:DP85"/>
    <mergeCell ref="DQ85:DT85"/>
    <mergeCell ref="DU85:DX85"/>
    <mergeCell ref="DY85:EB85"/>
    <mergeCell ref="EC85:EF85"/>
    <mergeCell ref="A86:B86"/>
    <mergeCell ref="C86:AB86"/>
    <mergeCell ref="AC86:AF86"/>
    <mergeCell ref="AG86:AJ86"/>
    <mergeCell ref="AK86:AN86"/>
    <mergeCell ref="AO86:AR86"/>
    <mergeCell ref="AS86:AV86"/>
    <mergeCell ref="AW86:AZ86"/>
    <mergeCell ref="BA86:BD86"/>
    <mergeCell ref="BE86:BH86"/>
    <mergeCell ref="BI86:BL86"/>
    <mergeCell ref="BM86:BP86"/>
    <mergeCell ref="BQ86:BT86"/>
    <mergeCell ref="BU86:BX86"/>
    <mergeCell ref="BY86:CB86"/>
    <mergeCell ref="CC86:CF86"/>
    <mergeCell ref="CG86:CJ86"/>
    <mergeCell ref="CK86:CN86"/>
    <mergeCell ref="CO86:CR86"/>
    <mergeCell ref="CS86:CV86"/>
    <mergeCell ref="CW86:CZ86"/>
    <mergeCell ref="DA86:DD86"/>
    <mergeCell ref="DE86:DH86"/>
    <mergeCell ref="DI86:DL86"/>
    <mergeCell ref="DM86:DP86"/>
    <mergeCell ref="DQ86:DT86"/>
    <mergeCell ref="DU86:DX86"/>
    <mergeCell ref="DY86:EB86"/>
    <mergeCell ref="EC86:EF86"/>
    <mergeCell ref="A87:B87"/>
    <mergeCell ref="C87:AB87"/>
    <mergeCell ref="AC87:AF87"/>
    <mergeCell ref="AG87:AJ87"/>
    <mergeCell ref="AK87:AN87"/>
    <mergeCell ref="AO87:AR87"/>
    <mergeCell ref="AS87:AV87"/>
    <mergeCell ref="AW87:AZ87"/>
    <mergeCell ref="BA87:BD87"/>
    <mergeCell ref="BE87:BH87"/>
    <mergeCell ref="BI87:BL87"/>
    <mergeCell ref="BM87:BP87"/>
    <mergeCell ref="BQ87:BT87"/>
    <mergeCell ref="BU87:BX87"/>
    <mergeCell ref="BY87:CB87"/>
    <mergeCell ref="CC87:CF87"/>
    <mergeCell ref="CG87:CJ87"/>
    <mergeCell ref="CK87:CN87"/>
    <mergeCell ref="CO87:CR87"/>
    <mergeCell ref="CS87:CV87"/>
    <mergeCell ref="CW87:CZ87"/>
    <mergeCell ref="DA87:DD87"/>
    <mergeCell ref="DE87:DH87"/>
    <mergeCell ref="DI87:DL87"/>
    <mergeCell ref="DM87:DP87"/>
    <mergeCell ref="DQ87:DT87"/>
    <mergeCell ref="DU87:DX87"/>
    <mergeCell ref="DY87:EB87"/>
    <mergeCell ref="EC87:EF87"/>
    <mergeCell ref="A88:B88"/>
    <mergeCell ref="C88:AB88"/>
    <mergeCell ref="AC88:AF88"/>
    <mergeCell ref="AG88:AJ88"/>
    <mergeCell ref="AK88:AN88"/>
    <mergeCell ref="AO88:AR88"/>
    <mergeCell ref="AS88:AV88"/>
    <mergeCell ref="AW88:AZ88"/>
    <mergeCell ref="BA88:BD88"/>
    <mergeCell ref="BE88:BH88"/>
    <mergeCell ref="BI88:BL88"/>
    <mergeCell ref="BM88:BP88"/>
    <mergeCell ref="BQ88:BT88"/>
    <mergeCell ref="BU88:BX88"/>
    <mergeCell ref="BY88:CB88"/>
    <mergeCell ref="CC88:CF88"/>
    <mergeCell ref="CG88:CJ88"/>
    <mergeCell ref="CK88:CN88"/>
    <mergeCell ref="CO88:CR88"/>
    <mergeCell ref="CS88:CV88"/>
    <mergeCell ref="CW88:CZ88"/>
    <mergeCell ref="DA88:DD88"/>
    <mergeCell ref="DE88:DH88"/>
    <mergeCell ref="DI88:DL88"/>
    <mergeCell ref="DM88:DP88"/>
    <mergeCell ref="DQ88:DT88"/>
    <mergeCell ref="DU88:DX88"/>
    <mergeCell ref="DY88:EB88"/>
    <mergeCell ref="EC88:EF88"/>
    <mergeCell ref="A89:B89"/>
    <mergeCell ref="C89:AB89"/>
    <mergeCell ref="AC89:AF89"/>
    <mergeCell ref="AG89:AJ89"/>
    <mergeCell ref="AK89:AN89"/>
    <mergeCell ref="AO89:AR89"/>
    <mergeCell ref="AS89:AV89"/>
    <mergeCell ref="AW89:AZ89"/>
    <mergeCell ref="BA89:BD89"/>
    <mergeCell ref="BE89:BH89"/>
    <mergeCell ref="BI89:BL89"/>
    <mergeCell ref="BM89:BP89"/>
    <mergeCell ref="BQ89:BT89"/>
    <mergeCell ref="BU89:BX89"/>
    <mergeCell ref="BY89:CB89"/>
    <mergeCell ref="CC89:CF89"/>
    <mergeCell ref="CG89:CJ89"/>
    <mergeCell ref="CK89:CN89"/>
    <mergeCell ref="CO89:CR89"/>
    <mergeCell ref="CS89:CV89"/>
    <mergeCell ref="CW89:CZ89"/>
    <mergeCell ref="DA89:DD89"/>
    <mergeCell ref="DE89:DH89"/>
    <mergeCell ref="DI89:DL89"/>
    <mergeCell ref="DM89:DP89"/>
    <mergeCell ref="DQ89:DT89"/>
    <mergeCell ref="DU89:DX89"/>
    <mergeCell ref="DY89:EB89"/>
    <mergeCell ref="EC89:EF89"/>
    <mergeCell ref="A90:B90"/>
    <mergeCell ref="C90:AB90"/>
    <mergeCell ref="AC90:AF90"/>
    <mergeCell ref="AG90:AJ90"/>
    <mergeCell ref="AK90:AN90"/>
    <mergeCell ref="AO90:AR90"/>
    <mergeCell ref="AS90:AV90"/>
    <mergeCell ref="AW90:AZ90"/>
    <mergeCell ref="BA90:BD90"/>
    <mergeCell ref="BE90:BH90"/>
    <mergeCell ref="BI90:BL90"/>
    <mergeCell ref="BM90:BP90"/>
    <mergeCell ref="BQ90:BT90"/>
    <mergeCell ref="BU90:BX90"/>
    <mergeCell ref="BY90:CB90"/>
    <mergeCell ref="CC90:CF90"/>
    <mergeCell ref="CG90:CJ90"/>
    <mergeCell ref="CK90:CN90"/>
    <mergeCell ref="CO90:CR90"/>
    <mergeCell ref="CS90:CV90"/>
    <mergeCell ref="CW90:CZ90"/>
    <mergeCell ref="DA90:DD90"/>
    <mergeCell ref="DE90:DH90"/>
    <mergeCell ref="DI90:DL90"/>
    <mergeCell ref="DM90:DP90"/>
    <mergeCell ref="DQ90:DT90"/>
    <mergeCell ref="DU90:DX90"/>
    <mergeCell ref="DY90:EB90"/>
    <mergeCell ref="EC90:EF90"/>
    <mergeCell ref="A91:B91"/>
    <mergeCell ref="C91:AB91"/>
    <mergeCell ref="AC91:AF91"/>
    <mergeCell ref="AG91:AJ91"/>
    <mergeCell ref="AK91:AN91"/>
    <mergeCell ref="AO91:AR91"/>
    <mergeCell ref="AS91:AV91"/>
    <mergeCell ref="AW91:AZ91"/>
    <mergeCell ref="BA91:BD91"/>
    <mergeCell ref="BE91:BH91"/>
    <mergeCell ref="BI91:BL91"/>
    <mergeCell ref="BM91:BP91"/>
    <mergeCell ref="BQ91:BT91"/>
    <mergeCell ref="BU91:BX91"/>
    <mergeCell ref="BY91:CB91"/>
    <mergeCell ref="CC91:CF91"/>
    <mergeCell ref="CG91:CJ91"/>
    <mergeCell ref="CK91:CN91"/>
    <mergeCell ref="CO91:CR91"/>
    <mergeCell ref="CS91:CV91"/>
    <mergeCell ref="CW91:CZ91"/>
    <mergeCell ref="DA91:DD91"/>
    <mergeCell ref="DE91:DH91"/>
    <mergeCell ref="DI91:DL91"/>
    <mergeCell ref="DM91:DP91"/>
    <mergeCell ref="DQ91:DT91"/>
    <mergeCell ref="DU91:DX91"/>
    <mergeCell ref="DY91:EB91"/>
    <mergeCell ref="EC91:EF91"/>
    <mergeCell ref="A92:B92"/>
    <mergeCell ref="C92:AB92"/>
    <mergeCell ref="AC92:AF92"/>
    <mergeCell ref="AG92:AJ92"/>
    <mergeCell ref="AK92:AN92"/>
    <mergeCell ref="AO92:AR92"/>
    <mergeCell ref="AS92:AV92"/>
    <mergeCell ref="AW92:AZ92"/>
    <mergeCell ref="BA92:BD92"/>
    <mergeCell ref="BE92:BH92"/>
    <mergeCell ref="BI92:BL92"/>
    <mergeCell ref="BM92:BP92"/>
    <mergeCell ref="BQ92:BT92"/>
    <mergeCell ref="BU92:BX92"/>
    <mergeCell ref="BY92:CB92"/>
    <mergeCell ref="CC92:CF92"/>
    <mergeCell ref="CG92:CJ92"/>
    <mergeCell ref="CK92:CN92"/>
    <mergeCell ref="CO92:CR92"/>
    <mergeCell ref="CS92:CV92"/>
    <mergeCell ref="CW92:CZ92"/>
    <mergeCell ref="DA92:DD92"/>
    <mergeCell ref="DE92:DH92"/>
    <mergeCell ref="DI92:DL92"/>
    <mergeCell ref="DM92:DP92"/>
    <mergeCell ref="DQ92:DT92"/>
    <mergeCell ref="DU92:DX92"/>
    <mergeCell ref="DY92:EB92"/>
    <mergeCell ref="EC92:EF92"/>
    <mergeCell ref="A93:B93"/>
    <mergeCell ref="C93:AB93"/>
    <mergeCell ref="AC93:AF93"/>
    <mergeCell ref="AG93:AJ93"/>
    <mergeCell ref="AK93:AN93"/>
    <mergeCell ref="AO93:AR93"/>
    <mergeCell ref="AS93:AV93"/>
    <mergeCell ref="AW93:AZ93"/>
    <mergeCell ref="BA93:BD93"/>
    <mergeCell ref="BE93:BH93"/>
    <mergeCell ref="BI93:BL93"/>
    <mergeCell ref="BM93:BP93"/>
    <mergeCell ref="BQ93:BT93"/>
    <mergeCell ref="BU93:BX93"/>
    <mergeCell ref="BY93:CB93"/>
    <mergeCell ref="CC93:CF93"/>
    <mergeCell ref="CG93:CJ93"/>
    <mergeCell ref="CK93:CN93"/>
    <mergeCell ref="CO93:CR93"/>
    <mergeCell ref="CS93:CV93"/>
    <mergeCell ref="CW93:CZ93"/>
    <mergeCell ref="DA93:DD93"/>
    <mergeCell ref="DE93:DH93"/>
    <mergeCell ref="DI93:DL93"/>
    <mergeCell ref="DM93:DP93"/>
    <mergeCell ref="DQ93:DT93"/>
    <mergeCell ref="DU93:DX93"/>
    <mergeCell ref="DY93:EB93"/>
    <mergeCell ref="EC93:EF93"/>
    <mergeCell ref="A94:B94"/>
    <mergeCell ref="C94:AB94"/>
    <mergeCell ref="AC94:AF94"/>
    <mergeCell ref="AG94:AJ94"/>
    <mergeCell ref="AK94:AN94"/>
    <mergeCell ref="AO94:AR94"/>
    <mergeCell ref="AS94:AV94"/>
    <mergeCell ref="AW94:AZ94"/>
    <mergeCell ref="BA94:BD94"/>
    <mergeCell ref="BE94:BH94"/>
    <mergeCell ref="BI94:BL94"/>
    <mergeCell ref="BM94:BP94"/>
    <mergeCell ref="BQ94:BT94"/>
    <mergeCell ref="BU94:BX94"/>
    <mergeCell ref="BY94:CB94"/>
    <mergeCell ref="CC94:CF94"/>
    <mergeCell ref="CG94:CJ94"/>
    <mergeCell ref="CK94:CN94"/>
    <mergeCell ref="CO94:CR94"/>
    <mergeCell ref="CS94:CV94"/>
    <mergeCell ref="CW94:CZ94"/>
    <mergeCell ref="DA94:DD94"/>
    <mergeCell ref="DE94:DH94"/>
    <mergeCell ref="DI94:DL94"/>
    <mergeCell ref="DM94:DP94"/>
    <mergeCell ref="DQ94:DT94"/>
    <mergeCell ref="DU94:DX94"/>
    <mergeCell ref="DY94:EB94"/>
    <mergeCell ref="EC94:EF94"/>
    <mergeCell ref="A95:B95"/>
    <mergeCell ref="C95:AB95"/>
    <mergeCell ref="AC95:AF95"/>
    <mergeCell ref="AG95:AJ95"/>
    <mergeCell ref="AK95:AN95"/>
    <mergeCell ref="AO95:AR95"/>
    <mergeCell ref="AS95:AV95"/>
    <mergeCell ref="AW95:AZ95"/>
    <mergeCell ref="BA95:BD95"/>
    <mergeCell ref="BE95:BH95"/>
    <mergeCell ref="BI95:BL95"/>
    <mergeCell ref="BM95:BP95"/>
    <mergeCell ref="BQ95:BT95"/>
    <mergeCell ref="BU95:BX95"/>
    <mergeCell ref="BY95:CB95"/>
    <mergeCell ref="CC95:CF95"/>
    <mergeCell ref="CG95:CJ95"/>
    <mergeCell ref="CK95:CN95"/>
    <mergeCell ref="CO95:CR95"/>
    <mergeCell ref="CS95:CV95"/>
    <mergeCell ref="CW95:CZ95"/>
    <mergeCell ref="DA95:DD95"/>
    <mergeCell ref="DE95:DH95"/>
    <mergeCell ref="DI95:DL95"/>
    <mergeCell ref="DM95:DP95"/>
    <mergeCell ref="DQ95:DT95"/>
    <mergeCell ref="DU95:DX95"/>
    <mergeCell ref="DY95:EB95"/>
    <mergeCell ref="EC95:EF95"/>
    <mergeCell ref="A96:B96"/>
    <mergeCell ref="C96:AB96"/>
    <mergeCell ref="AC96:AF96"/>
    <mergeCell ref="AG96:AJ96"/>
    <mergeCell ref="AK96:AN96"/>
    <mergeCell ref="AO96:AR96"/>
    <mergeCell ref="AS96:AV96"/>
    <mergeCell ref="AW96:AZ96"/>
    <mergeCell ref="BA96:BD96"/>
    <mergeCell ref="BE96:BH96"/>
    <mergeCell ref="BI96:BL96"/>
    <mergeCell ref="BM96:BP96"/>
    <mergeCell ref="BQ96:BT96"/>
    <mergeCell ref="BU96:BX96"/>
    <mergeCell ref="BY96:CB96"/>
    <mergeCell ref="CC96:CF96"/>
    <mergeCell ref="CG96:CJ96"/>
    <mergeCell ref="CK96:CN96"/>
    <mergeCell ref="CO96:CR96"/>
    <mergeCell ref="CS96:CV96"/>
    <mergeCell ref="CW96:CZ96"/>
    <mergeCell ref="DA96:DD96"/>
    <mergeCell ref="DE96:DH96"/>
    <mergeCell ref="DI96:DL96"/>
    <mergeCell ref="DM96:DP96"/>
    <mergeCell ref="DQ96:DT96"/>
    <mergeCell ref="DU96:DX96"/>
    <mergeCell ref="DY96:EB96"/>
    <mergeCell ref="EC96:EF96"/>
    <mergeCell ref="A97:B97"/>
    <mergeCell ref="C97:AB97"/>
    <mergeCell ref="AC97:AF97"/>
    <mergeCell ref="AG97:AJ97"/>
    <mergeCell ref="AK97:AN97"/>
    <mergeCell ref="AO97:AR97"/>
    <mergeCell ref="AS97:AV97"/>
    <mergeCell ref="AW97:AZ97"/>
    <mergeCell ref="BA97:BD97"/>
    <mergeCell ref="BE97:BH97"/>
    <mergeCell ref="BI97:BL97"/>
    <mergeCell ref="BM97:BP97"/>
    <mergeCell ref="BQ97:BT97"/>
    <mergeCell ref="BU97:BX97"/>
    <mergeCell ref="BY97:CB97"/>
    <mergeCell ref="CC97:CF97"/>
    <mergeCell ref="CG97:CJ97"/>
    <mergeCell ref="CK97:CN97"/>
    <mergeCell ref="CO97:CR97"/>
    <mergeCell ref="CS97:CV97"/>
    <mergeCell ref="CW97:CZ97"/>
    <mergeCell ref="DA97:DD97"/>
    <mergeCell ref="DE97:DH97"/>
    <mergeCell ref="DI97:DL97"/>
    <mergeCell ref="DM97:DP97"/>
    <mergeCell ref="DQ97:DT97"/>
    <mergeCell ref="DU97:DX97"/>
    <mergeCell ref="DY97:EB97"/>
    <mergeCell ref="EC97:EF97"/>
    <mergeCell ref="A98:B98"/>
    <mergeCell ref="C98:AB98"/>
    <mergeCell ref="AC98:AF98"/>
    <mergeCell ref="AG98:AJ98"/>
    <mergeCell ref="AK98:AN98"/>
    <mergeCell ref="AO98:AR98"/>
    <mergeCell ref="AS98:AV98"/>
    <mergeCell ref="AW98:AZ98"/>
    <mergeCell ref="BA98:BD98"/>
    <mergeCell ref="BE98:BH98"/>
    <mergeCell ref="BI98:BL98"/>
    <mergeCell ref="BM98:BP98"/>
    <mergeCell ref="BQ98:BT98"/>
    <mergeCell ref="BU98:BX98"/>
    <mergeCell ref="BY98:CB98"/>
    <mergeCell ref="CC98:CF98"/>
    <mergeCell ref="CG98:CJ98"/>
    <mergeCell ref="CK98:CN98"/>
    <mergeCell ref="CO98:CR98"/>
    <mergeCell ref="CS98:CV98"/>
    <mergeCell ref="CW98:CZ98"/>
    <mergeCell ref="DA98:DD98"/>
    <mergeCell ref="DE98:DH98"/>
    <mergeCell ref="DI98:DL98"/>
    <mergeCell ref="DM98:DP98"/>
    <mergeCell ref="DQ98:DT98"/>
    <mergeCell ref="DU98:DX98"/>
    <mergeCell ref="DY98:EB98"/>
    <mergeCell ref="EC98:EF98"/>
  </mergeCells>
  <printOptions horizontalCentered="1"/>
  <pageMargins left="0.09930555555555555" right="0.11805555555555555" top="0.25625" bottom="0" header="0.25625" footer="0.5118055555555555"/>
  <pageSetup fitToHeight="0" fitToWidth="1" horizontalDpi="300" verticalDpi="300" orientation="landscape" paperSize="8"/>
  <headerFooter alignWithMargins="0">
    <oddHeader>&amp;L&amp;"MS Sans Serif,Általános"NOSZLOP KÖZSÉG ÖNKORMÁNYZATA&amp;R&amp;"MS Sans Serif,Általános"4.melléklet az 1/2016. (II.23.)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zoomScaleSheetLayoutView="100" workbookViewId="0" topLeftCell="A1">
      <pane ySplit="4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8515625" style="98" customWidth="1"/>
    <col min="2" max="32" width="2.7109375" style="98" customWidth="1"/>
    <col min="33" max="34" width="17.140625" style="99" customWidth="1"/>
    <col min="35" max="43" width="2.7109375" style="98" customWidth="1"/>
    <col min="44" max="16384" width="9.140625" style="98" customWidth="1"/>
  </cols>
  <sheetData>
    <row r="1" spans="1:34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4" ht="39" customHeight="1">
      <c r="A2" s="71" t="s">
        <v>532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 ht="39" customHeight="1">
      <c r="A3" s="30" t="s">
        <v>533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3" s="98" customFormat="1" ht="15.75" customHeight="1">
      <c r="A4" s="100" t="s">
        <v>69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</row>
    <row r="5" spans="1:34" s="104" customFormat="1" ht="15.75" customHeight="1">
      <c r="A5" s="101"/>
      <c r="B5" s="101"/>
      <c r="C5" s="102" t="s">
        <v>2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 t="s">
        <v>3</v>
      </c>
      <c r="AD5" s="103"/>
      <c r="AE5" s="103"/>
      <c r="AF5" s="103"/>
      <c r="AG5" s="24" t="s">
        <v>70</v>
      </c>
      <c r="AH5" s="24" t="s">
        <v>4</v>
      </c>
    </row>
    <row r="6" spans="1:34" ht="34.5" customHeight="1">
      <c r="A6" s="101" t="s">
        <v>1</v>
      </c>
      <c r="B6" s="101"/>
      <c r="C6" s="102" t="s">
        <v>13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 t="s">
        <v>71</v>
      </c>
      <c r="AD6" s="103"/>
      <c r="AE6" s="103"/>
      <c r="AF6" s="103"/>
      <c r="AG6" s="25" t="s">
        <v>16</v>
      </c>
      <c r="AH6" s="24" t="s">
        <v>534</v>
      </c>
    </row>
    <row r="7" spans="1:34" ht="21.75" customHeight="1">
      <c r="A7" s="105" t="s">
        <v>72</v>
      </c>
      <c r="B7" s="105"/>
      <c r="C7" s="94" t="s">
        <v>535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106" t="s">
        <v>536</v>
      </c>
      <c r="AD7" s="106"/>
      <c r="AE7" s="106"/>
      <c r="AF7" s="106"/>
      <c r="AG7" s="107"/>
      <c r="AH7" s="107"/>
    </row>
    <row r="8" spans="1:34" ht="21.75" customHeight="1">
      <c r="A8" s="105" t="s">
        <v>73</v>
      </c>
      <c r="B8" s="105"/>
      <c r="C8" s="16" t="s">
        <v>537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06" t="s">
        <v>538</v>
      </c>
      <c r="AD8" s="106"/>
      <c r="AE8" s="106"/>
      <c r="AF8" s="106"/>
      <c r="AG8" s="107"/>
      <c r="AH8" s="107"/>
    </row>
    <row r="9" spans="1:34" ht="21.75" customHeight="1">
      <c r="A9" s="105" t="s">
        <v>74</v>
      </c>
      <c r="B9" s="105"/>
      <c r="C9" s="94" t="s">
        <v>539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106" t="s">
        <v>540</v>
      </c>
      <c r="AD9" s="106"/>
      <c r="AE9" s="106"/>
      <c r="AF9" s="106"/>
      <c r="AG9" s="107"/>
      <c r="AH9" s="107"/>
    </row>
    <row r="10" spans="1:34" ht="21.75" customHeight="1">
      <c r="A10" s="102" t="s">
        <v>75</v>
      </c>
      <c r="B10" s="102"/>
      <c r="C10" s="95" t="s">
        <v>541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108" t="s">
        <v>542</v>
      </c>
      <c r="AD10" s="108"/>
      <c r="AE10" s="108"/>
      <c r="AF10" s="108"/>
      <c r="AG10" s="109">
        <f>SUM(AG7:AG9)</f>
        <v>0</v>
      </c>
      <c r="AH10" s="109">
        <f>SUM(AH7:AH9)</f>
        <v>0</v>
      </c>
    </row>
    <row r="11" spans="1:34" ht="21.75" customHeight="1">
      <c r="A11" s="105" t="s">
        <v>76</v>
      </c>
      <c r="B11" s="105"/>
      <c r="C11" s="16" t="s">
        <v>543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06" t="s">
        <v>544</v>
      </c>
      <c r="AD11" s="106"/>
      <c r="AE11" s="106"/>
      <c r="AF11" s="106"/>
      <c r="AG11" s="107"/>
      <c r="AH11" s="107"/>
    </row>
    <row r="12" spans="1:34" ht="21.75" customHeight="1">
      <c r="A12" s="105" t="s">
        <v>78</v>
      </c>
      <c r="B12" s="105"/>
      <c r="C12" s="94" t="s">
        <v>545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106" t="s">
        <v>546</v>
      </c>
      <c r="AD12" s="106"/>
      <c r="AE12" s="106"/>
      <c r="AF12" s="106"/>
      <c r="AG12" s="107"/>
      <c r="AH12" s="107"/>
    </row>
    <row r="13" spans="1:34" ht="21.75" customHeight="1">
      <c r="A13" s="105" t="s">
        <v>79</v>
      </c>
      <c r="B13" s="105"/>
      <c r="C13" s="16" t="s">
        <v>547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06" t="s">
        <v>548</v>
      </c>
      <c r="AD13" s="106"/>
      <c r="AE13" s="106"/>
      <c r="AF13" s="106"/>
      <c r="AG13" s="107"/>
      <c r="AH13" s="107"/>
    </row>
    <row r="14" spans="1:34" ht="21.75" customHeight="1">
      <c r="A14" s="105" t="s">
        <v>82</v>
      </c>
      <c r="B14" s="105"/>
      <c r="C14" s="94" t="s">
        <v>549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106" t="s">
        <v>550</v>
      </c>
      <c r="AD14" s="106"/>
      <c r="AE14" s="106"/>
      <c r="AF14" s="106"/>
      <c r="AG14" s="107"/>
      <c r="AH14" s="107"/>
    </row>
    <row r="15" spans="1:34" s="110" customFormat="1" ht="21.75" customHeight="1">
      <c r="A15" s="102" t="s">
        <v>85</v>
      </c>
      <c r="B15" s="102"/>
      <c r="C15" s="97" t="s">
        <v>551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108" t="s">
        <v>552</v>
      </c>
      <c r="AD15" s="108"/>
      <c r="AE15" s="108"/>
      <c r="AF15" s="108"/>
      <c r="AG15" s="109">
        <f>SUM(AG11:AG14)</f>
        <v>0</v>
      </c>
      <c r="AH15" s="109">
        <f>SUM(AH11:AH14)</f>
        <v>0</v>
      </c>
    </row>
    <row r="16" spans="1:34" s="110" customFormat="1" ht="21.75" customHeight="1">
      <c r="A16" s="105" t="s">
        <v>88</v>
      </c>
      <c r="B16" s="105"/>
      <c r="C16" s="106" t="s">
        <v>553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 t="s">
        <v>554</v>
      </c>
      <c r="AD16" s="106"/>
      <c r="AE16" s="106"/>
      <c r="AF16" s="106"/>
      <c r="AG16" s="107">
        <v>25211451</v>
      </c>
      <c r="AH16" s="107">
        <v>27908228</v>
      </c>
    </row>
    <row r="17" spans="1:34" s="110" customFormat="1" ht="21.75" customHeight="1">
      <c r="A17" s="105" t="s">
        <v>91</v>
      </c>
      <c r="B17" s="105"/>
      <c r="C17" s="106" t="s">
        <v>555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 t="s">
        <v>556</v>
      </c>
      <c r="AD17" s="106"/>
      <c r="AE17" s="106"/>
      <c r="AF17" s="106"/>
      <c r="AG17" s="107"/>
      <c r="AH17" s="107"/>
    </row>
    <row r="18" spans="1:34" s="110" customFormat="1" ht="21.75" customHeight="1">
      <c r="A18" s="102" t="s">
        <v>94</v>
      </c>
      <c r="B18" s="102"/>
      <c r="C18" s="108" t="s">
        <v>557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 t="s">
        <v>558</v>
      </c>
      <c r="AD18" s="108"/>
      <c r="AE18" s="108"/>
      <c r="AF18" s="108"/>
      <c r="AG18" s="109">
        <f>SUM(AG16:AG17)</f>
        <v>25211451</v>
      </c>
      <c r="AH18" s="109">
        <f>SUM(AH16:AH17)</f>
        <v>27908228</v>
      </c>
    </row>
    <row r="19" spans="1:34" s="110" customFormat="1" ht="21.75" customHeight="1">
      <c r="A19" s="105" t="s">
        <v>95</v>
      </c>
      <c r="B19" s="105"/>
      <c r="C19" s="94" t="s">
        <v>559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106" t="s">
        <v>560</v>
      </c>
      <c r="AD19" s="106"/>
      <c r="AE19" s="106"/>
      <c r="AF19" s="106"/>
      <c r="AG19" s="107">
        <v>615002</v>
      </c>
      <c r="AH19" s="107">
        <v>7202975</v>
      </c>
    </row>
    <row r="20" spans="1:34" ht="21.75" customHeight="1">
      <c r="A20" s="105" t="s">
        <v>98</v>
      </c>
      <c r="B20" s="105"/>
      <c r="C20" s="94" t="s">
        <v>561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106" t="s">
        <v>562</v>
      </c>
      <c r="AD20" s="106"/>
      <c r="AE20" s="106"/>
      <c r="AF20" s="106"/>
      <c r="AG20" s="107"/>
      <c r="AH20" s="107"/>
    </row>
    <row r="21" spans="1:34" s="111" customFormat="1" ht="21.75" customHeight="1">
      <c r="A21" s="105" t="s">
        <v>100</v>
      </c>
      <c r="B21" s="105"/>
      <c r="C21" s="94" t="s">
        <v>563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106" t="s">
        <v>564</v>
      </c>
      <c r="AD21" s="106"/>
      <c r="AE21" s="106"/>
      <c r="AF21" s="106"/>
      <c r="AG21" s="107"/>
      <c r="AH21" s="107"/>
    </row>
    <row r="22" spans="1:34" s="111" customFormat="1" ht="21.75" customHeight="1">
      <c r="A22" s="105" t="s">
        <v>103</v>
      </c>
      <c r="B22" s="105"/>
      <c r="C22" s="94" t="s">
        <v>565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106" t="s">
        <v>566</v>
      </c>
      <c r="AD22" s="106"/>
      <c r="AE22" s="106"/>
      <c r="AF22" s="106"/>
      <c r="AG22" s="107"/>
      <c r="AH22" s="107"/>
    </row>
    <row r="23" spans="1:34" ht="21.75" customHeight="1">
      <c r="A23" s="105" t="s">
        <v>106</v>
      </c>
      <c r="B23" s="105"/>
      <c r="C23" s="16" t="s">
        <v>567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06" t="s">
        <v>568</v>
      </c>
      <c r="AD23" s="106"/>
      <c r="AE23" s="106"/>
      <c r="AF23" s="106"/>
      <c r="AG23" s="107"/>
      <c r="AH23" s="107"/>
    </row>
    <row r="24" spans="1:34" ht="21.75" customHeight="1">
      <c r="A24" s="105">
        <v>18</v>
      </c>
      <c r="B24" s="105"/>
      <c r="C24" s="16" t="s">
        <v>569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06" t="s">
        <v>570</v>
      </c>
      <c r="AD24" s="106"/>
      <c r="AE24" s="106"/>
      <c r="AF24" s="106"/>
      <c r="AG24" s="107"/>
      <c r="AH24" s="107"/>
    </row>
    <row r="25" spans="1:34" ht="21.75" customHeight="1">
      <c r="A25" s="105">
        <v>19</v>
      </c>
      <c r="B25" s="105"/>
      <c r="C25" s="16" t="s">
        <v>571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06" t="s">
        <v>572</v>
      </c>
      <c r="AD25" s="106"/>
      <c r="AE25" s="106"/>
      <c r="AF25" s="106"/>
      <c r="AG25" s="107"/>
      <c r="AH25" s="107"/>
    </row>
    <row r="26" spans="1:34" ht="21.75" customHeight="1">
      <c r="A26" s="105">
        <v>20</v>
      </c>
      <c r="B26" s="105"/>
      <c r="C26" s="16" t="s">
        <v>573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06" t="s">
        <v>574</v>
      </c>
      <c r="AD26" s="106"/>
      <c r="AE26" s="106"/>
      <c r="AF26" s="106"/>
      <c r="AG26" s="112">
        <f>SUM(AG24:AG25)</f>
        <v>0</v>
      </c>
      <c r="AH26" s="112">
        <f>SUM(AH24:AH25)</f>
        <v>0</v>
      </c>
    </row>
    <row r="27" spans="1:34" s="110" customFormat="1" ht="21.75" customHeight="1">
      <c r="A27" s="102">
        <v>21</v>
      </c>
      <c r="B27" s="102"/>
      <c r="C27" s="95" t="s">
        <v>575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108" t="s">
        <v>576</v>
      </c>
      <c r="AD27" s="108"/>
      <c r="AE27" s="108"/>
      <c r="AF27" s="108"/>
      <c r="AG27" s="109">
        <f>SUM(AG10+AG18+AG19+AG20+AG21+AG22+AG23+AG26)</f>
        <v>25826453</v>
      </c>
      <c r="AH27" s="109">
        <f>SUM(AH10+AH18+AH19+AH20+AH21+AH22+AH23+AH26)</f>
        <v>35111203</v>
      </c>
    </row>
    <row r="28" spans="1:34" ht="21.75" customHeight="1">
      <c r="A28" s="105">
        <v>22</v>
      </c>
      <c r="B28" s="105"/>
      <c r="C28" s="16" t="s">
        <v>577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06" t="s">
        <v>578</v>
      </c>
      <c r="AD28" s="106"/>
      <c r="AE28" s="106"/>
      <c r="AF28" s="106"/>
      <c r="AG28" s="107"/>
      <c r="AH28" s="107"/>
    </row>
    <row r="29" spans="1:34" ht="21.75" customHeight="1">
      <c r="A29" s="105">
        <v>23</v>
      </c>
      <c r="B29" s="105"/>
      <c r="C29" s="16" t="s">
        <v>579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06" t="s">
        <v>580</v>
      </c>
      <c r="AD29" s="106"/>
      <c r="AE29" s="106"/>
      <c r="AF29" s="106"/>
      <c r="AG29" s="107"/>
      <c r="AH29" s="107"/>
    </row>
    <row r="30" spans="1:34" ht="21.75" customHeight="1">
      <c r="A30" s="105">
        <v>24</v>
      </c>
      <c r="B30" s="105"/>
      <c r="C30" s="94" t="s">
        <v>581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106" t="s">
        <v>582</v>
      </c>
      <c r="AD30" s="106"/>
      <c r="AE30" s="106"/>
      <c r="AF30" s="106"/>
      <c r="AG30" s="107"/>
      <c r="AH30" s="107"/>
    </row>
    <row r="31" spans="1:34" s="110" customFormat="1" ht="21.75" customHeight="1">
      <c r="A31" s="105">
        <v>25</v>
      </c>
      <c r="B31" s="105"/>
      <c r="C31" s="94" t="s">
        <v>583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106" t="s">
        <v>584</v>
      </c>
      <c r="AD31" s="106"/>
      <c r="AE31" s="106"/>
      <c r="AF31" s="106"/>
      <c r="AG31" s="107"/>
      <c r="AH31" s="107"/>
    </row>
    <row r="32" spans="1:34" s="110" customFormat="1" ht="21.75" customHeight="1">
      <c r="A32" s="105">
        <v>26</v>
      </c>
      <c r="B32" s="105"/>
      <c r="C32" s="94" t="s">
        <v>585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106" t="s">
        <v>586</v>
      </c>
      <c r="AD32" s="106"/>
      <c r="AE32" s="106"/>
      <c r="AF32" s="106"/>
      <c r="AG32" s="107"/>
      <c r="AH32" s="107"/>
    </row>
    <row r="33" spans="1:34" s="110" customFormat="1" ht="21.75" customHeight="1">
      <c r="A33" s="102">
        <v>27</v>
      </c>
      <c r="B33" s="102"/>
      <c r="C33" s="97" t="s">
        <v>587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108" t="s">
        <v>588</v>
      </c>
      <c r="AD33" s="108"/>
      <c r="AE33" s="108"/>
      <c r="AF33" s="108"/>
      <c r="AG33" s="109">
        <f>SUM(AG28:AG32)</f>
        <v>0</v>
      </c>
      <c r="AH33" s="109">
        <f>SUM(AH28:AH32)</f>
        <v>0</v>
      </c>
    </row>
    <row r="34" spans="1:34" ht="21.75" customHeight="1">
      <c r="A34" s="105">
        <v>28</v>
      </c>
      <c r="B34" s="105"/>
      <c r="C34" s="16" t="s">
        <v>589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06" t="s">
        <v>590</v>
      </c>
      <c r="AD34" s="106"/>
      <c r="AE34" s="106"/>
      <c r="AF34" s="106"/>
      <c r="AG34" s="107"/>
      <c r="AH34" s="107"/>
    </row>
    <row r="35" spans="1:34" ht="21.75" customHeight="1">
      <c r="A35" s="105">
        <v>29</v>
      </c>
      <c r="B35" s="105"/>
      <c r="C35" s="16" t="s">
        <v>591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06" t="s">
        <v>592</v>
      </c>
      <c r="AD35" s="106"/>
      <c r="AE35" s="106"/>
      <c r="AF35" s="106"/>
      <c r="AG35" s="107"/>
      <c r="AH35" s="107"/>
    </row>
    <row r="36" spans="1:34" s="110" customFormat="1" ht="21.75" customHeight="1">
      <c r="A36" s="102">
        <v>30</v>
      </c>
      <c r="B36" s="102"/>
      <c r="C36" s="97" t="s">
        <v>593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108" t="s">
        <v>61</v>
      </c>
      <c r="AD36" s="108"/>
      <c r="AE36" s="108"/>
      <c r="AF36" s="108"/>
      <c r="AG36" s="112">
        <f>SUM(AG27+AG33+AG34+AG35)</f>
        <v>25826453</v>
      </c>
      <c r="AH36" s="112">
        <f>SUM(AH27+AH33+AH34+AH35)</f>
        <v>35111203</v>
      </c>
    </row>
  </sheetData>
  <sheetProtection selectLockedCells="1" selectUnlockedCells="1"/>
  <mergeCells count="100">
    <mergeCell ref="A1:AH1"/>
    <mergeCell ref="A2:AH2"/>
    <mergeCell ref="A3:AH3"/>
    <mergeCell ref="A4:AG4"/>
    <mergeCell ref="A5:B5"/>
    <mergeCell ref="C5:AB5"/>
    <mergeCell ref="AC5:AF5"/>
    <mergeCell ref="A6:B6"/>
    <mergeCell ref="C6:AB6"/>
    <mergeCell ref="AC6:AF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  <mergeCell ref="A35:B35"/>
    <mergeCell ref="C35:AB35"/>
    <mergeCell ref="AC35:AF35"/>
    <mergeCell ref="A36:B36"/>
    <mergeCell ref="C36:AB36"/>
    <mergeCell ref="AC36:AF36"/>
  </mergeCells>
  <printOptions horizontalCentered="1"/>
  <pageMargins left="0.19652777777777777" right="0.19652777777777777" top="0.8451388888888889" bottom="0.5902777777777778" header="0.5118055555555555" footer="0.5118055555555555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zoomScaleSheetLayoutView="100" workbookViewId="0" topLeftCell="A1">
      <pane ySplit="4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2" width="2.7109375" style="26" customWidth="1"/>
    <col min="33" max="34" width="15.57421875" style="26" customWidth="1"/>
    <col min="35" max="16384" width="9.140625" style="26" customWidth="1"/>
  </cols>
  <sheetData>
    <row r="1" spans="1:34" ht="12.75" customHeight="1">
      <c r="A1" s="52" t="s">
        <v>594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3" ht="39" customHeight="1">
      <c r="A2" s="52" t="s">
        <v>595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ht="15.75" customHeight="1">
      <c r="A3" s="31" t="s">
        <v>69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4" ht="34.5" customHeight="1">
      <c r="A4" s="32"/>
      <c r="B4" s="32"/>
      <c r="C4" s="33" t="s">
        <v>596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4" t="s">
        <v>3</v>
      </c>
      <c r="AD4" s="34"/>
      <c r="AE4" s="34"/>
      <c r="AF4" s="34"/>
      <c r="AG4" s="81" t="s">
        <v>70</v>
      </c>
      <c r="AH4" s="81" t="s">
        <v>4</v>
      </c>
    </row>
    <row r="5" spans="1:34" ht="34.5" customHeight="1">
      <c r="A5" s="32" t="s">
        <v>1</v>
      </c>
      <c r="B5" s="32"/>
      <c r="C5" s="33" t="s">
        <v>13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4" t="s">
        <v>71</v>
      </c>
      <c r="AD5" s="34"/>
      <c r="AE5" s="34"/>
      <c r="AF5" s="34"/>
      <c r="AG5" s="81" t="s">
        <v>16</v>
      </c>
      <c r="AH5" s="81" t="s">
        <v>15</v>
      </c>
    </row>
    <row r="6" spans="1:34" ht="20.25" customHeight="1">
      <c r="A6" s="36" t="s">
        <v>72</v>
      </c>
      <c r="B6" s="36"/>
      <c r="C6" s="47" t="s">
        <v>597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1" t="s">
        <v>598</v>
      </c>
      <c r="AD6" s="41"/>
      <c r="AE6" s="41"/>
      <c r="AF6" s="41"/>
      <c r="AG6" s="113"/>
      <c r="AH6" s="113"/>
    </row>
    <row r="7" spans="1:34" ht="20.25" customHeight="1">
      <c r="A7" s="36" t="s">
        <v>73</v>
      </c>
      <c r="B7" s="36"/>
      <c r="C7" s="47" t="s">
        <v>599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1" t="s">
        <v>600</v>
      </c>
      <c r="AD7" s="41"/>
      <c r="AE7" s="41"/>
      <c r="AF7" s="41"/>
      <c r="AG7" s="113"/>
      <c r="AH7" s="113"/>
    </row>
    <row r="8" spans="1:34" ht="20.25" customHeight="1">
      <c r="A8" s="36" t="s">
        <v>74</v>
      </c>
      <c r="B8" s="36"/>
      <c r="C8" s="47" t="s">
        <v>601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1" t="s">
        <v>602</v>
      </c>
      <c r="AD8" s="41"/>
      <c r="AE8" s="41"/>
      <c r="AF8" s="41"/>
      <c r="AG8" s="113"/>
      <c r="AH8" s="113"/>
    </row>
    <row r="9" spans="1:34" ht="20.25" customHeight="1">
      <c r="A9" s="36" t="s">
        <v>75</v>
      </c>
      <c r="B9" s="36"/>
      <c r="C9" s="47" t="s">
        <v>603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1" t="s">
        <v>604</v>
      </c>
      <c r="AD9" s="41"/>
      <c r="AE9" s="41"/>
      <c r="AF9" s="41"/>
      <c r="AG9" s="114">
        <f>SUM(AG6:AG8)</f>
        <v>0</v>
      </c>
      <c r="AH9" s="114">
        <f>SUM(AH6:AH8)</f>
        <v>0</v>
      </c>
    </row>
    <row r="10" spans="1:34" s="40" customFormat="1" ht="20.25" customHeight="1">
      <c r="A10" s="36" t="s">
        <v>76</v>
      </c>
      <c r="B10" s="36"/>
      <c r="C10" s="115" t="s">
        <v>605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41" t="s">
        <v>606</v>
      </c>
      <c r="AD10" s="41"/>
      <c r="AE10" s="41"/>
      <c r="AF10" s="41"/>
      <c r="AG10" s="113"/>
      <c r="AH10" s="113"/>
    </row>
    <row r="11" spans="1:34" ht="20.25" customHeight="1">
      <c r="A11" s="36" t="s">
        <v>78</v>
      </c>
      <c r="B11" s="36"/>
      <c r="C11" s="47" t="s">
        <v>607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1" t="s">
        <v>608</v>
      </c>
      <c r="AD11" s="41"/>
      <c r="AE11" s="41"/>
      <c r="AF11" s="41"/>
      <c r="AG11" s="113"/>
      <c r="AH11" s="113"/>
    </row>
    <row r="12" spans="1:34" ht="20.25" customHeight="1">
      <c r="A12" s="36" t="s">
        <v>79</v>
      </c>
      <c r="B12" s="36"/>
      <c r="C12" s="47" t="s">
        <v>609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1" t="s">
        <v>610</v>
      </c>
      <c r="AD12" s="41"/>
      <c r="AE12" s="41"/>
      <c r="AF12" s="41"/>
      <c r="AG12" s="113"/>
      <c r="AH12" s="113"/>
    </row>
    <row r="13" spans="1:34" ht="20.25" customHeight="1">
      <c r="A13" s="36" t="s">
        <v>82</v>
      </c>
      <c r="B13" s="36"/>
      <c r="C13" s="47" t="s">
        <v>611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1" t="s">
        <v>612</v>
      </c>
      <c r="AD13" s="41"/>
      <c r="AE13" s="41"/>
      <c r="AF13" s="41"/>
      <c r="AG13" s="113"/>
      <c r="AH13" s="113"/>
    </row>
    <row r="14" spans="1:34" ht="20.25" customHeight="1">
      <c r="A14" s="36" t="s">
        <v>85</v>
      </c>
      <c r="B14" s="36"/>
      <c r="C14" s="47" t="s">
        <v>613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1" t="s">
        <v>614</v>
      </c>
      <c r="AD14" s="41"/>
      <c r="AE14" s="41"/>
      <c r="AF14" s="41"/>
      <c r="AG14" s="113"/>
      <c r="AH14" s="113"/>
    </row>
    <row r="15" spans="1:34" ht="20.25" customHeight="1">
      <c r="A15" s="36">
        <v>10</v>
      </c>
      <c r="B15" s="36"/>
      <c r="C15" s="47" t="s">
        <v>615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1" t="s">
        <v>616</v>
      </c>
      <c r="AD15" s="41"/>
      <c r="AE15" s="41"/>
      <c r="AF15" s="41"/>
      <c r="AG15" s="113"/>
      <c r="AH15" s="113"/>
    </row>
    <row r="16" spans="1:34" ht="20.25" customHeight="1">
      <c r="A16" s="36">
        <v>11</v>
      </c>
      <c r="B16" s="36"/>
      <c r="C16" s="115" t="s">
        <v>617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41" t="s">
        <v>618</v>
      </c>
      <c r="AD16" s="41"/>
      <c r="AE16" s="41"/>
      <c r="AF16" s="41"/>
      <c r="AG16" s="114">
        <f>SUM(AG10:AG15)</f>
        <v>0</v>
      </c>
      <c r="AH16" s="114">
        <f>SUM(AH10:AH15)</f>
        <v>0</v>
      </c>
    </row>
    <row r="17" spans="1:34" ht="20.25" customHeight="1">
      <c r="A17" s="36">
        <v>12</v>
      </c>
      <c r="B17" s="36"/>
      <c r="C17" s="115" t="s">
        <v>619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41" t="s">
        <v>620</v>
      </c>
      <c r="AD17" s="41"/>
      <c r="AE17" s="41"/>
      <c r="AF17" s="41"/>
      <c r="AG17" s="113"/>
      <c r="AH17" s="113"/>
    </row>
    <row r="18" spans="1:34" ht="20.25" customHeight="1">
      <c r="A18" s="36">
        <v>13</v>
      </c>
      <c r="B18" s="36"/>
      <c r="C18" s="115" t="s">
        <v>621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41" t="s">
        <v>622</v>
      </c>
      <c r="AD18" s="41"/>
      <c r="AE18" s="41"/>
      <c r="AF18" s="41"/>
      <c r="AG18" s="114">
        <v>615002</v>
      </c>
      <c r="AH18" s="114">
        <v>6401862</v>
      </c>
    </row>
    <row r="19" spans="1:34" ht="20.25" customHeight="1">
      <c r="A19" s="36">
        <v>14</v>
      </c>
      <c r="B19" s="36"/>
      <c r="C19" s="115" t="s">
        <v>623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41" t="s">
        <v>624</v>
      </c>
      <c r="AD19" s="41"/>
      <c r="AE19" s="41"/>
      <c r="AF19" s="41"/>
      <c r="AG19" s="113"/>
      <c r="AH19" s="113">
        <v>7732511</v>
      </c>
    </row>
    <row r="20" spans="1:34" ht="20.25" customHeight="1">
      <c r="A20" s="36">
        <v>15</v>
      </c>
      <c r="B20" s="36"/>
      <c r="C20" s="115" t="s">
        <v>625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41" t="s">
        <v>626</v>
      </c>
      <c r="AD20" s="41"/>
      <c r="AE20" s="41"/>
      <c r="AF20" s="41"/>
      <c r="AG20" s="113"/>
      <c r="AH20" s="113"/>
    </row>
    <row r="21" spans="1:34" ht="20.25" customHeight="1">
      <c r="A21" s="36">
        <v>16</v>
      </c>
      <c r="B21" s="36"/>
      <c r="C21" s="115" t="s">
        <v>627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41" t="s">
        <v>628</v>
      </c>
      <c r="AD21" s="41"/>
      <c r="AE21" s="41"/>
      <c r="AF21" s="41"/>
      <c r="AG21" s="113"/>
      <c r="AH21" s="113"/>
    </row>
    <row r="22" spans="1:34" ht="20.25" customHeight="1">
      <c r="A22" s="36">
        <v>17</v>
      </c>
      <c r="B22" s="36"/>
      <c r="C22" s="115" t="s">
        <v>629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41" t="s">
        <v>630</v>
      </c>
      <c r="AD22" s="41"/>
      <c r="AE22" s="41"/>
      <c r="AF22" s="41"/>
      <c r="AG22" s="113"/>
      <c r="AH22" s="113"/>
    </row>
    <row r="23" spans="1:34" ht="20.25" customHeight="1">
      <c r="A23" s="36">
        <v>18</v>
      </c>
      <c r="B23" s="36"/>
      <c r="C23" s="115" t="s">
        <v>631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41" t="s">
        <v>632</v>
      </c>
      <c r="AD23" s="41"/>
      <c r="AE23" s="41"/>
      <c r="AF23" s="41"/>
      <c r="AG23" s="113"/>
      <c r="AH23" s="113"/>
    </row>
    <row r="24" spans="1:34" ht="20.25" customHeight="1">
      <c r="A24" s="36">
        <v>19</v>
      </c>
      <c r="B24" s="36"/>
      <c r="C24" s="115" t="s">
        <v>633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41" t="s">
        <v>634</v>
      </c>
      <c r="AD24" s="41"/>
      <c r="AE24" s="41"/>
      <c r="AF24" s="41"/>
      <c r="AG24" s="113"/>
      <c r="AH24" s="113"/>
    </row>
    <row r="25" spans="1:34" ht="20.25" customHeight="1">
      <c r="A25" s="36">
        <v>20</v>
      </c>
      <c r="B25" s="36"/>
      <c r="C25" s="115" t="s">
        <v>635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41" t="s">
        <v>636</v>
      </c>
      <c r="AD25" s="41"/>
      <c r="AE25" s="41"/>
      <c r="AF25" s="41"/>
      <c r="AG25" s="114">
        <f>SUM(AG23:AG24)</f>
        <v>0</v>
      </c>
      <c r="AH25" s="114">
        <f>SUM(AH23:AH24)</f>
        <v>0</v>
      </c>
    </row>
    <row r="26" spans="1:34" ht="20.25" customHeight="1">
      <c r="A26" s="36">
        <v>21</v>
      </c>
      <c r="B26" s="36"/>
      <c r="C26" s="115" t="s">
        <v>637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41" t="s">
        <v>638</v>
      </c>
      <c r="AD26" s="41"/>
      <c r="AE26" s="41"/>
      <c r="AF26" s="41"/>
      <c r="AG26" s="114">
        <f>SUM(AG9+AG16+AG17+AG18+AG19+AG20+AG21+AG22+AG25)</f>
        <v>615002</v>
      </c>
      <c r="AH26" s="114">
        <f>SUM(AH9+AH16+AH17+AH18+AH19+AH20+AH21+AH22+AH25)</f>
        <v>14134373</v>
      </c>
    </row>
    <row r="27" spans="1:34" ht="20.25" customHeight="1">
      <c r="A27" s="36">
        <v>22</v>
      </c>
      <c r="B27" s="36"/>
      <c r="C27" s="115" t="s">
        <v>639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41" t="s">
        <v>640</v>
      </c>
      <c r="AD27" s="41"/>
      <c r="AE27" s="41"/>
      <c r="AF27" s="41"/>
      <c r="AG27" s="113"/>
      <c r="AH27" s="113"/>
    </row>
    <row r="28" spans="1:34" ht="20.25" customHeight="1">
      <c r="A28" s="36">
        <v>23</v>
      </c>
      <c r="B28" s="36"/>
      <c r="C28" s="47" t="s">
        <v>641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1" t="s">
        <v>642</v>
      </c>
      <c r="AD28" s="41"/>
      <c r="AE28" s="41"/>
      <c r="AF28" s="41"/>
      <c r="AG28" s="113"/>
      <c r="AH28" s="113"/>
    </row>
    <row r="29" spans="1:34" ht="20.25" customHeight="1">
      <c r="A29" s="36">
        <v>24</v>
      </c>
      <c r="B29" s="36"/>
      <c r="C29" s="115" t="s">
        <v>643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41" t="s">
        <v>644</v>
      </c>
      <c r="AD29" s="41"/>
      <c r="AE29" s="41"/>
      <c r="AF29" s="41"/>
      <c r="AG29" s="113"/>
      <c r="AH29" s="113"/>
    </row>
    <row r="30" spans="1:34" ht="20.25" customHeight="1">
      <c r="A30" s="36">
        <v>25</v>
      </c>
      <c r="B30" s="36"/>
      <c r="C30" s="115" t="s">
        <v>645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41" t="s">
        <v>646</v>
      </c>
      <c r="AD30" s="41"/>
      <c r="AE30" s="41"/>
      <c r="AF30" s="41"/>
      <c r="AG30" s="113"/>
      <c r="AH30" s="113"/>
    </row>
    <row r="31" spans="1:34" ht="20.25" customHeight="1">
      <c r="A31" s="36">
        <v>26</v>
      </c>
      <c r="B31" s="36"/>
      <c r="C31" s="115" t="s">
        <v>647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41" t="s">
        <v>648</v>
      </c>
      <c r="AD31" s="41"/>
      <c r="AE31" s="41"/>
      <c r="AF31" s="41"/>
      <c r="AG31" s="113"/>
      <c r="AH31" s="113"/>
    </row>
    <row r="32" spans="1:34" ht="20.25" customHeight="1">
      <c r="A32" s="36">
        <v>27</v>
      </c>
      <c r="B32" s="36"/>
      <c r="C32" s="115" t="s">
        <v>649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41" t="s">
        <v>650</v>
      </c>
      <c r="AD32" s="41"/>
      <c r="AE32" s="41"/>
      <c r="AF32" s="41"/>
      <c r="AG32" s="114">
        <f>SUM(AG27:AG31)</f>
        <v>0</v>
      </c>
      <c r="AH32" s="114">
        <f>SUM(AH27:AH31)</f>
        <v>0</v>
      </c>
    </row>
    <row r="33" spans="1:34" ht="20.25" customHeight="1">
      <c r="A33" s="36">
        <v>28</v>
      </c>
      <c r="B33" s="36"/>
      <c r="C33" s="47" t="s">
        <v>651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1" t="s">
        <v>652</v>
      </c>
      <c r="AD33" s="41"/>
      <c r="AE33" s="41"/>
      <c r="AF33" s="41"/>
      <c r="AG33" s="116"/>
      <c r="AH33" s="116"/>
    </row>
    <row r="34" spans="1:34" ht="20.25" customHeight="1">
      <c r="A34" s="36">
        <v>29</v>
      </c>
      <c r="B34" s="36"/>
      <c r="C34" s="47" t="s">
        <v>653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1" t="s">
        <v>654</v>
      </c>
      <c r="AD34" s="41"/>
      <c r="AE34" s="41"/>
      <c r="AF34" s="41"/>
      <c r="AG34" s="116"/>
      <c r="AH34" s="116"/>
    </row>
    <row r="35" spans="1:34" ht="20.25" customHeight="1">
      <c r="A35" s="33">
        <v>30</v>
      </c>
      <c r="B35" s="33"/>
      <c r="C35" s="117" t="s">
        <v>655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45" t="s">
        <v>47</v>
      </c>
      <c r="AD35" s="45"/>
      <c r="AE35" s="45"/>
      <c r="AF35" s="45"/>
      <c r="AG35" s="114">
        <f>SUM(AG26+AG32+AG33+AG34)</f>
        <v>615002</v>
      </c>
      <c r="AH35" s="114">
        <f>SUM(AH26+AH32+AH33+AH34)</f>
        <v>14134373</v>
      </c>
    </row>
  </sheetData>
  <sheetProtection selectLockedCells="1" selectUnlockedCells="1"/>
  <mergeCells count="99">
    <mergeCell ref="A1:AH1"/>
    <mergeCell ref="A2:AG2"/>
    <mergeCell ref="A3:AG3"/>
    <mergeCell ref="A4:B4"/>
    <mergeCell ref="C4:AB4"/>
    <mergeCell ref="AC4:AF4"/>
    <mergeCell ref="A5:B5"/>
    <mergeCell ref="C5:AB5"/>
    <mergeCell ref="AC5:AF5"/>
    <mergeCell ref="A6:B6"/>
    <mergeCell ref="C6:AB6"/>
    <mergeCell ref="AC6:AF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  <mergeCell ref="A35:B35"/>
    <mergeCell ref="C35:AB35"/>
    <mergeCell ref="AC35:AF35"/>
  </mergeCells>
  <printOptions horizontalCentered="1"/>
  <pageMargins left="0.19652777777777777" right="0.19652777777777777" top="0.70625" bottom="0.5902777777777778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100" workbookViewId="0" topLeftCell="A1">
      <selection activeCell="C10" sqref="C10"/>
    </sheetView>
  </sheetViews>
  <sheetFormatPr defaultColWidth="9.140625" defaultRowHeight="12.75" customHeight="1"/>
  <cols>
    <col min="1" max="1" width="6.140625" style="118" customWidth="1"/>
    <col min="2" max="2" width="40.140625" style="119" customWidth="1"/>
    <col min="3" max="3" width="13.57421875" style="119" customWidth="1"/>
    <col min="4" max="4" width="12.421875" style="119" customWidth="1"/>
    <col min="5" max="5" width="12.140625" style="119" customWidth="1"/>
    <col min="6" max="16384" width="9.140625" style="120" customWidth="1"/>
  </cols>
  <sheetData>
    <row r="1" spans="1:5" ht="28.5" customHeight="1">
      <c r="A1" s="121" t="s">
        <v>656</v>
      </c>
      <c r="B1" s="121"/>
      <c r="C1" s="121"/>
      <c r="D1" s="121"/>
      <c r="E1" s="121"/>
    </row>
    <row r="2" spans="1:5" ht="28.5" customHeight="1">
      <c r="A2" s="122" t="s">
        <v>657</v>
      </c>
      <c r="B2" s="122"/>
      <c r="C2" s="122"/>
      <c r="D2" s="122"/>
      <c r="E2" s="122"/>
    </row>
    <row r="3" spans="1:5" ht="15" customHeight="1">
      <c r="A3" s="123"/>
      <c r="B3" s="124"/>
      <c r="C3" s="124"/>
      <c r="D3" s="124"/>
      <c r="E3" s="124"/>
    </row>
    <row r="4" spans="1:5" ht="15" customHeight="1">
      <c r="A4" s="123"/>
      <c r="B4" s="124"/>
      <c r="C4" s="124"/>
      <c r="D4" s="125" t="s">
        <v>658</v>
      </c>
      <c r="E4" s="125"/>
    </row>
    <row r="5" spans="1:5" ht="15" customHeight="1">
      <c r="A5" s="126"/>
      <c r="B5" s="126" t="s">
        <v>2</v>
      </c>
      <c r="C5" s="126" t="s">
        <v>3</v>
      </c>
      <c r="D5" s="126" t="s">
        <v>70</v>
      </c>
      <c r="E5" s="126" t="s">
        <v>4</v>
      </c>
    </row>
    <row r="6" spans="1:5" ht="47.25" customHeight="1">
      <c r="A6" s="127" t="s">
        <v>659</v>
      </c>
      <c r="B6" s="128" t="s">
        <v>660</v>
      </c>
      <c r="C6" s="127" t="s">
        <v>661</v>
      </c>
      <c r="D6" s="127" t="s">
        <v>662</v>
      </c>
      <c r="E6" s="127" t="s">
        <v>663</v>
      </c>
    </row>
    <row r="7" spans="1:5" ht="31.5" customHeight="1">
      <c r="A7" s="129">
        <v>1</v>
      </c>
      <c r="B7" s="130" t="s">
        <v>664</v>
      </c>
      <c r="C7" s="131">
        <f>SUM('2.Költségvetési bevételek'!AG19:AJ19)</f>
        <v>32957836</v>
      </c>
      <c r="D7" s="131">
        <v>33000000</v>
      </c>
      <c r="E7" s="131">
        <v>33000000</v>
      </c>
    </row>
    <row r="8" spans="1:5" ht="15" customHeight="1">
      <c r="A8" s="129">
        <v>2</v>
      </c>
      <c r="B8" s="130" t="s">
        <v>665</v>
      </c>
      <c r="C8" s="131">
        <f>SUM('2.Költségvetési bevételek'!AG39:AJ39)</f>
        <v>56400000</v>
      </c>
      <c r="D8" s="131">
        <v>57000000</v>
      </c>
      <c r="E8" s="131">
        <v>57000000</v>
      </c>
    </row>
    <row r="9" spans="1:5" ht="15" customHeight="1">
      <c r="A9" s="129">
        <v>3</v>
      </c>
      <c r="B9" s="130" t="s">
        <v>56</v>
      </c>
      <c r="C9" s="131">
        <f>SUM('2.Költségvetési bevételek'!AG55:AJ55)</f>
        <v>13035870</v>
      </c>
      <c r="D9" s="131">
        <v>13000000</v>
      </c>
      <c r="E9" s="131">
        <v>13000000</v>
      </c>
    </row>
    <row r="10" spans="1:5" ht="15" customHeight="1">
      <c r="A10" s="129">
        <v>4</v>
      </c>
      <c r="B10" s="130" t="s">
        <v>666</v>
      </c>
      <c r="C10" s="131">
        <f>SUM('2.Költségvetési bevételek'!AG67:AJ67)</f>
        <v>0</v>
      </c>
      <c r="D10" s="131">
        <v>0</v>
      </c>
      <c r="E10" s="131"/>
    </row>
    <row r="11" spans="1:5" ht="31.5" customHeight="1">
      <c r="A11" s="129">
        <v>5</v>
      </c>
      <c r="B11" s="132" t="s">
        <v>667</v>
      </c>
      <c r="C11" s="133">
        <f>SUM(C7:C10)</f>
        <v>102393706</v>
      </c>
      <c r="D11" s="133">
        <f>SUM(D7:D10)</f>
        <v>103000000</v>
      </c>
      <c r="E11" s="133">
        <f>SUM(E7:E10)</f>
        <v>103000000</v>
      </c>
    </row>
    <row r="12" spans="1:5" ht="17.25" customHeight="1">
      <c r="A12" s="129">
        <v>6</v>
      </c>
      <c r="B12" s="130" t="s">
        <v>20</v>
      </c>
      <c r="C12" s="131">
        <f>SUM('1.Noszlop Önk.mérleg'!H5)</f>
        <v>21632000</v>
      </c>
      <c r="D12" s="131">
        <v>22000000</v>
      </c>
      <c r="E12" s="131">
        <v>22000000</v>
      </c>
    </row>
    <row r="13" spans="1:5" ht="27.75" customHeight="1">
      <c r="A13" s="129">
        <v>7</v>
      </c>
      <c r="B13" s="130" t="s">
        <v>668</v>
      </c>
      <c r="C13" s="131">
        <f>SUM('1.Noszlop Önk.mérleg'!H6)</f>
        <v>4679400</v>
      </c>
      <c r="D13" s="131">
        <v>4700000</v>
      </c>
      <c r="E13" s="131">
        <v>4700000</v>
      </c>
    </row>
    <row r="14" spans="1:5" ht="17.25" customHeight="1">
      <c r="A14" s="129">
        <v>8</v>
      </c>
      <c r="B14" s="130" t="s">
        <v>669</v>
      </c>
      <c r="C14" s="131">
        <f>SUM('1.Noszlop Önk.mérleg'!H7)</f>
        <v>43805027</v>
      </c>
      <c r="D14" s="131">
        <v>44000000</v>
      </c>
      <c r="E14" s="131">
        <v>44000000</v>
      </c>
    </row>
    <row r="15" spans="1:5" ht="17.25" customHeight="1">
      <c r="A15" s="129">
        <v>9</v>
      </c>
      <c r="B15" s="130" t="s">
        <v>32</v>
      </c>
      <c r="C15" s="131">
        <f>SUM('1.Noszlop Önk.mérleg'!H8)</f>
        <v>1894000</v>
      </c>
      <c r="D15" s="131">
        <v>2000000</v>
      </c>
      <c r="E15" s="131">
        <v>2000000</v>
      </c>
    </row>
    <row r="16" spans="1:5" ht="17.25" customHeight="1">
      <c r="A16" s="129">
        <v>10</v>
      </c>
      <c r="B16" s="130" t="s">
        <v>36</v>
      </c>
      <c r="C16" s="131">
        <f>SUM('1.Noszlop Önk.mérleg'!H9)</f>
        <v>11558800</v>
      </c>
      <c r="D16" s="131">
        <v>11000000</v>
      </c>
      <c r="E16" s="131">
        <v>11000000</v>
      </c>
    </row>
    <row r="17" spans="1:5" ht="31.5" customHeight="1">
      <c r="A17" s="129">
        <v>11</v>
      </c>
      <c r="B17" s="132" t="s">
        <v>670</v>
      </c>
      <c r="C17" s="133">
        <f>SUM(C12:C16)</f>
        <v>83569227</v>
      </c>
      <c r="D17" s="133">
        <f>SUM(D12:D16)</f>
        <v>83700000</v>
      </c>
      <c r="E17" s="133">
        <f>SUM(E12:E16)</f>
        <v>83700000</v>
      </c>
    </row>
  </sheetData>
  <sheetProtection selectLockedCells="1" selectUnlockedCells="1"/>
  <mergeCells count="3">
    <mergeCell ref="A1:E1"/>
    <mergeCell ref="A2:E2"/>
    <mergeCell ref="D4:E4"/>
  </mergeCells>
  <printOptions/>
  <pageMargins left="0.7875" right="0.7875" top="1.0631944444444446" bottom="1.0631944444444446" header="0.7875" footer="0.5118055555555555"/>
  <pageSetup fitToHeight="1" fitToWidth="1" horizontalDpi="300" verticalDpi="300" orientation="portrait" paperSize="9"/>
  <headerFooter alignWithMargins="0">
    <oddHeader>&amp;L&amp;"MS Sans Serif,Általános"NOSZLOP KÖZSÉG
ÖNKORMÁNYZATA&amp;R&amp;"MS Sans Serif,Általános"7.melléklet az...................önkormányzati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L17" sqref="L17"/>
    </sheetView>
  </sheetViews>
  <sheetFormatPr defaultColWidth="9.140625" defaultRowHeight="12.75" customHeight="1"/>
  <cols>
    <col min="1" max="1" width="5.8515625" style="118" customWidth="1"/>
    <col min="2" max="2" width="40.140625" style="119" customWidth="1"/>
    <col min="3" max="3" width="13.57421875" style="119" customWidth="1"/>
    <col min="4" max="4" width="11.140625" style="119" customWidth="1"/>
    <col min="5" max="5" width="12.140625" style="119" customWidth="1"/>
    <col min="6" max="16384" width="9.140625" style="120" customWidth="1"/>
  </cols>
  <sheetData>
    <row r="1" spans="1:5" ht="35.25" customHeight="1">
      <c r="A1" s="121" t="s">
        <v>671</v>
      </c>
      <c r="B1" s="121"/>
      <c r="C1" s="121"/>
      <c r="D1" s="121"/>
      <c r="E1" s="121"/>
    </row>
    <row r="2" spans="1:5" ht="35.25" customHeight="1">
      <c r="A2" s="122" t="s">
        <v>657</v>
      </c>
      <c r="B2" s="122"/>
      <c r="C2" s="122"/>
      <c r="D2" s="122"/>
      <c r="E2" s="122"/>
    </row>
    <row r="3" spans="1:5" ht="15" customHeight="1">
      <c r="A3" s="123"/>
      <c r="B3" s="124"/>
      <c r="C3" s="124"/>
      <c r="D3" s="124"/>
      <c r="E3" s="124"/>
    </row>
    <row r="4" spans="1:5" ht="15" customHeight="1">
      <c r="A4" s="123"/>
      <c r="B4" s="124"/>
      <c r="C4" s="124"/>
      <c r="D4" s="125" t="s">
        <v>672</v>
      </c>
      <c r="E4" s="125"/>
    </row>
    <row r="5" spans="1:5" ht="15" customHeight="1">
      <c r="A5" s="126"/>
      <c r="B5" s="126" t="s">
        <v>2</v>
      </c>
      <c r="C5" s="126" t="s">
        <v>3</v>
      </c>
      <c r="D5" s="126" t="s">
        <v>70</v>
      </c>
      <c r="E5" s="126" t="s">
        <v>4</v>
      </c>
    </row>
    <row r="6" spans="1:5" ht="47.25" customHeight="1">
      <c r="A6" s="127" t="s">
        <v>659</v>
      </c>
      <c r="B6" s="128" t="s">
        <v>660</v>
      </c>
      <c r="C6" s="127" t="s">
        <v>661</v>
      </c>
      <c r="D6" s="127" t="s">
        <v>662</v>
      </c>
      <c r="E6" s="127" t="s">
        <v>663</v>
      </c>
    </row>
    <row r="7" spans="1:5" ht="15.75" customHeight="1">
      <c r="A7" s="129">
        <v>1</v>
      </c>
      <c r="B7" s="134" t="s">
        <v>673</v>
      </c>
      <c r="C7" s="134"/>
      <c r="D7" s="134"/>
      <c r="E7" s="134"/>
    </row>
    <row r="8" spans="1:5" ht="31.5" customHeight="1">
      <c r="A8" s="129">
        <v>2</v>
      </c>
      <c r="B8" s="130" t="s">
        <v>674</v>
      </c>
      <c r="C8" s="131">
        <f>SUM('2.Költségvetési bevételek'!AK20:AN20)</f>
        <v>20000000</v>
      </c>
      <c r="D8" s="131">
        <v>0</v>
      </c>
      <c r="E8" s="131">
        <v>0</v>
      </c>
    </row>
    <row r="9" spans="1:5" ht="15" customHeight="1">
      <c r="A9" s="129">
        <v>3</v>
      </c>
      <c r="B9" s="130" t="s">
        <v>60</v>
      </c>
      <c r="C9" s="131">
        <v>3000000</v>
      </c>
      <c r="D9" s="131">
        <v>3000000</v>
      </c>
      <c r="E9" s="131">
        <v>3000000</v>
      </c>
    </row>
    <row r="10" spans="1:5" ht="15" customHeight="1">
      <c r="A10" s="129">
        <v>4</v>
      </c>
      <c r="B10" s="130" t="s">
        <v>675</v>
      </c>
      <c r="C10" s="131">
        <f>SUM('4.Finanszírozási bevételek'!AG16)</f>
        <v>25211451</v>
      </c>
      <c r="D10" s="131">
        <v>10000000</v>
      </c>
      <c r="E10" s="131">
        <v>10000000</v>
      </c>
    </row>
    <row r="11" spans="1:5" ht="31.5" customHeight="1">
      <c r="A11" s="129">
        <v>5</v>
      </c>
      <c r="B11" s="132" t="s">
        <v>676</v>
      </c>
      <c r="C11" s="133">
        <f>SUM(C8:C10)</f>
        <v>48211451</v>
      </c>
      <c r="D11" s="133">
        <f>SUM(D8:D10)</f>
        <v>13000000</v>
      </c>
      <c r="E11" s="133">
        <f>SUM(E8:E10)</f>
        <v>13000000</v>
      </c>
    </row>
    <row r="12" spans="1:5" ht="15.75" customHeight="1">
      <c r="A12" s="129">
        <v>6</v>
      </c>
      <c r="B12" s="135" t="s">
        <v>677</v>
      </c>
      <c r="C12" s="136"/>
      <c r="D12" s="136"/>
      <c r="E12" s="136"/>
    </row>
    <row r="13" spans="1:5" ht="17.25" customHeight="1">
      <c r="A13" s="129">
        <v>7</v>
      </c>
      <c r="B13" s="130" t="s">
        <v>40</v>
      </c>
      <c r="C13" s="131">
        <f>SUM('3.Költségvetési kiadások'!AK84:AN84)</f>
        <v>22058332</v>
      </c>
      <c r="D13" s="131">
        <v>10000000</v>
      </c>
      <c r="E13" s="131">
        <v>10000000</v>
      </c>
    </row>
    <row r="14" spans="1:5" ht="27.75" customHeight="1">
      <c r="A14" s="129">
        <v>8</v>
      </c>
      <c r="B14" s="130" t="s">
        <v>44</v>
      </c>
      <c r="C14" s="131">
        <f>SUM('3.Költségvetési kiadások'!AK89:AN89)</f>
        <v>17617640</v>
      </c>
      <c r="D14" s="131">
        <v>10000000</v>
      </c>
      <c r="E14" s="131">
        <v>10000000</v>
      </c>
    </row>
    <row r="15" spans="1:5" ht="17.25" customHeight="1">
      <c r="A15" s="129">
        <v>9</v>
      </c>
      <c r="B15" s="130" t="s">
        <v>530</v>
      </c>
      <c r="C15" s="131"/>
      <c r="D15" s="131">
        <v>0</v>
      </c>
      <c r="E15" s="131">
        <v>0</v>
      </c>
    </row>
    <row r="16" spans="1:5" ht="17.25" customHeight="1">
      <c r="A16" s="129">
        <v>10</v>
      </c>
      <c r="B16" s="130" t="s">
        <v>48</v>
      </c>
      <c r="C16" s="131"/>
      <c r="D16" s="131">
        <v>0</v>
      </c>
      <c r="E16" s="131">
        <v>0</v>
      </c>
    </row>
    <row r="17" spans="1:5" ht="31.5" customHeight="1">
      <c r="A17" s="129">
        <v>11</v>
      </c>
      <c r="B17" s="132" t="s">
        <v>678</v>
      </c>
      <c r="C17" s="133">
        <f>SUM(C13:C16)</f>
        <v>39675972</v>
      </c>
      <c r="D17" s="133">
        <f>SUM(D13:D16)</f>
        <v>20000000</v>
      </c>
      <c r="E17" s="133">
        <f>SUM(E13:E16)</f>
        <v>20000000</v>
      </c>
    </row>
  </sheetData>
  <sheetProtection selectLockedCells="1" selectUnlockedCells="1"/>
  <mergeCells count="4">
    <mergeCell ref="A1:E1"/>
    <mergeCell ref="A2:E2"/>
    <mergeCell ref="D4:E4"/>
    <mergeCell ref="B7:E7"/>
  </mergeCells>
  <printOptions/>
  <pageMargins left="0.7875" right="0.7875" top="1.0631944444444446" bottom="1.0631944444444446" header="0.7875" footer="0.5118055555555555"/>
  <pageSetup horizontalDpi="300" verticalDpi="300" orientation="portrait" paperSize="9"/>
  <headerFooter alignWithMargins="0">
    <oddHeader>&amp;L&amp;"MS Sans Serif,Általános"NOSZLOP KÖZSÉG
ÖNKORMÁNYZATA&amp;R&amp;"MS Sans Serif,Általános"8.melléklet az......................önkormányzati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SheetLayoutView="100" workbookViewId="0" topLeftCell="A1">
      <selection activeCell="C26" sqref="C26"/>
    </sheetView>
  </sheetViews>
  <sheetFormatPr defaultColWidth="9.140625" defaultRowHeight="14.25" customHeight="1"/>
  <cols>
    <col min="1" max="1" width="9.140625" style="137" customWidth="1"/>
    <col min="2" max="2" width="37.140625" style="137" customWidth="1"/>
    <col min="3" max="3" width="14.421875" style="137" customWidth="1"/>
    <col min="4" max="6" width="11.28125" style="137" customWidth="1"/>
    <col min="7" max="7" width="11.140625" style="137" customWidth="1"/>
    <col min="8" max="15" width="11.28125" style="137" customWidth="1"/>
    <col min="16" max="16" width="12.421875" style="137" customWidth="1"/>
    <col min="17" max="16384" width="9.140625" style="137" customWidth="1"/>
  </cols>
  <sheetData>
    <row r="1" spans="2:15" ht="28.5" customHeight="1">
      <c r="B1" s="138" t="s">
        <v>679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3" spans="2:15" ht="14.25" customHeight="1">
      <c r="B3" s="138" t="s">
        <v>680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2:15" ht="14.25" customHeight="1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5" ht="14.25" customHeight="1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 t="s">
        <v>681</v>
      </c>
      <c r="N5" s="140"/>
      <c r="O5" s="140"/>
    </row>
    <row r="6" spans="1:15" ht="14.25" customHeight="1">
      <c r="A6" s="141"/>
      <c r="B6" s="142" t="s">
        <v>2</v>
      </c>
      <c r="C6" s="143" t="s">
        <v>3</v>
      </c>
      <c r="D6" s="143" t="s">
        <v>70</v>
      </c>
      <c r="E6" s="143" t="s">
        <v>4</v>
      </c>
      <c r="F6" s="143" t="s">
        <v>5</v>
      </c>
      <c r="G6" s="143" t="s">
        <v>6</v>
      </c>
      <c r="H6" s="143" t="s">
        <v>7</v>
      </c>
      <c r="I6" s="143" t="s">
        <v>8</v>
      </c>
      <c r="J6" s="143" t="s">
        <v>9</v>
      </c>
      <c r="K6" s="143" t="s">
        <v>443</v>
      </c>
      <c r="L6" s="143" t="s">
        <v>444</v>
      </c>
      <c r="M6" s="144" t="s">
        <v>445</v>
      </c>
      <c r="N6" s="144" t="s">
        <v>446</v>
      </c>
      <c r="O6" s="144" t="s">
        <v>447</v>
      </c>
    </row>
    <row r="7" spans="1:15" ht="15" customHeight="1">
      <c r="A7" s="145" t="s">
        <v>659</v>
      </c>
      <c r="B7" s="146" t="s">
        <v>682</v>
      </c>
      <c r="C7" s="147" t="s">
        <v>683</v>
      </c>
      <c r="D7" s="148" t="s">
        <v>684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5" customHeight="1">
      <c r="A8" s="145"/>
      <c r="B8" s="146"/>
      <c r="C8" s="147"/>
      <c r="D8" s="149" t="s">
        <v>685</v>
      </c>
      <c r="E8" s="149" t="s">
        <v>686</v>
      </c>
      <c r="F8" s="149" t="s">
        <v>687</v>
      </c>
      <c r="G8" s="149" t="s">
        <v>688</v>
      </c>
      <c r="H8" s="149" t="s">
        <v>689</v>
      </c>
      <c r="I8" s="149" t="s">
        <v>690</v>
      </c>
      <c r="J8" s="149" t="s">
        <v>691</v>
      </c>
      <c r="K8" s="149" t="s">
        <v>692</v>
      </c>
      <c r="L8" s="149" t="s">
        <v>693</v>
      </c>
      <c r="M8" s="149" t="s">
        <v>694</v>
      </c>
      <c r="N8" s="149" t="s">
        <v>695</v>
      </c>
      <c r="O8" s="149" t="s">
        <v>696</v>
      </c>
    </row>
    <row r="9" spans="1:15" ht="21" customHeight="1">
      <c r="A9" s="149">
        <v>1</v>
      </c>
      <c r="B9" s="150" t="s">
        <v>697</v>
      </c>
      <c r="C9" s="151">
        <f>SUM('4.Finanszírozási bevételek'!AH16)</f>
        <v>27908228</v>
      </c>
      <c r="D9" s="152">
        <f>SUM(C9)</f>
        <v>27908228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</row>
    <row r="10" spans="1:16" ht="27.75" customHeight="1">
      <c r="A10" s="149">
        <v>2</v>
      </c>
      <c r="B10" s="153" t="s">
        <v>664</v>
      </c>
      <c r="C10" s="151">
        <f>SUM('2.Költségvetési bevételek'!AK19:AN19)</f>
        <v>48879651</v>
      </c>
      <c r="D10" s="152">
        <f>SUM($C$10/12)</f>
        <v>4073304.25</v>
      </c>
      <c r="E10" s="152">
        <f>SUM($C$10/12)</f>
        <v>4073304.25</v>
      </c>
      <c r="F10" s="152">
        <f>SUM($C$10/12)</f>
        <v>4073304.25</v>
      </c>
      <c r="G10" s="152">
        <f>SUM($C$10/12)</f>
        <v>4073304.25</v>
      </c>
      <c r="H10" s="152">
        <f>SUM($C$10/12)</f>
        <v>4073304.25</v>
      </c>
      <c r="I10" s="152">
        <f>SUM($C$10/12)</f>
        <v>4073304.25</v>
      </c>
      <c r="J10" s="152">
        <f>SUM($C$10/12)</f>
        <v>4073304.25</v>
      </c>
      <c r="K10" s="152">
        <f>SUM($C$10/12)</f>
        <v>4073304.25</v>
      </c>
      <c r="L10" s="152">
        <f>SUM($C$10/12)</f>
        <v>4073304.25</v>
      </c>
      <c r="M10" s="152">
        <f>SUM($C$10/12)</f>
        <v>4073304.25</v>
      </c>
      <c r="N10" s="152">
        <f>SUM($C$10/12)</f>
        <v>4073304.25</v>
      </c>
      <c r="O10" s="152">
        <f>SUM($C$10/12)</f>
        <v>4073304.25</v>
      </c>
      <c r="P10" s="154"/>
    </row>
    <row r="11" spans="1:16" ht="27.75" customHeight="1">
      <c r="A11" s="149">
        <v>3</v>
      </c>
      <c r="B11" s="153" t="s">
        <v>674</v>
      </c>
      <c r="C11" s="151">
        <f>SUM('2.Költségvetési bevételek'!AK20:AN20)</f>
        <v>20000000</v>
      </c>
      <c r="D11" s="152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>
        <v>20000000</v>
      </c>
      <c r="P11" s="154"/>
    </row>
    <row r="12" spans="1:16" ht="21" customHeight="1">
      <c r="A12" s="149">
        <v>4</v>
      </c>
      <c r="B12" s="150" t="s">
        <v>665</v>
      </c>
      <c r="C12" s="151">
        <f>SUM('2.Költségvetési bevételek'!AK39:AN39)</f>
        <v>57845937</v>
      </c>
      <c r="D12" s="152"/>
      <c r="E12" s="151"/>
      <c r="F12" s="151">
        <f>SUM(C12/2)</f>
        <v>28922968.5</v>
      </c>
      <c r="G12" s="151"/>
      <c r="H12" s="151"/>
      <c r="I12" s="151"/>
      <c r="J12" s="151"/>
      <c r="K12" s="151"/>
      <c r="L12" s="151">
        <f>SUM(C12/2)</f>
        <v>28922968.5</v>
      </c>
      <c r="M12" s="151"/>
      <c r="N12" s="151"/>
      <c r="O12" s="151"/>
      <c r="P12" s="154"/>
    </row>
    <row r="13" spans="1:16" ht="21" customHeight="1">
      <c r="A13" s="149">
        <v>5</v>
      </c>
      <c r="B13" s="150" t="s">
        <v>56</v>
      </c>
      <c r="C13" s="151">
        <f>SUM('2.Költségvetési bevételek'!AK55:AN55)</f>
        <v>18120819</v>
      </c>
      <c r="D13" s="152">
        <f>SUM($C$13/12)</f>
        <v>1510068.25</v>
      </c>
      <c r="E13" s="152">
        <f>SUM($C$13/12)</f>
        <v>1510068.25</v>
      </c>
      <c r="F13" s="152">
        <f>SUM($C$13/12)</f>
        <v>1510068.25</v>
      </c>
      <c r="G13" s="152">
        <f>SUM($C$13/12)</f>
        <v>1510068.25</v>
      </c>
      <c r="H13" s="152">
        <f>SUM($C$13/12)</f>
        <v>1510068.25</v>
      </c>
      <c r="I13" s="152">
        <f>SUM($C$13/12)</f>
        <v>1510068.25</v>
      </c>
      <c r="J13" s="152">
        <f>SUM($C$13/12)</f>
        <v>1510068.25</v>
      </c>
      <c r="K13" s="152">
        <f>SUM($C$13/12)</f>
        <v>1510068.25</v>
      </c>
      <c r="L13" s="152">
        <f>SUM($C$13/12)</f>
        <v>1510068.25</v>
      </c>
      <c r="M13" s="152">
        <f>SUM($C$13/12)</f>
        <v>1510068.25</v>
      </c>
      <c r="N13" s="152">
        <f>SUM($C$13/12)</f>
        <v>1510068.25</v>
      </c>
      <c r="O13" s="152">
        <f>SUM($C$13/12)</f>
        <v>1510068.25</v>
      </c>
      <c r="P13" s="154"/>
    </row>
    <row r="14" spans="1:16" ht="21" customHeight="1">
      <c r="A14" s="149">
        <v>6</v>
      </c>
      <c r="B14" s="150" t="s">
        <v>60</v>
      </c>
      <c r="D14" s="152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4"/>
    </row>
    <row r="15" spans="1:16" ht="21" customHeight="1">
      <c r="A15" s="149">
        <v>7</v>
      </c>
      <c r="B15" s="150" t="s">
        <v>666</v>
      </c>
      <c r="C15" s="151">
        <f>SUM('2.Költségvetési bevételek'!AK67:AN67)</f>
        <v>229035</v>
      </c>
      <c r="D15" s="152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4"/>
    </row>
    <row r="16" spans="1:16" ht="21" customHeight="1">
      <c r="A16" s="149">
        <v>8</v>
      </c>
      <c r="B16" s="150" t="s">
        <v>698</v>
      </c>
      <c r="C16" s="151">
        <f>SUM('2.Költségvetési bevételek'!AK72:AN72)</f>
        <v>10027076</v>
      </c>
      <c r="D16" s="152">
        <f>SUM($C$16/12)</f>
        <v>835589.6666666666</v>
      </c>
      <c r="E16" s="152">
        <f>SUM($C$16/12)</f>
        <v>835589.6666666666</v>
      </c>
      <c r="F16" s="152">
        <f>SUM($C$16/12)</f>
        <v>835589.6666666666</v>
      </c>
      <c r="G16" s="152">
        <f>SUM($C$16/12)</f>
        <v>835589.6666666666</v>
      </c>
      <c r="H16" s="152">
        <f>SUM($C$16/12)</f>
        <v>835589.6666666666</v>
      </c>
      <c r="I16" s="152">
        <f>SUM($C$16/12)</f>
        <v>835589.6666666666</v>
      </c>
      <c r="J16" s="152">
        <f>SUM($C$16/12)</f>
        <v>835589.6666666666</v>
      </c>
      <c r="K16" s="152">
        <f>SUM($C$16/12)</f>
        <v>835589.6666666666</v>
      </c>
      <c r="L16" s="152">
        <f>SUM($C$16/12)</f>
        <v>835589.6666666666</v>
      </c>
      <c r="M16" s="152">
        <f>SUM($C$16/12)</f>
        <v>835589.6666666666</v>
      </c>
      <c r="N16" s="152">
        <f>SUM($C$16/12)</f>
        <v>835589.6666666666</v>
      </c>
      <c r="O16" s="152">
        <f>SUM($C$16/12)</f>
        <v>835589.6666666666</v>
      </c>
      <c r="P16" s="154"/>
    </row>
    <row r="17" spans="1:16" ht="21" customHeight="1">
      <c r="A17" s="149">
        <v>9</v>
      </c>
      <c r="B17" s="150" t="s">
        <v>699</v>
      </c>
      <c r="C17" s="151">
        <f>SUM('4.Finanszírozási bevételek'!AH19)</f>
        <v>7202975</v>
      </c>
      <c r="D17" s="152">
        <f>SUM(C17)</f>
        <v>7202975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4"/>
    </row>
    <row r="18" spans="1:16" ht="18.75" customHeight="1">
      <c r="A18" s="149">
        <v>10</v>
      </c>
      <c r="B18" s="155" t="s">
        <v>700</v>
      </c>
      <c r="C18" s="156">
        <f>SUM(C9:C17)</f>
        <v>190213721</v>
      </c>
      <c r="D18" s="156">
        <f>SUM(D9:D17)</f>
        <v>41530165.16666667</v>
      </c>
      <c r="E18" s="156">
        <f>SUM(E9:E17)</f>
        <v>6418962.166666666</v>
      </c>
      <c r="F18" s="156">
        <f>SUM(F9:F17)</f>
        <v>35341930.66666667</v>
      </c>
      <c r="G18" s="156">
        <f>SUM(G9:G17)</f>
        <v>6418962.166666666</v>
      </c>
      <c r="H18" s="156">
        <f>SUM(H9:H17)</f>
        <v>6418962.166666666</v>
      </c>
      <c r="I18" s="156">
        <f>SUM(I9:I17)</f>
        <v>6418962.166666666</v>
      </c>
      <c r="J18" s="156">
        <f>SUM(J9:J17)</f>
        <v>6418962.166666666</v>
      </c>
      <c r="K18" s="156">
        <f>SUM(K9:K17)</f>
        <v>6418962.166666666</v>
      </c>
      <c r="L18" s="156">
        <f>SUM(L9:L17)</f>
        <v>35341930.66666667</v>
      </c>
      <c r="M18" s="156">
        <f>SUM(M9:M17)</f>
        <v>6418962.166666666</v>
      </c>
      <c r="N18" s="156">
        <f>SUM(N9:N17)</f>
        <v>6418962.166666666</v>
      </c>
      <c r="O18" s="156">
        <f>SUM(O9:O17)</f>
        <v>26418962.166666668</v>
      </c>
      <c r="P18" s="154"/>
    </row>
    <row r="19" spans="1:16" ht="15" customHeight="1">
      <c r="A19" s="149">
        <v>11</v>
      </c>
      <c r="B19" s="157" t="s">
        <v>701</v>
      </c>
      <c r="C19" s="145" t="s">
        <v>683</v>
      </c>
      <c r="D19" s="149" t="s">
        <v>702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54"/>
    </row>
    <row r="20" spans="1:16" ht="15" customHeight="1">
      <c r="A20" s="149">
        <v>12</v>
      </c>
      <c r="B20" s="157"/>
      <c r="C20" s="145"/>
      <c r="D20" s="149" t="s">
        <v>685</v>
      </c>
      <c r="E20" s="149" t="s">
        <v>686</v>
      </c>
      <c r="F20" s="149" t="s">
        <v>687</v>
      </c>
      <c r="G20" s="149" t="s">
        <v>688</v>
      </c>
      <c r="H20" s="149" t="s">
        <v>689</v>
      </c>
      <c r="I20" s="149" t="s">
        <v>690</v>
      </c>
      <c r="J20" s="149" t="s">
        <v>691</v>
      </c>
      <c r="K20" s="149" t="s">
        <v>692</v>
      </c>
      <c r="L20" s="149" t="s">
        <v>693</v>
      </c>
      <c r="M20" s="149" t="s">
        <v>694</v>
      </c>
      <c r="N20" s="149" t="s">
        <v>695</v>
      </c>
      <c r="O20" s="149" t="s">
        <v>696</v>
      </c>
      <c r="P20" s="154"/>
    </row>
    <row r="21" spans="1:16" ht="16.5" customHeight="1">
      <c r="A21" s="149">
        <v>13</v>
      </c>
      <c r="B21" s="153" t="s">
        <v>20</v>
      </c>
      <c r="C21" s="151">
        <f>SUM('3.Költségvetési kiadások'!AK24:AN24)</f>
        <v>23408950</v>
      </c>
      <c r="D21" s="152">
        <f>SUM($C$21/12)</f>
        <v>1950745.8333333333</v>
      </c>
      <c r="E21" s="152">
        <f>SUM($C$21/12)</f>
        <v>1950745.8333333333</v>
      </c>
      <c r="F21" s="152">
        <f>SUM($C$21/12)</f>
        <v>1950745.8333333333</v>
      </c>
      <c r="G21" s="152">
        <f>SUM($C$21/12)</f>
        <v>1950745.8333333333</v>
      </c>
      <c r="H21" s="152">
        <f>SUM($C$21/12)</f>
        <v>1950745.8333333333</v>
      </c>
      <c r="I21" s="152">
        <f>SUM($C$21/12)</f>
        <v>1950745.8333333333</v>
      </c>
      <c r="J21" s="152">
        <f>SUM($C$21/12)</f>
        <v>1950745.8333333333</v>
      </c>
      <c r="K21" s="152">
        <f>SUM($C$21/12)</f>
        <v>1950745.8333333333</v>
      </c>
      <c r="L21" s="152">
        <f>SUM($C$21/12)</f>
        <v>1950745.8333333333</v>
      </c>
      <c r="M21" s="152">
        <f>SUM($C$21/12)</f>
        <v>1950745.8333333333</v>
      </c>
      <c r="N21" s="152">
        <f>SUM($C$21/12)</f>
        <v>1950745.8333333333</v>
      </c>
      <c r="O21" s="152">
        <f>SUM($C$21/12)</f>
        <v>1950745.8333333333</v>
      </c>
      <c r="P21" s="154"/>
    </row>
    <row r="22" spans="1:16" ht="27.75" customHeight="1">
      <c r="A22" s="149">
        <v>14</v>
      </c>
      <c r="B22" s="153" t="s">
        <v>668</v>
      </c>
      <c r="C22" s="151">
        <f>SUM('3.Költségvetési kiadások'!AK25:AN25)</f>
        <v>5820683</v>
      </c>
      <c r="D22" s="152">
        <f>SUM($C$22/12)</f>
        <v>485056.9166666667</v>
      </c>
      <c r="E22" s="152">
        <f>SUM($C$22/12)</f>
        <v>485056.9166666667</v>
      </c>
      <c r="F22" s="152">
        <f>SUM($C$22/12)</f>
        <v>485056.9166666667</v>
      </c>
      <c r="G22" s="152">
        <f>SUM($C$22/12)</f>
        <v>485056.9166666667</v>
      </c>
      <c r="H22" s="152">
        <f>SUM($C$22/12)</f>
        <v>485056.9166666667</v>
      </c>
      <c r="I22" s="152">
        <f>SUM($C$22/12)</f>
        <v>485056.9166666667</v>
      </c>
      <c r="J22" s="152">
        <f>SUM($C$22/12)</f>
        <v>485056.9166666667</v>
      </c>
      <c r="K22" s="152">
        <f>SUM($C$22/12)</f>
        <v>485056.9166666667</v>
      </c>
      <c r="L22" s="152">
        <f>SUM($C$22/12)</f>
        <v>485056.9166666667</v>
      </c>
      <c r="M22" s="152">
        <f>SUM($C$22/12)</f>
        <v>485056.9166666667</v>
      </c>
      <c r="N22" s="152">
        <f>SUM($C$22/12)</f>
        <v>485056.9166666667</v>
      </c>
      <c r="O22" s="152">
        <f>SUM($C$22/12)</f>
        <v>485056.9166666667</v>
      </c>
      <c r="P22" s="154"/>
    </row>
    <row r="23" spans="1:16" ht="16.5" customHeight="1">
      <c r="A23" s="149">
        <v>15</v>
      </c>
      <c r="B23" s="150" t="s">
        <v>28</v>
      </c>
      <c r="C23" s="151">
        <f>SUM('3.Költségvetési kiadások'!AK50:AN50)</f>
        <v>47818265</v>
      </c>
      <c r="D23" s="152">
        <f>SUM($C$23/12)</f>
        <v>3984855.4166666665</v>
      </c>
      <c r="E23" s="152">
        <f>SUM($C$23/12)</f>
        <v>3984855.4166666665</v>
      </c>
      <c r="F23" s="152">
        <f>SUM($C$23/12)</f>
        <v>3984855.4166666665</v>
      </c>
      <c r="G23" s="152">
        <f>SUM($C$23/12)</f>
        <v>3984855.4166666665</v>
      </c>
      <c r="H23" s="152">
        <f>SUM($C$23/12)</f>
        <v>3984855.4166666665</v>
      </c>
      <c r="I23" s="152">
        <f>SUM($C$23/12)</f>
        <v>3984855.4166666665</v>
      </c>
      <c r="J23" s="152">
        <f>SUM($C$23/12)</f>
        <v>3984855.4166666665</v>
      </c>
      <c r="K23" s="152">
        <f>SUM($C$23/12)</f>
        <v>3984855.4166666665</v>
      </c>
      <c r="L23" s="152">
        <f>SUM($C$23/12)</f>
        <v>3984855.4166666665</v>
      </c>
      <c r="M23" s="152">
        <f>SUM($C$23/12)</f>
        <v>3984855.4166666665</v>
      </c>
      <c r="N23" s="152">
        <f>SUM($C$23/12)</f>
        <v>3984855.4166666665</v>
      </c>
      <c r="O23" s="152">
        <f>SUM($C$23/12)</f>
        <v>3984855.4166666665</v>
      </c>
      <c r="P23" s="154"/>
    </row>
    <row r="24" spans="1:16" ht="16.5" customHeight="1">
      <c r="A24" s="149">
        <v>16</v>
      </c>
      <c r="B24" s="150" t="s">
        <v>32</v>
      </c>
      <c r="C24" s="151">
        <f>SUM('3.Költségvetési kiadások'!AK59:AN59)</f>
        <v>3033901</v>
      </c>
      <c r="D24" s="152">
        <f>SUM($C$24/12)</f>
        <v>252825.08333333334</v>
      </c>
      <c r="E24" s="152">
        <f>SUM($C$24/12)</f>
        <v>252825.08333333334</v>
      </c>
      <c r="F24" s="152">
        <f>SUM($C$24/12)</f>
        <v>252825.08333333334</v>
      </c>
      <c r="G24" s="152">
        <f>SUM($C$24/12)</f>
        <v>252825.08333333334</v>
      </c>
      <c r="H24" s="152">
        <f>SUM($C$24/12)</f>
        <v>252825.08333333334</v>
      </c>
      <c r="I24" s="152">
        <f>SUM($C$24/12)</f>
        <v>252825.08333333334</v>
      </c>
      <c r="J24" s="152">
        <f>SUM($C$24/12)</f>
        <v>252825.08333333334</v>
      </c>
      <c r="K24" s="152">
        <f>SUM($C$24/12)</f>
        <v>252825.08333333334</v>
      </c>
      <c r="L24" s="152">
        <f>SUM($C$24/12)</f>
        <v>252825.08333333334</v>
      </c>
      <c r="M24" s="152">
        <f>SUM($C$24/12)</f>
        <v>252825.08333333334</v>
      </c>
      <c r="N24" s="152">
        <f>SUM($C$24/12)</f>
        <v>252825.08333333334</v>
      </c>
      <c r="O24" s="152">
        <f>SUM($C$24/12)</f>
        <v>252825.08333333334</v>
      </c>
      <c r="P24" s="154"/>
    </row>
    <row r="25" spans="1:16" ht="28.5" customHeight="1">
      <c r="A25" s="149">
        <v>17</v>
      </c>
      <c r="B25" s="153" t="s">
        <v>36</v>
      </c>
      <c r="C25" s="151">
        <f>SUM('3.Költségvetési kiadások'!AK76:AN76)-C31</f>
        <v>7383581</v>
      </c>
      <c r="D25" s="152">
        <f>SUM($C$25/12)</f>
        <v>615298.4166666666</v>
      </c>
      <c r="E25" s="152">
        <f>SUM($C$25/12)</f>
        <v>615298.4166666666</v>
      </c>
      <c r="F25" s="152">
        <f>SUM($C$25/12)</f>
        <v>615298.4166666666</v>
      </c>
      <c r="G25" s="152">
        <f>SUM($C$25/12)</f>
        <v>615298.4166666666</v>
      </c>
      <c r="H25" s="152">
        <f>SUM($C$25/12)</f>
        <v>615298.4166666666</v>
      </c>
      <c r="I25" s="152">
        <f>SUM($C$25/12)</f>
        <v>615298.4166666666</v>
      </c>
      <c r="J25" s="152">
        <f>SUM($C$25/12)</f>
        <v>615298.4166666666</v>
      </c>
      <c r="K25" s="152">
        <f>SUM($C$25/12)</f>
        <v>615298.4166666666</v>
      </c>
      <c r="L25" s="152">
        <f>SUM($C$25/12)</f>
        <v>615298.4166666666</v>
      </c>
      <c r="M25" s="152">
        <f>SUM($C$25/12)</f>
        <v>615298.4166666666</v>
      </c>
      <c r="N25" s="152">
        <f>SUM($C$25/12)</f>
        <v>615298.4166666666</v>
      </c>
      <c r="O25" s="152">
        <f>SUM($C$25/12)</f>
        <v>615298.4166666666</v>
      </c>
      <c r="P25" s="154"/>
    </row>
    <row r="26" spans="1:16" ht="19.5" customHeight="1">
      <c r="A26" s="149">
        <v>18</v>
      </c>
      <c r="B26" s="150" t="s">
        <v>40</v>
      </c>
      <c r="C26" s="151">
        <f>SUM('3.Költségvetési kiadások'!AK84:AN84)</f>
        <v>22058332</v>
      </c>
      <c r="D26" s="151"/>
      <c r="E26" s="151"/>
      <c r="F26" s="151"/>
      <c r="G26" s="151"/>
      <c r="H26" s="151"/>
      <c r="I26" s="151"/>
      <c r="J26" s="151"/>
      <c r="K26" s="151"/>
      <c r="L26" s="151">
        <f>SUM(C26)</f>
        <v>22058332</v>
      </c>
      <c r="M26" s="151"/>
      <c r="N26" s="151"/>
      <c r="O26" s="151"/>
      <c r="P26" s="154"/>
    </row>
    <row r="27" spans="1:16" ht="19.5" customHeight="1">
      <c r="A27" s="149">
        <v>19</v>
      </c>
      <c r="B27" s="150" t="s">
        <v>44</v>
      </c>
      <c r="C27" s="151">
        <f>SUM('3.Költségvetési kiadások'!AK89:AN89)</f>
        <v>17617640</v>
      </c>
      <c r="D27" s="151"/>
      <c r="E27" s="151"/>
      <c r="F27" s="151">
        <f>SUM(C27/2)</f>
        <v>8808820</v>
      </c>
      <c r="G27" s="151"/>
      <c r="H27" s="151"/>
      <c r="I27" s="151"/>
      <c r="J27" s="151"/>
      <c r="K27" s="151"/>
      <c r="L27" s="151">
        <f>SUM(C27/2)</f>
        <v>8808820</v>
      </c>
      <c r="M27" s="151"/>
      <c r="N27" s="151"/>
      <c r="O27" s="151"/>
      <c r="P27" s="154"/>
    </row>
    <row r="28" spans="1:16" ht="18.75" customHeight="1">
      <c r="A28" s="149">
        <v>20</v>
      </c>
      <c r="B28" s="150" t="s">
        <v>530</v>
      </c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4"/>
    </row>
    <row r="29" spans="1:16" ht="18" customHeight="1">
      <c r="A29" s="149">
        <v>21</v>
      </c>
      <c r="B29" s="158" t="s">
        <v>48</v>
      </c>
      <c r="C29" s="159">
        <f>SUM('5.Finanszírozási Kiadások'!AH35)</f>
        <v>14134373</v>
      </c>
      <c r="D29" s="159">
        <f>SUM(C29)</f>
        <v>14134373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4"/>
    </row>
    <row r="30" spans="1:16" ht="19.5" customHeight="1">
      <c r="A30" s="149">
        <v>22</v>
      </c>
      <c r="B30" s="155" t="s">
        <v>703</v>
      </c>
      <c r="C30" s="156">
        <f>SUM(C21:C29)</f>
        <v>141275725</v>
      </c>
      <c r="D30" s="156">
        <f>SUM(D21:D29)</f>
        <v>21423154.666666664</v>
      </c>
      <c r="E30" s="156">
        <f>SUM(E21:E29)</f>
        <v>7288781.666666666</v>
      </c>
      <c r="F30" s="156">
        <f>SUM(F21:F29)</f>
        <v>16097601.666666666</v>
      </c>
      <c r="G30" s="156">
        <f>SUM(G21:G29)</f>
        <v>7288781.666666666</v>
      </c>
      <c r="H30" s="156">
        <f>SUM(H21:H29)</f>
        <v>7288781.666666666</v>
      </c>
      <c r="I30" s="156">
        <f>SUM(I21:I29)</f>
        <v>7288781.666666666</v>
      </c>
      <c r="J30" s="156">
        <f>SUM(J21:J29)</f>
        <v>7288781.666666666</v>
      </c>
      <c r="K30" s="156">
        <f>SUM(K21:K29)</f>
        <v>7288781.666666666</v>
      </c>
      <c r="L30" s="156">
        <f>SUM(L21:L29)</f>
        <v>38155933.666666664</v>
      </c>
      <c r="M30" s="156">
        <f>SUM(M21:M29)</f>
        <v>7288781.666666666</v>
      </c>
      <c r="N30" s="156">
        <f>SUM(N21:N29)</f>
        <v>7288781.666666666</v>
      </c>
      <c r="O30" s="156">
        <f>SUM(O21:O29)</f>
        <v>7288781.666666666</v>
      </c>
      <c r="P30" s="154"/>
    </row>
    <row r="31" spans="1:16" ht="19.5" customHeight="1">
      <c r="A31" s="149">
        <v>23</v>
      </c>
      <c r="B31" s="150" t="s">
        <v>704</v>
      </c>
      <c r="C31" s="151">
        <f>SUM('3.Költségvetési kiadások'!AK75:AN75)</f>
        <v>48937996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54"/>
    </row>
    <row r="32" spans="1:16" ht="15" customHeight="1">
      <c r="A32" s="149">
        <v>24</v>
      </c>
      <c r="B32" s="160" t="s">
        <v>705</v>
      </c>
      <c r="C32" s="161">
        <f>SUM(C30:C31)</f>
        <v>190213721</v>
      </c>
      <c r="D32" s="162">
        <f>SUM(D30:D31)</f>
        <v>21423154.666666664</v>
      </c>
      <c r="E32" s="162">
        <f>SUM(E30:E31)</f>
        <v>7288781.666666666</v>
      </c>
      <c r="F32" s="162">
        <f>SUM(F30:F31)</f>
        <v>16097601.666666666</v>
      </c>
      <c r="G32" s="162">
        <f>SUM(G30:G31)</f>
        <v>7288781.666666666</v>
      </c>
      <c r="H32" s="162">
        <f>SUM(H30:H31)</f>
        <v>7288781.666666666</v>
      </c>
      <c r="I32" s="162">
        <f>SUM(I30:I31)</f>
        <v>7288781.666666666</v>
      </c>
      <c r="J32" s="162">
        <f>SUM(J30:J31)</f>
        <v>7288781.666666666</v>
      </c>
      <c r="K32" s="162">
        <f>SUM(K30:K31)</f>
        <v>7288781.666666666</v>
      </c>
      <c r="L32" s="162">
        <f>SUM(L30:L31)</f>
        <v>38155933.666666664</v>
      </c>
      <c r="M32" s="162">
        <f>SUM(M30:M31)</f>
        <v>7288781.666666666</v>
      </c>
      <c r="N32" s="162">
        <f>SUM(N30:N31)</f>
        <v>7288781.666666666</v>
      </c>
      <c r="O32" s="162">
        <f>SUM(O30:O31)</f>
        <v>7288781.666666666</v>
      </c>
      <c r="P32" s="154"/>
    </row>
    <row r="33" spans="1:17" s="164" customFormat="1" ht="31.5" customHeight="1">
      <c r="A33" s="149">
        <v>25</v>
      </c>
      <c r="B33" s="163" t="s">
        <v>706</v>
      </c>
      <c r="C33" s="156">
        <f>C18-C32</f>
        <v>0</v>
      </c>
      <c r="D33" s="156">
        <f>D18-D32</f>
        <v>20107010.500000007</v>
      </c>
      <c r="E33" s="156">
        <f>D33+E18-E32</f>
        <v>19237191.000000007</v>
      </c>
      <c r="F33" s="156">
        <f>E33+F18-F32</f>
        <v>38481520.000000015</v>
      </c>
      <c r="G33" s="156">
        <f>F33+G18-G32</f>
        <v>37611700.500000015</v>
      </c>
      <c r="H33" s="156">
        <f>G33+H18-H32</f>
        <v>36741881.000000015</v>
      </c>
      <c r="I33" s="156">
        <f>H33+I18-I32</f>
        <v>35872061.500000015</v>
      </c>
      <c r="J33" s="156">
        <f>I33+J18-J32</f>
        <v>35002242.000000015</v>
      </c>
      <c r="K33" s="156">
        <f>J33+K18-K32</f>
        <v>34132422.500000015</v>
      </c>
      <c r="L33" s="156">
        <f>K33+L18-L32</f>
        <v>31318419.500000022</v>
      </c>
      <c r="M33" s="156">
        <f>L33+M18-M32</f>
        <v>30448600.000000022</v>
      </c>
      <c r="N33" s="156">
        <f>M33+N18-N32</f>
        <v>29578780.500000022</v>
      </c>
      <c r="O33" s="156">
        <f>N33+O18-O32</f>
        <v>48708961.00000002</v>
      </c>
      <c r="P33" s="137"/>
      <c r="Q33" s="137"/>
    </row>
  </sheetData>
  <sheetProtection selectLockedCells="1" selectUnlockedCells="1"/>
  <mergeCells count="10">
    <mergeCell ref="B1:O1"/>
    <mergeCell ref="B3:O3"/>
    <mergeCell ref="M5:O5"/>
    <mergeCell ref="A7:A8"/>
    <mergeCell ref="B7:B8"/>
    <mergeCell ref="C7:C8"/>
    <mergeCell ref="D7:O7"/>
    <mergeCell ref="B19:B20"/>
    <mergeCell ref="C19:C20"/>
    <mergeCell ref="D19:O19"/>
  </mergeCells>
  <printOptions/>
  <pageMargins left="0.7875" right="0.7875" top="0.43333333333333335" bottom="0.5118055555555555" header="0.15763888888888888" footer="0.5118055555555555"/>
  <pageSetup fitToHeight="1" fitToWidth="1" horizontalDpi="300" verticalDpi="300" orientation="landscape" paperSize="9"/>
  <headerFooter alignWithMargins="0">
    <oddHeader>&amp;L&amp;"MS Sans Serif,Általános"NOSZLOP KÖZSÉG
ÖNKORMÁNYZATA&amp;R&amp;"MS Sans Serif,Általános"10.melléklet az ....................önkormányzati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tkatonaandrea</dc:creator>
  <cp:keywords/>
  <dc:description/>
  <cp:lastModifiedBy/>
  <cp:lastPrinted>2017-05-25T11:26:35Z</cp:lastPrinted>
  <dcterms:created xsi:type="dcterms:W3CDTF">2016-09-29T09:53:34Z</dcterms:created>
  <dcterms:modified xsi:type="dcterms:W3CDTF">2017-05-30T09:15:02Z</dcterms:modified>
  <cp:category/>
  <cp:version/>
  <cp:contentType/>
  <cp:contentStatus/>
  <cp:revision>3</cp:revision>
</cp:coreProperties>
</file>