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0" yWindow="15" windowWidth="11700" windowHeight="6540" tabRatio="727" activeTab="4"/>
  </bookViews>
  <sheets>
    <sheet name="1.1.sz.mell." sheetId="1" r:id="rId1"/>
    <sheet name="1.2.sz.mell.  " sheetId="108" r:id="rId2"/>
    <sheet name="2.1.sz.mell  " sheetId="73" r:id="rId3"/>
    <sheet name="2.2.sz.mell  " sheetId="61" r:id="rId4"/>
    <sheet name="3.sz.mell." sheetId="63" r:id="rId5"/>
    <sheet name="4.sz.mell." sheetId="64" r:id="rId6"/>
    <sheet name="5. sz. mell" sheetId="94" r:id="rId7"/>
    <sheet name="6. sz. mell" sheetId="114" r:id="rId8"/>
    <sheet name="7. sz. mell." sheetId="116" r:id="rId9"/>
  </sheets>
  <externalReferences>
    <externalReference r:id="rId10"/>
    <externalReference r:id="rId11"/>
  </externalReferences>
  <definedNames>
    <definedName name="_xlnm.Print_Area" localSheetId="0">'1.1.sz.mell.'!$A$1:$D$152</definedName>
    <definedName name="_xlnm.Print_Area" localSheetId="1">'1.2.sz.mell.  '!$A$1:$D$151</definedName>
    <definedName name="_xlnm.Print_Area" localSheetId="2">'2.1.sz.mell  '!$A$1:$H$34</definedName>
  </definedNames>
  <calcPr calcId="125725"/>
</workbook>
</file>

<file path=xl/calcChain.xml><?xml version="1.0" encoding="utf-8"?>
<calcChain xmlns="http://schemas.openxmlformats.org/spreadsheetml/2006/main">
  <c r="D28" i="108"/>
  <c r="C28"/>
  <c r="D28" i="1"/>
  <c r="C28"/>
  <c r="N26" i="116"/>
  <c r="M26"/>
  <c r="L26"/>
  <c r="K26"/>
  <c r="J26"/>
  <c r="I26"/>
  <c r="H26"/>
  <c r="G26"/>
  <c r="F26"/>
  <c r="E26"/>
  <c r="D26"/>
  <c r="C26"/>
  <c r="O26" s="1"/>
  <c r="O25"/>
  <c r="O24"/>
  <c r="O23"/>
  <c r="O22"/>
  <c r="O21"/>
  <c r="O20"/>
  <c r="O19"/>
  <c r="O18"/>
  <c r="O17"/>
  <c r="C15"/>
  <c r="C27" s="1"/>
  <c r="D5" s="1"/>
  <c r="D15" s="1"/>
  <c r="D27" s="1"/>
  <c r="E5" s="1"/>
  <c r="E15" s="1"/>
  <c r="E27" s="1"/>
  <c r="F5" s="1"/>
  <c r="F15" s="1"/>
  <c r="F27" s="1"/>
  <c r="G5" s="1"/>
  <c r="G15" s="1"/>
  <c r="G27" s="1"/>
  <c r="H5" s="1"/>
  <c r="H15" s="1"/>
  <c r="H27" s="1"/>
  <c r="I5" s="1"/>
  <c r="I15" s="1"/>
  <c r="I27" s="1"/>
  <c r="J5" s="1"/>
  <c r="J15" s="1"/>
  <c r="J27" s="1"/>
  <c r="K5" s="1"/>
  <c r="K15" s="1"/>
  <c r="K27" s="1"/>
  <c r="L5" s="1"/>
  <c r="L15" s="1"/>
  <c r="L27" s="1"/>
  <c r="M5" s="1"/>
  <c r="M15" s="1"/>
  <c r="M27" s="1"/>
  <c r="N5" s="1"/>
  <c r="N15" s="1"/>
  <c r="N27" s="1"/>
  <c r="O14"/>
  <c r="O13"/>
  <c r="O12"/>
  <c r="O11"/>
  <c r="O10"/>
  <c r="O9"/>
  <c r="O8"/>
  <c r="O7"/>
  <c r="O6"/>
  <c r="O15" s="1"/>
  <c r="N27" i="114"/>
  <c r="M27"/>
  <c r="L27"/>
  <c r="K27"/>
  <c r="J27"/>
  <c r="I27"/>
  <c r="H27"/>
  <c r="G27"/>
  <c r="F27"/>
  <c r="E27"/>
  <c r="D27"/>
  <c r="C27"/>
  <c r="O27" s="1"/>
  <c r="O26"/>
  <c r="O25"/>
  <c r="O24"/>
  <c r="O23"/>
  <c r="O22"/>
  <c r="O21"/>
  <c r="O20"/>
  <c r="O19"/>
  <c r="O18"/>
  <c r="N16"/>
  <c r="N28" s="1"/>
  <c r="M16"/>
  <c r="M28" s="1"/>
  <c r="L16"/>
  <c r="L28" s="1"/>
  <c r="K16"/>
  <c r="K28" s="1"/>
  <c r="J16"/>
  <c r="J28" s="1"/>
  <c r="I16"/>
  <c r="I28" s="1"/>
  <c r="H16"/>
  <c r="H28" s="1"/>
  <c r="G16"/>
  <c r="G28" s="1"/>
  <c r="F16"/>
  <c r="F28" s="1"/>
  <c r="E16"/>
  <c r="E28" s="1"/>
  <c r="D16"/>
  <c r="D28" s="1"/>
  <c r="C16"/>
  <c r="C28" s="1"/>
  <c r="O15"/>
  <c r="O14"/>
  <c r="O13"/>
  <c r="O12"/>
  <c r="O11"/>
  <c r="O10"/>
  <c r="O9"/>
  <c r="O8"/>
  <c r="O7"/>
  <c r="A3"/>
  <c r="D38" i="94"/>
  <c r="E6"/>
  <c r="D18" i="61"/>
  <c r="D31" i="73"/>
  <c r="D15"/>
  <c r="C15"/>
  <c r="D12"/>
  <c r="C12"/>
  <c r="D10"/>
  <c r="C10"/>
  <c r="D8"/>
  <c r="C8"/>
  <c r="D7"/>
  <c r="C7"/>
  <c r="C149" i="108"/>
  <c r="D144"/>
  <c r="C144"/>
  <c r="C136"/>
  <c r="D135"/>
  <c r="C131"/>
  <c r="D127"/>
  <c r="C127"/>
  <c r="C154" s="1"/>
  <c r="D126"/>
  <c r="D47"/>
  <c r="D152" i="1"/>
  <c r="C152"/>
  <c r="D147"/>
  <c r="C147"/>
  <c r="C141"/>
  <c r="D136"/>
  <c r="C136"/>
  <c r="C131"/>
  <c r="C127"/>
  <c r="D126"/>
  <c r="C126"/>
  <c r="D47"/>
  <c r="O16" i="114" l="1"/>
  <c r="O28" s="1"/>
  <c r="D58" i="1" l="1"/>
  <c r="D121" i="108" l="1"/>
  <c r="C121"/>
  <c r="D110"/>
  <c r="D97"/>
  <c r="D125" s="1"/>
  <c r="D156" s="1"/>
  <c r="C97"/>
  <c r="C80"/>
  <c r="D76"/>
  <c r="C76"/>
  <c r="D73"/>
  <c r="D86" s="1"/>
  <c r="D162" s="1"/>
  <c r="C73"/>
  <c r="D71"/>
  <c r="C68"/>
  <c r="C64"/>
  <c r="C86" s="1"/>
  <c r="C162" s="1"/>
  <c r="D58"/>
  <c r="C58"/>
  <c r="D53"/>
  <c r="C53"/>
  <c r="C47"/>
  <c r="D35"/>
  <c r="C35"/>
  <c r="D27"/>
  <c r="C27"/>
  <c r="D20"/>
  <c r="C20"/>
  <c r="D13"/>
  <c r="C13"/>
  <c r="D6"/>
  <c r="C6"/>
  <c r="C63" s="1"/>
  <c r="D76" i="1"/>
  <c r="D73"/>
  <c r="D86" s="1"/>
  <c r="D27"/>
  <c r="D63" s="1"/>
  <c r="D20"/>
  <c r="D13"/>
  <c r="D6"/>
  <c r="C80"/>
  <c r="C76"/>
  <c r="C73"/>
  <c r="C68"/>
  <c r="C64"/>
  <c r="C86" s="1"/>
  <c r="C58"/>
  <c r="C53"/>
  <c r="C47"/>
  <c r="C35"/>
  <c r="C27"/>
  <c r="C20"/>
  <c r="C13"/>
  <c r="C6"/>
  <c r="D63" i="108" l="1"/>
  <c r="D161" s="1"/>
  <c r="D87" i="1"/>
  <c r="D87" i="108"/>
  <c r="C63" i="1"/>
  <c r="C87" i="108"/>
  <c r="D18" i="73"/>
  <c r="D19"/>
  <c r="G18"/>
  <c r="C18"/>
  <c r="C19"/>
  <c r="F18"/>
  <c r="G18" i="61"/>
  <c r="F18"/>
  <c r="C18"/>
  <c r="E24" i="64"/>
  <c r="D24"/>
  <c r="B24"/>
  <c r="D97" i="1"/>
  <c r="D122"/>
  <c r="G27" i="73"/>
  <c r="G28"/>
  <c r="G31" i="61"/>
  <c r="F27" i="73"/>
  <c r="F31" i="61"/>
  <c r="D35" i="1"/>
  <c r="D27" i="73"/>
  <c r="D28" s="1"/>
  <c r="D19" i="61"/>
  <c r="D25"/>
  <c r="C19"/>
  <c r="C35"/>
  <c r="C31" i="73"/>
  <c r="C25" i="61"/>
  <c r="C31"/>
  <c r="C32" s="1"/>
  <c r="C34" s="1"/>
  <c r="C24" i="73"/>
  <c r="C97" i="1"/>
  <c r="C122"/>
  <c r="B23" i="63"/>
  <c r="D23"/>
  <c r="E23"/>
  <c r="C27" i="73"/>
  <c r="C28" s="1"/>
  <c r="F35" i="61"/>
  <c r="D31"/>
  <c r="D32" s="1"/>
  <c r="D34" s="1"/>
  <c r="G35"/>
  <c r="G31" i="73"/>
  <c r="D32"/>
  <c r="G30"/>
  <c r="G32"/>
  <c r="C87" i="1" l="1"/>
  <c r="F32" i="61"/>
  <c r="G32"/>
  <c r="F28" i="73"/>
  <c r="F30"/>
  <c r="C32"/>
  <c r="F32"/>
  <c r="F31"/>
  <c r="C30"/>
  <c r="D30"/>
  <c r="F36" i="61"/>
  <c r="F34"/>
  <c r="C36"/>
  <c r="G36"/>
  <c r="G34"/>
  <c r="D36"/>
  <c r="D35"/>
  <c r="D151" i="1" l="1"/>
  <c r="C151"/>
  <c r="D53" l="1"/>
  <c r="D71" l="1"/>
  <c r="C125" i="108"/>
  <c r="C156" l="1"/>
  <c r="C161"/>
  <c r="C113"/>
</calcChain>
</file>

<file path=xl/sharedStrings.xml><?xml version="1.0" encoding="utf-8"?>
<sst xmlns="http://schemas.openxmlformats.org/spreadsheetml/2006/main" count="1000" uniqueCount="474">
  <si>
    <t>Vis maior támogatás</t>
  </si>
  <si>
    <t xml:space="preserve">   Költségvetési maradvány igénybevétele </t>
  </si>
  <si>
    <t xml:space="preserve">   Vállalkozási maradvány igénybevétele </t>
  </si>
  <si>
    <t xml:space="preserve">   Egyéb külső finanszírozási bevételek</t>
  </si>
  <si>
    <t xml:space="preserve">   - Működési célú pénzeszköz átadás államháztartáson belülre</t>
  </si>
  <si>
    <t>Beruházások</t>
  </si>
  <si>
    <t>- EU-s forrásból finanszírozott támogatással megvalósuló programok, projektek kiadásai</t>
  </si>
  <si>
    <t>- Lakástámogatás</t>
  </si>
  <si>
    <t>- Lakásépítés</t>
  </si>
  <si>
    <t>IV. Kölcsön nyújtása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</si>
  <si>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</si>
  <si>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</si>
  <si>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</si>
  <si>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</si>
  <si>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</si>
  <si>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 xml:space="preserve">   Forgatási célú belföldi, külföldi értékpapírok vásárlása</t>
  </si>
  <si>
    <t xml:space="preserve">   Betét elhelyezése</t>
  </si>
  <si>
    <t xml:space="preserve">   Hitelek törlesztése</t>
  </si>
  <si>
    <t xml:space="preserve">   Befektetési célú belföldi, külföldi értékpapírok vásárlása</t>
  </si>
  <si>
    <t>KÖLTSÉGVETÉSI ÉS FINANSZÍROZÁSI KIADÁSOK ÖSSZESEN: (5+6)</t>
  </si>
  <si>
    <t>VI. Függő, átfutó, kiegyenlítő kiadások</t>
  </si>
  <si>
    <t>KIADÁSOK ÖSSZESEN: (7+8)</t>
  </si>
  <si>
    <t>8.3.</t>
  </si>
  <si>
    <r>
      <t xml:space="preserve">II. Felhalmozási költségvetés kiadásai </t>
    </r>
    <r>
      <rPr>
        <sz val="8"/>
        <rFont val="Times New Roman CE"/>
        <charset val="238"/>
      </rPr>
      <t>(2.1+…+2.3)</t>
    </r>
  </si>
  <si>
    <t>Egyéb felhalmozási kiadások</t>
  </si>
  <si>
    <t xml:space="preserve">               - Felhalmozási célú pénzeszköz átadás államháztartáson kívülre</t>
  </si>
  <si>
    <t xml:space="preserve">               - Pénzügyi befektetések kiadásai</t>
  </si>
  <si>
    <t>III. Tartalékok (3.1.+3.2.)</t>
  </si>
  <si>
    <t>Támogatások, kiegészítések (működési célú)</t>
  </si>
  <si>
    <t>Átvett pénzeszközök államháztartáson belülről</t>
  </si>
  <si>
    <t>Átvett pénzeszközök államháztartáson  kívülről</t>
  </si>
  <si>
    <t>Kölcsön visszatérülés  (működési célú)</t>
  </si>
  <si>
    <t>Egyéb bevételek</t>
  </si>
  <si>
    <t>Hiány belső finanszírozásának bevételei (15+…+18 )</t>
  </si>
  <si>
    <t xml:space="preserve">   Betét visszavonásából származó bevétel </t>
  </si>
  <si>
    <t xml:space="preserve">Hiány külső finanszírozásának bevételei (20+…+21) </t>
  </si>
  <si>
    <t xml:space="preserve">   Hitelek, kölcsönök felvétele</t>
  </si>
  <si>
    <t>Függő, átfutó, kiegyenlítő bevételek</t>
  </si>
  <si>
    <t>BEVÉTEL ÖSSZESEN (23+24)</t>
  </si>
  <si>
    <t>Költségvetési és finanszírozási bevételek összesen (13+22)</t>
  </si>
  <si>
    <t xml:space="preserve">Dologi kiadások </t>
  </si>
  <si>
    <t>Kölcsön törlesztése</t>
  </si>
  <si>
    <t>Költségvetési és finanszírozási kiadások összesen (13+22)</t>
  </si>
  <si>
    <t>Függő, átfutó, kiegyenlítő kiadások</t>
  </si>
  <si>
    <t>KIADÁSOK ÖSSZESEN (23+24)</t>
  </si>
  <si>
    <t>Tárgyévi  hiány:</t>
  </si>
  <si>
    <t>Tárgyévi  többlet:</t>
  </si>
  <si>
    <t>Működési célú finanszírozási bevételek összesen (14+...+21)</t>
  </si>
  <si>
    <t>Működési célú finanszírozási kiadások összesen (14+...+21)</t>
  </si>
  <si>
    <t>Költségvetési kiadások összesen (1+...+12)</t>
  </si>
  <si>
    <t>Költségvetési bevételek összesen (1+...+12)</t>
  </si>
  <si>
    <t>Önkormányzatot megillető vagyoni ért. jog  értékesítése, hasznosítása</t>
  </si>
  <si>
    <t>Támogatások, kiegészítések (felhalmozási)</t>
  </si>
  <si>
    <t>Egyéb központi támogatások</t>
  </si>
  <si>
    <t>Átvett pénzeszköz államháztartáson  kívülről</t>
  </si>
  <si>
    <t>Kölcsön visszatérülés</t>
  </si>
  <si>
    <t>Átvett pénzeszköz államháztartáson belülről</t>
  </si>
  <si>
    <t xml:space="preserve">    - 5.-ből: EU támogatás</t>
  </si>
  <si>
    <t xml:space="preserve">   3.-ból:  - Felhalmozási célú pe. átadás államháztartáson belül</t>
  </si>
  <si>
    <t xml:space="preserve">               - Felhalmozási célú pe.átadás államháztartáson kívül</t>
  </si>
  <si>
    <t>- Pénzügyi befektetések kiadásai</t>
  </si>
  <si>
    <t>- EU-s forrásból megvalósuló  programok, projektek</t>
  </si>
  <si>
    <t>- Eu-s forrásból megvalósuló  programok, projektek
   önkormányzati hozzájárulásának kiadásai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</si>
  <si>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</si>
  <si>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</si>
  <si>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</si>
  <si>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</si>
  <si>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</si>
  <si>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</si>
  <si>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</si>
  <si>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</si>
  <si>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</si>
  <si>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</si>
  <si>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</si>
  <si>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</si>
  <si>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- ebből: EU támogatás</t>
  </si>
  <si>
    <t>Pénzügyi lízing tőkerész törlesztés kiadása</t>
  </si>
  <si>
    <t>Tárgyi eszközök és immateriális  javak értékesítése</t>
  </si>
  <si>
    <t>a 2.3-ból   - Felhalmozási célú pénzeszköz átadás államháztartáson belülre</t>
  </si>
  <si>
    <t>V. Finanszírozási kiadások (6.1+6.2.)</t>
  </si>
  <si>
    <t xml:space="preserve">   Pénzügyi lízing tőkerész törlesztés kiadása</t>
  </si>
  <si>
    <t>Kiadási jogcím</t>
  </si>
  <si>
    <t>Eredeti előirányzat</t>
  </si>
  <si>
    <t>Módosított előirányzat</t>
  </si>
  <si>
    <t>- EU-s forrásból finanszírozott támogatással megvalósuló  programok,  projektek önkormányzati  hozzájárulásának kiadásai</t>
  </si>
  <si>
    <t>31.</t>
  </si>
  <si>
    <t>Felhalmozási célú finanszírozási bevételek összesen
(14+20)</t>
  </si>
  <si>
    <t>Felhalmozási célú finanszírozási kiadások összesen
(14+...+25)</t>
  </si>
  <si>
    <t>Költségvetési és finanszírozási bevételek összesen (13+26)</t>
  </si>
  <si>
    <t>BEVÉTEL ÖSSZESEN (27+28)</t>
  </si>
  <si>
    <t>KIADÁSOK ÖSSZESEN (27+28)</t>
  </si>
  <si>
    <t>Költségvetési és finanszírozási kiadások összesen (13+26)</t>
  </si>
  <si>
    <t>Kölcsön nyújtása</t>
  </si>
  <si>
    <t>Kölcsön nyújtás</t>
  </si>
  <si>
    <t>Támogatott szervezet neve</t>
  </si>
  <si>
    <t>Támogatás célja</t>
  </si>
  <si>
    <t>32.</t>
  </si>
  <si>
    <t>33.</t>
  </si>
  <si>
    <t>Működési célú finanszírozási kiadások (6.1.1.+…+6.1.7.)</t>
  </si>
  <si>
    <t>Felhalmozási célú finanszírozási kiadások (6.2.1.+...+6.2.8.)</t>
  </si>
  <si>
    <t>Beruházási (felhalmozási) kiadások előirányzata beruházásonként</t>
  </si>
  <si>
    <t>Felújítási kiadások előirányzata felújításonként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</si>
  <si>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</si>
  <si>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</si>
  <si>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</si>
  <si>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</si>
  <si>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</si>
  <si>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</si>
  <si>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</si>
  <si>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</si>
  <si>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</si>
  <si>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</si>
  <si>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</si>
  <si>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</si>
  <si>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</si>
  <si>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</si>
  <si>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</si>
  <si>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</si>
  <si>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</si>
  <si>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</si>
  <si>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</si>
  <si>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</si>
  <si>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</si>
  <si>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</si>
  <si>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</si>
  <si>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</si>
  <si>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</si>
  <si>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</si>
  <si>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</si>
  <si>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</si>
  <si>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</si>
  <si>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</si>
  <si>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</si>
  <si>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</si>
  <si>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</si>
  <si>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Személyi  juttatások</t>
  </si>
  <si>
    <t>Tartalékok</t>
  </si>
  <si>
    <t>Összesen:</t>
  </si>
  <si>
    <t>Bevételek</t>
  </si>
  <si>
    <t>Intézményi működési bevételek</t>
  </si>
  <si>
    <t>Átengedett központi adók</t>
  </si>
  <si>
    <t>Kiadások</t>
  </si>
  <si>
    <t>Általános tartalék</t>
  </si>
  <si>
    <t>Céltartalék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</si>
  <si>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</si>
  <si>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</si>
  <si>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</si>
  <si>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</si>
  <si>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</si>
  <si>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</si>
  <si>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</si>
  <si>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</si>
  <si>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</si>
  <si>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</si>
  <si>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</si>
  <si>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</si>
  <si>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</si>
  <si>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</si>
  <si>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</si>
  <si>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</si>
  <si>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</si>
  <si>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6.1.1.</t>
  </si>
  <si>
    <t>6.1.2.</t>
  </si>
  <si>
    <t>6.1.3.</t>
  </si>
  <si>
    <t>6.1.4.</t>
  </si>
  <si>
    <t>7.1.</t>
  </si>
  <si>
    <t>7.2.</t>
  </si>
  <si>
    <t>6.2.1.</t>
  </si>
  <si>
    <t>6.2.2.</t>
  </si>
  <si>
    <t>6.2.3.</t>
  </si>
  <si>
    <t>6.2.4.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</si>
  <si>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</si>
  <si>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</si>
  <si>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</si>
  <si>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</si>
  <si>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</si>
  <si>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</si>
  <si>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</si>
  <si>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</si>
  <si>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</si>
  <si>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</si>
  <si>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</si>
  <si>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</si>
  <si>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</si>
  <si>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</si>
  <si>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</si>
  <si>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</si>
  <si>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</si>
  <si>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</si>
  <si>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</si>
  <si>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</si>
  <si>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Dologi  kiadások</t>
  </si>
  <si>
    <t>11.1.</t>
  </si>
  <si>
    <t>11.2.</t>
  </si>
  <si>
    <t>Költségvetési bevételek összesen:</t>
  </si>
  <si>
    <t>Költségvetési kiadások összesen:</t>
  </si>
  <si>
    <t>1. sz. táblázat</t>
  </si>
  <si>
    <t>2. sz. táblázat</t>
  </si>
  <si>
    <t>3. sz. táblázat</t>
  </si>
  <si>
    <t>Pénzügyi befektetésekből származó bevétel</t>
  </si>
  <si>
    <t>KÖLTSÉGVETÉSI KIADÁSOK ÖSSZESEN (1+2+3+4)</t>
  </si>
  <si>
    <t>Rövid lejáratú hitelek törlesztése</t>
  </si>
  <si>
    <t>Hosszú lejáratú hitelek törlesztése</t>
  </si>
  <si>
    <t>KÖLTSÉGVETÉSI BEVÉTELEK ÉS KIADÁSOK EGYENLEGE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</si>
  <si>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</si>
  <si>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</si>
  <si>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</si>
  <si>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</si>
  <si>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</si>
  <si>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</si>
  <si>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</si>
  <si>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</si>
  <si>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</si>
  <si>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</si>
  <si>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</si>
  <si>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</si>
  <si>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</si>
  <si>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>Címzett és céltámogatások</t>
  </si>
  <si>
    <t>6.1.5.</t>
  </si>
  <si>
    <t>6.2.5.</t>
  </si>
  <si>
    <t xml:space="preserve">7. </t>
  </si>
  <si>
    <t>8.1.</t>
  </si>
  <si>
    <t>8.2.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</si>
  <si>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</si>
  <si>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Munkaadókat terhelő járulékok és szociális hozzájárulási adó</t>
  </si>
  <si>
    <t>Ellátottak pénzbeli juttatásai</t>
  </si>
  <si>
    <t>Egyéb működési célú kiadások</t>
  </si>
  <si>
    <t>Felújítások</t>
  </si>
  <si>
    <t>2.8.</t>
  </si>
  <si>
    <t>2.9.</t>
  </si>
  <si>
    <t>2.10.</t>
  </si>
  <si>
    <t>6.1.6.</t>
  </si>
  <si>
    <t>6.1.7.</t>
  </si>
  <si>
    <t>6.2.6.</t>
  </si>
  <si>
    <t>6.2.7.</t>
  </si>
  <si>
    <t>6.2.8.</t>
  </si>
  <si>
    <t>Értékpapír vásárlása, visszavásárlása</t>
  </si>
  <si>
    <t>Likviditási hitelek törlesztése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</si>
  <si>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</si>
  <si>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</si>
  <si>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</si>
  <si>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</si>
  <si>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Költségvetési hiány, többlet ( költségvetési bevételek 10. sor - költségvetési kiadások 5. sor) (+/-)</t>
  </si>
  <si>
    <t xml:space="preserve"> - az 1.5-ből: - Lakosságnak juttatott támogatások</t>
  </si>
  <si>
    <t xml:space="preserve">   - Szociális, rászorultság jellegű ellátások</t>
  </si>
  <si>
    <t xml:space="preserve">   - Működési célú pénzeszköz átadás államháztartáson kívülre</t>
  </si>
  <si>
    <t xml:space="preserve">   - Garancia és kezességvállalásból származó kifizetés</t>
  </si>
  <si>
    <t xml:space="preserve">   - Kamatkiadások</t>
  </si>
  <si>
    <t xml:space="preserve">   - Pénzforgalom nélküli kiadások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</si>
  <si>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</si>
  <si>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</si>
  <si>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</si>
  <si>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</si>
  <si>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</si>
  <si>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1.5.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</si>
  <si>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</si>
  <si>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</si>
  <si>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</si>
  <si>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</si>
  <si>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</si>
  <si>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</si>
  <si>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</si>
  <si>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</si>
  <si>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</si>
  <si>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</si>
  <si>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</si>
  <si>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</si>
  <si>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</si>
  <si>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</si>
  <si>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</si>
  <si>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</si>
  <si>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</si>
  <si>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</si>
  <si>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</si>
  <si>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</si>
  <si>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</si>
  <si>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</si>
  <si>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</si>
  <si>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</si>
  <si>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</si>
  <si>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</si>
  <si>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</si>
  <si>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</si>
  <si>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</si>
  <si>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</si>
  <si>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</si>
  <si>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</si>
  <si>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</si>
  <si>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</si>
  <si>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</si>
  <si>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</si>
  <si>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</si>
  <si>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</si>
  <si>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</si>
  <si>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</si>
  <si>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</si>
  <si>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</si>
  <si>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</si>
  <si>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</si>
  <si>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</si>
  <si>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</si>
  <si>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</si>
  <si>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</si>
  <si>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</si>
  <si>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</si>
  <si>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</si>
  <si>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</si>
  <si>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</si>
  <si>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</si>
  <si>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</si>
  <si>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</si>
  <si>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</si>
  <si>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</si>
  <si>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</si>
  <si>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</si>
  <si>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</si>
  <si>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</si>
  <si>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</si>
  <si>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</si>
  <si>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</si>
  <si>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</si>
  <si>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</si>
  <si>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</si>
  <si>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</si>
  <si>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</si>
  <si>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</si>
  <si>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</si>
  <si>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</si>
  <si>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</si>
  <si>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</si>
  <si>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</si>
  <si>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</si>
  <si>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</si>
  <si>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</si>
  <si>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</si>
  <si>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</si>
  <si>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</si>
  <si>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</si>
  <si>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</si>
  <si>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</si>
  <si>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</si>
  <si>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</si>
  <si>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</si>
  <si>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</si>
  <si>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</si>
  <si>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</si>
  <si>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</si>
  <si>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</si>
  <si>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</si>
  <si>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</si>
  <si>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</si>
  <si>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</si>
  <si>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</si>
  <si>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</si>
  <si>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</si>
  <si>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</si>
  <si>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</si>
  <si>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</si>
  <si>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</si>
  <si>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</si>
  <si>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</si>
  <si>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</si>
  <si>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</si>
  <si>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</si>
  <si>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</si>
  <si>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</si>
  <si>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Kötelező feladatok</t>
  </si>
  <si>
    <t>Önkormányzat működési támogatásai</t>
  </si>
  <si>
    <t>Telek</t>
  </si>
  <si>
    <t>Római katolikus egyház</t>
  </si>
  <si>
    <t>Evangélikus egyház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</si>
  <si>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</si>
  <si>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</si>
  <si>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</si>
  <si>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</si>
  <si>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</si>
  <si>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</si>
  <si>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</si>
  <si>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</si>
  <si>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</si>
  <si>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</si>
  <si>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</si>
  <si>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</si>
  <si>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Önkormányzatok működési támogatásai</t>
  </si>
  <si>
    <t>Működési célú támogatások ÁH-on belül</t>
  </si>
  <si>
    <t>Felhalmozási célú támogatások ÁH-on belül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</si>
  <si>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</si>
  <si>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</si>
  <si>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</si>
  <si>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</si>
  <si>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</si>
  <si>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Bevételek összesen:</t>
  </si>
  <si>
    <t xml:space="preserve"> Egyéb működési célú kiadások</t>
  </si>
  <si>
    <t>Finanszírozási kiadások</t>
  </si>
  <si>
    <t>Kiadások összesen:</t>
  </si>
  <si>
    <t>Egyenleg</t>
  </si>
  <si>
    <t>Felhasználás2013. XII.31-ig</t>
  </si>
  <si>
    <t>Ezer forintban !</t>
  </si>
  <si>
    <t>Elszámolásból származó bevételek</t>
  </si>
  <si>
    <t xml:space="preserve">   -Elvonások és befizetések</t>
  </si>
  <si>
    <t>II.Felhalmozási költségvetés kiadásai(2.1+….+2.3)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</si>
  <si>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</si>
  <si>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</si>
  <si>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</si>
  <si>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</si>
  <si>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</si>
  <si>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</si>
  <si>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</si>
  <si>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</si>
  <si>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</si>
  <si>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</si>
  <si>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</si>
  <si>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</si>
  <si>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</si>
  <si>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</si>
  <si>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</si>
  <si>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</si>
  <si>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</si>
  <si>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</si>
  <si>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</si>
  <si>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</t>
  </si>
  <si>
    <t>Finanszírozási bevételek, kiadások egyenlege (finanszírozási bevételek 16. sor - finanszírozási kiadások 9. sor) (+/-)</t>
  </si>
  <si>
    <t>államháztartáson belüli megelőlegezések</t>
  </si>
  <si>
    <t>2015. évi eredeti előirányzat</t>
  </si>
  <si>
    <t>2015. évi módosított előirányzat</t>
  </si>
  <si>
    <t>Felhasználás2014. XII.31-ig</t>
  </si>
  <si>
    <t>Akác csemete</t>
  </si>
  <si>
    <t>Második fóliaház</t>
  </si>
  <si>
    <t xml:space="preserve">   Palánta nevelő</t>
  </si>
  <si>
    <t>Óvoda épület</t>
  </si>
  <si>
    <t xml:space="preserve">  Pince épület gyakorlókertben</t>
  </si>
  <si>
    <t>Ford tranzit</t>
  </si>
  <si>
    <t>Mérleg</t>
  </si>
  <si>
    <t>Térfigyelő kamera rendszer</t>
  </si>
  <si>
    <t>Kapálógép</t>
  </si>
  <si>
    <t>Kartonozó szekrény</t>
  </si>
  <si>
    <t>Fagyasztó láda</t>
  </si>
  <si>
    <t>Gáztűzhely</t>
  </si>
  <si>
    <t>Motoros kasza 2 db</t>
  </si>
  <si>
    <t>Fűkasza</t>
  </si>
  <si>
    <t>Lapvibrátor</t>
  </si>
  <si>
    <t>Vízmű felújítás</t>
  </si>
  <si>
    <t>Patak utca felújításaa</t>
  </si>
  <si>
    <t xml:space="preserve">2015. évi </t>
  </si>
  <si>
    <t>2015.évi eredeti előirányzat</t>
  </si>
  <si>
    <t>2015.évi módosított előirányzat</t>
  </si>
  <si>
    <t>- Kistérségi Társulásnak átadott pénzeszköz</t>
  </si>
  <si>
    <t>működési hozzájárulás</t>
  </si>
  <si>
    <t>- Műk.c.pénzeszk.átadás nonprofit szervezetnek</t>
  </si>
  <si>
    <t xml:space="preserve">-- Polgárőrség                                              </t>
  </si>
  <si>
    <t xml:space="preserve">-- Lovászpatonai  SE                      </t>
  </si>
  <si>
    <t>-- Lovászpatonáért Alapítványnak</t>
  </si>
  <si>
    <t xml:space="preserve">--Rendőrség                         </t>
  </si>
  <si>
    <t>-- Katasztrófavédelem</t>
  </si>
  <si>
    <t xml:space="preserve">-- Nyugdíjas Klub </t>
  </si>
  <si>
    <t xml:space="preserve"> -- Szakkörök( irodalombarát,néptáncosok,énekkar,kézművesek)</t>
  </si>
  <si>
    <t>Győr-Szol rekultiváció</t>
  </si>
  <si>
    <t>Pápateszér fogorvosi ellátáshoz</t>
  </si>
  <si>
    <t>Óvoda TÁMOP maradvány(Ndém,Vanyola)</t>
  </si>
  <si>
    <t>.</t>
  </si>
  <si>
    <t>Házi orvosi rendelő fenntartásához</t>
  </si>
  <si>
    <t>Lovászpatona baráti kör</t>
  </si>
  <si>
    <t>Nyitó pénzkészlet</t>
  </si>
  <si>
    <t>-----</t>
  </si>
  <si>
    <t>Dologi kiadások</t>
  </si>
  <si>
    <t>Ellátottak pénzbeli juttatása</t>
  </si>
  <si>
    <t>Egyenleg (11-21)</t>
  </si>
  <si>
    <t>Likviditási terv</t>
  </si>
  <si>
    <t>2.1. melléklet a ……/2016. (……) önkormányzati rendelethez</t>
  </si>
  <si>
    <t>2.2. melléklet a ……/2016. (……) önkormányzati rendelethez</t>
  </si>
  <si>
    <t>Biztosító által fizetett kártérítés</t>
  </si>
  <si>
    <t>5.11.</t>
  </si>
  <si>
    <t>4.1.3.</t>
  </si>
  <si>
    <t>- Értékesítési és forgalmi adók (iparűzési adó)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</si>
</sst>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35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i/>
      <sz val="8"/>
      <name val="Times New Roman"/>
      <family val="1"/>
      <charset val="238"/>
    </font>
    <font>
      <b/>
      <i/>
      <sz val="9"/>
      <name val="Times New Roman CE"/>
      <family val="1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i/>
      <sz val="11"/>
      <color indexed="8"/>
      <name val="Calibri"/>
      <family val="2"/>
      <charset val="238"/>
    </font>
    <font>
      <i/>
      <sz val="11"/>
      <name val="Times New Roman CE"/>
      <charset val="238"/>
    </font>
    <font>
      <sz val="11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</cellStyleXfs>
  <cellXfs count="304">
    <xf numFmtId="0" fontId="0" fillId="0" borderId="0" xfId="0"/>
    <xf numFmtId="0" fontId="9" fillId="0" borderId="0" xfId="5" applyFont="1" applyFill="1"/>
    <xf numFmtId="0" fontId="14" fillId="0" borderId="2" xfId="5" applyFont="1" applyFill="1" applyBorder="1" applyAlignment="1" applyProtection="1">
      <alignment horizontal="left" vertical="center" wrapText="1" indent="1"/>
    </xf>
    <xf numFmtId="0" fontId="14" fillId="0" borderId="4" xfId="5" applyFont="1" applyFill="1" applyBorder="1" applyAlignment="1" applyProtection="1">
      <alignment horizontal="left" vertical="center" wrapText="1" indent="1"/>
    </xf>
    <xf numFmtId="0" fontId="14" fillId="0" borderId="5" xfId="5" applyFont="1" applyFill="1" applyBorder="1" applyAlignment="1" applyProtection="1">
      <alignment horizontal="left" vertical="center" wrapText="1" indent="1"/>
    </xf>
    <xf numFmtId="0" fontId="14" fillId="0" borderId="6" xfId="5" applyFont="1" applyFill="1" applyBorder="1" applyAlignment="1" applyProtection="1">
      <alignment horizontal="left" vertical="center" wrapText="1" indent="1"/>
    </xf>
    <xf numFmtId="0" fontId="14" fillId="0" borderId="7" xfId="5" applyFont="1" applyFill="1" applyBorder="1" applyAlignment="1" applyProtection="1">
      <alignment horizontal="left" vertical="center" wrapText="1" indent="1"/>
    </xf>
    <xf numFmtId="49" fontId="14" fillId="0" borderId="8" xfId="5" applyNumberFormat="1" applyFont="1" applyFill="1" applyBorder="1" applyAlignment="1" applyProtection="1">
      <alignment horizontal="left" vertical="center" wrapText="1" indent="1"/>
    </xf>
    <xf numFmtId="49" fontId="14" fillId="0" borderId="9" xfId="5" applyNumberFormat="1" applyFont="1" applyFill="1" applyBorder="1" applyAlignment="1" applyProtection="1">
      <alignment horizontal="left" vertical="center" wrapText="1" indent="1"/>
    </xf>
    <xf numFmtId="49" fontId="14" fillId="0" borderId="11" xfId="5" applyNumberFormat="1" applyFont="1" applyFill="1" applyBorder="1" applyAlignment="1" applyProtection="1">
      <alignment horizontal="left" vertical="center" wrapText="1" indent="1"/>
    </xf>
    <xf numFmtId="49" fontId="14" fillId="0" borderId="12" xfId="5" applyNumberFormat="1" applyFont="1" applyFill="1" applyBorder="1" applyAlignment="1" applyProtection="1">
      <alignment horizontal="left" vertical="center" wrapText="1" indent="1"/>
    </xf>
    <xf numFmtId="49" fontId="14" fillId="0" borderId="13" xfId="5" applyNumberFormat="1" applyFont="1" applyFill="1" applyBorder="1" applyAlignment="1" applyProtection="1">
      <alignment horizontal="left" vertical="center" wrapText="1" indent="1"/>
    </xf>
    <xf numFmtId="49" fontId="14" fillId="0" borderId="14" xfId="5" applyNumberFormat="1" applyFont="1" applyFill="1" applyBorder="1" applyAlignment="1" applyProtection="1">
      <alignment horizontal="left" vertical="center" wrapText="1" indent="1"/>
    </xf>
    <xf numFmtId="0" fontId="14" fillId="0" borderId="0" xfId="5" applyFont="1" applyFill="1" applyBorder="1" applyAlignment="1" applyProtection="1">
      <alignment horizontal="left" vertical="center" wrapText="1" indent="1"/>
    </xf>
    <xf numFmtId="0" fontId="13" fillId="0" borderId="15" xfId="5" applyFont="1" applyFill="1" applyBorder="1" applyAlignment="1" applyProtection="1">
      <alignment horizontal="left" vertical="center" wrapText="1" indent="1"/>
    </xf>
    <xf numFmtId="0" fontId="13" fillId="0" borderId="16" xfId="5" applyFont="1" applyFill="1" applyBorder="1" applyAlignment="1" applyProtection="1">
      <alignment horizontal="left" vertical="center" wrapText="1" indent="1"/>
    </xf>
    <xf numFmtId="0" fontId="13" fillId="0" borderId="17" xfId="5" applyFont="1" applyFill="1" applyBorder="1" applyAlignment="1" applyProtection="1">
      <alignment horizontal="left" vertical="center" wrapText="1" indent="1"/>
    </xf>
    <xf numFmtId="164" fontId="14" fillId="0" borderId="2" xfId="0" applyNumberFormat="1" applyFont="1" applyFill="1" applyBorder="1" applyAlignment="1" applyProtection="1">
      <alignment vertical="center" wrapText="1"/>
      <protection locked="0"/>
    </xf>
    <xf numFmtId="164" fontId="14" fillId="0" borderId="7" xfId="0" applyNumberFormat="1" applyFont="1" applyFill="1" applyBorder="1" applyAlignment="1" applyProtection="1">
      <alignment vertical="center" wrapText="1"/>
      <protection locked="0"/>
    </xf>
    <xf numFmtId="0" fontId="13" fillId="0" borderId="16" xfId="5" applyFont="1" applyFill="1" applyBorder="1" applyAlignment="1" applyProtection="1">
      <alignment vertical="center" wrapText="1"/>
    </xf>
    <xf numFmtId="0" fontId="13" fillId="0" borderId="18" xfId="5" applyFont="1" applyFill="1" applyBorder="1" applyAlignment="1" applyProtection="1">
      <alignment vertical="center" wrapText="1"/>
    </xf>
    <xf numFmtId="0" fontId="13" fillId="0" borderId="15" xfId="5" applyFont="1" applyFill="1" applyBorder="1" applyAlignment="1" applyProtection="1">
      <alignment horizontal="center" vertical="center" wrapText="1"/>
    </xf>
    <xf numFmtId="0" fontId="13" fillId="0" borderId="16" xfId="5" applyFont="1" applyFill="1" applyBorder="1" applyAlignment="1" applyProtection="1">
      <alignment horizontal="center" vertical="center" wrapText="1"/>
    </xf>
    <xf numFmtId="0" fontId="6" fillId="0" borderId="0" xfId="5" applyFill="1"/>
    <xf numFmtId="0" fontId="14" fillId="0" borderId="0" xfId="5" applyFont="1" applyFill="1"/>
    <xf numFmtId="0" fontId="16" fillId="0" borderId="0" xfId="5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164" fontId="1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10" xfId="0" applyNumberFormat="1" applyFont="1" applyFill="1" applyBorder="1" applyAlignment="1" applyProtection="1">
      <alignment horizontal="center" vertical="center" wrapText="1"/>
    </xf>
    <xf numFmtId="164" fontId="13" fillId="0" borderId="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" fontId="14" fillId="0" borderId="2" xfId="0" applyNumberFormat="1" applyFont="1" applyFill="1" applyBorder="1" applyAlignment="1" applyProtection="1">
      <alignment vertical="center" wrapText="1"/>
      <protection locked="0"/>
    </xf>
    <xf numFmtId="164" fontId="14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" fontId="14" fillId="0" borderId="7" xfId="0" applyNumberFormat="1" applyFont="1" applyFill="1" applyBorder="1" applyAlignment="1" applyProtection="1">
      <alignment vertical="center" wrapText="1"/>
      <protection locked="0"/>
    </xf>
    <xf numFmtId="164" fontId="13" fillId="0" borderId="16" xfId="0" applyNumberFormat="1" applyFont="1" applyFill="1" applyBorder="1" applyAlignment="1" applyProtection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164" fontId="1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2" borderId="16" xfId="0" applyNumberFormat="1" applyFont="1" applyFill="1" applyBorder="1" applyAlignment="1" applyProtection="1">
      <alignment vertical="center" wrapText="1"/>
    </xf>
    <xf numFmtId="164" fontId="14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20" fillId="0" borderId="16" xfId="5" applyFont="1" applyFill="1" applyBorder="1" applyAlignment="1" applyProtection="1">
      <alignment horizontal="left" vertical="center" wrapText="1" indent="1"/>
    </xf>
    <xf numFmtId="0" fontId="15" fillId="0" borderId="0" xfId="5" applyFont="1" applyFill="1"/>
    <xf numFmtId="164" fontId="20" fillId="0" borderId="15" xfId="0" applyNumberFormat="1" applyFont="1" applyFill="1" applyBorder="1" applyAlignment="1" applyProtection="1">
      <alignment horizontal="left" vertical="center" wrapText="1" indent="1"/>
    </xf>
    <xf numFmtId="0" fontId="3" fillId="0" borderId="24" xfId="0" applyFont="1" applyFill="1" applyBorder="1" applyAlignment="1" applyProtection="1">
      <alignment horizontal="right"/>
    </xf>
    <xf numFmtId="0" fontId="14" fillId="0" borderId="2" xfId="5" applyFont="1" applyFill="1" applyBorder="1" applyAlignment="1" applyProtection="1">
      <alignment horizontal="left" indent="6"/>
    </xf>
    <xf numFmtId="0" fontId="14" fillId="0" borderId="2" xfId="5" applyFont="1" applyFill="1" applyBorder="1" applyAlignment="1" applyProtection="1">
      <alignment horizontal="left" vertical="center" wrapText="1" indent="6"/>
    </xf>
    <xf numFmtId="0" fontId="14" fillId="0" borderId="7" xfId="5" applyFont="1" applyFill="1" applyBorder="1" applyAlignment="1" applyProtection="1">
      <alignment horizontal="left" vertical="center" wrapText="1" indent="6"/>
    </xf>
    <xf numFmtId="0" fontId="14" fillId="0" borderId="22" xfId="5" applyFont="1" applyFill="1" applyBorder="1" applyAlignment="1" applyProtection="1">
      <alignment horizontal="left" vertical="center" wrapText="1" indent="6"/>
    </xf>
    <xf numFmtId="164" fontId="0" fillId="0" borderId="0" xfId="0" applyNumberFormat="1" applyFill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164" fontId="5" fillId="0" borderId="16" xfId="0" applyNumberFormat="1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left" vertical="center" wrapText="1"/>
    </xf>
    <xf numFmtId="0" fontId="13" fillId="0" borderId="8" xfId="5" applyFont="1" applyFill="1" applyBorder="1" applyAlignment="1" applyProtection="1">
      <alignment horizontal="left" vertical="center" wrapText="1" indent="1"/>
    </xf>
    <xf numFmtId="0" fontId="23" fillId="0" borderId="1" xfId="5" applyFont="1" applyFill="1" applyBorder="1" applyAlignment="1" applyProtection="1">
      <alignment horizontal="left" vertical="center" wrapText="1" indent="1"/>
    </xf>
    <xf numFmtId="0" fontId="6" fillId="0" borderId="0" xfId="5" applyFill="1" applyAlignment="1">
      <alignment horizontal="left" vertical="center" indent="1"/>
    </xf>
    <xf numFmtId="0" fontId="19" fillId="0" borderId="16" xfId="0" applyFont="1" applyBorder="1" applyAlignment="1" applyProtection="1">
      <alignment horizontal="left" vertical="center" wrapText="1" indent="1"/>
    </xf>
    <xf numFmtId="0" fontId="18" fillId="0" borderId="2" xfId="0" applyFont="1" applyBorder="1" applyAlignment="1" applyProtection="1">
      <alignment horizontal="left" vertical="center" wrapText="1" indent="1"/>
    </xf>
    <xf numFmtId="0" fontId="19" fillId="0" borderId="15" xfId="0" applyFont="1" applyBorder="1" applyAlignment="1" applyProtection="1">
      <alignment horizontal="left" vertical="center" wrapText="1" indent="1"/>
    </xf>
    <xf numFmtId="49" fontId="18" fillId="0" borderId="9" xfId="0" applyNumberFormat="1" applyFont="1" applyBorder="1" applyAlignment="1" applyProtection="1">
      <alignment horizontal="left" vertical="center" wrapText="1" indent="2"/>
    </xf>
    <xf numFmtId="49" fontId="19" fillId="0" borderId="15" xfId="0" applyNumberFormat="1" applyFont="1" applyBorder="1" applyAlignment="1" applyProtection="1">
      <alignment horizontal="left" vertical="center" wrapText="1" indent="1"/>
    </xf>
    <xf numFmtId="49" fontId="18" fillId="0" borderId="11" xfId="0" applyNumberFormat="1" applyFont="1" applyBorder="1" applyAlignment="1" applyProtection="1">
      <alignment horizontal="left" vertical="center" wrapText="1" indent="2"/>
    </xf>
    <xf numFmtId="0" fontId="18" fillId="0" borderId="4" xfId="0" applyFont="1" applyBorder="1" applyAlignment="1" applyProtection="1">
      <alignment horizontal="left" vertical="center" wrapText="1" indent="1"/>
    </xf>
    <xf numFmtId="49" fontId="18" fillId="0" borderId="12" xfId="0" applyNumberFormat="1" applyFont="1" applyBorder="1" applyAlignment="1" applyProtection="1">
      <alignment horizontal="left" vertical="center" wrapText="1" indent="2"/>
    </xf>
    <xf numFmtId="0" fontId="18" fillId="0" borderId="7" xfId="0" applyFont="1" applyBorder="1" applyAlignment="1" applyProtection="1">
      <alignment horizontal="left" vertical="center" wrapText="1" indent="1"/>
    </xf>
    <xf numFmtId="0" fontId="19" fillId="0" borderId="10" xfId="0" applyFont="1" applyBorder="1" applyAlignment="1" applyProtection="1">
      <alignment horizontal="left" vertical="center" wrapText="1" indent="1"/>
    </xf>
    <xf numFmtId="164" fontId="13" fillId="0" borderId="19" xfId="5" applyNumberFormat="1" applyFont="1" applyFill="1" applyBorder="1" applyAlignment="1" applyProtection="1">
      <alignment horizontal="right" vertical="center" wrapText="1" indent="1"/>
    </xf>
    <xf numFmtId="164" fontId="14" fillId="0" borderId="29" xfId="5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1" xfId="5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0" xfId="5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1" xfId="5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1" xfId="5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5" applyNumberFormat="1" applyFont="1" applyFill="1" applyBorder="1" applyAlignment="1" applyProtection="1">
      <alignment horizontal="right" vertical="center" wrapText="1" indent="1"/>
    </xf>
    <xf numFmtId="164" fontId="4" fillId="0" borderId="0" xfId="5" applyNumberFormat="1" applyFont="1" applyFill="1" applyBorder="1" applyAlignment="1" applyProtection="1">
      <alignment horizontal="right" vertical="center" wrapText="1" indent="1"/>
    </xf>
    <xf numFmtId="164" fontId="14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2" xfId="5" applyNumberFormat="1" applyFont="1" applyFill="1" applyBorder="1" applyAlignment="1" applyProtection="1">
      <alignment horizontal="right" vertical="center" wrapText="1" indent="1"/>
    </xf>
    <xf numFmtId="0" fontId="3" fillId="0" borderId="24" xfId="0" applyFont="1" applyFill="1" applyBorder="1" applyAlignment="1" applyProtection="1">
      <alignment horizontal="right" vertical="center"/>
    </xf>
    <xf numFmtId="0" fontId="6" fillId="0" borderId="0" xfId="5" applyFill="1" applyAlignment="1"/>
    <xf numFmtId="164" fontId="14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6" xfId="0" applyNumberFormat="1" applyFont="1" applyFill="1" applyBorder="1" applyAlignment="1" applyProtection="1">
      <alignment horizontal="right" vertical="center" wrapText="1" indent="1"/>
    </xf>
    <xf numFmtId="164" fontId="21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right" vertical="center"/>
    </xf>
    <xf numFmtId="164" fontId="5" fillId="0" borderId="15" xfId="0" applyNumberFormat="1" applyFont="1" applyFill="1" applyBorder="1" applyAlignment="1" applyProtection="1">
      <alignment horizontal="centerContinuous" vertical="center" wrapText="1"/>
    </xf>
    <xf numFmtId="164" fontId="5" fillId="0" borderId="16" xfId="0" applyNumberFormat="1" applyFont="1" applyFill="1" applyBorder="1" applyAlignment="1" applyProtection="1">
      <alignment horizontal="centerContinuous" vertical="center" wrapText="1"/>
    </xf>
    <xf numFmtId="164" fontId="5" fillId="0" borderId="19" xfId="0" applyNumberFormat="1" applyFont="1" applyFill="1" applyBorder="1" applyAlignment="1" applyProtection="1">
      <alignment horizontal="centerContinuous" vertical="center" wrapText="1"/>
    </xf>
    <xf numFmtId="164" fontId="2" fillId="0" borderId="0" xfId="0" applyNumberFormat="1" applyFont="1" applyFill="1" applyAlignment="1" applyProtection="1">
      <alignment horizontal="center" vertical="center" wrapText="1"/>
    </xf>
    <xf numFmtId="164" fontId="20" fillId="0" borderId="34" xfId="0" applyNumberFormat="1" applyFont="1" applyFill="1" applyBorder="1" applyAlignment="1" applyProtection="1">
      <alignment horizontal="center" vertical="center" wrapText="1"/>
    </xf>
    <xf numFmtId="164" fontId="20" fillId="0" borderId="15" xfId="0" applyNumberFormat="1" applyFont="1" applyFill="1" applyBorder="1" applyAlignment="1" applyProtection="1">
      <alignment horizontal="center" vertical="center" wrapText="1"/>
    </xf>
    <xf numFmtId="164" fontId="20" fillId="0" borderId="16" xfId="0" applyNumberFormat="1" applyFont="1" applyFill="1" applyBorder="1" applyAlignment="1" applyProtection="1">
      <alignment horizontal="center" vertical="center" wrapText="1"/>
    </xf>
    <xf numFmtId="164" fontId="20" fillId="0" borderId="0" xfId="0" applyNumberFormat="1" applyFont="1" applyFill="1" applyAlignment="1" applyProtection="1">
      <alignment horizontal="center" vertical="center" wrapText="1"/>
    </xf>
    <xf numFmtId="164" fontId="0" fillId="0" borderId="35" xfId="0" applyNumberFormat="1" applyFill="1" applyBorder="1" applyAlignment="1" applyProtection="1">
      <alignment horizontal="left" vertical="center" wrapText="1" indent="1"/>
    </xf>
    <xf numFmtId="164" fontId="14" fillId="0" borderId="11" xfId="0" applyNumberFormat="1" applyFont="1" applyFill="1" applyBorder="1" applyAlignment="1" applyProtection="1">
      <alignment horizontal="left" vertical="center" wrapText="1" indent="1"/>
    </xf>
    <xf numFmtId="164" fontId="0" fillId="0" borderId="36" xfId="0" applyNumberFormat="1" applyFill="1" applyBorder="1" applyAlignment="1" applyProtection="1">
      <alignment horizontal="left" vertical="center" wrapText="1" indent="1"/>
    </xf>
    <xf numFmtId="164" fontId="14" fillId="0" borderId="9" xfId="0" applyNumberFormat="1" applyFont="1" applyFill="1" applyBorder="1" applyAlignment="1" applyProtection="1">
      <alignment horizontal="left" vertical="center" wrapText="1" indent="1"/>
    </xf>
    <xf numFmtId="164" fontId="14" fillId="0" borderId="37" xfId="0" applyNumberFormat="1" applyFont="1" applyFill="1" applyBorder="1" applyAlignment="1" applyProtection="1">
      <alignment horizontal="left" vertical="center" wrapText="1" indent="1"/>
    </xf>
    <xf numFmtId="164" fontId="21" fillId="0" borderId="0" xfId="0" applyNumberFormat="1" applyFont="1" applyFill="1" applyBorder="1" applyAlignment="1" applyProtection="1">
      <alignment horizontal="left" vertical="center" wrapText="1" indent="1"/>
    </xf>
    <xf numFmtId="164" fontId="24" fillId="0" borderId="34" xfId="0" applyNumberFormat="1" applyFont="1" applyFill="1" applyBorder="1" applyAlignment="1" applyProtection="1">
      <alignment horizontal="left" vertical="center" wrapText="1" indent="1"/>
    </xf>
    <xf numFmtId="164" fontId="1" fillId="0" borderId="38" xfId="0" applyNumberFormat="1" applyFont="1" applyFill="1" applyBorder="1" applyAlignment="1" applyProtection="1">
      <alignment horizontal="left" vertical="center" wrapText="1" indent="1"/>
    </xf>
    <xf numFmtId="164" fontId="21" fillId="0" borderId="8" xfId="0" applyNumberFormat="1" applyFont="1" applyFill="1" applyBorder="1" applyAlignment="1" applyProtection="1">
      <alignment horizontal="lef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</xf>
    <xf numFmtId="164" fontId="21" fillId="0" borderId="9" xfId="0" applyNumberFormat="1" applyFont="1" applyFill="1" applyBorder="1" applyAlignment="1" applyProtection="1">
      <alignment horizontal="left" vertical="center" wrapText="1" indent="1"/>
    </xf>
    <xf numFmtId="164" fontId="1" fillId="0" borderId="36" xfId="0" applyNumberFormat="1" applyFont="1" applyFill="1" applyBorder="1" applyAlignment="1" applyProtection="1">
      <alignment horizontal="left" vertical="center" wrapText="1" indent="1"/>
    </xf>
    <xf numFmtId="164" fontId="25" fillId="0" borderId="2" xfId="0" applyNumberFormat="1" applyFont="1" applyFill="1" applyBorder="1" applyAlignment="1" applyProtection="1">
      <alignment horizontal="right" vertical="center" wrapText="1" indent="1"/>
    </xf>
    <xf numFmtId="164" fontId="22" fillId="0" borderId="15" xfId="0" applyNumberFormat="1" applyFont="1" applyFill="1" applyBorder="1" applyAlignment="1" applyProtection="1">
      <alignment horizontal="left" vertical="center" wrapText="1" indent="1"/>
    </xf>
    <xf numFmtId="164" fontId="24" fillId="0" borderId="15" xfId="0" applyNumberFormat="1" applyFont="1" applyFill="1" applyBorder="1" applyAlignment="1" applyProtection="1">
      <alignment horizontal="left" vertical="center" wrapText="1" indent="1"/>
    </xf>
    <xf numFmtId="164" fontId="2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9" xfId="0" quotePrefix="1" applyNumberFormat="1" applyFont="1" applyFill="1" applyBorder="1" applyAlignment="1" applyProtection="1">
      <alignment horizontal="left" vertical="center" wrapText="1" indent="6"/>
    </xf>
    <xf numFmtId="164" fontId="21" fillId="0" borderId="9" xfId="0" quotePrefix="1" applyNumberFormat="1" applyFont="1" applyFill="1" applyBorder="1" applyAlignment="1" applyProtection="1">
      <alignment horizontal="left" vertical="center" wrapText="1" indent="6"/>
    </xf>
    <xf numFmtId="164" fontId="14" fillId="0" borderId="9" xfId="0" quotePrefix="1" applyNumberFormat="1" applyFont="1" applyFill="1" applyBorder="1" applyAlignment="1" applyProtection="1">
      <alignment horizontal="left" vertical="center" wrapText="1" indent="3"/>
    </xf>
    <xf numFmtId="164" fontId="1" fillId="0" borderId="35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164" fontId="21" fillId="0" borderId="9" xfId="0" applyNumberFormat="1" applyFont="1" applyFill="1" applyBorder="1" applyAlignment="1" applyProtection="1">
      <alignment horizontal="left" vertical="center" wrapText="1" indent="2"/>
    </xf>
    <xf numFmtId="164" fontId="21" fillId="0" borderId="2" xfId="0" applyNumberFormat="1" applyFont="1" applyFill="1" applyBorder="1" applyAlignment="1" applyProtection="1">
      <alignment horizontal="left" vertical="center" wrapText="1" indent="2"/>
    </xf>
    <xf numFmtId="164" fontId="25" fillId="0" borderId="2" xfId="0" applyNumberFormat="1" applyFont="1" applyFill="1" applyBorder="1" applyAlignment="1" applyProtection="1">
      <alignment horizontal="left" vertical="center" wrapText="1" indent="1"/>
    </xf>
    <xf numFmtId="164" fontId="21" fillId="0" borderId="11" xfId="0" applyNumberFormat="1" applyFont="1" applyFill="1" applyBorder="1" applyAlignment="1" applyProtection="1">
      <alignment horizontal="left" vertical="center" wrapText="1" indent="1"/>
    </xf>
    <xf numFmtId="164" fontId="14" fillId="0" borderId="11" xfId="0" applyNumberFormat="1" applyFont="1" applyFill="1" applyBorder="1" applyAlignment="1" applyProtection="1">
      <alignment horizontal="left" vertical="center" wrapText="1" indent="2"/>
    </xf>
    <xf numFmtId="164" fontId="14" fillId="0" borderId="12" xfId="0" applyNumberFormat="1" applyFont="1" applyFill="1" applyBorder="1" applyAlignment="1" applyProtection="1">
      <alignment horizontal="left" vertical="center" wrapText="1" indent="2"/>
    </xf>
    <xf numFmtId="164" fontId="25" fillId="0" borderId="4" xfId="0" applyNumberFormat="1" applyFont="1" applyFill="1" applyBorder="1" applyAlignment="1" applyProtection="1">
      <alignment horizontal="right" vertical="center" wrapText="1" indent="1"/>
    </xf>
    <xf numFmtId="0" fontId="17" fillId="0" borderId="16" xfId="0" applyFont="1" applyBorder="1" applyAlignment="1" applyProtection="1">
      <alignment horizontal="left" vertical="center" wrapText="1" indent="1"/>
    </xf>
    <xf numFmtId="0" fontId="17" fillId="0" borderId="3" xfId="0" applyFont="1" applyBorder="1" applyAlignment="1" applyProtection="1">
      <alignment horizontal="left" vertical="center" wrapText="1" indent="1"/>
    </xf>
    <xf numFmtId="0" fontId="18" fillId="0" borderId="2" xfId="0" quotePrefix="1" applyFont="1" applyBorder="1" applyAlignment="1" applyProtection="1">
      <alignment horizontal="left" vertical="center" wrapText="1" indent="6"/>
    </xf>
    <xf numFmtId="0" fontId="18" fillId="0" borderId="22" xfId="0" quotePrefix="1" applyFont="1" applyBorder="1" applyAlignment="1" applyProtection="1">
      <alignment horizontal="left" vertical="center" wrapText="1" indent="6"/>
    </xf>
    <xf numFmtId="0" fontId="28" fillId="0" borderId="16" xfId="0" applyFont="1" applyBorder="1" applyAlignment="1" applyProtection="1">
      <alignment horizontal="left" vertical="center" wrapText="1" indent="1"/>
    </xf>
    <xf numFmtId="0" fontId="6" fillId="0" borderId="0" xfId="5" applyFont="1" applyFill="1" applyProtection="1"/>
    <xf numFmtId="0" fontId="6" fillId="0" borderId="0" xfId="5" applyFont="1" applyFill="1" applyAlignment="1" applyProtection="1">
      <alignment horizontal="right" vertical="center" indent="1"/>
    </xf>
    <xf numFmtId="0" fontId="6" fillId="0" borderId="0" xfId="5" applyFont="1" applyFill="1"/>
    <xf numFmtId="0" fontId="6" fillId="0" borderId="0" xfId="5" applyFont="1" applyFill="1" applyAlignment="1">
      <alignment horizontal="right" vertical="center" indent="1"/>
    </xf>
    <xf numFmtId="164" fontId="26" fillId="0" borderId="24" xfId="5" applyNumberFormat="1" applyFont="1" applyFill="1" applyBorder="1" applyAlignment="1" applyProtection="1">
      <alignment vertical="center"/>
    </xf>
    <xf numFmtId="164" fontId="26" fillId="0" borderId="24" xfId="5" applyNumberFormat="1" applyFont="1" applyFill="1" applyBorder="1" applyAlignment="1" applyProtection="1"/>
    <xf numFmtId="0" fontId="15" fillId="0" borderId="0" xfId="5" applyFont="1" applyFill="1" applyAlignment="1" applyProtection="1"/>
    <xf numFmtId="0" fontId="5" fillId="0" borderId="22" xfId="5" applyFont="1" applyFill="1" applyBorder="1" applyAlignment="1" applyProtection="1">
      <alignment horizontal="center" vertical="center" wrapText="1"/>
    </xf>
    <xf numFmtId="164" fontId="5" fillId="0" borderId="16" xfId="0" applyNumberFormat="1" applyFont="1" applyFill="1" applyBorder="1" applyAlignment="1">
      <alignment horizontal="center" vertical="center" wrapText="1"/>
    </xf>
    <xf numFmtId="164" fontId="5" fillId="0" borderId="27" xfId="0" applyNumberFormat="1" applyFont="1" applyFill="1" applyBorder="1" applyAlignment="1">
      <alignment horizontal="center" vertical="center" wrapText="1"/>
    </xf>
    <xf numFmtId="164" fontId="13" fillId="0" borderId="18" xfId="5" applyNumberFormat="1" applyFont="1" applyFill="1" applyBorder="1" applyAlignment="1" applyProtection="1">
      <alignment horizontal="right" vertical="center" wrapText="1" indent="1"/>
    </xf>
    <xf numFmtId="164" fontId="13" fillId="0" borderId="16" xfId="5" applyNumberFormat="1" applyFont="1" applyFill="1" applyBorder="1" applyAlignment="1" applyProtection="1">
      <alignment horizontal="right" vertical="center" wrapText="1" indent="1"/>
    </xf>
    <xf numFmtId="164" fontId="14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7" xfId="5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" xfId="5" applyNumberFormat="1" applyFont="1" applyFill="1" applyBorder="1" applyAlignment="1" applyProtection="1">
      <alignment horizontal="right" vertical="center" wrapText="1" indent="1"/>
    </xf>
    <xf numFmtId="164" fontId="25" fillId="0" borderId="2" xfId="5" applyNumberFormat="1" applyFont="1" applyFill="1" applyBorder="1" applyAlignment="1" applyProtection="1">
      <alignment horizontal="right" vertical="center" wrapText="1" indent="1"/>
    </xf>
    <xf numFmtId="164" fontId="21" fillId="0" borderId="7" xfId="5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1" xfId="5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0" xfId="5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6" xfId="5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6" xfId="5" applyNumberFormat="1" applyFont="1" applyFill="1" applyBorder="1" applyAlignment="1" applyProtection="1">
      <alignment horizontal="right" vertical="center" wrapText="1" indent="1"/>
    </xf>
    <xf numFmtId="164" fontId="21" fillId="0" borderId="22" xfId="5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" xfId="5" quotePrefix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2" xfId="5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6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6" xfId="0" applyNumberFormat="1" applyFont="1" applyFill="1" applyBorder="1" applyAlignment="1" applyProtection="1">
      <alignment horizontal="right" vertical="center" wrapText="1" indent="1"/>
    </xf>
    <xf numFmtId="164" fontId="21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8" xfId="0" applyNumberFormat="1" applyFill="1" applyBorder="1" applyAlignment="1" applyProtection="1">
      <alignment horizontal="left" vertical="center" wrapText="1" indent="1"/>
    </xf>
    <xf numFmtId="164" fontId="14" fillId="0" borderId="8" xfId="0" applyNumberFormat="1" applyFont="1" applyFill="1" applyBorder="1" applyAlignment="1" applyProtection="1">
      <alignment horizontal="left" vertical="center" wrapText="1" indent="1"/>
    </xf>
    <xf numFmtId="164" fontId="20" fillId="0" borderId="3" xfId="0" applyNumberFormat="1" applyFont="1" applyFill="1" applyBorder="1" applyAlignment="1" applyProtection="1">
      <alignment horizontal="right" vertical="center" wrapText="1" indent="1"/>
    </xf>
    <xf numFmtId="164" fontId="14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2" xfId="5" applyFont="1" applyFill="1" applyBorder="1" applyAlignment="1" applyProtection="1">
      <alignment horizontal="center" vertical="center" wrapText="1"/>
    </xf>
    <xf numFmtId="0" fontId="18" fillId="0" borderId="4" xfId="0" applyFont="1" applyBorder="1" applyAlignment="1" applyProtection="1">
      <alignment horizontal="left" wrapText="1" indent="1"/>
    </xf>
    <xf numFmtId="0" fontId="18" fillId="0" borderId="2" xfId="0" applyFont="1" applyBorder="1" applyAlignment="1" applyProtection="1">
      <alignment horizontal="left" wrapText="1" indent="1"/>
    </xf>
    <xf numFmtId="0" fontId="18" fillId="0" borderId="7" xfId="0" applyFont="1" applyBorder="1" applyAlignment="1" applyProtection="1">
      <alignment horizontal="left" wrapText="1" indent="1"/>
    </xf>
    <xf numFmtId="0" fontId="19" fillId="0" borderId="15" xfId="0" applyFont="1" applyBorder="1" applyAlignment="1" applyProtection="1">
      <alignment wrapText="1"/>
    </xf>
    <xf numFmtId="0" fontId="18" fillId="0" borderId="7" xfId="0" applyFont="1" applyBorder="1" applyAlignment="1" applyProtection="1">
      <alignment wrapText="1"/>
    </xf>
    <xf numFmtId="164" fontId="20" fillId="0" borderId="3" xfId="5" applyNumberFormat="1" applyFont="1" applyFill="1" applyBorder="1" applyAlignment="1" applyProtection="1">
      <alignment horizontal="right" vertical="center" wrapText="1" indent="1"/>
    </xf>
    <xf numFmtId="49" fontId="14" fillId="0" borderId="0" xfId="5" applyNumberFormat="1" applyFont="1" applyFill="1" applyBorder="1" applyAlignment="1" applyProtection="1">
      <alignment horizontal="left" vertical="center" wrapText="1" indent="1"/>
    </xf>
    <xf numFmtId="0" fontId="18" fillId="0" borderId="0" xfId="0" applyFont="1" applyBorder="1" applyAlignment="1" applyProtection="1">
      <alignment horizontal="left" wrapText="1" indent="1"/>
    </xf>
    <xf numFmtId="0" fontId="18" fillId="0" borderId="11" xfId="0" applyFont="1" applyBorder="1" applyAlignment="1" applyProtection="1">
      <alignment wrapText="1"/>
    </xf>
    <xf numFmtId="0" fontId="18" fillId="0" borderId="9" xfId="0" applyFont="1" applyBorder="1" applyAlignment="1" applyProtection="1">
      <alignment wrapText="1"/>
    </xf>
    <xf numFmtId="0" fontId="18" fillId="0" borderId="12" xfId="0" applyFont="1" applyBorder="1" applyAlignment="1" applyProtection="1">
      <alignment wrapText="1"/>
    </xf>
    <xf numFmtId="164" fontId="22" fillId="0" borderId="18" xfId="5" applyNumberFormat="1" applyFont="1" applyFill="1" applyBorder="1" applyAlignment="1" applyProtection="1">
      <alignment horizontal="right" vertical="center" wrapText="1" indent="1"/>
    </xf>
    <xf numFmtId="164" fontId="4" fillId="0" borderId="2" xfId="5" applyNumberFormat="1" applyFont="1" applyFill="1" applyBorder="1" applyAlignment="1" applyProtection="1">
      <alignment horizontal="right" vertical="center" wrapText="1" indent="1"/>
    </xf>
    <xf numFmtId="0" fontId="19" fillId="0" borderId="16" xfId="0" applyFont="1" applyBorder="1" applyAlignment="1" applyProtection="1">
      <alignment wrapText="1"/>
    </xf>
    <xf numFmtId="0" fontId="19" fillId="0" borderId="10" xfId="0" applyFont="1" applyBorder="1" applyAlignment="1" applyProtection="1">
      <alignment wrapText="1"/>
    </xf>
    <xf numFmtId="0" fontId="19" fillId="0" borderId="3" xfId="0" applyFont="1" applyBorder="1" applyAlignment="1" applyProtection="1">
      <alignment wrapText="1"/>
    </xf>
    <xf numFmtId="164" fontId="14" fillId="0" borderId="20" xfId="5" applyNumberFormat="1" applyFont="1" applyFill="1" applyBorder="1" applyAlignment="1" applyProtection="1">
      <alignment horizontal="right" vertical="center" wrapText="1" indent="1"/>
    </xf>
    <xf numFmtId="164" fontId="13" fillId="0" borderId="19" xfId="5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" xfId="5" applyNumberFormat="1" applyFont="1" applyFill="1" applyBorder="1" applyAlignment="1" applyProtection="1">
      <alignment horizontal="right" vertical="center" wrapText="1" inden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/>
    </xf>
    <xf numFmtId="0" fontId="24" fillId="0" borderId="26" xfId="0" applyFont="1" applyBorder="1" applyAlignment="1" applyProtection="1">
      <alignment horizontal="center" vertical="center" wrapText="1"/>
    </xf>
    <xf numFmtId="0" fontId="21" fillId="0" borderId="13" xfId="0" applyFont="1" applyBorder="1" applyAlignment="1" applyProtection="1">
      <alignment horizontal="right" vertical="center" indent="1"/>
    </xf>
    <xf numFmtId="0" fontId="21" fillId="0" borderId="9" xfId="0" applyFont="1" applyBorder="1" applyAlignment="1" applyProtection="1">
      <alignment horizontal="right" vertical="center" indent="1"/>
    </xf>
    <xf numFmtId="0" fontId="21" fillId="0" borderId="2" xfId="0" applyFont="1" applyBorder="1" applyAlignment="1" applyProtection="1">
      <alignment horizontal="left" vertical="center" indent="1"/>
      <protection locked="0"/>
    </xf>
    <xf numFmtId="0" fontId="21" fillId="0" borderId="12" xfId="0" applyFont="1" applyBorder="1" applyAlignment="1" applyProtection="1">
      <alignment horizontal="right" vertical="center" indent="1"/>
    </xf>
    <xf numFmtId="0" fontId="21" fillId="0" borderId="7" xfId="0" applyFont="1" applyBorder="1" applyAlignment="1" applyProtection="1">
      <alignment horizontal="left" vertical="center" indent="1"/>
      <protection locked="0"/>
    </xf>
    <xf numFmtId="164" fontId="9" fillId="3" borderId="34" xfId="0" applyNumberFormat="1" applyFont="1" applyFill="1" applyBorder="1" applyAlignment="1" applyProtection="1">
      <alignment horizontal="left" vertical="center" wrapText="1" indent="2"/>
    </xf>
    <xf numFmtId="3" fontId="24" fillId="0" borderId="19" xfId="0" applyNumberFormat="1" applyFont="1" applyFill="1" applyBorder="1" applyAlignment="1" applyProtection="1">
      <alignment horizontal="right" vertical="center" indent="1"/>
    </xf>
    <xf numFmtId="0" fontId="22" fillId="0" borderId="17" xfId="6" applyFont="1" applyFill="1" applyBorder="1" applyAlignment="1" applyProtection="1">
      <alignment horizontal="center" vertical="center" wrapText="1"/>
    </xf>
    <xf numFmtId="0" fontId="22" fillId="0" borderId="18" xfId="6" applyFont="1" applyFill="1" applyBorder="1" applyAlignment="1" applyProtection="1">
      <alignment horizontal="center" vertical="center"/>
    </xf>
    <xf numFmtId="0" fontId="22" fillId="0" borderId="26" xfId="6" applyFont="1" applyFill="1" applyBorder="1" applyAlignment="1" applyProtection="1">
      <alignment horizontal="center" vertical="center"/>
    </xf>
    <xf numFmtId="0" fontId="14" fillId="0" borderId="15" xfId="6" applyFont="1" applyFill="1" applyBorder="1" applyAlignment="1" applyProtection="1">
      <alignment horizontal="left" vertical="center" indent="1"/>
    </xf>
    <xf numFmtId="0" fontId="14" fillId="0" borderId="8" xfId="6" applyFont="1" applyFill="1" applyBorder="1" applyAlignment="1" applyProtection="1">
      <alignment horizontal="left" vertical="center" indent="1"/>
    </xf>
    <xf numFmtId="0" fontId="14" fillId="0" borderId="1" xfId="6" applyFont="1" applyFill="1" applyBorder="1" applyAlignment="1" applyProtection="1">
      <alignment horizontal="left" vertical="center" wrapText="1" indent="1"/>
    </xf>
    <xf numFmtId="164" fontId="14" fillId="0" borderId="1" xfId="6" applyNumberFormat="1" applyFont="1" applyFill="1" applyBorder="1" applyAlignment="1" applyProtection="1">
      <alignment vertical="center"/>
      <protection locked="0"/>
    </xf>
    <xf numFmtId="164" fontId="14" fillId="0" borderId="30" xfId="6" applyNumberFormat="1" applyFont="1" applyFill="1" applyBorder="1" applyAlignment="1" applyProtection="1">
      <alignment vertical="center"/>
    </xf>
    <xf numFmtId="0" fontId="14" fillId="0" borderId="9" xfId="6" applyFont="1" applyFill="1" applyBorder="1" applyAlignment="1" applyProtection="1">
      <alignment horizontal="left" vertical="center" indent="1"/>
    </xf>
    <xf numFmtId="0" fontId="14" fillId="0" borderId="2" xfId="6" applyFont="1" applyFill="1" applyBorder="1" applyAlignment="1" applyProtection="1">
      <alignment horizontal="left" vertical="center" wrapText="1" indent="1"/>
    </xf>
    <xf numFmtId="164" fontId="14" fillId="0" borderId="2" xfId="6" applyNumberFormat="1" applyFont="1" applyFill="1" applyBorder="1" applyAlignment="1" applyProtection="1">
      <alignment vertical="center"/>
      <protection locked="0"/>
    </xf>
    <xf numFmtId="164" fontId="14" fillId="0" borderId="21" xfId="6" applyNumberFormat="1" applyFont="1" applyFill="1" applyBorder="1" applyAlignment="1" applyProtection="1">
      <alignment vertical="center"/>
    </xf>
    <xf numFmtId="0" fontId="14" fillId="0" borderId="4" xfId="6" applyFont="1" applyFill="1" applyBorder="1" applyAlignment="1" applyProtection="1">
      <alignment horizontal="left" vertical="center" wrapText="1" indent="1"/>
    </xf>
    <xf numFmtId="164" fontId="14" fillId="0" borderId="4" xfId="6" applyNumberFormat="1" applyFont="1" applyFill="1" applyBorder="1" applyAlignment="1" applyProtection="1">
      <alignment vertical="center"/>
      <protection locked="0"/>
    </xf>
    <xf numFmtId="164" fontId="14" fillId="0" borderId="20" xfId="6" applyNumberFormat="1" applyFont="1" applyFill="1" applyBorder="1" applyAlignment="1" applyProtection="1">
      <alignment vertical="center"/>
    </xf>
    <xf numFmtId="0" fontId="14" fillId="0" borderId="2" xfId="6" applyFont="1" applyFill="1" applyBorder="1" applyAlignment="1" applyProtection="1">
      <alignment horizontal="left" vertical="center" indent="1"/>
    </xf>
    <xf numFmtId="0" fontId="5" fillId="0" borderId="16" xfId="6" applyFont="1" applyFill="1" applyBorder="1" applyAlignment="1" applyProtection="1">
      <alignment horizontal="left" vertical="center" indent="1"/>
    </xf>
    <xf numFmtId="164" fontId="13" fillId="0" borderId="16" xfId="6" applyNumberFormat="1" applyFont="1" applyFill="1" applyBorder="1" applyAlignment="1" applyProtection="1">
      <alignment vertical="center"/>
    </xf>
    <xf numFmtId="164" fontId="13" fillId="0" borderId="19" xfId="6" applyNumberFormat="1" applyFont="1" applyFill="1" applyBorder="1" applyAlignment="1" applyProtection="1">
      <alignment vertical="center"/>
    </xf>
    <xf numFmtId="0" fontId="14" fillId="0" borderId="11" xfId="6" applyFont="1" applyFill="1" applyBorder="1" applyAlignment="1" applyProtection="1">
      <alignment horizontal="left" vertical="center" indent="1"/>
    </xf>
    <xf numFmtId="0" fontId="14" fillId="0" borderId="4" xfId="6" applyFont="1" applyFill="1" applyBorder="1" applyAlignment="1" applyProtection="1">
      <alignment horizontal="left" vertical="center" indent="1"/>
    </xf>
    <xf numFmtId="0" fontId="13" fillId="0" borderId="15" xfId="6" applyFont="1" applyFill="1" applyBorder="1" applyAlignment="1" applyProtection="1">
      <alignment horizontal="left" vertical="center" indent="1"/>
    </xf>
    <xf numFmtId="0" fontId="5" fillId="0" borderId="16" xfId="6" applyFont="1" applyFill="1" applyBorder="1" applyAlignment="1" applyProtection="1">
      <alignment horizontal="left" indent="1"/>
    </xf>
    <xf numFmtId="164" fontId="13" fillId="0" borderId="16" xfId="6" applyNumberFormat="1" applyFont="1" applyFill="1" applyBorder="1" applyProtection="1"/>
    <xf numFmtId="164" fontId="13" fillId="0" borderId="19" xfId="6" applyNumberFormat="1" applyFont="1" applyFill="1" applyBorder="1" applyProtection="1"/>
    <xf numFmtId="0" fontId="14" fillId="0" borderId="1" xfId="5" applyFont="1" applyFill="1" applyBorder="1" applyAlignment="1" applyProtection="1">
      <alignment horizontal="left" vertical="center" wrapText="1" indent="1"/>
    </xf>
    <xf numFmtId="164" fontId="5" fillId="0" borderId="2" xfId="5" applyNumberFormat="1" applyFont="1" applyFill="1" applyBorder="1" applyAlignment="1" applyProtection="1">
      <alignment horizontal="right" vertical="center" wrapText="1" indent="1"/>
    </xf>
    <xf numFmtId="164" fontId="13" fillId="0" borderId="2" xfId="5" applyNumberFormat="1" applyFont="1" applyFill="1" applyBorder="1" applyAlignment="1" applyProtection="1">
      <alignment horizontal="right" vertical="center" wrapText="1" indent="1"/>
    </xf>
    <xf numFmtId="16" fontId="21" fillId="0" borderId="15" xfId="5" applyNumberFormat="1" applyFont="1" applyFill="1" applyBorder="1" applyAlignment="1" applyProtection="1">
      <alignment horizontal="left" vertical="center" wrapText="1" indent="1"/>
    </xf>
    <xf numFmtId="0" fontId="14" fillId="0" borderId="16" xfId="5" applyFont="1" applyFill="1" applyBorder="1" applyAlignment="1" applyProtection="1">
      <alignment horizontal="left" vertical="center" wrapText="1" indent="6"/>
    </xf>
    <xf numFmtId="164" fontId="14" fillId="0" borderId="32" xfId="5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16" xfId="5" applyFont="1" applyFill="1" applyBorder="1" applyAlignment="1" applyProtection="1">
      <alignment vertical="center" wrapText="1"/>
    </xf>
    <xf numFmtId="0" fontId="13" fillId="0" borderId="49" xfId="5" applyFont="1" applyFill="1" applyBorder="1" applyAlignment="1" applyProtection="1">
      <alignment horizontal="left" vertical="center" wrapText="1" indent="1"/>
    </xf>
    <xf numFmtId="0" fontId="20" fillId="0" borderId="2" xfId="5" applyFont="1" applyFill="1" applyBorder="1" applyAlignment="1" applyProtection="1">
      <alignment horizontal="left" vertical="center" wrapText="1" indent="1"/>
    </xf>
    <xf numFmtId="0" fontId="21" fillId="0" borderId="33" xfId="5" applyFont="1" applyFill="1" applyBorder="1" applyProtection="1"/>
    <xf numFmtId="49" fontId="14" fillId="0" borderId="49" xfId="5" applyNumberFormat="1" applyFont="1" applyFill="1" applyBorder="1" applyAlignment="1" applyProtection="1">
      <alignment horizontal="left" vertical="center" wrapText="1" indent="1"/>
    </xf>
    <xf numFmtId="164" fontId="20" fillId="0" borderId="2" xfId="5" applyNumberFormat="1" applyFont="1" applyFill="1" applyBorder="1" applyAlignment="1" applyProtection="1">
      <alignment horizontal="right" vertical="center" wrapText="1" indent="1"/>
    </xf>
    <xf numFmtId="164" fontId="19" fillId="0" borderId="2" xfId="0" applyNumberFormat="1" applyFont="1" applyBorder="1" applyAlignment="1" applyProtection="1">
      <alignment horizontal="right" vertical="center" wrapText="1" indent="1"/>
    </xf>
    <xf numFmtId="49" fontId="14" fillId="0" borderId="50" xfId="5" applyNumberFormat="1" applyFont="1" applyFill="1" applyBorder="1" applyAlignment="1" applyProtection="1">
      <alignment horizontal="left" vertical="center" wrapText="1" indent="1"/>
    </xf>
    <xf numFmtId="0" fontId="21" fillId="0" borderId="48" xfId="5" applyFont="1" applyFill="1" applyBorder="1" applyProtection="1"/>
    <xf numFmtId="0" fontId="21" fillId="0" borderId="2" xfId="5" applyFont="1" applyFill="1" applyBorder="1" applyProtection="1"/>
    <xf numFmtId="0" fontId="17" fillId="0" borderId="2" xfId="0" quotePrefix="1" applyFont="1" applyBorder="1" applyAlignment="1" applyProtection="1">
      <alignment horizontal="right" vertical="center" wrapText="1" indent="1"/>
      <protection locked="0"/>
    </xf>
    <xf numFmtId="164" fontId="0" fillId="0" borderId="8" xfId="0" applyNumberFormat="1" applyFill="1" applyBorder="1" applyAlignment="1" applyProtection="1">
      <alignment horizontal="left" vertical="center" wrapText="1"/>
      <protection locked="0"/>
    </xf>
    <xf numFmtId="0" fontId="0" fillId="0" borderId="51" xfId="0" quotePrefix="1" applyFont="1" applyBorder="1"/>
    <xf numFmtId="0" fontId="0" fillId="0" borderId="5" xfId="0" applyFont="1" applyBorder="1" applyAlignment="1" applyProtection="1">
      <alignment horizontal="left"/>
      <protection locked="0"/>
    </xf>
    <xf numFmtId="3" fontId="30" fillId="0" borderId="52" xfId="0" applyNumberFormat="1" applyFont="1" applyBorder="1" applyAlignment="1">
      <alignment horizontal="right"/>
    </xf>
    <xf numFmtId="0" fontId="0" fillId="0" borderId="2" xfId="0" applyBorder="1"/>
    <xf numFmtId="0" fontId="0" fillId="0" borderId="51" xfId="0" quotePrefix="1" applyBorder="1"/>
    <xf numFmtId="3" fontId="31" fillId="0" borderId="52" xfId="0" applyNumberFormat="1" applyFont="1" applyFill="1" applyBorder="1" applyAlignment="1">
      <alignment horizontal="right"/>
    </xf>
    <xf numFmtId="0" fontId="32" fillId="0" borderId="51" xfId="0" quotePrefix="1" applyFont="1" applyBorder="1"/>
    <xf numFmtId="3" fontId="31" fillId="0" borderId="52" xfId="0" applyNumberFormat="1" applyFont="1" applyBorder="1" applyAlignment="1">
      <alignment horizontal="right"/>
    </xf>
    <xf numFmtId="0" fontId="32" fillId="0" borderId="53" xfId="0" quotePrefix="1" applyFont="1" applyBorder="1"/>
    <xf numFmtId="3" fontId="31" fillId="0" borderId="54" xfId="0" applyNumberFormat="1" applyFont="1" applyBorder="1" applyAlignment="1">
      <alignment horizontal="right"/>
    </xf>
    <xf numFmtId="0" fontId="32" fillId="0" borderId="55" xfId="0" applyFont="1" applyBorder="1" applyAlignment="1">
      <alignment wrapText="1"/>
    </xf>
    <xf numFmtId="3" fontId="31" fillId="0" borderId="56" xfId="0" applyNumberFormat="1" applyFont="1" applyBorder="1" applyAlignment="1">
      <alignment horizontal="right"/>
    </xf>
    <xf numFmtId="0" fontId="33" fillId="0" borderId="2" xfId="0" applyFont="1" applyBorder="1" applyAlignment="1" applyProtection="1">
      <alignment horizontal="left" vertical="center" indent="1"/>
      <protection locked="0"/>
    </xf>
    <xf numFmtId="3" fontId="34" fillId="0" borderId="33" xfId="0" applyNumberFormat="1" applyFont="1" applyBorder="1" applyAlignment="1" applyProtection="1">
      <alignment vertical="center"/>
      <protection locked="0"/>
    </xf>
    <xf numFmtId="3" fontId="21" fillId="0" borderId="33" xfId="0" applyNumberFormat="1" applyFont="1" applyBorder="1" applyAlignment="1" applyProtection="1">
      <alignment horizontal="right" vertical="center" indent="1"/>
      <protection locked="0"/>
    </xf>
    <xf numFmtId="3" fontId="21" fillId="0" borderId="33" xfId="0" applyNumberFormat="1" applyFont="1" applyFill="1" applyBorder="1" applyAlignment="1" applyProtection="1">
      <alignment horizontal="right" vertical="center" indent="1"/>
      <protection locked="0"/>
    </xf>
    <xf numFmtId="3" fontId="21" fillId="0" borderId="40" xfId="0" applyNumberFormat="1" applyFont="1" applyFill="1" applyBorder="1" applyAlignment="1" applyProtection="1">
      <alignment horizontal="right" vertical="center" indent="1"/>
      <protection locked="0"/>
    </xf>
    <xf numFmtId="3" fontId="24" fillId="0" borderId="57" xfId="0" applyNumberFormat="1" applyFont="1" applyFill="1" applyBorder="1" applyAlignment="1" applyProtection="1">
      <alignment horizontal="right" vertical="center" indent="1"/>
    </xf>
    <xf numFmtId="0" fontId="6" fillId="0" borderId="0" xfId="6" applyFill="1" applyProtection="1"/>
    <xf numFmtId="0" fontId="6" fillId="0" borderId="0" xfId="6" applyFill="1" applyProtection="1">
      <protection locked="0"/>
    </xf>
    <xf numFmtId="0" fontId="3" fillId="0" borderId="0" xfId="0" applyFont="1" applyFill="1" applyAlignment="1">
      <alignment horizontal="right"/>
    </xf>
    <xf numFmtId="0" fontId="14" fillId="0" borderId="28" xfId="6" applyFont="1" applyFill="1" applyBorder="1" applyAlignment="1" applyProtection="1">
      <alignment horizontal="left" vertical="center" indent="1"/>
    </xf>
    <xf numFmtId="0" fontId="14" fillId="0" borderId="48" xfId="6" applyFont="1" applyFill="1" applyBorder="1" applyAlignment="1" applyProtection="1">
      <alignment horizontal="left" vertical="center" wrapText="1" indent="1"/>
    </xf>
    <xf numFmtId="164" fontId="14" fillId="0" borderId="34" xfId="6" applyNumberFormat="1" applyFont="1" applyFill="1" applyBorder="1" applyAlignment="1" applyProtection="1">
      <alignment vertical="center"/>
      <protection locked="0"/>
    </xf>
    <xf numFmtId="164" fontId="14" fillId="0" borderId="42" xfId="6" applyNumberFormat="1" applyFont="1" applyFill="1" applyBorder="1" applyAlignment="1" applyProtection="1">
      <alignment vertical="center"/>
    </xf>
    <xf numFmtId="164" fontId="14" fillId="0" borderId="4" xfId="6" applyNumberFormat="1" applyFont="1" applyFill="1" applyBorder="1" applyAlignment="1" applyProtection="1">
      <alignment vertical="center"/>
    </xf>
    <xf numFmtId="164" fontId="14" fillId="0" borderId="30" xfId="6" quotePrefix="1" applyNumberFormat="1" applyFont="1" applyFill="1" applyBorder="1" applyAlignment="1" applyProtection="1">
      <alignment horizontal="center" vertical="center"/>
    </xf>
    <xf numFmtId="164" fontId="13" fillId="0" borderId="32" xfId="6" applyNumberFormat="1" applyFont="1" applyFill="1" applyBorder="1" applyProtection="1"/>
    <xf numFmtId="164" fontId="13" fillId="0" borderId="34" xfId="6" applyNumberFormat="1" applyFont="1" applyFill="1" applyBorder="1" applyProtection="1"/>
    <xf numFmtId="164" fontId="13" fillId="0" borderId="39" xfId="6" quotePrefix="1" applyNumberFormat="1" applyFont="1" applyFill="1" applyBorder="1" applyAlignment="1" applyProtection="1">
      <alignment horizontal="center"/>
    </xf>
    <xf numFmtId="164" fontId="13" fillId="0" borderId="1" xfId="5" applyNumberFormat="1" applyFont="1" applyFill="1" applyBorder="1" applyAlignment="1" applyProtection="1">
      <alignment horizontal="right" vertical="center" wrapText="1" indent="1"/>
    </xf>
    <xf numFmtId="0" fontId="18" fillId="0" borderId="2" xfId="0" quotePrefix="1" applyFont="1" applyBorder="1" applyAlignment="1" applyProtection="1">
      <alignment horizontal="left" wrapText="1" indent="1"/>
    </xf>
    <xf numFmtId="0" fontId="1" fillId="0" borderId="0" xfId="5" applyFont="1" applyFill="1"/>
    <xf numFmtId="164" fontId="14" fillId="0" borderId="33" xfId="5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" xfId="5" applyNumberFormat="1" applyFont="1" applyFill="1" applyBorder="1" applyAlignment="1" applyProtection="1">
      <alignment horizontal="right" vertical="center" wrapText="1" indent="1"/>
    </xf>
    <xf numFmtId="164" fontId="13" fillId="0" borderId="57" xfId="5" applyNumberFormat="1" applyFont="1" applyFill="1" applyBorder="1" applyAlignment="1" applyProtection="1">
      <alignment horizontal="right" vertical="center" wrapText="1" indent="1"/>
    </xf>
    <xf numFmtId="164" fontId="4" fillId="0" borderId="0" xfId="5" applyNumberFormat="1" applyFont="1" applyFill="1" applyBorder="1" applyAlignment="1" applyProtection="1">
      <alignment horizontal="center" vertical="center"/>
    </xf>
    <xf numFmtId="0" fontId="5" fillId="0" borderId="13" xfId="5" applyFont="1" applyFill="1" applyBorder="1" applyAlignment="1" applyProtection="1">
      <alignment horizontal="center" vertical="center" wrapText="1"/>
    </xf>
    <xf numFmtId="0" fontId="5" fillId="0" borderId="14" xfId="5" applyFont="1" applyFill="1" applyBorder="1" applyAlignment="1" applyProtection="1">
      <alignment horizontal="center" vertical="center" wrapText="1"/>
    </xf>
    <xf numFmtId="0" fontId="5" fillId="0" borderId="5" xfId="5" applyFont="1" applyFill="1" applyBorder="1" applyAlignment="1" applyProtection="1">
      <alignment horizontal="center" vertical="center" wrapText="1"/>
    </xf>
    <xf numFmtId="0" fontId="5" fillId="0" borderId="22" xfId="5" applyFont="1" applyFill="1" applyBorder="1" applyAlignment="1" applyProtection="1">
      <alignment horizontal="center" vertical="center" wrapText="1"/>
    </xf>
    <xf numFmtId="164" fontId="22" fillId="0" borderId="5" xfId="5" applyNumberFormat="1" applyFont="1" applyFill="1" applyBorder="1" applyAlignment="1" applyProtection="1">
      <alignment horizontal="center" vertical="center"/>
    </xf>
    <xf numFmtId="164" fontId="22" fillId="0" borderId="43" xfId="0" applyNumberFormat="1" applyFont="1" applyFill="1" applyBorder="1" applyAlignment="1" applyProtection="1">
      <alignment horizontal="center" vertical="center" wrapText="1"/>
    </xf>
    <xf numFmtId="164" fontId="22" fillId="0" borderId="44" xfId="0" applyNumberFormat="1" applyFont="1" applyFill="1" applyBorder="1" applyAlignment="1" applyProtection="1">
      <alignment horizontal="center" vertical="center" wrapText="1"/>
    </xf>
    <xf numFmtId="164" fontId="11" fillId="0" borderId="0" xfId="0" applyNumberFormat="1" applyFont="1" applyFill="1" applyAlignment="1" applyProtection="1">
      <alignment horizontal="center" textRotation="180" wrapText="1"/>
    </xf>
    <xf numFmtId="164" fontId="22" fillId="0" borderId="45" xfId="0" applyNumberFormat="1" applyFont="1" applyFill="1" applyBorder="1" applyAlignment="1" applyProtection="1">
      <alignment horizontal="center" vertical="center" wrapText="1"/>
    </xf>
    <xf numFmtId="164" fontId="22" fillId="0" borderId="46" xfId="0" applyNumberFormat="1" applyFont="1" applyFill="1" applyBorder="1" applyAlignment="1" applyProtection="1">
      <alignment horizontal="center" vertical="center" wrapText="1"/>
    </xf>
    <xf numFmtId="164" fontId="11" fillId="0" borderId="0" xfId="0" applyNumberFormat="1" applyFont="1" applyFill="1" applyAlignment="1" applyProtection="1">
      <alignment horizontal="center" textRotation="180" wrapText="1"/>
      <protection locked="0"/>
    </xf>
    <xf numFmtId="164" fontId="15" fillId="0" borderId="0" xfId="0" applyNumberFormat="1" applyFont="1" applyFill="1" applyAlignment="1">
      <alignment horizontal="center" vertical="center" wrapText="1"/>
    </xf>
    <xf numFmtId="0" fontId="22" fillId="0" borderId="28" xfId="0" applyFont="1" applyBorder="1" applyAlignment="1" applyProtection="1">
      <alignment horizontal="left" vertical="center" indent="2"/>
    </xf>
    <xf numFmtId="0" fontId="22" fillId="0" borderId="27" xfId="0" applyFont="1" applyBorder="1" applyAlignment="1" applyProtection="1">
      <alignment horizontal="left" vertical="center" indent="2"/>
    </xf>
    <xf numFmtId="0" fontId="15" fillId="0" borderId="0" xfId="6" applyFont="1" applyFill="1" applyAlignment="1" applyProtection="1">
      <alignment horizontal="center" wrapText="1"/>
    </xf>
    <xf numFmtId="0" fontId="15" fillId="0" borderId="0" xfId="6" applyFont="1" applyFill="1" applyAlignment="1" applyProtection="1">
      <alignment horizontal="center"/>
    </xf>
    <xf numFmtId="0" fontId="29" fillId="0" borderId="32" xfId="6" applyFont="1" applyFill="1" applyBorder="1" applyAlignment="1" applyProtection="1">
      <alignment horizontal="left" vertical="center" indent="1"/>
    </xf>
    <xf numFmtId="0" fontId="29" fillId="0" borderId="47" xfId="6" applyFont="1" applyFill="1" applyBorder="1" applyAlignment="1" applyProtection="1">
      <alignment horizontal="left" vertical="center" indent="1"/>
    </xf>
    <xf numFmtId="0" fontId="29" fillId="0" borderId="39" xfId="6" applyFont="1" applyFill="1" applyBorder="1" applyAlignment="1" applyProtection="1">
      <alignment horizontal="left" vertical="center" indent="1"/>
    </xf>
    <xf numFmtId="0" fontId="29" fillId="0" borderId="28" xfId="6" applyFont="1" applyFill="1" applyBorder="1" applyAlignment="1" applyProtection="1">
      <alignment horizontal="left" vertical="center" indent="1"/>
    </xf>
  </cellXfs>
  <cellStyles count="7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_KVRENMUNKA" xfId="5"/>
    <cellStyle name="Normál_SEGEDLETEK" xfId="6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AppData/Local/Microsoft/Windows/Temporary%20Internet%20Files/Content.Outlook/6LD7CJN5/Lp%20z&#225;rsz&#225;mad&#225;si%20t&#225;bl&#225;k%202015.&#233;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AppData/Local/Microsoft/Windows/Temporary%20Internet%20Files/Content.Outlook/6LD7CJN5/K&#246;lts&#233;gvet&#233;s%202015.&#233;v/El&#337;terj_Lov&#225;szpatona_k&#246;lts&#233;gvet&#233;s_201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1.sz.mell."/>
      <sheetName val="1.2.sz.mell.  "/>
      <sheetName val="1.3.sz.mell. "/>
      <sheetName val="2.1.sz.mell  "/>
      <sheetName val="2.2.sz.mell  "/>
      <sheetName val="3.sz.mell."/>
      <sheetName val="4.sz.mell."/>
      <sheetName val="1.tájékoztató  "/>
      <sheetName val="5. tájékoztató tábla"/>
      <sheetName val="6.tájékoztató tábla"/>
      <sheetName val="7.2. tájékoztató tábla"/>
      <sheetName val="MARADVÁNY KIMUTATÁS"/>
      <sheetName val="Pénzeszközváltozás"/>
    </sheetNames>
    <sheetDataSet>
      <sheetData sheetId="0">
        <row r="6">
          <cell r="C6">
            <v>84027</v>
          </cell>
          <cell r="D6">
            <v>86227</v>
          </cell>
        </row>
        <row r="13">
          <cell r="C13">
            <v>62640</v>
          </cell>
          <cell r="D13">
            <v>62640</v>
          </cell>
        </row>
        <row r="31">
          <cell r="C31">
            <v>2900</v>
          </cell>
          <cell r="D31">
            <v>2900</v>
          </cell>
        </row>
        <row r="34">
          <cell r="C34">
            <v>16237</v>
          </cell>
          <cell r="D34">
            <v>23944</v>
          </cell>
        </row>
        <row r="51">
          <cell r="C51">
            <v>300</v>
          </cell>
          <cell r="D51">
            <v>6730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.1.sz.mell."/>
      <sheetName val="1.2.sz.mell."/>
      <sheetName val="1.3.sz.mell."/>
      <sheetName val="2.1.sz.mell  "/>
      <sheetName val="2.2.sz.mell  "/>
      <sheetName val="3.sz.mell."/>
      <sheetName val="4.sz.mell."/>
      <sheetName val="5.sz.mell."/>
      <sheetName val="6.sz.mell."/>
      <sheetName val="7.sz.mell."/>
      <sheetName val="8.sz.mell."/>
      <sheetName val="8.1.1.sz.mell."/>
      <sheetName val="8.1.2.sz.mell."/>
      <sheetName val="8.1.3.sz.mell.Óvoda "/>
      <sheetName val="9.sz.mell."/>
      <sheetName val="10.sz.mell."/>
      <sheetName val="ÖSSZEFÜGGÉSEK"/>
      <sheetName val="ELLENŐRZÉS-1.sz.2.a.sz.2.b.sz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7">
          <cell r="A7" t="str">
            <v>1.1. sz. melléklet Bevételek táblázat C. oszlop 9 sora =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H167"/>
  <sheetViews>
    <sheetView view="pageLayout" topLeftCell="A31" zoomScaleNormal="85" zoomScaleSheetLayoutView="100" workbookViewId="0">
      <selection activeCell="F8" sqref="F8:G8"/>
    </sheetView>
  </sheetViews>
  <sheetFormatPr defaultRowHeight="15.75"/>
  <cols>
    <col min="1" max="1" width="9.5" style="133" customWidth="1"/>
    <col min="2" max="2" width="65.83203125" style="133" customWidth="1"/>
    <col min="3" max="4" width="15.83203125" style="134" customWidth="1"/>
    <col min="5" max="16384" width="9.33203125" style="23"/>
  </cols>
  <sheetData>
    <row r="1" spans="1:4" ht="15.95" customHeight="1">
      <c r="A1" s="283" t="s">
        <v>102</v>
      </c>
      <c r="B1" s="283"/>
      <c r="C1" s="283"/>
      <c r="D1" s="283"/>
    </row>
    <row r="2" spans="1:4" ht="15.95" customHeight="1" thickBot="1">
      <c r="A2" s="135" t="s">
        <v>196</v>
      </c>
      <c r="B2" s="135"/>
      <c r="C2" s="78"/>
      <c r="D2" s="78"/>
    </row>
    <row r="3" spans="1:4" ht="15.95" customHeight="1">
      <c r="A3" s="284" t="s">
        <v>151</v>
      </c>
      <c r="B3" s="286" t="s">
        <v>104</v>
      </c>
      <c r="C3" s="288" t="s">
        <v>443</v>
      </c>
      <c r="D3" s="288"/>
    </row>
    <row r="4" spans="1:4" ht="38.1" customHeight="1" thickBot="1">
      <c r="A4" s="285"/>
      <c r="B4" s="287"/>
      <c r="C4" s="138" t="s">
        <v>82</v>
      </c>
      <c r="D4" s="138" t="s">
        <v>83</v>
      </c>
    </row>
    <row r="5" spans="1:4" s="24" customFormat="1" ht="12" customHeight="1" thickBot="1">
      <c r="A5" s="21">
        <v>1</v>
      </c>
      <c r="B5" s="22">
        <v>2</v>
      </c>
      <c r="C5" s="22">
        <v>3</v>
      </c>
      <c r="D5" s="22">
        <v>4</v>
      </c>
    </row>
    <row r="6" spans="1:4" s="1" customFormat="1" ht="12" customHeight="1" thickBot="1">
      <c r="A6" s="14" t="s">
        <v>105</v>
      </c>
      <c r="B6" s="15" t="s">
        <v>249</v>
      </c>
      <c r="C6" s="68">
        <f>+C7+C8+C9+C10+C11+C12</f>
        <v>84027</v>
      </c>
      <c r="D6" s="68">
        <f>+D7+D8+D9+D10+D11+D12</f>
        <v>86227</v>
      </c>
    </row>
    <row r="7" spans="1:4" s="1" customFormat="1" ht="12" customHeight="1">
      <c r="A7" s="9" t="s">
        <v>171</v>
      </c>
      <c r="B7" s="175" t="s">
        <v>250</v>
      </c>
      <c r="C7" s="71">
        <v>16229</v>
      </c>
      <c r="D7" s="143">
        <v>16327</v>
      </c>
    </row>
    <row r="8" spans="1:4" s="1" customFormat="1" ht="12" customHeight="1">
      <c r="A8" s="8" t="s">
        <v>172</v>
      </c>
      <c r="B8" s="176" t="s">
        <v>251</v>
      </c>
      <c r="C8" s="70">
        <v>40526</v>
      </c>
      <c r="D8" s="143">
        <v>40173</v>
      </c>
    </row>
    <row r="9" spans="1:4" s="1" customFormat="1" ht="12" customHeight="1">
      <c r="A9" s="8" t="s">
        <v>173</v>
      </c>
      <c r="B9" s="176" t="s">
        <v>252</v>
      </c>
      <c r="C9" s="70">
        <v>25897</v>
      </c>
      <c r="D9" s="143">
        <v>25719</v>
      </c>
    </row>
    <row r="10" spans="1:4" s="1" customFormat="1" ht="12" customHeight="1" thickBot="1">
      <c r="A10" s="8" t="s">
        <v>174</v>
      </c>
      <c r="B10" s="176" t="s">
        <v>253</v>
      </c>
      <c r="C10" s="70">
        <v>1375</v>
      </c>
      <c r="D10" s="143">
        <v>1375</v>
      </c>
    </row>
    <row r="11" spans="1:4" s="1" customFormat="1" ht="12" customHeight="1" thickBot="1">
      <c r="A11" s="8" t="s">
        <v>254</v>
      </c>
      <c r="B11" s="176" t="s">
        <v>398</v>
      </c>
      <c r="C11" s="70"/>
      <c r="D11" s="142"/>
    </row>
    <row r="12" spans="1:4" s="1" customFormat="1" ht="12" customHeight="1" thickBot="1">
      <c r="A12" s="10" t="s">
        <v>175</v>
      </c>
      <c r="B12" s="177" t="s">
        <v>256</v>
      </c>
      <c r="C12" s="70"/>
      <c r="D12" s="144">
        <v>2633</v>
      </c>
    </row>
    <row r="13" spans="1:4" s="1" customFormat="1" ht="12" customHeight="1" thickBot="1">
      <c r="A13" s="14" t="s">
        <v>106</v>
      </c>
      <c r="B13" s="58" t="s">
        <v>257</v>
      </c>
      <c r="C13" s="68">
        <f>+C14+C15+C16+C17+C18</f>
        <v>62640</v>
      </c>
      <c r="D13" s="68">
        <f>+D14+D15+D16+D17+D18</f>
        <v>62640</v>
      </c>
    </row>
    <row r="14" spans="1:4" s="1" customFormat="1" ht="12" customHeight="1">
      <c r="A14" s="9" t="s">
        <v>177</v>
      </c>
      <c r="B14" s="175" t="s">
        <v>258</v>
      </c>
      <c r="C14" s="71"/>
      <c r="D14" s="143"/>
    </row>
    <row r="15" spans="1:4" s="1" customFormat="1" ht="12" customHeight="1">
      <c r="A15" s="8" t="s">
        <v>178</v>
      </c>
      <c r="B15" s="176" t="s">
        <v>259</v>
      </c>
      <c r="C15" s="70"/>
      <c r="D15" s="143"/>
    </row>
    <row r="16" spans="1:4" s="1" customFormat="1" ht="12" customHeight="1">
      <c r="A16" s="8" t="s">
        <v>179</v>
      </c>
      <c r="B16" s="176" t="s">
        <v>260</v>
      </c>
      <c r="C16" s="70"/>
      <c r="D16" s="145"/>
    </row>
    <row r="17" spans="1:5" s="1" customFormat="1" ht="12" customHeight="1">
      <c r="A17" s="8" t="s">
        <v>180</v>
      </c>
      <c r="B17" s="176" t="s">
        <v>261</v>
      </c>
      <c r="C17" s="70"/>
      <c r="D17" s="143"/>
    </row>
    <row r="18" spans="1:5" s="1" customFormat="1" ht="12" customHeight="1">
      <c r="A18" s="8" t="s">
        <v>181</v>
      </c>
      <c r="B18" s="176" t="s">
        <v>262</v>
      </c>
      <c r="C18" s="70">
        <v>62640</v>
      </c>
      <c r="D18" s="143">
        <v>62640</v>
      </c>
    </row>
    <row r="19" spans="1:5" s="1" customFormat="1" ht="12" customHeight="1" thickBot="1">
      <c r="A19" s="10" t="s">
        <v>187</v>
      </c>
      <c r="B19" s="177" t="s">
        <v>263</v>
      </c>
      <c r="C19" s="72"/>
      <c r="D19" s="146"/>
    </row>
    <row r="20" spans="1:5" s="1" customFormat="1" ht="12" customHeight="1" thickBot="1">
      <c r="A20" s="14" t="s">
        <v>107</v>
      </c>
      <c r="B20" s="15" t="s">
        <v>264</v>
      </c>
      <c r="C20" s="68">
        <f>+C21+C22+C23+C24+C25</f>
        <v>0</v>
      </c>
      <c r="D20" s="68">
        <f>+D21+D22+D23+D24+D25</f>
        <v>86258</v>
      </c>
    </row>
    <row r="21" spans="1:5" s="1" customFormat="1" ht="12" customHeight="1" thickBot="1">
      <c r="A21" s="9" t="s">
        <v>152</v>
      </c>
      <c r="B21" s="175" t="s">
        <v>265</v>
      </c>
      <c r="C21" s="71"/>
      <c r="D21" s="142">
        <v>78278</v>
      </c>
    </row>
    <row r="22" spans="1:5" s="1" customFormat="1" ht="12" customHeight="1">
      <c r="A22" s="8" t="s">
        <v>153</v>
      </c>
      <c r="B22" s="176" t="s">
        <v>266</v>
      </c>
      <c r="C22" s="70"/>
      <c r="D22" s="147"/>
    </row>
    <row r="23" spans="1:5" s="1" customFormat="1" ht="12" customHeight="1">
      <c r="A23" s="8" t="s">
        <v>154</v>
      </c>
      <c r="B23" s="176" t="s">
        <v>267</v>
      </c>
      <c r="C23" s="70"/>
      <c r="D23" s="143"/>
    </row>
    <row r="24" spans="1:5" s="1" customFormat="1" ht="12" customHeight="1">
      <c r="A24" s="8" t="s">
        <v>155</v>
      </c>
      <c r="B24" s="176" t="s">
        <v>268</v>
      </c>
      <c r="C24" s="70"/>
      <c r="D24" s="143"/>
    </row>
    <row r="25" spans="1:5" s="1" customFormat="1" ht="12" customHeight="1">
      <c r="A25" s="8" t="s">
        <v>208</v>
      </c>
      <c r="B25" s="176" t="s">
        <v>269</v>
      </c>
      <c r="C25" s="70"/>
      <c r="D25" s="148">
        <v>7980</v>
      </c>
    </row>
    <row r="26" spans="1:5" s="1" customFormat="1" ht="12" customHeight="1" thickBot="1">
      <c r="A26" s="10" t="s">
        <v>209</v>
      </c>
      <c r="B26" s="177" t="s">
        <v>270</v>
      </c>
      <c r="C26" s="72"/>
      <c r="D26" s="148"/>
    </row>
    <row r="27" spans="1:5" s="1" customFormat="1" ht="12" customHeight="1" thickBot="1">
      <c r="A27" s="14" t="s">
        <v>210</v>
      </c>
      <c r="B27" s="15" t="s">
        <v>271</v>
      </c>
      <c r="C27" s="74">
        <f>C28+C32+C33+C34</f>
        <v>24500</v>
      </c>
      <c r="D27" s="74">
        <f>D28+D32+D33+D34</f>
        <v>24500</v>
      </c>
    </row>
    <row r="28" spans="1:5" s="1" customFormat="1" ht="12" customHeight="1">
      <c r="A28" s="9" t="s">
        <v>272</v>
      </c>
      <c r="B28" s="175" t="s">
        <v>273</v>
      </c>
      <c r="C28" s="191">
        <f>+C29+C31</f>
        <v>21300</v>
      </c>
      <c r="D28" s="191">
        <f>+D29+D31</f>
        <v>21300</v>
      </c>
    </row>
    <row r="29" spans="1:5" s="1" customFormat="1" ht="12" customHeight="1" thickBot="1">
      <c r="A29" s="8" t="s">
        <v>274</v>
      </c>
      <c r="B29" s="176" t="s">
        <v>275</v>
      </c>
      <c r="C29" s="70">
        <v>1900</v>
      </c>
      <c r="D29" s="149">
        <v>1900</v>
      </c>
    </row>
    <row r="30" spans="1:5" s="1" customFormat="1" ht="12" customHeight="1">
      <c r="A30" s="8" t="s">
        <v>276</v>
      </c>
      <c r="B30" s="176" t="s">
        <v>277</v>
      </c>
      <c r="C30" s="70"/>
      <c r="D30" s="141"/>
    </row>
    <row r="31" spans="1:5" s="1" customFormat="1" ht="12" customHeight="1">
      <c r="A31" s="8" t="s">
        <v>472</v>
      </c>
      <c r="B31" s="278" t="s">
        <v>473</v>
      </c>
      <c r="C31" s="280">
        <v>19400</v>
      </c>
      <c r="D31" s="281">
        <v>19400</v>
      </c>
      <c r="E31" s="279"/>
    </row>
    <row r="32" spans="1:5" s="1" customFormat="1" ht="12" customHeight="1">
      <c r="A32" s="8" t="s">
        <v>278</v>
      </c>
      <c r="B32" s="176" t="s">
        <v>279</v>
      </c>
      <c r="C32" s="280">
        <v>2900</v>
      </c>
      <c r="D32" s="151">
        <v>2900</v>
      </c>
    </row>
    <row r="33" spans="1:4" s="1" customFormat="1" ht="12" customHeight="1">
      <c r="A33" s="8" t="s">
        <v>280</v>
      </c>
      <c r="B33" s="176" t="s">
        <v>281</v>
      </c>
      <c r="C33" s="70"/>
      <c r="D33" s="149"/>
    </row>
    <row r="34" spans="1:4" s="1" customFormat="1" ht="12" customHeight="1" thickBot="1">
      <c r="A34" s="10" t="s">
        <v>282</v>
      </c>
      <c r="B34" s="177" t="s">
        <v>283</v>
      </c>
      <c r="C34" s="72">
        <v>300</v>
      </c>
      <c r="D34" s="149">
        <v>300</v>
      </c>
    </row>
    <row r="35" spans="1:4" s="1" customFormat="1" ht="12" customHeight="1" thickBot="1">
      <c r="A35" s="14" t="s">
        <v>109</v>
      </c>
      <c r="B35" s="15" t="s">
        <v>284</v>
      </c>
      <c r="C35" s="68">
        <f>SUM(C36:C46)</f>
        <v>16237</v>
      </c>
      <c r="D35" s="68">
        <f>SUM(D36:D46)</f>
        <v>23944</v>
      </c>
    </row>
    <row r="36" spans="1:4" s="1" customFormat="1" ht="12" customHeight="1">
      <c r="A36" s="9" t="s">
        <v>156</v>
      </c>
      <c r="B36" s="175" t="s">
        <v>285</v>
      </c>
      <c r="C36" s="71">
        <v>1500</v>
      </c>
      <c r="D36" s="149">
        <v>3000</v>
      </c>
    </row>
    <row r="37" spans="1:4" s="1" customFormat="1" ht="12" customHeight="1">
      <c r="A37" s="8" t="s">
        <v>157</v>
      </c>
      <c r="B37" s="176" t="s">
        <v>286</v>
      </c>
      <c r="C37" s="70">
        <v>4635</v>
      </c>
      <c r="D37" s="149">
        <v>4635</v>
      </c>
    </row>
    <row r="38" spans="1:4" s="1" customFormat="1" ht="12" customHeight="1">
      <c r="A38" s="8" t="s">
        <v>158</v>
      </c>
      <c r="B38" s="176" t="s">
        <v>287</v>
      </c>
      <c r="C38" s="70"/>
      <c r="D38" s="151">
        <v>307</v>
      </c>
    </row>
    <row r="39" spans="1:4" s="1" customFormat="1" ht="12" customHeight="1">
      <c r="A39" s="8" t="s">
        <v>212</v>
      </c>
      <c r="B39" s="176" t="s">
        <v>288</v>
      </c>
      <c r="C39" s="70"/>
      <c r="D39" s="149">
        <v>3071</v>
      </c>
    </row>
    <row r="40" spans="1:4" s="1" customFormat="1" ht="12" customHeight="1">
      <c r="A40" s="8" t="s">
        <v>213</v>
      </c>
      <c r="B40" s="176" t="s">
        <v>289</v>
      </c>
      <c r="C40" s="70">
        <v>9832</v>
      </c>
      <c r="D40" s="149">
        <v>9832</v>
      </c>
    </row>
    <row r="41" spans="1:4" s="1" customFormat="1" ht="12" customHeight="1">
      <c r="A41" s="8" t="s">
        <v>214</v>
      </c>
      <c r="B41" s="176" t="s">
        <v>290</v>
      </c>
      <c r="C41" s="70">
        <v>250</v>
      </c>
      <c r="D41" s="149">
        <v>3079</v>
      </c>
    </row>
    <row r="42" spans="1:4" s="1" customFormat="1" ht="12" customHeight="1">
      <c r="A42" s="8" t="s">
        <v>215</v>
      </c>
      <c r="B42" s="176" t="s">
        <v>291</v>
      </c>
      <c r="C42" s="70"/>
      <c r="D42" s="149"/>
    </row>
    <row r="43" spans="1:4" s="1" customFormat="1" ht="12" customHeight="1" thickBot="1">
      <c r="A43" s="8" t="s">
        <v>216</v>
      </c>
      <c r="B43" s="176" t="s">
        <v>292</v>
      </c>
      <c r="C43" s="70">
        <v>20</v>
      </c>
      <c r="D43" s="152">
        <v>20</v>
      </c>
    </row>
    <row r="44" spans="1:4" s="1" customFormat="1" ht="12" customHeight="1" thickBot="1">
      <c r="A44" s="8" t="s">
        <v>293</v>
      </c>
      <c r="B44" s="176" t="s">
        <v>294</v>
      </c>
      <c r="C44" s="73"/>
      <c r="D44" s="142"/>
    </row>
    <row r="45" spans="1:4" s="1" customFormat="1" ht="12" customHeight="1">
      <c r="A45" s="10" t="s">
        <v>295</v>
      </c>
      <c r="B45" s="177" t="s">
        <v>470</v>
      </c>
      <c r="C45" s="153"/>
      <c r="D45" s="277"/>
    </row>
    <row r="46" spans="1:4" s="1" customFormat="1" ht="12" customHeight="1" thickBot="1">
      <c r="A46" s="10" t="s">
        <v>471</v>
      </c>
      <c r="B46" s="177" t="s">
        <v>296</v>
      </c>
      <c r="C46" s="153"/>
      <c r="D46" s="147"/>
    </row>
    <row r="47" spans="1:4" s="1" customFormat="1" ht="12" customHeight="1" thickBot="1">
      <c r="A47" s="14" t="s">
        <v>110</v>
      </c>
      <c r="B47" s="15" t="s">
        <v>297</v>
      </c>
      <c r="C47" s="68">
        <f>SUM(C48:C52)</f>
        <v>0</v>
      </c>
      <c r="D47" s="68">
        <f>SUM(D48:D52)</f>
        <v>2322</v>
      </c>
    </row>
    <row r="48" spans="1:4" s="1" customFormat="1" ht="12" customHeight="1" thickBot="1">
      <c r="A48" s="9" t="s">
        <v>159</v>
      </c>
      <c r="B48" s="175" t="s">
        <v>298</v>
      </c>
      <c r="C48" s="155"/>
      <c r="D48" s="142"/>
    </row>
    <row r="49" spans="1:4" s="1" customFormat="1" ht="12" customHeight="1">
      <c r="A49" s="8" t="s">
        <v>160</v>
      </c>
      <c r="B49" s="176" t="s">
        <v>299</v>
      </c>
      <c r="C49" s="73"/>
      <c r="D49" s="154">
        <v>12</v>
      </c>
    </row>
    <row r="50" spans="1:4" s="1" customFormat="1" ht="12" customHeight="1">
      <c r="A50" s="8" t="s">
        <v>300</v>
      </c>
      <c r="B50" s="176" t="s">
        <v>301</v>
      </c>
      <c r="C50" s="73"/>
      <c r="D50" s="149">
        <v>2310</v>
      </c>
    </row>
    <row r="51" spans="1:4" s="1" customFormat="1" ht="12" customHeight="1" thickBot="1">
      <c r="A51" s="8" t="s">
        <v>302</v>
      </c>
      <c r="B51" s="176" t="s">
        <v>303</v>
      </c>
      <c r="C51" s="73"/>
      <c r="D51" s="156"/>
    </row>
    <row r="52" spans="1:4" s="1" customFormat="1" ht="17.25" customHeight="1" thickBot="1">
      <c r="A52" s="10" t="s">
        <v>304</v>
      </c>
      <c r="B52" s="177" t="s">
        <v>305</v>
      </c>
      <c r="C52" s="153"/>
      <c r="D52" s="157"/>
    </row>
    <row r="53" spans="1:4" s="1" customFormat="1" ht="12" customHeight="1" thickBot="1">
      <c r="A53" s="14" t="s">
        <v>220</v>
      </c>
      <c r="B53" s="15" t="s">
        <v>306</v>
      </c>
      <c r="C53" s="68">
        <f>SUM(C54:C56)</f>
        <v>300</v>
      </c>
      <c r="D53" s="68">
        <f>SUM(D54:D56)</f>
        <v>6730</v>
      </c>
    </row>
    <row r="54" spans="1:4" s="1" customFormat="1" ht="12" customHeight="1">
      <c r="A54" s="9" t="s">
        <v>165</v>
      </c>
      <c r="B54" s="175" t="s">
        <v>307</v>
      </c>
      <c r="C54" s="71"/>
      <c r="D54" s="71"/>
    </row>
    <row r="55" spans="1:4" s="1" customFormat="1" ht="12" customHeight="1">
      <c r="A55" s="8" t="s">
        <v>166</v>
      </c>
      <c r="B55" s="176" t="s">
        <v>308</v>
      </c>
      <c r="C55" s="70">
        <v>120</v>
      </c>
      <c r="D55" s="150">
        <v>3728</v>
      </c>
    </row>
    <row r="56" spans="1:4" s="1" customFormat="1" ht="12" customHeight="1">
      <c r="A56" s="8" t="s">
        <v>309</v>
      </c>
      <c r="B56" s="176" t="s">
        <v>310</v>
      </c>
      <c r="C56" s="70">
        <v>180</v>
      </c>
      <c r="D56" s="149">
        <v>3002</v>
      </c>
    </row>
    <row r="57" spans="1:4" s="1" customFormat="1" ht="12" customHeight="1" thickBot="1">
      <c r="A57" s="10" t="s">
        <v>311</v>
      </c>
      <c r="B57" s="177" t="s">
        <v>312</v>
      </c>
      <c r="C57" s="72"/>
      <c r="D57" s="149"/>
    </row>
    <row r="58" spans="1:4" s="1" customFormat="1" ht="12" customHeight="1" thickBot="1">
      <c r="A58" s="14" t="s">
        <v>112</v>
      </c>
      <c r="B58" s="58" t="s">
        <v>313</v>
      </c>
      <c r="C58" s="68">
        <f>SUM(C59:C61)</f>
        <v>53</v>
      </c>
      <c r="D58" s="68">
        <f>SUM(D59:D61)</f>
        <v>53</v>
      </c>
    </row>
    <row r="59" spans="1:4" s="1" customFormat="1" ht="12" customHeight="1">
      <c r="A59" s="9" t="s">
        <v>221</v>
      </c>
      <c r="B59" s="175" t="s">
        <v>314</v>
      </c>
      <c r="C59" s="73"/>
      <c r="D59" s="149"/>
    </row>
    <row r="60" spans="1:4" s="1" customFormat="1" ht="12" customHeight="1">
      <c r="A60" s="8" t="s">
        <v>222</v>
      </c>
      <c r="B60" s="176" t="s">
        <v>315</v>
      </c>
      <c r="C60" s="73">
        <v>53</v>
      </c>
      <c r="D60" s="149">
        <v>53</v>
      </c>
    </row>
    <row r="61" spans="1:4" s="1" customFormat="1" ht="12" customHeight="1">
      <c r="A61" s="8" t="s">
        <v>22</v>
      </c>
      <c r="B61" s="176" t="s">
        <v>316</v>
      </c>
      <c r="C61" s="73"/>
      <c r="D61" s="151"/>
    </row>
    <row r="62" spans="1:4" s="1" customFormat="1" ht="12" customHeight="1" thickBot="1">
      <c r="A62" s="10" t="s">
        <v>317</v>
      </c>
      <c r="B62" s="177" t="s">
        <v>318</v>
      </c>
      <c r="C62" s="73"/>
      <c r="D62" s="149"/>
    </row>
    <row r="63" spans="1:4" s="1" customFormat="1" ht="12" customHeight="1" thickBot="1">
      <c r="A63" s="14" t="s">
        <v>113</v>
      </c>
      <c r="B63" s="15" t="s">
        <v>319</v>
      </c>
      <c r="C63" s="74">
        <f>+C6+C13+C20+C27+C35+C47+C53+C58</f>
        <v>187757</v>
      </c>
      <c r="D63" s="74">
        <f>+D6+D13+D20+D27+D35+D47+D53+D58</f>
        <v>292674</v>
      </c>
    </row>
    <row r="64" spans="1:4" s="1" customFormat="1" ht="12" customHeight="1" thickBot="1">
      <c r="A64" s="178" t="s">
        <v>320</v>
      </c>
      <c r="B64" s="58" t="s">
        <v>321</v>
      </c>
      <c r="C64" s="68">
        <f>SUM(C65:C67)</f>
        <v>0</v>
      </c>
      <c r="D64" s="149"/>
    </row>
    <row r="65" spans="1:4" s="1" customFormat="1" ht="12" customHeight="1">
      <c r="A65" s="9" t="s">
        <v>322</v>
      </c>
      <c r="B65" s="175" t="s">
        <v>323</v>
      </c>
      <c r="C65" s="73"/>
      <c r="D65" s="149"/>
    </row>
    <row r="66" spans="1:4" s="1" customFormat="1" ht="12" customHeight="1" thickBot="1">
      <c r="A66" s="8" t="s">
        <v>324</v>
      </c>
      <c r="B66" s="176" t="s">
        <v>325</v>
      </c>
      <c r="C66" s="73"/>
      <c r="D66" s="159"/>
    </row>
    <row r="67" spans="1:4" s="1" customFormat="1" ht="12" customHeight="1" thickBot="1">
      <c r="A67" s="10" t="s">
        <v>326</v>
      </c>
      <c r="B67" s="179" t="s">
        <v>327</v>
      </c>
      <c r="C67" s="73"/>
      <c r="D67" s="158"/>
    </row>
    <row r="68" spans="1:4" s="1" customFormat="1" ht="12" customHeight="1" thickBot="1">
      <c r="A68" s="178" t="s">
        <v>328</v>
      </c>
      <c r="B68" s="58" t="s">
        <v>329</v>
      </c>
      <c r="C68" s="68">
        <f>SUM(C69:C72)</f>
        <v>0</v>
      </c>
      <c r="D68" s="180"/>
    </row>
    <row r="69" spans="1:4" s="1" customFormat="1" ht="12" customHeight="1" thickBot="1">
      <c r="A69" s="9" t="s">
        <v>192</v>
      </c>
      <c r="B69" s="175" t="s">
        <v>330</v>
      </c>
      <c r="C69" s="73"/>
      <c r="D69" s="180"/>
    </row>
    <row r="70" spans="1:4" s="1" customFormat="1" ht="13.5" customHeight="1" thickBot="1">
      <c r="A70" s="8" t="s">
        <v>193</v>
      </c>
      <c r="B70" s="176" t="s">
        <v>331</v>
      </c>
      <c r="C70" s="73"/>
      <c r="D70" s="160"/>
    </row>
    <row r="71" spans="1:4" s="1" customFormat="1" ht="12" customHeight="1">
      <c r="A71" s="8" t="s">
        <v>332</v>
      </c>
      <c r="B71" s="176" t="s">
        <v>333</v>
      </c>
      <c r="C71" s="73"/>
      <c r="D71" s="186">
        <f>+D67+D70</f>
        <v>0</v>
      </c>
    </row>
    <row r="72" spans="1:4" s="1" customFormat="1" ht="14.25" customHeight="1" thickBot="1">
      <c r="A72" s="10" t="s">
        <v>334</v>
      </c>
      <c r="B72" s="177" t="s">
        <v>335</v>
      </c>
      <c r="C72" s="73"/>
      <c r="D72" s="187"/>
    </row>
    <row r="73" spans="1:4" s="1" customFormat="1" ht="14.25" customHeight="1" thickBot="1">
      <c r="A73" s="178" t="s">
        <v>336</v>
      </c>
      <c r="B73" s="58" t="s">
        <v>337</v>
      </c>
      <c r="C73" s="68">
        <f>SUM(C74:C75)</f>
        <v>4477</v>
      </c>
      <c r="D73" s="68">
        <f>SUM(D74:D75)</f>
        <v>6726</v>
      </c>
    </row>
    <row r="74" spans="1:4" s="1" customFormat="1" ht="14.25" customHeight="1">
      <c r="A74" s="9" t="s">
        <v>338</v>
      </c>
      <c r="B74" s="175" t="s">
        <v>339</v>
      </c>
      <c r="C74" s="73">
        <v>4477</v>
      </c>
      <c r="D74" s="193">
        <v>6726</v>
      </c>
    </row>
    <row r="75" spans="1:4" s="1" customFormat="1" ht="14.25" customHeight="1" thickBot="1">
      <c r="A75" s="10" t="s">
        <v>340</v>
      </c>
      <c r="B75" s="177" t="s">
        <v>341</v>
      </c>
      <c r="C75" s="73"/>
      <c r="D75" s="187"/>
    </row>
    <row r="76" spans="1:4" s="1" customFormat="1" ht="14.25" customHeight="1" thickBot="1">
      <c r="A76" s="178" t="s">
        <v>342</v>
      </c>
      <c r="B76" s="58" t="s">
        <v>343</v>
      </c>
      <c r="C76" s="68">
        <f>SUM(C77:C79)</f>
        <v>2970</v>
      </c>
      <c r="D76" s="68">
        <f>SUM(D77:D79)</f>
        <v>12750</v>
      </c>
    </row>
    <row r="77" spans="1:4" s="1" customFormat="1" ht="14.25" customHeight="1">
      <c r="A77" s="9" t="s">
        <v>344</v>
      </c>
      <c r="B77" s="175" t="s">
        <v>345</v>
      </c>
      <c r="C77" s="73">
        <v>2970</v>
      </c>
      <c r="D77" s="231">
        <v>12750</v>
      </c>
    </row>
    <row r="78" spans="1:4" s="1" customFormat="1" ht="14.25" customHeight="1">
      <c r="A78" s="8" t="s">
        <v>346</v>
      </c>
      <c r="B78" s="176" t="s">
        <v>347</v>
      </c>
      <c r="C78" s="73"/>
      <c r="D78" s="231"/>
    </row>
    <row r="79" spans="1:4" s="1" customFormat="1" ht="14.25" customHeight="1" thickBot="1">
      <c r="A79" s="10" t="s">
        <v>348</v>
      </c>
      <c r="B79" s="177" t="s">
        <v>349</v>
      </c>
      <c r="C79" s="73"/>
      <c r="D79" s="187"/>
    </row>
    <row r="80" spans="1:4" s="1" customFormat="1" ht="14.25" customHeight="1" thickBot="1">
      <c r="A80" s="178" t="s">
        <v>350</v>
      </c>
      <c r="B80" s="58" t="s">
        <v>351</v>
      </c>
      <c r="C80" s="68">
        <f>SUM(C81:C84)</f>
        <v>0</v>
      </c>
      <c r="D80" s="187"/>
    </row>
    <row r="81" spans="1:4" s="1" customFormat="1" ht="14.25" customHeight="1">
      <c r="A81" s="183" t="s">
        <v>352</v>
      </c>
      <c r="B81" s="175" t="s">
        <v>353</v>
      </c>
      <c r="C81" s="73"/>
      <c r="D81" s="187"/>
    </row>
    <row r="82" spans="1:4" s="1" customFormat="1" ht="14.25" customHeight="1">
      <c r="A82" s="184" t="s">
        <v>354</v>
      </c>
      <c r="B82" s="176" t="s">
        <v>355</v>
      </c>
      <c r="C82" s="73"/>
      <c r="D82" s="187"/>
    </row>
    <row r="83" spans="1:4" s="1" customFormat="1" ht="14.25" customHeight="1">
      <c r="A83" s="184" t="s">
        <v>356</v>
      </c>
      <c r="B83" s="176" t="s">
        <v>357</v>
      </c>
      <c r="C83" s="73"/>
      <c r="D83" s="187"/>
    </row>
    <row r="84" spans="1:4" s="1" customFormat="1" ht="14.25" customHeight="1" thickBot="1">
      <c r="A84" s="185" t="s">
        <v>358</v>
      </c>
      <c r="B84" s="177" t="s">
        <v>359</v>
      </c>
      <c r="C84" s="73"/>
      <c r="D84" s="187"/>
    </row>
    <row r="85" spans="1:4" s="1" customFormat="1" ht="14.25" customHeight="1" thickBot="1">
      <c r="A85" s="178" t="s">
        <v>360</v>
      </c>
      <c r="B85" s="58" t="s">
        <v>361</v>
      </c>
      <c r="C85" s="192"/>
      <c r="D85" s="187"/>
    </row>
    <row r="86" spans="1:4" s="1" customFormat="1" ht="14.25" customHeight="1" thickBot="1">
      <c r="A86" s="178" t="s">
        <v>362</v>
      </c>
      <c r="B86" s="188" t="s">
        <v>363</v>
      </c>
      <c r="C86" s="74">
        <f>+C64+C68+C73+C76+C80+C85</f>
        <v>7447</v>
      </c>
      <c r="D86" s="74">
        <f>+D64+D68+D73+D76+D80+D85</f>
        <v>19476</v>
      </c>
    </row>
    <row r="87" spans="1:4" s="1" customFormat="1" ht="14.25" customHeight="1" thickBot="1">
      <c r="A87" s="189" t="s">
        <v>364</v>
      </c>
      <c r="B87" s="190" t="s">
        <v>365</v>
      </c>
      <c r="C87" s="74">
        <f>+C63+C86</f>
        <v>195204</v>
      </c>
      <c r="D87" s="74">
        <f>+D63+D86</f>
        <v>312150</v>
      </c>
    </row>
    <row r="88" spans="1:4" s="1" customFormat="1" ht="14.25" customHeight="1">
      <c r="A88" s="181"/>
      <c r="B88" s="182"/>
      <c r="C88" s="75"/>
      <c r="D88" s="75"/>
    </row>
    <row r="89" spans="1:4" s="1" customFormat="1" ht="14.25" customHeight="1">
      <c r="A89" s="181"/>
      <c r="B89" s="182"/>
      <c r="C89" s="75"/>
      <c r="D89" s="75"/>
    </row>
    <row r="90" spans="1:4" s="1" customFormat="1" ht="14.25" customHeight="1">
      <c r="A90" s="181"/>
      <c r="B90" s="182"/>
      <c r="C90" s="75"/>
      <c r="D90" s="75"/>
    </row>
    <row r="91" spans="1:4" s="1" customFormat="1" ht="14.25" customHeight="1">
      <c r="A91" s="181"/>
      <c r="B91" s="182"/>
      <c r="C91" s="75"/>
      <c r="D91" s="75"/>
    </row>
    <row r="92" spans="1:4" ht="16.5" customHeight="1">
      <c r="A92" s="283" t="s">
        <v>134</v>
      </c>
      <c r="B92" s="283"/>
      <c r="C92" s="283"/>
      <c r="D92" s="283"/>
    </row>
    <row r="93" spans="1:4" s="79" customFormat="1" ht="16.5" customHeight="1" thickBot="1">
      <c r="A93" s="136" t="s">
        <v>197</v>
      </c>
      <c r="B93" s="136"/>
      <c r="C93" s="46"/>
      <c r="D93" s="46"/>
    </row>
    <row r="94" spans="1:4" s="79" customFormat="1" ht="16.5" customHeight="1">
      <c r="A94" s="284" t="s">
        <v>151</v>
      </c>
      <c r="B94" s="286" t="s">
        <v>81</v>
      </c>
      <c r="C94" s="288" t="s">
        <v>443</v>
      </c>
      <c r="D94" s="288"/>
    </row>
    <row r="95" spans="1:4" ht="38.1" customHeight="1" thickBot="1">
      <c r="A95" s="285"/>
      <c r="B95" s="287"/>
      <c r="C95" s="138" t="s">
        <v>82</v>
      </c>
      <c r="D95" s="138" t="s">
        <v>83</v>
      </c>
    </row>
    <row r="96" spans="1:4" s="24" customFormat="1" ht="12" customHeight="1" thickBot="1">
      <c r="A96" s="21">
        <v>1</v>
      </c>
      <c r="B96" s="22">
        <v>2</v>
      </c>
      <c r="C96" s="22">
        <v>3</v>
      </c>
      <c r="D96" s="22">
        <v>4</v>
      </c>
    </row>
    <row r="97" spans="1:4" ht="12" customHeight="1" thickBot="1">
      <c r="A97" s="16" t="s">
        <v>105</v>
      </c>
      <c r="B97" s="20" t="s">
        <v>223</v>
      </c>
      <c r="C97" s="141">
        <f>+C98+C99+C100+C101+C102</f>
        <v>172884</v>
      </c>
      <c r="D97" s="141">
        <f>+D98+D99+D100+D101+D102</f>
        <v>179698</v>
      </c>
    </row>
    <row r="98" spans="1:4" ht="12" customHeight="1">
      <c r="A98" s="11" t="s">
        <v>171</v>
      </c>
      <c r="B98" s="4" t="s">
        <v>135</v>
      </c>
      <c r="C98" s="69">
        <v>45915</v>
      </c>
      <c r="D98" s="144">
        <v>50546</v>
      </c>
    </row>
    <row r="99" spans="1:4" ht="12" customHeight="1">
      <c r="A99" s="8" t="s">
        <v>172</v>
      </c>
      <c r="B99" s="2" t="s">
        <v>224</v>
      </c>
      <c r="C99" s="70">
        <v>7951</v>
      </c>
      <c r="D99" s="143">
        <v>9857</v>
      </c>
    </row>
    <row r="100" spans="1:4" ht="12" customHeight="1">
      <c r="A100" s="8" t="s">
        <v>173</v>
      </c>
      <c r="B100" s="2" t="s">
        <v>191</v>
      </c>
      <c r="C100" s="72">
        <v>63577</v>
      </c>
      <c r="D100" s="148">
        <v>59052</v>
      </c>
    </row>
    <row r="101" spans="1:4" ht="12" customHeight="1">
      <c r="A101" s="8" t="s">
        <v>174</v>
      </c>
      <c r="B101" s="5" t="s">
        <v>225</v>
      </c>
      <c r="C101" s="72">
        <v>8419</v>
      </c>
      <c r="D101" s="148">
        <v>10609</v>
      </c>
    </row>
    <row r="102" spans="1:4" ht="12" customHeight="1">
      <c r="A102" s="8" t="s">
        <v>182</v>
      </c>
      <c r="B102" s="13" t="s">
        <v>226</v>
      </c>
      <c r="C102" s="72">
        <v>47022</v>
      </c>
      <c r="D102" s="148">
        <v>49634</v>
      </c>
    </row>
    <row r="103" spans="1:4" ht="12" customHeight="1">
      <c r="A103" s="8" t="s">
        <v>175</v>
      </c>
      <c r="B103" s="2" t="s">
        <v>243</v>
      </c>
      <c r="C103" s="72"/>
      <c r="D103" s="148"/>
    </row>
    <row r="104" spans="1:4" ht="12" customHeight="1">
      <c r="A104" s="8" t="s">
        <v>176</v>
      </c>
      <c r="B104" s="47" t="s">
        <v>244</v>
      </c>
      <c r="C104" s="72"/>
      <c r="D104" s="148"/>
    </row>
    <row r="105" spans="1:4" ht="12" customHeight="1">
      <c r="A105" s="8" t="s">
        <v>183</v>
      </c>
      <c r="B105" s="47" t="s">
        <v>4</v>
      </c>
      <c r="C105" s="72">
        <v>42059</v>
      </c>
      <c r="D105" s="148">
        <v>42059</v>
      </c>
    </row>
    <row r="106" spans="1:4" ht="12" customHeight="1">
      <c r="A106" s="8" t="s">
        <v>184</v>
      </c>
      <c r="B106" s="48" t="s">
        <v>245</v>
      </c>
      <c r="C106" s="72">
        <v>4963</v>
      </c>
      <c r="D106" s="148">
        <v>5191</v>
      </c>
    </row>
    <row r="107" spans="1:4" ht="12" customHeight="1">
      <c r="A107" s="7" t="s">
        <v>185</v>
      </c>
      <c r="B107" s="49" t="s">
        <v>246</v>
      </c>
      <c r="C107" s="72"/>
      <c r="D107" s="148"/>
    </row>
    <row r="108" spans="1:4" ht="12" customHeight="1">
      <c r="A108" s="8" t="s">
        <v>186</v>
      </c>
      <c r="B108" s="49" t="s">
        <v>247</v>
      </c>
      <c r="C108" s="72"/>
      <c r="D108" s="148"/>
    </row>
    <row r="109" spans="1:4" ht="12" customHeight="1" thickBot="1">
      <c r="A109" s="12" t="s">
        <v>188</v>
      </c>
      <c r="B109" s="50" t="s">
        <v>248</v>
      </c>
      <c r="C109" s="76"/>
      <c r="D109" s="161"/>
    </row>
    <row r="110" spans="1:4" ht="12" customHeight="1" thickBot="1">
      <c r="A110" s="232">
        <v>42382</v>
      </c>
      <c r="B110" s="233" t="s">
        <v>399</v>
      </c>
      <c r="C110" s="234"/>
      <c r="D110" s="162">
        <v>2384</v>
      </c>
    </row>
    <row r="111" spans="1:4" ht="12" customHeight="1" thickBot="1">
      <c r="A111" s="14" t="s">
        <v>106</v>
      </c>
      <c r="B111" s="235" t="s">
        <v>400</v>
      </c>
      <c r="C111" s="234">
        <v>16752</v>
      </c>
      <c r="D111" s="162">
        <v>39060</v>
      </c>
    </row>
    <row r="112" spans="1:4" ht="12" customHeight="1">
      <c r="A112" s="9" t="s">
        <v>177</v>
      </c>
      <c r="B112" s="3" t="s">
        <v>5</v>
      </c>
      <c r="C112" s="147">
        <v>8715</v>
      </c>
      <c r="D112" s="147">
        <v>30656</v>
      </c>
    </row>
    <row r="113" spans="1:4" ht="12" customHeight="1">
      <c r="A113" s="9" t="s">
        <v>178</v>
      </c>
      <c r="B113" s="6" t="s">
        <v>227</v>
      </c>
      <c r="C113" s="143">
        <v>8037</v>
      </c>
      <c r="D113" s="143">
        <v>8037</v>
      </c>
    </row>
    <row r="114" spans="1:4" ht="12" customHeight="1">
      <c r="A114" s="9" t="s">
        <v>179</v>
      </c>
      <c r="B114" s="59" t="s">
        <v>24</v>
      </c>
      <c r="C114" s="143"/>
      <c r="D114" s="143">
        <v>367</v>
      </c>
    </row>
    <row r="115" spans="1:4" ht="12" customHeight="1">
      <c r="A115" s="9" t="s">
        <v>180</v>
      </c>
      <c r="B115" s="59" t="s">
        <v>78</v>
      </c>
      <c r="C115" s="143"/>
      <c r="D115" s="143"/>
    </row>
    <row r="116" spans="1:4" ht="12" customHeight="1">
      <c r="A116" s="9" t="s">
        <v>181</v>
      </c>
      <c r="B116" s="59" t="s">
        <v>25</v>
      </c>
      <c r="C116" s="143"/>
      <c r="D116" s="143">
        <v>367</v>
      </c>
    </row>
    <row r="117" spans="1:4">
      <c r="A117" s="9" t="s">
        <v>187</v>
      </c>
      <c r="B117" s="59" t="s">
        <v>26</v>
      </c>
      <c r="C117" s="143"/>
      <c r="D117" s="143"/>
    </row>
    <row r="118" spans="1:4" ht="12" customHeight="1">
      <c r="A118" s="9" t="s">
        <v>189</v>
      </c>
      <c r="B118" s="128" t="s">
        <v>7</v>
      </c>
      <c r="C118" s="143"/>
      <c r="D118" s="143"/>
    </row>
    <row r="119" spans="1:4" ht="12" customHeight="1">
      <c r="A119" s="9" t="s">
        <v>228</v>
      </c>
      <c r="B119" s="128" t="s">
        <v>8</v>
      </c>
      <c r="C119" s="143"/>
      <c r="D119" s="143"/>
    </row>
    <row r="120" spans="1:4" ht="21.75" customHeight="1">
      <c r="A120" s="9" t="s">
        <v>229</v>
      </c>
      <c r="B120" s="128" t="s">
        <v>6</v>
      </c>
      <c r="C120" s="143"/>
      <c r="D120" s="143"/>
    </row>
    <row r="121" spans="1:4" ht="24" customHeight="1" thickBot="1">
      <c r="A121" s="7" t="s">
        <v>230</v>
      </c>
      <c r="B121" s="129" t="s">
        <v>84</v>
      </c>
      <c r="C121" s="148"/>
      <c r="D121" s="148"/>
    </row>
    <row r="122" spans="1:4" ht="12" customHeight="1" thickBot="1">
      <c r="A122" s="14" t="s">
        <v>107</v>
      </c>
      <c r="B122" s="43" t="s">
        <v>27</v>
      </c>
      <c r="C122" s="142">
        <f>+C123+C124</f>
        <v>2598</v>
      </c>
      <c r="D122" s="142">
        <f>+D123+D124</f>
        <v>80878</v>
      </c>
    </row>
    <row r="123" spans="1:4" ht="12" customHeight="1">
      <c r="A123" s="9" t="s">
        <v>152</v>
      </c>
      <c r="B123" s="3" t="s">
        <v>142</v>
      </c>
      <c r="C123" s="147">
        <v>2598</v>
      </c>
      <c r="D123" s="147">
        <v>80878</v>
      </c>
    </row>
    <row r="124" spans="1:4" ht="12" customHeight="1" thickBot="1">
      <c r="A124" s="10" t="s">
        <v>153</v>
      </c>
      <c r="B124" s="6" t="s">
        <v>143</v>
      </c>
      <c r="C124" s="148"/>
      <c r="D124" s="148"/>
    </row>
    <row r="125" spans="1:4" s="57" customFormat="1" ht="12" customHeight="1" thickBot="1">
      <c r="A125" s="60" t="s">
        <v>108</v>
      </c>
      <c r="B125" s="58" t="s">
        <v>9</v>
      </c>
      <c r="C125" s="162"/>
      <c r="D125" s="162"/>
    </row>
    <row r="126" spans="1:4" ht="12" customHeight="1">
      <c r="A126" s="55" t="s">
        <v>109</v>
      </c>
      <c r="B126" s="56" t="s">
        <v>200</v>
      </c>
      <c r="C126" s="141">
        <f>+C97+C111+C122+C125</f>
        <v>192234</v>
      </c>
      <c r="D126" s="141">
        <f>+D97+D111+D122+D125</f>
        <v>299636</v>
      </c>
    </row>
    <row r="127" spans="1:4" ht="12" customHeight="1">
      <c r="A127" s="236" t="s">
        <v>109</v>
      </c>
      <c r="B127" s="237" t="s">
        <v>401</v>
      </c>
      <c r="C127" s="231">
        <f>+C128+C129+C130</f>
        <v>0</v>
      </c>
      <c r="D127" s="238"/>
    </row>
    <row r="128" spans="1:4" ht="12" customHeight="1">
      <c r="A128" s="239" t="s">
        <v>156</v>
      </c>
      <c r="B128" s="2" t="s">
        <v>402</v>
      </c>
      <c r="C128" s="143"/>
      <c r="D128" s="238"/>
    </row>
    <row r="129" spans="1:4" ht="12" customHeight="1">
      <c r="A129" s="239" t="s">
        <v>157</v>
      </c>
      <c r="B129" s="2" t="s">
        <v>403</v>
      </c>
      <c r="C129" s="143"/>
      <c r="D129" s="238"/>
    </row>
    <row r="130" spans="1:4" ht="12" customHeight="1">
      <c r="A130" s="239" t="s">
        <v>158</v>
      </c>
      <c r="B130" s="2" t="s">
        <v>404</v>
      </c>
      <c r="C130" s="143"/>
      <c r="D130" s="238"/>
    </row>
    <row r="131" spans="1:4" ht="12" customHeight="1">
      <c r="A131" s="236" t="s">
        <v>110</v>
      </c>
      <c r="B131" s="237" t="s">
        <v>405</v>
      </c>
      <c r="C131" s="231">
        <f>+C132+C133+C134+C135</f>
        <v>0</v>
      </c>
      <c r="D131" s="238"/>
    </row>
    <row r="132" spans="1:4" ht="12" customHeight="1">
      <c r="A132" s="239" t="s">
        <v>159</v>
      </c>
      <c r="B132" s="2" t="s">
        <v>406</v>
      </c>
      <c r="C132" s="143"/>
      <c r="D132" s="238"/>
    </row>
    <row r="133" spans="1:4" ht="12" customHeight="1">
      <c r="A133" s="239" t="s">
        <v>160</v>
      </c>
      <c r="B133" s="2" t="s">
        <v>407</v>
      </c>
      <c r="C133" s="143"/>
      <c r="D133" s="238"/>
    </row>
    <row r="134" spans="1:4" ht="12" customHeight="1">
      <c r="A134" s="239" t="s">
        <v>300</v>
      </c>
      <c r="B134" s="2" t="s">
        <v>408</v>
      </c>
      <c r="C134" s="143"/>
      <c r="D134" s="238"/>
    </row>
    <row r="135" spans="1:4" ht="12" customHeight="1">
      <c r="A135" s="239" t="s">
        <v>302</v>
      </c>
      <c r="B135" s="2" t="s">
        <v>409</v>
      </c>
      <c r="C135" s="143"/>
      <c r="D135" s="238"/>
    </row>
    <row r="136" spans="1:4" ht="12" customHeight="1">
      <c r="A136" s="236" t="s">
        <v>111</v>
      </c>
      <c r="B136" s="237" t="s">
        <v>410</v>
      </c>
      <c r="C136" s="240">
        <f>+C137+C138+C139+C140</f>
        <v>2970</v>
      </c>
      <c r="D136" s="240">
        <f>+D137+D138+D139+D140</f>
        <v>12514</v>
      </c>
    </row>
    <row r="137" spans="1:4" ht="12" customHeight="1">
      <c r="A137" s="239" t="s">
        <v>165</v>
      </c>
      <c r="B137" s="2" t="s">
        <v>411</v>
      </c>
      <c r="C137" s="143"/>
      <c r="D137" s="238"/>
    </row>
    <row r="138" spans="1:4" ht="12" customHeight="1">
      <c r="A138" s="239" t="s">
        <v>166</v>
      </c>
      <c r="B138" s="2" t="s">
        <v>412</v>
      </c>
      <c r="C138" s="143">
        <v>2970</v>
      </c>
      <c r="D138" s="238">
        <v>12514</v>
      </c>
    </row>
    <row r="139" spans="1:4" ht="12" customHeight="1">
      <c r="A139" s="239" t="s">
        <v>309</v>
      </c>
      <c r="B139" s="2" t="s">
        <v>413</v>
      </c>
      <c r="C139" s="143"/>
      <c r="D139" s="238"/>
    </row>
    <row r="140" spans="1:4" ht="12" customHeight="1">
      <c r="A140" s="239" t="s">
        <v>311</v>
      </c>
      <c r="B140" s="2" t="s">
        <v>414</v>
      </c>
      <c r="C140" s="143"/>
      <c r="D140" s="238"/>
    </row>
    <row r="141" spans="1:4" ht="12" customHeight="1">
      <c r="A141" s="236" t="s">
        <v>112</v>
      </c>
      <c r="B141" s="237" t="s">
        <v>415</v>
      </c>
      <c r="C141" s="241">
        <f>+C142+C143+C144+C145</f>
        <v>0</v>
      </c>
      <c r="D141" s="238"/>
    </row>
    <row r="142" spans="1:4" ht="12" customHeight="1">
      <c r="A142" s="239" t="s">
        <v>221</v>
      </c>
      <c r="B142" s="2" t="s">
        <v>416</v>
      </c>
      <c r="C142" s="143"/>
      <c r="D142" s="238"/>
    </row>
    <row r="143" spans="1:4" ht="12" customHeight="1">
      <c r="A143" s="239" t="s">
        <v>222</v>
      </c>
      <c r="B143" s="2" t="s">
        <v>417</v>
      </c>
      <c r="C143" s="143"/>
      <c r="D143" s="238"/>
    </row>
    <row r="144" spans="1:4" ht="12" customHeight="1">
      <c r="A144" s="239" t="s">
        <v>22</v>
      </c>
      <c r="B144" s="2" t="s">
        <v>418</v>
      </c>
      <c r="C144" s="143"/>
      <c r="D144" s="238"/>
    </row>
    <row r="145" spans="1:8" ht="12" customHeight="1">
      <c r="A145" s="239" t="s">
        <v>317</v>
      </c>
      <c r="B145" s="2" t="s">
        <v>419</v>
      </c>
      <c r="C145" s="143"/>
      <c r="D145" s="238"/>
    </row>
    <row r="146" spans="1:8" ht="15" customHeight="1" thickBot="1">
      <c r="A146" s="242"/>
      <c r="B146" s="229" t="s">
        <v>420</v>
      </c>
      <c r="C146" s="145">
        <v>2970</v>
      </c>
      <c r="D146" s="243">
        <v>12514</v>
      </c>
      <c r="E146" s="25"/>
      <c r="F146" s="44"/>
      <c r="G146" s="44"/>
      <c r="H146" s="44"/>
    </row>
    <row r="147" spans="1:8" s="1" customFormat="1" ht="12.95" customHeight="1" thickBot="1">
      <c r="A147" s="67" t="s">
        <v>113</v>
      </c>
      <c r="B147" s="127" t="s">
        <v>21</v>
      </c>
      <c r="C147" s="158">
        <f>SUM(C146+C126)</f>
        <v>195204</v>
      </c>
      <c r="D147" s="158">
        <f>SUM(D146+D126)</f>
        <v>312150</v>
      </c>
    </row>
    <row r="148" spans="1:8" ht="7.5" customHeight="1">
      <c r="A148" s="131"/>
      <c r="B148" s="131"/>
      <c r="C148" s="132"/>
      <c r="D148" s="132"/>
    </row>
    <row r="149" spans="1:8">
      <c r="A149" s="137" t="s">
        <v>203</v>
      </c>
      <c r="B149" s="137"/>
      <c r="C149" s="137"/>
      <c r="D149" s="137"/>
    </row>
    <row r="150" spans="1:8" ht="15" customHeight="1" thickBot="1">
      <c r="A150" s="135" t="s">
        <v>198</v>
      </c>
      <c r="B150" s="135"/>
      <c r="C150" s="78"/>
      <c r="D150" s="78"/>
    </row>
    <row r="151" spans="1:8" ht="24.75" customHeight="1" thickBot="1">
      <c r="A151" s="14">
        <v>1</v>
      </c>
      <c r="B151" s="19" t="s">
        <v>242</v>
      </c>
      <c r="C151" s="77">
        <f>+C63-C126</f>
        <v>-4477</v>
      </c>
      <c r="D151" s="77">
        <f>+D63-D126</f>
        <v>-6962</v>
      </c>
    </row>
    <row r="152" spans="1:8" ht="22.5" customHeight="1" thickBot="1">
      <c r="A152" s="14" t="s">
        <v>106</v>
      </c>
      <c r="B152" s="19" t="s">
        <v>421</v>
      </c>
      <c r="C152" s="68">
        <f>+C86-C146</f>
        <v>4477</v>
      </c>
      <c r="D152" s="68">
        <f>+D86-D146</f>
        <v>6962</v>
      </c>
    </row>
    <row r="154" spans="1:8" ht="12.75" customHeight="1"/>
    <row r="155" spans="1:8" ht="13.5" customHeight="1"/>
    <row r="156" spans="1:8" ht="13.5" customHeight="1"/>
    <row r="157" spans="1:8" ht="13.5" customHeight="1"/>
    <row r="158" spans="1:8" ht="7.5" customHeight="1"/>
    <row r="160" spans="1:8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</sheetData>
  <mergeCells count="8">
    <mergeCell ref="A1:D1"/>
    <mergeCell ref="A92:D92"/>
    <mergeCell ref="A94:A95"/>
    <mergeCell ref="B94:B95"/>
    <mergeCell ref="C94:D94"/>
    <mergeCell ref="A3:A4"/>
    <mergeCell ref="B3:B4"/>
    <mergeCell ref="C3:D3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LOVÁSZPATONA KÖZSÉG Önkormányzat
2015. ÉVI KÖLTÉSGVETÉSÉNEK PÉNZÜGYI MÉRLEGE&amp;10
&amp;R&amp;"Times New Roman CE,Félkövér dőlt"&amp;11 1.1. melléklet a 7/2016. (V. 10.) önkormányzati rendelethez</oddHeader>
  </headerFooter>
  <rowBreaks count="1" manualBreakCount="1">
    <brk id="91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G166"/>
  <sheetViews>
    <sheetView view="pageLayout" topLeftCell="A64" zoomScaleNormal="85" zoomScaleSheetLayoutView="100" workbookViewId="0">
      <selection activeCell="D98" sqref="D98:E102"/>
    </sheetView>
  </sheetViews>
  <sheetFormatPr defaultRowHeight="15.75"/>
  <cols>
    <col min="1" max="1" width="9.5" style="133" customWidth="1"/>
    <col min="2" max="2" width="65.83203125" style="133" customWidth="1"/>
    <col min="3" max="4" width="15.83203125" style="134" customWidth="1"/>
    <col min="5" max="16384" width="9.33203125" style="23"/>
  </cols>
  <sheetData>
    <row r="1" spans="1:4" ht="15.95" customHeight="1">
      <c r="A1" s="283" t="s">
        <v>366</v>
      </c>
      <c r="B1" s="283"/>
      <c r="C1" s="283"/>
      <c r="D1" s="283"/>
    </row>
    <row r="2" spans="1:4" ht="15.95" customHeight="1" thickBot="1">
      <c r="A2" s="135" t="s">
        <v>196</v>
      </c>
      <c r="B2" s="135"/>
      <c r="C2" s="78"/>
      <c r="D2" s="78"/>
    </row>
    <row r="3" spans="1:4" ht="15.95" customHeight="1">
      <c r="A3" s="284" t="s">
        <v>151</v>
      </c>
      <c r="B3" s="286" t="s">
        <v>104</v>
      </c>
      <c r="C3" s="288" t="s">
        <v>443</v>
      </c>
      <c r="D3" s="288"/>
    </row>
    <row r="4" spans="1:4" ht="38.1" customHeight="1" thickBot="1">
      <c r="A4" s="285"/>
      <c r="B4" s="287"/>
      <c r="C4" s="174" t="s">
        <v>82</v>
      </c>
      <c r="D4" s="174" t="s">
        <v>83</v>
      </c>
    </row>
    <row r="5" spans="1:4" s="24" customFormat="1" ht="12" customHeight="1" thickBot="1">
      <c r="A5" s="21">
        <v>1</v>
      </c>
      <c r="B5" s="22">
        <v>2</v>
      </c>
      <c r="C5" s="22">
        <v>3</v>
      </c>
      <c r="D5" s="22">
        <v>4</v>
      </c>
    </row>
    <row r="6" spans="1:4" s="1" customFormat="1" ht="12" customHeight="1" thickBot="1">
      <c r="A6" s="14" t="s">
        <v>105</v>
      </c>
      <c r="B6" s="15" t="s">
        <v>249</v>
      </c>
      <c r="C6" s="68">
        <f>+C7+C8+C9+C10+C11+C12</f>
        <v>80358</v>
      </c>
      <c r="D6" s="68">
        <f>+D7+D8+D9+D10+D11+D12</f>
        <v>80548</v>
      </c>
    </row>
    <row r="7" spans="1:4" s="1" customFormat="1" ht="12" customHeight="1">
      <c r="A7" s="9" t="s">
        <v>171</v>
      </c>
      <c r="B7" s="175" t="s">
        <v>250</v>
      </c>
      <c r="C7" s="71">
        <v>16229</v>
      </c>
      <c r="D7" s="143">
        <v>16327</v>
      </c>
    </row>
    <row r="8" spans="1:4" s="1" customFormat="1" ht="12" customHeight="1">
      <c r="A8" s="8" t="s">
        <v>172</v>
      </c>
      <c r="B8" s="176" t="s">
        <v>251</v>
      </c>
      <c r="C8" s="70">
        <v>40526</v>
      </c>
      <c r="D8" s="143">
        <v>40173</v>
      </c>
    </row>
    <row r="9" spans="1:4" s="1" customFormat="1" ht="12" customHeight="1">
      <c r="A9" s="8" t="s">
        <v>173</v>
      </c>
      <c r="B9" s="176" t="s">
        <v>252</v>
      </c>
      <c r="C9" s="70">
        <v>22228</v>
      </c>
      <c r="D9" s="143">
        <v>20040</v>
      </c>
    </row>
    <row r="10" spans="1:4" s="1" customFormat="1" ht="12" customHeight="1" thickBot="1">
      <c r="A10" s="8" t="s">
        <v>174</v>
      </c>
      <c r="B10" s="176" t="s">
        <v>253</v>
      </c>
      <c r="C10" s="70">
        <v>1375</v>
      </c>
      <c r="D10" s="143">
        <v>1375</v>
      </c>
    </row>
    <row r="11" spans="1:4" s="1" customFormat="1" ht="12" customHeight="1" thickBot="1">
      <c r="A11" s="8" t="s">
        <v>254</v>
      </c>
      <c r="B11" s="176" t="s">
        <v>255</v>
      </c>
      <c r="C11" s="70"/>
      <c r="D11" s="142"/>
    </row>
    <row r="12" spans="1:4" s="1" customFormat="1" ht="12" customHeight="1" thickBot="1">
      <c r="A12" s="10" t="s">
        <v>175</v>
      </c>
      <c r="B12" s="177" t="s">
        <v>256</v>
      </c>
      <c r="C12" s="70"/>
      <c r="D12" s="144">
        <v>2633</v>
      </c>
    </row>
    <row r="13" spans="1:4" s="1" customFormat="1" ht="12" customHeight="1" thickBot="1">
      <c r="A13" s="14" t="s">
        <v>106</v>
      </c>
      <c r="B13" s="58" t="s">
        <v>257</v>
      </c>
      <c r="C13" s="68">
        <f>+C14+C15+C16+C17+C18</f>
        <v>62640</v>
      </c>
      <c r="D13" s="68">
        <f>+D14+D15+D16+D17+D18</f>
        <v>62640</v>
      </c>
    </row>
    <row r="14" spans="1:4" s="1" customFormat="1" ht="12" customHeight="1">
      <c r="A14" s="9" t="s">
        <v>177</v>
      </c>
      <c r="B14" s="175" t="s">
        <v>258</v>
      </c>
      <c r="C14" s="71"/>
      <c r="D14" s="143"/>
    </row>
    <row r="15" spans="1:4" s="1" customFormat="1" ht="12" customHeight="1">
      <c r="A15" s="8" t="s">
        <v>178</v>
      </c>
      <c r="B15" s="176" t="s">
        <v>259</v>
      </c>
      <c r="C15" s="70"/>
      <c r="D15" s="143"/>
    </row>
    <row r="16" spans="1:4" s="1" customFormat="1" ht="12" customHeight="1">
      <c r="A16" s="8" t="s">
        <v>179</v>
      </c>
      <c r="B16" s="176" t="s">
        <v>260</v>
      </c>
      <c r="C16" s="70"/>
      <c r="D16" s="145"/>
    </row>
    <row r="17" spans="1:4" s="1" customFormat="1" ht="12" customHeight="1">
      <c r="A17" s="8" t="s">
        <v>180</v>
      </c>
      <c r="B17" s="176" t="s">
        <v>261</v>
      </c>
      <c r="C17" s="70"/>
      <c r="D17" s="143"/>
    </row>
    <row r="18" spans="1:4" s="1" customFormat="1" ht="12" customHeight="1">
      <c r="A18" s="8" t="s">
        <v>181</v>
      </c>
      <c r="B18" s="176" t="s">
        <v>262</v>
      </c>
      <c r="C18" s="70">
        <v>62640</v>
      </c>
      <c r="D18" s="143">
        <v>62640</v>
      </c>
    </row>
    <row r="19" spans="1:4" s="1" customFormat="1" ht="12" customHeight="1" thickBot="1">
      <c r="A19" s="10" t="s">
        <v>187</v>
      </c>
      <c r="B19" s="177" t="s">
        <v>263</v>
      </c>
      <c r="C19" s="72"/>
      <c r="D19" s="146"/>
    </row>
    <row r="20" spans="1:4" s="1" customFormat="1" ht="12" customHeight="1" thickBot="1">
      <c r="A20" s="14" t="s">
        <v>107</v>
      </c>
      <c r="B20" s="15" t="s">
        <v>264</v>
      </c>
      <c r="C20" s="68">
        <f>+C21+C22+C23+C24+C25</f>
        <v>0</v>
      </c>
      <c r="D20" s="68">
        <f>+D21+D22+D23+D24+D25</f>
        <v>86258</v>
      </c>
    </row>
    <row r="21" spans="1:4" s="1" customFormat="1" ht="12" customHeight="1" thickBot="1">
      <c r="A21" s="9" t="s">
        <v>152</v>
      </c>
      <c r="B21" s="175" t="s">
        <v>265</v>
      </c>
      <c r="C21" s="71"/>
      <c r="D21" s="142">
        <v>78278</v>
      </c>
    </row>
    <row r="22" spans="1:4" s="1" customFormat="1" ht="12" customHeight="1">
      <c r="A22" s="8" t="s">
        <v>153</v>
      </c>
      <c r="B22" s="176" t="s">
        <v>266</v>
      </c>
      <c r="C22" s="70"/>
      <c r="D22" s="147"/>
    </row>
    <row r="23" spans="1:4" s="1" customFormat="1" ht="12" customHeight="1">
      <c r="A23" s="8" t="s">
        <v>154</v>
      </c>
      <c r="B23" s="176" t="s">
        <v>267</v>
      </c>
      <c r="C23" s="70"/>
      <c r="D23" s="143"/>
    </row>
    <row r="24" spans="1:4" s="1" customFormat="1" ht="12" customHeight="1">
      <c r="A24" s="8" t="s">
        <v>155</v>
      </c>
      <c r="B24" s="176" t="s">
        <v>268</v>
      </c>
      <c r="C24" s="70"/>
      <c r="D24" s="143"/>
    </row>
    <row r="25" spans="1:4" s="1" customFormat="1" ht="12" customHeight="1">
      <c r="A25" s="8" t="s">
        <v>208</v>
      </c>
      <c r="B25" s="176" t="s">
        <v>269</v>
      </c>
      <c r="C25" s="70"/>
      <c r="D25" s="148">
        <v>7980</v>
      </c>
    </row>
    <row r="26" spans="1:4" s="1" customFormat="1" ht="12" customHeight="1" thickBot="1">
      <c r="A26" s="10" t="s">
        <v>209</v>
      </c>
      <c r="B26" s="177" t="s">
        <v>270</v>
      </c>
      <c r="C26" s="72"/>
      <c r="D26" s="148"/>
    </row>
    <row r="27" spans="1:4" s="1" customFormat="1" ht="12" customHeight="1" thickBot="1">
      <c r="A27" s="14" t="s">
        <v>210</v>
      </c>
      <c r="B27" s="15" t="s">
        <v>271</v>
      </c>
      <c r="C27" s="74">
        <f>C28+C32+C33+C34</f>
        <v>19471</v>
      </c>
      <c r="D27" s="74">
        <f>D28+D32+D33+D34</f>
        <v>18499</v>
      </c>
    </row>
    <row r="28" spans="1:4" s="1" customFormat="1" ht="12" customHeight="1">
      <c r="A28" s="9" t="s">
        <v>272</v>
      </c>
      <c r="B28" s="175" t="s">
        <v>273</v>
      </c>
      <c r="C28" s="191">
        <f>+C29+C31</f>
        <v>16271</v>
      </c>
      <c r="D28" s="191">
        <f>+D29+D31</f>
        <v>15299</v>
      </c>
    </row>
    <row r="29" spans="1:4" s="1" customFormat="1" ht="12" customHeight="1" thickBot="1">
      <c r="A29" s="8" t="s">
        <v>274</v>
      </c>
      <c r="B29" s="176" t="s">
        <v>275</v>
      </c>
      <c r="C29" s="70">
        <v>1900</v>
      </c>
      <c r="D29" s="149">
        <v>1900</v>
      </c>
    </row>
    <row r="30" spans="1:4" s="1" customFormat="1" ht="12" customHeight="1" thickBot="1">
      <c r="A30" s="8" t="s">
        <v>276</v>
      </c>
      <c r="B30" s="176" t="s">
        <v>277</v>
      </c>
      <c r="C30" s="70"/>
      <c r="D30" s="142"/>
    </row>
    <row r="31" spans="1:4" s="1" customFormat="1" ht="12" customHeight="1">
      <c r="A31" s="8" t="s">
        <v>472</v>
      </c>
      <c r="B31" s="278" t="s">
        <v>473</v>
      </c>
      <c r="C31" s="70">
        <v>14371</v>
      </c>
      <c r="D31" s="277">
        <v>13399</v>
      </c>
    </row>
    <row r="32" spans="1:4" s="1" customFormat="1" ht="12" customHeight="1">
      <c r="A32" s="8" t="s">
        <v>278</v>
      </c>
      <c r="B32" s="176" t="s">
        <v>279</v>
      </c>
      <c r="C32" s="70">
        <v>2900</v>
      </c>
      <c r="D32" s="150">
        <v>2900</v>
      </c>
    </row>
    <row r="33" spans="1:4" s="1" customFormat="1" ht="12" customHeight="1">
      <c r="A33" s="8" t="s">
        <v>280</v>
      </c>
      <c r="B33" s="176" t="s">
        <v>281</v>
      </c>
      <c r="C33" s="70"/>
      <c r="D33" s="149"/>
    </row>
    <row r="34" spans="1:4" s="1" customFormat="1" ht="12" customHeight="1" thickBot="1">
      <c r="A34" s="10" t="s">
        <v>282</v>
      </c>
      <c r="B34" s="177" t="s">
        <v>283</v>
      </c>
      <c r="C34" s="72">
        <v>300</v>
      </c>
      <c r="D34" s="149">
        <v>300</v>
      </c>
    </row>
    <row r="35" spans="1:4" s="1" customFormat="1" ht="12" customHeight="1" thickBot="1">
      <c r="A35" s="14" t="s">
        <v>109</v>
      </c>
      <c r="B35" s="15" t="s">
        <v>284</v>
      </c>
      <c r="C35" s="68">
        <f>SUM(C36:C46)</f>
        <v>16237</v>
      </c>
      <c r="D35" s="68">
        <f>SUM(D36:D46)</f>
        <v>23944</v>
      </c>
    </row>
    <row r="36" spans="1:4" s="1" customFormat="1" ht="12" customHeight="1">
      <c r="A36" s="9" t="s">
        <v>156</v>
      </c>
      <c r="B36" s="175" t="s">
        <v>285</v>
      </c>
      <c r="C36" s="71">
        <v>1500</v>
      </c>
      <c r="D36" s="149">
        <v>3000</v>
      </c>
    </row>
    <row r="37" spans="1:4" s="1" customFormat="1" ht="12" customHeight="1">
      <c r="A37" s="8" t="s">
        <v>157</v>
      </c>
      <c r="B37" s="176" t="s">
        <v>286</v>
      </c>
      <c r="C37" s="70">
        <v>4635</v>
      </c>
      <c r="D37" s="149">
        <v>4635</v>
      </c>
    </row>
    <row r="38" spans="1:4" s="1" customFormat="1" ht="12" customHeight="1">
      <c r="A38" s="8" t="s">
        <v>158</v>
      </c>
      <c r="B38" s="176" t="s">
        <v>287</v>
      </c>
      <c r="C38" s="70"/>
      <c r="D38" s="151">
        <v>307</v>
      </c>
    </row>
    <row r="39" spans="1:4" s="1" customFormat="1" ht="12" customHeight="1">
      <c r="A39" s="8" t="s">
        <v>212</v>
      </c>
      <c r="B39" s="176" t="s">
        <v>288</v>
      </c>
      <c r="C39" s="70"/>
      <c r="D39" s="149">
        <v>3071</v>
      </c>
    </row>
    <row r="40" spans="1:4" s="1" customFormat="1" ht="12" customHeight="1">
      <c r="A40" s="8" t="s">
        <v>213</v>
      </c>
      <c r="B40" s="176" t="s">
        <v>289</v>
      </c>
      <c r="C40" s="70">
        <v>9832</v>
      </c>
      <c r="D40" s="149">
        <v>9832</v>
      </c>
    </row>
    <row r="41" spans="1:4" s="1" customFormat="1" ht="12" customHeight="1">
      <c r="A41" s="8" t="s">
        <v>214</v>
      </c>
      <c r="B41" s="176" t="s">
        <v>290</v>
      </c>
      <c r="C41" s="70">
        <v>250</v>
      </c>
      <c r="D41" s="149">
        <v>3079</v>
      </c>
    </row>
    <row r="42" spans="1:4" s="1" customFormat="1" ht="12" customHeight="1">
      <c r="A42" s="8" t="s">
        <v>215</v>
      </c>
      <c r="B42" s="176" t="s">
        <v>291</v>
      </c>
      <c r="C42" s="70"/>
      <c r="D42" s="149"/>
    </row>
    <row r="43" spans="1:4" s="1" customFormat="1" ht="12" customHeight="1" thickBot="1">
      <c r="A43" s="8" t="s">
        <v>216</v>
      </c>
      <c r="B43" s="176" t="s">
        <v>292</v>
      </c>
      <c r="C43" s="70">
        <v>20</v>
      </c>
      <c r="D43" s="152">
        <v>20</v>
      </c>
    </row>
    <row r="44" spans="1:4" s="1" customFormat="1" ht="12" customHeight="1">
      <c r="A44" s="8" t="s">
        <v>293</v>
      </c>
      <c r="B44" s="176" t="s">
        <v>294</v>
      </c>
      <c r="C44" s="153"/>
      <c r="D44" s="141"/>
    </row>
    <row r="45" spans="1:4" s="1" customFormat="1" ht="12" customHeight="1">
      <c r="A45" s="10" t="s">
        <v>295</v>
      </c>
      <c r="B45" s="177" t="s">
        <v>470</v>
      </c>
      <c r="C45" s="149"/>
      <c r="D45" s="231"/>
    </row>
    <row r="46" spans="1:4" s="1" customFormat="1" ht="12" customHeight="1" thickBot="1">
      <c r="A46" s="10" t="s">
        <v>471</v>
      </c>
      <c r="B46" s="177" t="s">
        <v>296</v>
      </c>
      <c r="C46" s="149"/>
      <c r="D46" s="143"/>
    </row>
    <row r="47" spans="1:4" s="1" customFormat="1" ht="12" customHeight="1" thickBot="1">
      <c r="A47" s="14" t="s">
        <v>110</v>
      </c>
      <c r="B47" s="15" t="s">
        <v>297</v>
      </c>
      <c r="C47" s="282">
        <f>SUM(C48:C52)</f>
        <v>0</v>
      </c>
      <c r="D47" s="282">
        <f>SUM(D48:D52)</f>
        <v>2322</v>
      </c>
    </row>
    <row r="48" spans="1:4" s="1" customFormat="1" ht="12" customHeight="1" thickBot="1">
      <c r="A48" s="9" t="s">
        <v>159</v>
      </c>
      <c r="B48" s="175" t="s">
        <v>298</v>
      </c>
      <c r="C48" s="155"/>
      <c r="D48" s="142"/>
    </row>
    <row r="49" spans="1:4" s="1" customFormat="1" ht="12" customHeight="1">
      <c r="A49" s="8" t="s">
        <v>160</v>
      </c>
      <c r="B49" s="176" t="s">
        <v>299</v>
      </c>
      <c r="C49" s="73"/>
      <c r="D49" s="154">
        <v>12</v>
      </c>
    </row>
    <row r="50" spans="1:4" s="1" customFormat="1" ht="12" customHeight="1">
      <c r="A50" s="8" t="s">
        <v>300</v>
      </c>
      <c r="B50" s="176" t="s">
        <v>301</v>
      </c>
      <c r="C50" s="73"/>
      <c r="D50" s="149">
        <v>2310</v>
      </c>
    </row>
    <row r="51" spans="1:4" s="1" customFormat="1" ht="12" customHeight="1" thickBot="1">
      <c r="A51" s="8" t="s">
        <v>302</v>
      </c>
      <c r="B51" s="176" t="s">
        <v>303</v>
      </c>
      <c r="C51" s="73"/>
      <c r="D51" s="156"/>
    </row>
    <row r="52" spans="1:4" s="1" customFormat="1" ht="17.25" customHeight="1" thickBot="1">
      <c r="A52" s="10" t="s">
        <v>304</v>
      </c>
      <c r="B52" s="177" t="s">
        <v>305</v>
      </c>
      <c r="C52" s="153"/>
      <c r="D52" s="157"/>
    </row>
    <row r="53" spans="1:4" s="1" customFormat="1" ht="12" customHeight="1" thickBot="1">
      <c r="A53" s="14" t="s">
        <v>220</v>
      </c>
      <c r="B53" s="15" t="s">
        <v>306</v>
      </c>
      <c r="C53" s="68">
        <f>SUM(C54:C56)</f>
        <v>300</v>
      </c>
      <c r="D53" s="68">
        <f>SUM(D54:D56)</f>
        <v>6730</v>
      </c>
    </row>
    <row r="54" spans="1:4" s="1" customFormat="1" ht="12" customHeight="1">
      <c r="A54" s="9" t="s">
        <v>165</v>
      </c>
      <c r="B54" s="175" t="s">
        <v>307</v>
      </c>
      <c r="C54" s="71"/>
      <c r="D54" s="71"/>
    </row>
    <row r="55" spans="1:4" s="1" customFormat="1" ht="12" customHeight="1">
      <c r="A55" s="8" t="s">
        <v>166</v>
      </c>
      <c r="B55" s="176" t="s">
        <v>308</v>
      </c>
      <c r="C55" s="70">
        <v>120</v>
      </c>
      <c r="D55" s="150">
        <v>3728</v>
      </c>
    </row>
    <row r="56" spans="1:4" s="1" customFormat="1" ht="12" customHeight="1">
      <c r="A56" s="8" t="s">
        <v>309</v>
      </c>
      <c r="B56" s="176" t="s">
        <v>310</v>
      </c>
      <c r="C56" s="70">
        <v>180</v>
      </c>
      <c r="D56" s="149">
        <v>3002</v>
      </c>
    </row>
    <row r="57" spans="1:4" s="1" customFormat="1" ht="12" customHeight="1" thickBot="1">
      <c r="A57" s="10" t="s">
        <v>311</v>
      </c>
      <c r="B57" s="177" t="s">
        <v>312</v>
      </c>
      <c r="C57" s="72"/>
      <c r="D57" s="149"/>
    </row>
    <row r="58" spans="1:4" s="1" customFormat="1" ht="12" customHeight="1" thickBot="1">
      <c r="A58" s="14" t="s">
        <v>112</v>
      </c>
      <c r="B58" s="58" t="s">
        <v>313</v>
      </c>
      <c r="C58" s="68">
        <f>SUM(C59:C61)</f>
        <v>53</v>
      </c>
      <c r="D58" s="68">
        <f>SUM(D59:D61)</f>
        <v>53</v>
      </c>
    </row>
    <row r="59" spans="1:4" s="1" customFormat="1" ht="12" customHeight="1">
      <c r="A59" s="9" t="s">
        <v>221</v>
      </c>
      <c r="B59" s="175" t="s">
        <v>314</v>
      </c>
      <c r="C59" s="73"/>
      <c r="D59" s="149"/>
    </row>
    <row r="60" spans="1:4" s="1" customFormat="1" ht="12" customHeight="1">
      <c r="A60" s="8" t="s">
        <v>222</v>
      </c>
      <c r="B60" s="176" t="s">
        <v>315</v>
      </c>
      <c r="C60" s="73">
        <v>53</v>
      </c>
      <c r="D60" s="149">
        <v>53</v>
      </c>
    </row>
    <row r="61" spans="1:4" s="1" customFormat="1" ht="12" customHeight="1">
      <c r="A61" s="8" t="s">
        <v>22</v>
      </c>
      <c r="B61" s="176" t="s">
        <v>316</v>
      </c>
      <c r="C61" s="73"/>
      <c r="D61" s="151"/>
    </row>
    <row r="62" spans="1:4" s="1" customFormat="1" ht="12" customHeight="1" thickBot="1">
      <c r="A62" s="10" t="s">
        <v>317</v>
      </c>
      <c r="B62" s="177" t="s">
        <v>318</v>
      </c>
      <c r="C62" s="73"/>
      <c r="D62" s="149"/>
    </row>
    <row r="63" spans="1:4" s="1" customFormat="1" ht="12" customHeight="1" thickBot="1">
      <c r="A63" s="14" t="s">
        <v>113</v>
      </c>
      <c r="B63" s="15" t="s">
        <v>319</v>
      </c>
      <c r="C63" s="74">
        <f>+C6+C13+C20+C27+C35+C47+C53+C58</f>
        <v>179059</v>
      </c>
      <c r="D63" s="74">
        <f>+D6+D13+D20+D27+D35+D47+D53+D58</f>
        <v>280994</v>
      </c>
    </row>
    <row r="64" spans="1:4" s="1" customFormat="1" ht="12" customHeight="1" thickBot="1">
      <c r="A64" s="178" t="s">
        <v>320</v>
      </c>
      <c r="B64" s="58" t="s">
        <v>321</v>
      </c>
      <c r="C64" s="68">
        <f>SUM(C65:C67)</f>
        <v>0</v>
      </c>
      <c r="D64" s="149"/>
    </row>
    <row r="65" spans="1:4" s="1" customFormat="1" ht="12" customHeight="1">
      <c r="A65" s="9" t="s">
        <v>322</v>
      </c>
      <c r="B65" s="175" t="s">
        <v>323</v>
      </c>
      <c r="C65" s="73"/>
      <c r="D65" s="149"/>
    </row>
    <row r="66" spans="1:4" s="1" customFormat="1" ht="12" customHeight="1" thickBot="1">
      <c r="A66" s="8" t="s">
        <v>324</v>
      </c>
      <c r="B66" s="176" t="s">
        <v>325</v>
      </c>
      <c r="C66" s="73"/>
      <c r="D66" s="159"/>
    </row>
    <row r="67" spans="1:4" s="1" customFormat="1" ht="12" customHeight="1" thickBot="1">
      <c r="A67" s="10" t="s">
        <v>326</v>
      </c>
      <c r="B67" s="179" t="s">
        <v>327</v>
      </c>
      <c r="C67" s="73"/>
      <c r="D67" s="158"/>
    </row>
    <row r="68" spans="1:4" s="1" customFormat="1" ht="12" customHeight="1" thickBot="1">
      <c r="A68" s="178" t="s">
        <v>328</v>
      </c>
      <c r="B68" s="58" t="s">
        <v>329</v>
      </c>
      <c r="C68" s="68">
        <f>SUM(C69:C72)</f>
        <v>0</v>
      </c>
      <c r="D68" s="180"/>
    </row>
    <row r="69" spans="1:4" s="1" customFormat="1" ht="12" customHeight="1" thickBot="1">
      <c r="A69" s="9" t="s">
        <v>192</v>
      </c>
      <c r="B69" s="175" t="s">
        <v>330</v>
      </c>
      <c r="C69" s="73"/>
      <c r="D69" s="180"/>
    </row>
    <row r="70" spans="1:4" s="1" customFormat="1" ht="13.5" customHeight="1" thickBot="1">
      <c r="A70" s="8" t="s">
        <v>193</v>
      </c>
      <c r="B70" s="176" t="s">
        <v>331</v>
      </c>
      <c r="C70" s="73"/>
      <c r="D70" s="160"/>
    </row>
    <row r="71" spans="1:4" s="1" customFormat="1" ht="12" customHeight="1">
      <c r="A71" s="8" t="s">
        <v>332</v>
      </c>
      <c r="B71" s="176" t="s">
        <v>333</v>
      </c>
      <c r="C71" s="73"/>
      <c r="D71" s="186">
        <f>+D67+D70</f>
        <v>0</v>
      </c>
    </row>
    <row r="72" spans="1:4" s="1" customFormat="1" ht="14.25" customHeight="1" thickBot="1">
      <c r="A72" s="10" t="s">
        <v>334</v>
      </c>
      <c r="B72" s="177" t="s">
        <v>335</v>
      </c>
      <c r="C72" s="73"/>
      <c r="D72" s="187"/>
    </row>
    <row r="73" spans="1:4" s="1" customFormat="1" ht="14.25" customHeight="1" thickBot="1">
      <c r="A73" s="178" t="s">
        <v>336</v>
      </c>
      <c r="B73" s="58" t="s">
        <v>337</v>
      </c>
      <c r="C73" s="68">
        <f>SUM(C74:C75)</f>
        <v>4477</v>
      </c>
      <c r="D73" s="68">
        <f>SUM(D74:D75)</f>
        <v>6726</v>
      </c>
    </row>
    <row r="74" spans="1:4" s="1" customFormat="1" ht="14.25" customHeight="1">
      <c r="A74" s="9" t="s">
        <v>338</v>
      </c>
      <c r="B74" s="175" t="s">
        <v>339</v>
      </c>
      <c r="C74" s="73">
        <v>4477</v>
      </c>
      <c r="D74" s="193">
        <v>6726</v>
      </c>
    </row>
    <row r="75" spans="1:4" s="1" customFormat="1" ht="14.25" customHeight="1" thickBot="1">
      <c r="A75" s="10" t="s">
        <v>340</v>
      </c>
      <c r="B75" s="177" t="s">
        <v>341</v>
      </c>
      <c r="C75" s="73"/>
      <c r="D75" s="187"/>
    </row>
    <row r="76" spans="1:4" s="1" customFormat="1" ht="14.25" customHeight="1" thickBot="1">
      <c r="A76" s="178" t="s">
        <v>342</v>
      </c>
      <c r="B76" s="58" t="s">
        <v>343</v>
      </c>
      <c r="C76" s="68">
        <f>SUM(C77:C79)</f>
        <v>2970</v>
      </c>
      <c r="D76" s="68">
        <f>SUM(D77:D79)</f>
        <v>12750</v>
      </c>
    </row>
    <row r="77" spans="1:4" s="1" customFormat="1" ht="14.25" customHeight="1">
      <c r="A77" s="9" t="s">
        <v>344</v>
      </c>
      <c r="B77" s="175" t="s">
        <v>345</v>
      </c>
      <c r="C77" s="73">
        <v>2970</v>
      </c>
      <c r="D77" s="230">
        <v>12750</v>
      </c>
    </row>
    <row r="78" spans="1:4" s="1" customFormat="1" ht="14.25" customHeight="1">
      <c r="A78" s="8" t="s">
        <v>346</v>
      </c>
      <c r="B78" s="176" t="s">
        <v>347</v>
      </c>
      <c r="C78" s="73"/>
      <c r="D78" s="187"/>
    </row>
    <row r="79" spans="1:4" s="1" customFormat="1" ht="14.25" customHeight="1" thickBot="1">
      <c r="A79" s="10" t="s">
        <v>348</v>
      </c>
      <c r="B79" s="177" t="s">
        <v>349</v>
      </c>
      <c r="C79" s="73"/>
      <c r="D79" s="187"/>
    </row>
    <row r="80" spans="1:4" s="1" customFormat="1" ht="14.25" customHeight="1" thickBot="1">
      <c r="A80" s="178" t="s">
        <v>350</v>
      </c>
      <c r="B80" s="58" t="s">
        <v>351</v>
      </c>
      <c r="C80" s="68">
        <f>SUM(C81:C84)</f>
        <v>0</v>
      </c>
      <c r="D80" s="187"/>
    </row>
    <row r="81" spans="1:4" s="1" customFormat="1" ht="14.25" customHeight="1">
      <c r="A81" s="183" t="s">
        <v>352</v>
      </c>
      <c r="B81" s="175" t="s">
        <v>353</v>
      </c>
      <c r="C81" s="73"/>
      <c r="D81" s="187"/>
    </row>
    <row r="82" spans="1:4" s="1" customFormat="1" ht="14.25" customHeight="1">
      <c r="A82" s="184" t="s">
        <v>354</v>
      </c>
      <c r="B82" s="176" t="s">
        <v>355</v>
      </c>
      <c r="C82" s="73"/>
      <c r="D82" s="187"/>
    </row>
    <row r="83" spans="1:4" s="1" customFormat="1" ht="14.25" customHeight="1">
      <c r="A83" s="184" t="s">
        <v>356</v>
      </c>
      <c r="B83" s="176" t="s">
        <v>357</v>
      </c>
      <c r="C83" s="73"/>
      <c r="D83" s="187"/>
    </row>
    <row r="84" spans="1:4" s="1" customFormat="1" ht="14.25" customHeight="1" thickBot="1">
      <c r="A84" s="185" t="s">
        <v>358</v>
      </c>
      <c r="B84" s="177" t="s">
        <v>359</v>
      </c>
      <c r="C84" s="73"/>
      <c r="D84" s="187"/>
    </row>
    <row r="85" spans="1:4" s="1" customFormat="1" ht="14.25" customHeight="1" thickBot="1">
      <c r="A85" s="178" t="s">
        <v>360</v>
      </c>
      <c r="B85" s="58" t="s">
        <v>361</v>
      </c>
      <c r="C85" s="192"/>
      <c r="D85" s="187"/>
    </row>
    <row r="86" spans="1:4" s="1" customFormat="1" ht="14.25" customHeight="1" thickBot="1">
      <c r="A86" s="178" t="s">
        <v>362</v>
      </c>
      <c r="B86" s="188" t="s">
        <v>363</v>
      </c>
      <c r="C86" s="74">
        <f>+C64+C68+C73+C76+C80+C85</f>
        <v>7447</v>
      </c>
      <c r="D86" s="74">
        <f>+D64+D68+D73+D76+D80+D85</f>
        <v>19476</v>
      </c>
    </row>
    <row r="87" spans="1:4" s="1" customFormat="1" ht="14.25" customHeight="1" thickBot="1">
      <c r="A87" s="189" t="s">
        <v>364</v>
      </c>
      <c r="B87" s="190" t="s">
        <v>365</v>
      </c>
      <c r="C87" s="74">
        <f>+C63+C86</f>
        <v>186506</v>
      </c>
      <c r="D87" s="74">
        <f>+D63+D86</f>
        <v>300470</v>
      </c>
    </row>
    <row r="88" spans="1:4" s="1" customFormat="1" ht="14.25" customHeight="1">
      <c r="A88" s="181"/>
      <c r="B88" s="182"/>
      <c r="C88" s="75"/>
      <c r="D88" s="75"/>
    </row>
    <row r="89" spans="1:4" s="1" customFormat="1" ht="14.25" customHeight="1">
      <c r="A89" s="181"/>
      <c r="B89" s="182"/>
      <c r="C89" s="75"/>
      <c r="D89" s="75"/>
    </row>
    <row r="90" spans="1:4" s="1" customFormat="1" ht="14.25" customHeight="1">
      <c r="A90" s="181"/>
      <c r="B90" s="182"/>
      <c r="C90" s="75"/>
      <c r="D90" s="75"/>
    </row>
    <row r="91" spans="1:4" s="1" customFormat="1" ht="14.25" customHeight="1">
      <c r="A91" s="181"/>
      <c r="B91" s="182"/>
      <c r="C91" s="75"/>
      <c r="D91" s="75"/>
    </row>
    <row r="92" spans="1:4" ht="16.5" customHeight="1">
      <c r="A92" s="283" t="s">
        <v>134</v>
      </c>
      <c r="B92" s="283"/>
      <c r="C92" s="283"/>
      <c r="D92" s="283"/>
    </row>
    <row r="93" spans="1:4" s="79" customFormat="1" ht="16.5" customHeight="1" thickBot="1">
      <c r="A93" s="136" t="s">
        <v>197</v>
      </c>
      <c r="B93" s="136"/>
      <c r="C93" s="46"/>
      <c r="D93" s="46"/>
    </row>
    <row r="94" spans="1:4" s="79" customFormat="1" ht="16.5" customHeight="1">
      <c r="A94" s="284" t="s">
        <v>151</v>
      </c>
      <c r="B94" s="286" t="s">
        <v>81</v>
      </c>
      <c r="C94" s="288" t="s">
        <v>443</v>
      </c>
      <c r="D94" s="288"/>
    </row>
    <row r="95" spans="1:4" ht="38.1" customHeight="1" thickBot="1">
      <c r="A95" s="285"/>
      <c r="B95" s="287"/>
      <c r="C95" s="174" t="s">
        <v>82</v>
      </c>
      <c r="D95" s="174" t="s">
        <v>83</v>
      </c>
    </row>
    <row r="96" spans="1:4" s="24" customFormat="1" ht="12" customHeight="1" thickBot="1">
      <c r="A96" s="21">
        <v>1</v>
      </c>
      <c r="B96" s="22">
        <v>2</v>
      </c>
      <c r="C96" s="22">
        <v>3</v>
      </c>
      <c r="D96" s="22">
        <v>4</v>
      </c>
    </row>
    <row r="97" spans="1:4" ht="12" customHeight="1" thickBot="1">
      <c r="A97" s="16" t="s">
        <v>105</v>
      </c>
      <c r="B97" s="20" t="s">
        <v>223</v>
      </c>
      <c r="C97" s="141">
        <f>+C98+C99+C100+C101+C102</f>
        <v>164186</v>
      </c>
      <c r="D97" s="141">
        <f>+D98+D99+D100+D101+D102</f>
        <v>169931</v>
      </c>
    </row>
    <row r="98" spans="1:4" ht="12" customHeight="1">
      <c r="A98" s="11" t="s">
        <v>171</v>
      </c>
      <c r="B98" s="4" t="s">
        <v>135</v>
      </c>
      <c r="C98" s="69">
        <v>45915</v>
      </c>
      <c r="D98" s="144">
        <v>50546</v>
      </c>
    </row>
    <row r="99" spans="1:4" ht="12" customHeight="1">
      <c r="A99" s="8" t="s">
        <v>172</v>
      </c>
      <c r="B99" s="2" t="s">
        <v>224</v>
      </c>
      <c r="C99" s="70">
        <v>7951</v>
      </c>
      <c r="D99" s="143">
        <v>9857</v>
      </c>
    </row>
    <row r="100" spans="1:4" ht="12" customHeight="1">
      <c r="A100" s="8" t="s">
        <v>173</v>
      </c>
      <c r="B100" s="2" t="s">
        <v>191</v>
      </c>
      <c r="C100" s="72">
        <v>62751</v>
      </c>
      <c r="D100" s="148">
        <v>57181</v>
      </c>
    </row>
    <row r="101" spans="1:4" ht="12" customHeight="1">
      <c r="A101" s="8" t="s">
        <v>174</v>
      </c>
      <c r="B101" s="5" t="s">
        <v>225</v>
      </c>
      <c r="C101" s="72">
        <v>4750</v>
      </c>
      <c r="D101" s="148">
        <v>4930</v>
      </c>
    </row>
    <row r="102" spans="1:4" ht="12" customHeight="1">
      <c r="A102" s="8" t="s">
        <v>182</v>
      </c>
      <c r="B102" s="13" t="s">
        <v>226</v>
      </c>
      <c r="C102" s="72">
        <v>42819</v>
      </c>
      <c r="D102" s="148">
        <v>47417</v>
      </c>
    </row>
    <row r="103" spans="1:4" ht="12" customHeight="1">
      <c r="A103" s="8" t="s">
        <v>175</v>
      </c>
      <c r="B103" s="2" t="s">
        <v>243</v>
      </c>
      <c r="C103" s="72"/>
      <c r="D103" s="148"/>
    </row>
    <row r="104" spans="1:4" ht="12" customHeight="1">
      <c r="A104" s="8" t="s">
        <v>176</v>
      </c>
      <c r="B104" s="47" t="s">
        <v>244</v>
      </c>
      <c r="C104" s="72"/>
      <c r="D104" s="148"/>
    </row>
    <row r="105" spans="1:4" ht="12" customHeight="1">
      <c r="A105" s="8" t="s">
        <v>183</v>
      </c>
      <c r="B105" s="47" t="s">
        <v>4</v>
      </c>
      <c r="C105" s="72">
        <v>42059</v>
      </c>
      <c r="D105" s="148">
        <v>42059</v>
      </c>
    </row>
    <row r="106" spans="1:4" ht="12" customHeight="1">
      <c r="A106" s="8" t="s">
        <v>184</v>
      </c>
      <c r="B106" s="48" t="s">
        <v>245</v>
      </c>
      <c r="C106" s="72">
        <v>760</v>
      </c>
      <c r="D106" s="148">
        <v>2974</v>
      </c>
    </row>
    <row r="107" spans="1:4" ht="12" customHeight="1">
      <c r="A107" s="7" t="s">
        <v>185</v>
      </c>
      <c r="B107" s="49" t="s">
        <v>246</v>
      </c>
      <c r="C107" s="72"/>
      <c r="D107" s="148"/>
    </row>
    <row r="108" spans="1:4" ht="12" customHeight="1">
      <c r="A108" s="8" t="s">
        <v>186</v>
      </c>
      <c r="B108" s="49" t="s">
        <v>247</v>
      </c>
      <c r="C108" s="72"/>
      <c r="D108" s="148"/>
    </row>
    <row r="109" spans="1:4" ht="12" customHeight="1" thickBot="1">
      <c r="A109" s="12" t="s">
        <v>188</v>
      </c>
      <c r="B109" s="50" t="s">
        <v>248</v>
      </c>
      <c r="C109" s="76"/>
      <c r="D109" s="161">
        <v>2384</v>
      </c>
    </row>
    <row r="110" spans="1:4" ht="12" customHeight="1" thickBot="1">
      <c r="A110" s="14" t="s">
        <v>106</v>
      </c>
      <c r="B110" s="19" t="s">
        <v>23</v>
      </c>
      <c r="C110" s="142">
        <v>16752</v>
      </c>
      <c r="D110" s="142">
        <f>+D111+D112+D113</f>
        <v>37147</v>
      </c>
    </row>
    <row r="111" spans="1:4" ht="12" customHeight="1" thickBot="1">
      <c r="A111" s="9" t="s">
        <v>177</v>
      </c>
      <c r="B111" s="2" t="s">
        <v>5</v>
      </c>
      <c r="C111" s="142">
        <v>8715</v>
      </c>
      <c r="D111" s="142">
        <v>30600</v>
      </c>
    </row>
    <row r="112" spans="1:4" ht="12" customHeight="1">
      <c r="A112" s="9" t="s">
        <v>178</v>
      </c>
      <c r="B112" s="6" t="s">
        <v>227</v>
      </c>
      <c r="C112" s="147">
        <v>8037</v>
      </c>
      <c r="D112" s="143">
        <v>6230</v>
      </c>
    </row>
    <row r="113" spans="1:4" ht="12" customHeight="1">
      <c r="A113" s="9" t="s">
        <v>179</v>
      </c>
      <c r="B113" s="59" t="s">
        <v>24</v>
      </c>
      <c r="C113" s="143">
        <f ca="1">SUM(C112:C113)</f>
        <v>0</v>
      </c>
      <c r="D113" s="143">
        <v>317</v>
      </c>
    </row>
    <row r="114" spans="1:4" ht="12" customHeight="1">
      <c r="A114" s="9" t="s">
        <v>180</v>
      </c>
      <c r="B114" s="59" t="s">
        <v>78</v>
      </c>
      <c r="C114" s="143"/>
      <c r="D114" s="143"/>
    </row>
    <row r="115" spans="1:4" ht="12" customHeight="1">
      <c r="A115" s="9" t="s">
        <v>181</v>
      </c>
      <c r="B115" s="59" t="s">
        <v>25</v>
      </c>
      <c r="C115" s="143"/>
      <c r="D115" s="143">
        <v>317</v>
      </c>
    </row>
    <row r="116" spans="1:4">
      <c r="A116" s="9" t="s">
        <v>187</v>
      </c>
      <c r="B116" s="59" t="s">
        <v>26</v>
      </c>
      <c r="C116" s="143"/>
      <c r="D116" s="143"/>
    </row>
    <row r="117" spans="1:4" ht="12" customHeight="1">
      <c r="A117" s="9" t="s">
        <v>189</v>
      </c>
      <c r="B117" s="128" t="s">
        <v>7</v>
      </c>
      <c r="C117" s="143"/>
      <c r="D117" s="143"/>
    </row>
    <row r="118" spans="1:4" ht="12" customHeight="1">
      <c r="A118" s="9" t="s">
        <v>228</v>
      </c>
      <c r="B118" s="128" t="s">
        <v>8</v>
      </c>
      <c r="C118" s="143"/>
      <c r="D118" s="143"/>
    </row>
    <row r="119" spans="1:4" ht="21.75" customHeight="1">
      <c r="A119" s="9" t="s">
        <v>229</v>
      </c>
      <c r="B119" s="128" t="s">
        <v>6</v>
      </c>
      <c r="C119" s="143"/>
      <c r="D119" s="143"/>
    </row>
    <row r="120" spans="1:4" ht="24" customHeight="1" thickBot="1">
      <c r="A120" s="7" t="s">
        <v>230</v>
      </c>
      <c r="B120" s="129" t="s">
        <v>84</v>
      </c>
      <c r="C120" s="143"/>
      <c r="D120" s="148"/>
    </row>
    <row r="121" spans="1:4" ht="12" customHeight="1" thickBot="1">
      <c r="A121" s="14" t="s">
        <v>107</v>
      </c>
      <c r="B121" s="43" t="s">
        <v>27</v>
      </c>
      <c r="C121" s="142">
        <f>+C122+C123</f>
        <v>2598</v>
      </c>
      <c r="D121" s="142">
        <f>+D122+D123</f>
        <v>80878</v>
      </c>
    </row>
    <row r="122" spans="1:4" ht="12" customHeight="1" thickBot="1">
      <c r="A122" s="9" t="s">
        <v>152</v>
      </c>
      <c r="B122" s="3" t="s">
        <v>142</v>
      </c>
      <c r="C122" s="142">
        <v>2598</v>
      </c>
      <c r="D122" s="147">
        <v>80878</v>
      </c>
    </row>
    <row r="123" spans="1:4" ht="12" customHeight="1" thickBot="1">
      <c r="A123" s="10" t="s">
        <v>153</v>
      </c>
      <c r="B123" s="6" t="s">
        <v>143</v>
      </c>
      <c r="C123" s="148"/>
      <c r="D123" s="148"/>
    </row>
    <row r="124" spans="1:4" s="57" customFormat="1" ht="12" customHeight="1" thickBot="1">
      <c r="A124" s="60" t="s">
        <v>108</v>
      </c>
      <c r="B124" s="58" t="s">
        <v>9</v>
      </c>
      <c r="C124" s="162"/>
      <c r="D124" s="162"/>
    </row>
    <row r="125" spans="1:4" ht="12" customHeight="1" thickBot="1">
      <c r="A125" s="55" t="s">
        <v>109</v>
      </c>
      <c r="B125" s="56" t="s">
        <v>200</v>
      </c>
      <c r="C125" s="141">
        <f>+C97+C110+C121+C124</f>
        <v>183536</v>
      </c>
      <c r="D125" s="141">
        <f>+D97+D110+D121+D124</f>
        <v>287956</v>
      </c>
    </row>
    <row r="126" spans="1:4" ht="12" customHeight="1" thickBot="1">
      <c r="A126" s="60" t="s">
        <v>110</v>
      </c>
      <c r="B126" s="58" t="s">
        <v>79</v>
      </c>
      <c r="C126" s="141"/>
      <c r="D126" s="142">
        <f>+D127+D135</f>
        <v>0</v>
      </c>
    </row>
    <row r="127" spans="1:4" ht="12" customHeight="1" thickBot="1">
      <c r="A127" s="62" t="s">
        <v>159</v>
      </c>
      <c r="B127" s="130" t="s">
        <v>98</v>
      </c>
      <c r="C127" s="231">
        <f>+C128+C129+C130</f>
        <v>0</v>
      </c>
      <c r="D127" s="142">
        <f>+D128+D129+D130+D131+D132+D133+D134</f>
        <v>0</v>
      </c>
    </row>
    <row r="128" spans="1:4" ht="12" customHeight="1">
      <c r="A128" s="63" t="s">
        <v>161</v>
      </c>
      <c r="B128" s="64" t="s">
        <v>10</v>
      </c>
      <c r="C128" s="143"/>
      <c r="D128" s="143"/>
    </row>
    <row r="129" spans="1:4" ht="12" customHeight="1">
      <c r="A129" s="61" t="s">
        <v>162</v>
      </c>
      <c r="B129" s="59" t="s">
        <v>11</v>
      </c>
      <c r="C129" s="143"/>
      <c r="D129" s="143"/>
    </row>
    <row r="130" spans="1:4" ht="12" customHeight="1">
      <c r="A130" s="61" t="s">
        <v>163</v>
      </c>
      <c r="B130" s="59" t="s">
        <v>12</v>
      </c>
      <c r="C130" s="143"/>
      <c r="D130" s="143"/>
    </row>
    <row r="131" spans="1:4" ht="12" customHeight="1">
      <c r="A131" s="61" t="s">
        <v>164</v>
      </c>
      <c r="B131" s="59" t="s">
        <v>13</v>
      </c>
      <c r="C131" s="231">
        <f>+C132+C133+C134+C135</f>
        <v>0</v>
      </c>
      <c r="D131" s="143"/>
    </row>
    <row r="132" spans="1:4" ht="12" customHeight="1">
      <c r="A132" s="61" t="s">
        <v>218</v>
      </c>
      <c r="B132" s="59" t="s">
        <v>14</v>
      </c>
      <c r="C132" s="143"/>
      <c r="D132" s="143"/>
    </row>
    <row r="133" spans="1:4" ht="12" customHeight="1">
      <c r="A133" s="61" t="s">
        <v>231</v>
      </c>
      <c r="B133" s="59" t="s">
        <v>15</v>
      </c>
      <c r="C133" s="143"/>
      <c r="D133" s="143"/>
    </row>
    <row r="134" spans="1:4" ht="12" customHeight="1" thickBot="1">
      <c r="A134" s="65" t="s">
        <v>232</v>
      </c>
      <c r="B134" s="66" t="s">
        <v>16</v>
      </c>
      <c r="C134" s="143"/>
      <c r="D134" s="143"/>
    </row>
    <row r="135" spans="1:4" ht="12" customHeight="1" thickBot="1">
      <c r="A135" s="62" t="s">
        <v>160</v>
      </c>
      <c r="B135" s="130" t="s">
        <v>99</v>
      </c>
      <c r="C135" s="143"/>
      <c r="D135" s="142">
        <f>+D136+D137+D138+D139+D140+D141+D142+D143</f>
        <v>0</v>
      </c>
    </row>
    <row r="136" spans="1:4" ht="12" customHeight="1">
      <c r="A136" s="63" t="s">
        <v>167</v>
      </c>
      <c r="B136" s="64" t="s">
        <v>10</v>
      </c>
      <c r="C136" s="240">
        <f>+C137+C138+C139+C140</f>
        <v>0</v>
      </c>
      <c r="D136" s="143"/>
    </row>
    <row r="137" spans="1:4" ht="12" customHeight="1">
      <c r="A137" s="61" t="s">
        <v>168</v>
      </c>
      <c r="B137" s="59" t="s">
        <v>17</v>
      </c>
      <c r="C137" s="143"/>
      <c r="D137" s="143"/>
    </row>
    <row r="138" spans="1:4" ht="12" customHeight="1">
      <c r="A138" s="61" t="s">
        <v>169</v>
      </c>
      <c r="B138" s="59" t="s">
        <v>12</v>
      </c>
      <c r="C138" s="143"/>
      <c r="D138" s="143"/>
    </row>
    <row r="139" spans="1:4" ht="12" customHeight="1">
      <c r="A139" s="61" t="s">
        <v>170</v>
      </c>
      <c r="B139" s="59" t="s">
        <v>13</v>
      </c>
      <c r="C139" s="143"/>
      <c r="D139" s="143"/>
    </row>
    <row r="140" spans="1:4" ht="12" customHeight="1">
      <c r="A140" s="61" t="s">
        <v>219</v>
      </c>
      <c r="B140" s="59" t="s">
        <v>14</v>
      </c>
      <c r="C140" s="143"/>
      <c r="D140" s="143"/>
    </row>
    <row r="141" spans="1:4" ht="12" customHeight="1">
      <c r="A141" s="61" t="s">
        <v>233</v>
      </c>
      <c r="B141" s="59" t="s">
        <v>18</v>
      </c>
      <c r="C141" s="241"/>
      <c r="D141" s="143"/>
    </row>
    <row r="142" spans="1:4" ht="12" customHeight="1">
      <c r="A142" s="61" t="s">
        <v>234</v>
      </c>
      <c r="B142" s="59" t="s">
        <v>16</v>
      </c>
      <c r="C142" s="143"/>
      <c r="D142" s="143"/>
    </row>
    <row r="143" spans="1:4" ht="12" customHeight="1">
      <c r="A143" s="65" t="s">
        <v>235</v>
      </c>
      <c r="B143" s="66" t="s">
        <v>80</v>
      </c>
      <c r="C143" s="143"/>
      <c r="D143" s="143"/>
    </row>
    <row r="144" spans="1:4" ht="12" customHeight="1">
      <c r="A144" s="236" t="s">
        <v>111</v>
      </c>
      <c r="B144" s="237" t="s">
        <v>410</v>
      </c>
      <c r="C144" s="240">
        <f>+C145+C146+C147+C148</f>
        <v>2970</v>
      </c>
      <c r="D144" s="240">
        <f>+D145+D146+D147+D148</f>
        <v>12514</v>
      </c>
    </row>
    <row r="145" spans="1:7" ht="15" customHeight="1">
      <c r="A145" s="239" t="s">
        <v>165</v>
      </c>
      <c r="B145" s="2" t="s">
        <v>411</v>
      </c>
      <c r="C145" s="143"/>
      <c r="D145" s="244"/>
      <c r="E145" s="44"/>
      <c r="F145" s="44"/>
      <c r="G145" s="44"/>
    </row>
    <row r="146" spans="1:7" s="1" customFormat="1" ht="12.95" customHeight="1">
      <c r="A146" s="239" t="s">
        <v>166</v>
      </c>
      <c r="B146" s="2" t="s">
        <v>412</v>
      </c>
      <c r="C146" s="143">
        <v>2970</v>
      </c>
      <c r="D146" s="244">
        <v>12514</v>
      </c>
    </row>
    <row r="147" spans="1:7" ht="16.5" customHeight="1">
      <c r="A147" s="239" t="s">
        <v>309</v>
      </c>
      <c r="B147" s="2" t="s">
        <v>413</v>
      </c>
      <c r="C147" s="143"/>
      <c r="D147" s="244"/>
    </row>
    <row r="148" spans="1:7">
      <c r="A148" s="239" t="s">
        <v>311</v>
      </c>
      <c r="B148" s="2" t="s">
        <v>414</v>
      </c>
      <c r="C148" s="143"/>
      <c r="D148" s="244"/>
    </row>
    <row r="149" spans="1:7" ht="15" customHeight="1">
      <c r="A149" s="236" t="s">
        <v>112</v>
      </c>
      <c r="B149" s="237" t="s">
        <v>415</v>
      </c>
      <c r="C149" s="241">
        <f>+C150+C151+C152+C153</f>
        <v>0</v>
      </c>
      <c r="D149" s="244"/>
    </row>
    <row r="150" spans="1:7" ht="16.5" customHeight="1">
      <c r="A150" s="239" t="s">
        <v>221</v>
      </c>
      <c r="B150" s="2" t="s">
        <v>416</v>
      </c>
      <c r="C150" s="143"/>
      <c r="D150" s="244"/>
    </row>
    <row r="151" spans="1:7" ht="13.5" customHeight="1">
      <c r="A151" s="239" t="s">
        <v>222</v>
      </c>
      <c r="B151" s="2" t="s">
        <v>417</v>
      </c>
      <c r="C151" s="143"/>
      <c r="D151" s="244"/>
    </row>
    <row r="152" spans="1:7">
      <c r="A152" s="239" t="s">
        <v>22</v>
      </c>
      <c r="B152" s="2" t="s">
        <v>418</v>
      </c>
      <c r="C152" s="143"/>
      <c r="D152" s="244"/>
    </row>
    <row r="153" spans="1:7" ht="12.75" customHeight="1" thickBot="1">
      <c r="A153" s="239" t="s">
        <v>317</v>
      </c>
      <c r="B153" s="2" t="s">
        <v>419</v>
      </c>
      <c r="C153" s="143"/>
      <c r="D153" s="244"/>
    </row>
    <row r="154" spans="1:7" ht="13.5" customHeight="1" thickBot="1">
      <c r="A154" s="60" t="s">
        <v>111</v>
      </c>
      <c r="B154" s="126" t="s">
        <v>19</v>
      </c>
      <c r="C154" s="143">
        <f>SUM(C127+C135+C144+C149)</f>
        <v>2970</v>
      </c>
      <c r="D154" s="241">
        <v>12514</v>
      </c>
    </row>
    <row r="155" spans="1:7" ht="13.5" customHeight="1" thickBot="1">
      <c r="A155" s="60" t="s">
        <v>112</v>
      </c>
      <c r="B155" s="126" t="s">
        <v>20</v>
      </c>
      <c r="C155" s="143"/>
      <c r="D155" s="245"/>
    </row>
    <row r="156" spans="1:7" ht="13.5" customHeight="1" thickBot="1">
      <c r="A156" s="67" t="s">
        <v>113</v>
      </c>
      <c r="B156" s="127" t="s">
        <v>21</v>
      </c>
      <c r="C156" s="143">
        <f>SUM(C154+C125)</f>
        <v>186506</v>
      </c>
      <c r="D156" s="143">
        <f>SUM(D154+D125)</f>
        <v>300470</v>
      </c>
    </row>
    <row r="157" spans="1:7" ht="14.25" customHeight="1"/>
    <row r="159" spans="1:7" ht="12.75" customHeight="1">
      <c r="A159" s="137" t="s">
        <v>203</v>
      </c>
      <c r="B159" s="137"/>
      <c r="C159" s="137"/>
      <c r="D159" s="137"/>
    </row>
    <row r="160" spans="1:7" ht="12.75" customHeight="1" thickBot="1">
      <c r="A160" s="135" t="s">
        <v>198</v>
      </c>
      <c r="B160" s="135"/>
      <c r="C160" s="78"/>
      <c r="D160" s="78"/>
    </row>
    <row r="161" spans="1:4" ht="24.75" customHeight="1" thickBot="1">
      <c r="A161" s="14">
        <v>1</v>
      </c>
      <c r="B161" s="19" t="s">
        <v>242</v>
      </c>
      <c r="C161" s="77">
        <f>C63-C125</f>
        <v>-4477</v>
      </c>
      <c r="D161" s="77">
        <f>D63-D125</f>
        <v>-6962</v>
      </c>
    </row>
    <row r="162" spans="1:4" ht="23.25" customHeight="1" thickBot="1">
      <c r="A162" s="14" t="s">
        <v>106</v>
      </c>
      <c r="B162" s="19" t="s">
        <v>421</v>
      </c>
      <c r="C162" s="68">
        <f>C86-C154</f>
        <v>4477</v>
      </c>
      <c r="D162" s="68">
        <f>D86-D154</f>
        <v>6962</v>
      </c>
    </row>
    <row r="163" spans="1:4" ht="12.75" customHeight="1"/>
    <row r="164" spans="1:4" ht="12.75" customHeight="1"/>
    <row r="165" spans="1:4" ht="12.75" customHeight="1"/>
    <row r="166" spans="1:4" ht="12.75" customHeight="1"/>
  </sheetData>
  <mergeCells count="8">
    <mergeCell ref="A94:A95"/>
    <mergeCell ref="B94:B95"/>
    <mergeCell ref="C94:D94"/>
    <mergeCell ref="A1:D1"/>
    <mergeCell ref="A3:A4"/>
    <mergeCell ref="B3:B4"/>
    <mergeCell ref="C3:D3"/>
    <mergeCell ref="A92:D92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LOVÁSZPATONA KÖZSÉG Önkormányzat
2015. ÉVI KÖLTSÉGVETÉSÉNEK PÉNZÜGYI MÉRLEGE&amp;10
&amp;R&amp;"Times New Roman CE,Félkövér dőlt"&amp;11 1.1. melléklet a 7/2016. (V. 10.) önkormányzati rendelethez</oddHeader>
  </headerFooter>
  <rowBreaks count="1" manualBreakCount="1">
    <brk id="91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H32"/>
  <sheetViews>
    <sheetView view="pageLayout" topLeftCell="B1" zoomScaleNormal="100" zoomScaleSheetLayoutView="100" workbookViewId="0">
      <selection activeCell="H1" sqref="H1:H1048576"/>
    </sheetView>
  </sheetViews>
  <sheetFormatPr defaultRowHeight="12.75"/>
  <cols>
    <col min="1" max="1" width="6.83203125" style="32" customWidth="1"/>
    <col min="2" max="2" width="55.1640625" style="51" customWidth="1"/>
    <col min="3" max="4" width="16.33203125" style="32" customWidth="1"/>
    <col min="5" max="5" width="55.1640625" style="32" customWidth="1"/>
    <col min="6" max="7" width="16.33203125" style="32" customWidth="1"/>
    <col min="8" max="8" width="4.83203125" style="32" customWidth="1"/>
    <col min="9" max="16384" width="9.33203125" style="32"/>
  </cols>
  <sheetData>
    <row r="1" spans="1:8" ht="39.75" customHeight="1">
      <c r="B1" s="86" t="s">
        <v>204</v>
      </c>
      <c r="C1" s="87"/>
      <c r="D1" s="87"/>
      <c r="E1" s="87"/>
      <c r="F1" s="87"/>
      <c r="G1" s="87"/>
      <c r="H1" s="291" t="s">
        <v>468</v>
      </c>
    </row>
    <row r="2" spans="1:8" ht="14.25" thickBot="1">
      <c r="F2" s="88"/>
      <c r="G2" s="88"/>
      <c r="H2" s="291"/>
    </row>
    <row r="3" spans="1:8" ht="18" customHeight="1" thickBot="1">
      <c r="A3" s="289" t="s">
        <v>151</v>
      </c>
      <c r="B3" s="89" t="s">
        <v>138</v>
      </c>
      <c r="C3" s="90"/>
      <c r="D3" s="90"/>
      <c r="E3" s="89" t="s">
        <v>141</v>
      </c>
      <c r="F3" s="91"/>
      <c r="G3" s="91"/>
      <c r="H3" s="291"/>
    </row>
    <row r="4" spans="1:8" s="92" customFormat="1" ht="35.25" customHeight="1" thickBot="1">
      <c r="A4" s="290"/>
      <c r="B4" s="52" t="s">
        <v>144</v>
      </c>
      <c r="C4" s="139" t="s">
        <v>423</v>
      </c>
      <c r="D4" s="140" t="s">
        <v>424</v>
      </c>
      <c r="E4" s="52" t="s">
        <v>144</v>
      </c>
      <c r="F4" s="139" t="s">
        <v>423</v>
      </c>
      <c r="G4" s="140" t="s">
        <v>424</v>
      </c>
      <c r="H4" s="291"/>
    </row>
    <row r="5" spans="1:8" s="96" customFormat="1" ht="12" customHeight="1" thickBot="1">
      <c r="A5" s="93">
        <v>1</v>
      </c>
      <c r="B5" s="94">
        <v>2</v>
      </c>
      <c r="C5" s="95">
        <v>3</v>
      </c>
      <c r="D5" s="95">
        <v>4</v>
      </c>
      <c r="E5" s="94">
        <v>6</v>
      </c>
      <c r="F5" s="95">
        <v>7</v>
      </c>
      <c r="G5" s="95">
        <v>8</v>
      </c>
      <c r="H5" s="291"/>
    </row>
    <row r="6" spans="1:8" ht="12.95" customHeight="1">
      <c r="A6" s="97" t="s">
        <v>105</v>
      </c>
      <c r="B6" s="98" t="s">
        <v>211</v>
      </c>
      <c r="C6" s="80">
        <v>21600</v>
      </c>
      <c r="D6" s="80">
        <v>21600</v>
      </c>
      <c r="E6" s="98" t="s">
        <v>145</v>
      </c>
      <c r="F6" s="80">
        <v>45915</v>
      </c>
      <c r="G6" s="80">
        <v>50546</v>
      </c>
      <c r="H6" s="291"/>
    </row>
    <row r="7" spans="1:8" ht="12.95" customHeight="1">
      <c r="A7" s="99" t="s">
        <v>106</v>
      </c>
      <c r="B7" s="100" t="s">
        <v>139</v>
      </c>
      <c r="C7" s="81">
        <f>'[1]1.1.sz.mell.'!C34</f>
        <v>16237</v>
      </c>
      <c r="D7" s="81">
        <f>'[1]1.1.sz.mell.'!D34</f>
        <v>23944</v>
      </c>
      <c r="E7" s="100" t="s">
        <v>224</v>
      </c>
      <c r="F7" s="81">
        <v>7951</v>
      </c>
      <c r="G7" s="81">
        <v>9857</v>
      </c>
      <c r="H7" s="291"/>
    </row>
    <row r="8" spans="1:8" ht="12.95" customHeight="1">
      <c r="A8" s="99" t="s">
        <v>107</v>
      </c>
      <c r="B8" s="100" t="s">
        <v>140</v>
      </c>
      <c r="C8" s="81">
        <f>'[1]1.1.sz.mell.'!C31</f>
        <v>2900</v>
      </c>
      <c r="D8" s="81">
        <f>'[1]1.1.sz.mell.'!D31</f>
        <v>2900</v>
      </c>
      <c r="E8" s="100" t="s">
        <v>40</v>
      </c>
      <c r="F8" s="81">
        <v>63577</v>
      </c>
      <c r="G8" s="81">
        <v>59052</v>
      </c>
      <c r="H8" s="291"/>
    </row>
    <row r="9" spans="1:8" ht="12.95" customHeight="1">
      <c r="A9" s="99" t="s">
        <v>108</v>
      </c>
      <c r="B9" s="101" t="s">
        <v>28</v>
      </c>
      <c r="C9" s="81"/>
      <c r="D9" s="81"/>
      <c r="E9" s="100" t="s">
        <v>225</v>
      </c>
      <c r="F9" s="81">
        <v>8419</v>
      </c>
      <c r="G9" s="81">
        <v>10609</v>
      </c>
      <c r="H9" s="291"/>
    </row>
    <row r="10" spans="1:8" ht="12.95" customHeight="1">
      <c r="A10" s="99" t="s">
        <v>109</v>
      </c>
      <c r="B10" s="100" t="s">
        <v>29</v>
      </c>
      <c r="C10" s="81">
        <f>'[1]1.1.sz.mell.'!C13</f>
        <v>62640</v>
      </c>
      <c r="D10" s="81">
        <f>'[1]1.1.sz.mell.'!D13</f>
        <v>62640</v>
      </c>
      <c r="E10" s="100" t="s">
        <v>226</v>
      </c>
      <c r="F10" s="81">
        <v>47022</v>
      </c>
      <c r="G10" s="81">
        <v>49634</v>
      </c>
      <c r="H10" s="291"/>
    </row>
    <row r="11" spans="1:8" ht="12.95" customHeight="1">
      <c r="A11" s="99" t="s">
        <v>110</v>
      </c>
      <c r="B11" s="100" t="s">
        <v>57</v>
      </c>
      <c r="D11" s="82"/>
      <c r="E11" s="100" t="s">
        <v>136</v>
      </c>
      <c r="F11" s="81">
        <v>2598</v>
      </c>
      <c r="G11" s="81">
        <v>80878</v>
      </c>
      <c r="H11" s="291"/>
    </row>
    <row r="12" spans="1:8" ht="12.95" customHeight="1">
      <c r="A12" s="99" t="s">
        <v>111</v>
      </c>
      <c r="B12" s="100" t="s">
        <v>30</v>
      </c>
      <c r="C12" s="81">
        <f>'[1]1.1.sz.mell.'!C51</f>
        <v>300</v>
      </c>
      <c r="D12" s="81">
        <f>'[1]1.1.sz.mell.'!D51</f>
        <v>6730</v>
      </c>
      <c r="E12" s="29" t="s">
        <v>92</v>
      </c>
      <c r="F12" s="81"/>
      <c r="G12" s="81"/>
      <c r="H12" s="291"/>
    </row>
    <row r="13" spans="1:8" ht="12.95" customHeight="1">
      <c r="A13" s="99" t="s">
        <v>112</v>
      </c>
      <c r="B13" s="100" t="s">
        <v>31</v>
      </c>
      <c r="C13" s="81"/>
      <c r="D13" s="81"/>
      <c r="E13" s="29"/>
      <c r="F13" s="81"/>
      <c r="G13" s="81"/>
      <c r="H13" s="291"/>
    </row>
    <row r="14" spans="1:8" ht="12.95" customHeight="1">
      <c r="A14" s="99" t="s">
        <v>113</v>
      </c>
      <c r="B14" s="102" t="s">
        <v>32</v>
      </c>
      <c r="C14" s="82"/>
      <c r="D14" s="82"/>
      <c r="E14" s="29"/>
      <c r="F14" s="81"/>
      <c r="G14" s="81"/>
      <c r="H14" s="291"/>
    </row>
    <row r="15" spans="1:8" ht="12.95" customHeight="1">
      <c r="A15" s="99" t="s">
        <v>114</v>
      </c>
      <c r="B15" s="29" t="s">
        <v>367</v>
      </c>
      <c r="C15" s="81">
        <f>'[1]1.1.sz.mell.'!C6</f>
        <v>84027</v>
      </c>
      <c r="D15" s="81">
        <f>'[1]1.1.sz.mell.'!D6</f>
        <v>86227</v>
      </c>
      <c r="E15" s="29"/>
      <c r="F15" s="81"/>
      <c r="G15" s="81"/>
      <c r="H15" s="291"/>
    </row>
    <row r="16" spans="1:8" ht="12.95" customHeight="1">
      <c r="A16" s="99" t="s">
        <v>115</v>
      </c>
      <c r="B16" s="29"/>
      <c r="C16" s="81"/>
      <c r="D16" s="81"/>
      <c r="E16" s="29"/>
      <c r="F16" s="81"/>
      <c r="G16" s="81"/>
      <c r="H16" s="291"/>
    </row>
    <row r="17" spans="1:8" ht="12.95" customHeight="1" thickBot="1">
      <c r="A17" s="99" t="s">
        <v>116</v>
      </c>
      <c r="B17" s="34"/>
      <c r="C17" s="83"/>
      <c r="D17" s="83"/>
      <c r="E17" s="29"/>
      <c r="F17" s="83"/>
      <c r="G17" s="83"/>
      <c r="H17" s="291"/>
    </row>
    <row r="18" spans="1:8" ht="15.95" customHeight="1" thickBot="1">
      <c r="A18" s="103" t="s">
        <v>117</v>
      </c>
      <c r="B18" s="45" t="s">
        <v>50</v>
      </c>
      <c r="C18" s="84">
        <f>+C6+C7+C8+C9+C10+C12+C13+C14+C15+C16+C17</f>
        <v>187704</v>
      </c>
      <c r="D18" s="84">
        <f>+D6+D7+D8+D9+D10+D12+D13+D14+D15+D16+D17</f>
        <v>204041</v>
      </c>
      <c r="E18" s="45" t="s">
        <v>49</v>
      </c>
      <c r="F18" s="84">
        <f>SUM(F6:F17)</f>
        <v>175482</v>
      </c>
      <c r="G18" s="84">
        <f>SUM(G6:G17)</f>
        <v>260576</v>
      </c>
      <c r="H18" s="291"/>
    </row>
    <row r="19" spans="1:8" ht="12.95" customHeight="1">
      <c r="A19" s="104" t="s">
        <v>118</v>
      </c>
      <c r="B19" s="105" t="s">
        <v>33</v>
      </c>
      <c r="C19" s="106">
        <f>+C20+C21+C22+C23</f>
        <v>7447</v>
      </c>
      <c r="D19" s="106">
        <f>+D20+D21+D22+D23</f>
        <v>19476</v>
      </c>
      <c r="E19" s="107" t="s">
        <v>236</v>
      </c>
      <c r="F19" s="85"/>
      <c r="G19" s="85"/>
      <c r="H19" s="291"/>
    </row>
    <row r="20" spans="1:8" ht="12.95" customHeight="1">
      <c r="A20" s="108" t="s">
        <v>119</v>
      </c>
      <c r="B20" s="107" t="s">
        <v>1</v>
      </c>
      <c r="C20" s="40">
        <v>4477</v>
      </c>
      <c r="D20" s="40">
        <v>6726</v>
      </c>
      <c r="E20" s="107" t="s">
        <v>237</v>
      </c>
      <c r="F20" s="40"/>
      <c r="G20" s="40"/>
      <c r="H20" s="291"/>
    </row>
    <row r="21" spans="1:8" ht="12.95" customHeight="1">
      <c r="A21" s="108" t="s">
        <v>120</v>
      </c>
      <c r="B21" s="107" t="s">
        <v>2</v>
      </c>
      <c r="C21" s="40"/>
      <c r="D21" s="40"/>
      <c r="E21" s="107" t="s">
        <v>201</v>
      </c>
      <c r="F21" s="40"/>
      <c r="G21" s="40"/>
      <c r="H21" s="291"/>
    </row>
    <row r="22" spans="1:8" ht="12.95" customHeight="1">
      <c r="A22" s="108" t="s">
        <v>121</v>
      </c>
      <c r="B22" s="107" t="s">
        <v>34</v>
      </c>
      <c r="C22" s="40"/>
      <c r="D22" s="40"/>
      <c r="E22" s="107" t="s">
        <v>202</v>
      </c>
      <c r="F22" s="40"/>
      <c r="G22" s="40"/>
      <c r="H22" s="291"/>
    </row>
    <row r="23" spans="1:8" ht="12.95" customHeight="1">
      <c r="A23" s="108" t="s">
        <v>122</v>
      </c>
      <c r="B23" s="107" t="s">
        <v>422</v>
      </c>
      <c r="C23" s="40">
        <v>2970</v>
      </c>
      <c r="D23" s="40">
        <v>12750</v>
      </c>
      <c r="E23" s="105" t="s">
        <v>41</v>
      </c>
      <c r="F23" s="40"/>
      <c r="G23" s="40"/>
      <c r="H23" s="291"/>
    </row>
    <row r="24" spans="1:8" ht="12.95" customHeight="1">
      <c r="A24" s="108" t="s">
        <v>123</v>
      </c>
      <c r="B24" s="107" t="s">
        <v>35</v>
      </c>
      <c r="C24" s="109">
        <f>+C25+C26</f>
        <v>0</v>
      </c>
      <c r="D24" s="109">
        <v>5915</v>
      </c>
      <c r="E24" s="107" t="s">
        <v>238</v>
      </c>
      <c r="F24" s="40"/>
      <c r="G24" s="40"/>
      <c r="H24" s="291"/>
    </row>
    <row r="25" spans="1:8" ht="12.95" customHeight="1">
      <c r="A25" s="104" t="s">
        <v>124</v>
      </c>
      <c r="B25" s="105" t="s">
        <v>36</v>
      </c>
      <c r="C25" s="85"/>
      <c r="D25" s="85"/>
      <c r="E25" s="98" t="s">
        <v>239</v>
      </c>
      <c r="F25" s="85"/>
      <c r="G25" s="85"/>
      <c r="H25" s="291"/>
    </row>
    <row r="26" spans="1:8" ht="12.95" customHeight="1" thickBot="1">
      <c r="A26" s="108" t="s">
        <v>125</v>
      </c>
      <c r="B26" s="107" t="s">
        <v>3</v>
      </c>
      <c r="C26" s="40"/>
      <c r="D26" s="40"/>
      <c r="E26" s="2" t="s">
        <v>412</v>
      </c>
      <c r="F26" s="40">
        <v>2970</v>
      </c>
      <c r="G26" s="40">
        <v>12514</v>
      </c>
      <c r="H26" s="291"/>
    </row>
    <row r="27" spans="1:8" ht="15.95" customHeight="1" thickBot="1">
      <c r="A27" s="103" t="s">
        <v>126</v>
      </c>
      <c r="B27" s="45" t="s">
        <v>47</v>
      </c>
      <c r="C27" s="84">
        <f>+C19+C24</f>
        <v>7447</v>
      </c>
      <c r="D27" s="84">
        <f>+D19+D24</f>
        <v>25391</v>
      </c>
      <c r="E27" s="45" t="s">
        <v>48</v>
      </c>
      <c r="F27" s="84">
        <f>SUM(F19:F26)</f>
        <v>2970</v>
      </c>
      <c r="G27" s="84">
        <f>SUM(G19:G26)</f>
        <v>12514</v>
      </c>
      <c r="H27" s="291"/>
    </row>
    <row r="28" spans="1:8" ht="18" customHeight="1" thickBot="1">
      <c r="A28" s="103" t="s">
        <v>127</v>
      </c>
      <c r="B28" s="110" t="s">
        <v>39</v>
      </c>
      <c r="C28" s="84">
        <f>+C18+C27</f>
        <v>195151</v>
      </c>
      <c r="D28" s="84">
        <f>+D18+D27</f>
        <v>229432</v>
      </c>
      <c r="E28" s="110" t="s">
        <v>42</v>
      </c>
      <c r="F28" s="84">
        <f>+F18+F27</f>
        <v>178452</v>
      </c>
      <c r="G28" s="84">
        <f>+G18+G27</f>
        <v>273090</v>
      </c>
      <c r="H28" s="291"/>
    </row>
    <row r="29" spans="1:8" ht="18" customHeight="1" thickBot="1">
      <c r="A29" s="103" t="s">
        <v>128</v>
      </c>
      <c r="B29" s="45" t="s">
        <v>37</v>
      </c>
      <c r="C29" s="112"/>
      <c r="D29" s="112"/>
      <c r="E29" s="45" t="s">
        <v>43</v>
      </c>
      <c r="F29" s="112"/>
      <c r="G29" s="112"/>
      <c r="H29" s="291"/>
    </row>
    <row r="30" spans="1:8" ht="13.5" thickBot="1">
      <c r="A30" s="103" t="s">
        <v>129</v>
      </c>
      <c r="B30" s="111" t="s">
        <v>38</v>
      </c>
      <c r="C30" s="163">
        <f>+C28+C29</f>
        <v>195151</v>
      </c>
      <c r="D30" s="163">
        <f>+D28+D29</f>
        <v>229432</v>
      </c>
      <c r="E30" s="111" t="s">
        <v>44</v>
      </c>
      <c r="F30" s="163">
        <f>+F28+F29</f>
        <v>178452</v>
      </c>
      <c r="G30" s="163">
        <f>+G28+G29</f>
        <v>273090</v>
      </c>
      <c r="H30" s="291"/>
    </row>
    <row r="31" spans="1:8" ht="13.5" thickBot="1">
      <c r="A31" s="103" t="s">
        <v>130</v>
      </c>
      <c r="B31" s="111" t="s">
        <v>206</v>
      </c>
      <c r="C31" s="163" t="str">
        <f>IF(C18-F18&lt;0,F18-C18,"-")</f>
        <v>-</v>
      </c>
      <c r="D31" s="163">
        <f>IF(D18-G18&lt;0,G18-D18,"-")</f>
        <v>56535</v>
      </c>
      <c r="E31" s="111" t="s">
        <v>207</v>
      </c>
      <c r="F31" s="163">
        <f>IF(C18-F18&gt;0,C18-F18,"-")</f>
        <v>12222</v>
      </c>
      <c r="G31" s="163" t="str">
        <f>IF(D18-G18&gt;0,D18-G18,"-")</f>
        <v>-</v>
      </c>
      <c r="H31" s="291"/>
    </row>
    <row r="32" spans="1:8" ht="13.5" thickBot="1">
      <c r="A32" s="103" t="s">
        <v>131</v>
      </c>
      <c r="B32" s="111" t="s">
        <v>45</v>
      </c>
      <c r="C32" s="163" t="str">
        <f>IF(C18+C19-F28&lt;0,F28-(C18+C19),"-")</f>
        <v>-</v>
      </c>
      <c r="D32" s="163">
        <f>IF(D18+D19-G28&lt;0,G28-(D18+D19),"-")</f>
        <v>49573</v>
      </c>
      <c r="E32" s="111" t="s">
        <v>46</v>
      </c>
      <c r="F32" s="163">
        <f>IF(C18+C19-F28&gt;0,C18+C19-F28,"-")</f>
        <v>16699</v>
      </c>
      <c r="G32" s="163" t="str">
        <f>IF(D18+D19-G28&gt;0,D18+D19-G28,"-")</f>
        <v>-</v>
      </c>
      <c r="H32" s="291"/>
    </row>
  </sheetData>
  <mergeCells count="2">
    <mergeCell ref="A3:A4"/>
    <mergeCell ref="H1:H32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H36"/>
  <sheetViews>
    <sheetView view="pageLayout" topLeftCell="B1" zoomScaleNormal="100" zoomScaleSheetLayoutView="76" workbookViewId="0">
      <selection activeCell="H1" sqref="H1:H36"/>
    </sheetView>
  </sheetViews>
  <sheetFormatPr defaultRowHeight="12.75"/>
  <cols>
    <col min="1" max="1" width="6.83203125" style="32" customWidth="1"/>
    <col min="2" max="2" width="55.1640625" style="51" customWidth="1"/>
    <col min="3" max="4" width="16.33203125" style="32" customWidth="1"/>
    <col min="5" max="5" width="55.1640625" style="32" customWidth="1"/>
    <col min="6" max="7" width="16.33203125" style="32" customWidth="1"/>
    <col min="8" max="8" width="4.83203125" style="32" customWidth="1"/>
    <col min="9" max="16384" width="9.33203125" style="32"/>
  </cols>
  <sheetData>
    <row r="1" spans="1:8" ht="39.75" customHeight="1">
      <c r="B1" s="86" t="s">
        <v>205</v>
      </c>
      <c r="C1" s="87"/>
      <c r="D1" s="87"/>
      <c r="E1" s="87"/>
      <c r="F1" s="87"/>
      <c r="G1" s="87"/>
      <c r="H1" s="294" t="s">
        <v>469</v>
      </c>
    </row>
    <row r="2" spans="1:8" ht="14.25" thickBot="1">
      <c r="F2" s="88"/>
      <c r="G2" s="88"/>
      <c r="H2" s="294"/>
    </row>
    <row r="3" spans="1:8" ht="24" customHeight="1" thickBot="1">
      <c r="A3" s="292" t="s">
        <v>151</v>
      </c>
      <c r="B3" s="89" t="s">
        <v>138</v>
      </c>
      <c r="C3" s="90"/>
      <c r="D3" s="90"/>
      <c r="E3" s="89" t="s">
        <v>141</v>
      </c>
      <c r="F3" s="91"/>
      <c r="G3" s="91"/>
      <c r="H3" s="294"/>
    </row>
    <row r="4" spans="1:8" s="92" customFormat="1" ht="35.25" customHeight="1" thickBot="1">
      <c r="A4" s="293"/>
      <c r="B4" s="52" t="s">
        <v>144</v>
      </c>
      <c r="C4" s="139" t="s">
        <v>423</v>
      </c>
      <c r="D4" s="140" t="s">
        <v>424</v>
      </c>
      <c r="E4" s="52" t="s">
        <v>144</v>
      </c>
      <c r="F4" s="139" t="s">
        <v>423</v>
      </c>
      <c r="G4" s="140" t="s">
        <v>424</v>
      </c>
      <c r="H4" s="294"/>
    </row>
    <row r="5" spans="1:8" s="92" customFormat="1" ht="13.5" thickBot="1">
      <c r="A5" s="93">
        <v>1</v>
      </c>
      <c r="B5" s="94">
        <v>2</v>
      </c>
      <c r="C5" s="95">
        <v>3</v>
      </c>
      <c r="D5" s="95">
        <v>4</v>
      </c>
      <c r="E5" s="94">
        <v>6</v>
      </c>
      <c r="F5" s="95">
        <v>7</v>
      </c>
      <c r="G5" s="95">
        <v>8</v>
      </c>
      <c r="H5" s="294"/>
    </row>
    <row r="6" spans="1:8" ht="12.95" customHeight="1">
      <c r="A6" s="97" t="s">
        <v>105</v>
      </c>
      <c r="B6" s="98" t="s">
        <v>77</v>
      </c>
      <c r="C6" s="80"/>
      <c r="D6" s="80">
        <v>2322</v>
      </c>
      <c r="E6" s="98" t="s">
        <v>5</v>
      </c>
      <c r="F6" s="80">
        <v>8715</v>
      </c>
      <c r="G6" s="80">
        <v>30656</v>
      </c>
      <c r="H6" s="294"/>
    </row>
    <row r="7" spans="1:8" ht="22.5" customHeight="1">
      <c r="A7" s="99" t="s">
        <v>106</v>
      </c>
      <c r="B7" s="100" t="s">
        <v>51</v>
      </c>
      <c r="C7" s="81"/>
      <c r="D7" s="81"/>
      <c r="E7" s="100" t="s">
        <v>227</v>
      </c>
      <c r="F7" s="81">
        <v>8037</v>
      </c>
      <c r="G7" s="81">
        <v>8037</v>
      </c>
      <c r="H7" s="294"/>
    </row>
    <row r="8" spans="1:8" ht="12.95" customHeight="1">
      <c r="A8" s="99" t="s">
        <v>107</v>
      </c>
      <c r="B8" s="100" t="s">
        <v>199</v>
      </c>
      <c r="C8" s="81"/>
      <c r="D8" s="81"/>
      <c r="E8" s="100" t="s">
        <v>24</v>
      </c>
      <c r="F8" s="81"/>
      <c r="G8" s="81">
        <v>367</v>
      </c>
      <c r="H8" s="294"/>
    </row>
    <row r="9" spans="1:8" ht="12.95" customHeight="1">
      <c r="A9" s="99" t="s">
        <v>108</v>
      </c>
      <c r="B9" s="100" t="s">
        <v>217</v>
      </c>
      <c r="C9" s="81"/>
      <c r="D9" s="81"/>
      <c r="E9" s="100" t="s">
        <v>58</v>
      </c>
      <c r="F9" s="81"/>
      <c r="G9" s="81"/>
      <c r="H9" s="294"/>
    </row>
    <row r="10" spans="1:8" ht="12.75" customHeight="1">
      <c r="A10" s="99" t="s">
        <v>109</v>
      </c>
      <c r="B10" s="100" t="s">
        <v>0</v>
      </c>
      <c r="C10" s="81"/>
      <c r="D10" s="81"/>
      <c r="E10" s="100" t="s">
        <v>59</v>
      </c>
      <c r="F10" s="81"/>
      <c r="G10" s="81">
        <v>367</v>
      </c>
      <c r="H10" s="294"/>
    </row>
    <row r="11" spans="1:8" ht="12.95" customHeight="1">
      <c r="A11" s="99" t="s">
        <v>110</v>
      </c>
      <c r="B11" s="100" t="s">
        <v>52</v>
      </c>
      <c r="C11" s="82"/>
      <c r="D11" s="82">
        <v>86258</v>
      </c>
      <c r="E11" s="114" t="s">
        <v>60</v>
      </c>
      <c r="F11" s="81"/>
      <c r="G11" s="81"/>
      <c r="H11" s="294"/>
    </row>
    <row r="12" spans="1:8" ht="12.95" customHeight="1">
      <c r="A12" s="99" t="s">
        <v>111</v>
      </c>
      <c r="B12" s="100" t="s">
        <v>53</v>
      </c>
      <c r="C12" s="81"/>
      <c r="D12" s="81"/>
      <c r="E12" s="114" t="s">
        <v>7</v>
      </c>
      <c r="F12" s="81"/>
      <c r="G12" s="81"/>
      <c r="H12" s="294"/>
    </row>
    <row r="13" spans="1:8" ht="12.95" customHeight="1">
      <c r="A13" s="99" t="s">
        <v>112</v>
      </c>
      <c r="B13" s="100" t="s">
        <v>56</v>
      </c>
      <c r="C13" s="81"/>
      <c r="D13" s="81"/>
      <c r="E13" s="115" t="s">
        <v>8</v>
      </c>
      <c r="F13" s="81"/>
      <c r="G13" s="81"/>
      <c r="H13" s="294"/>
    </row>
    <row r="14" spans="1:8" ht="12.95" customHeight="1">
      <c r="A14" s="99" t="s">
        <v>113</v>
      </c>
      <c r="B14" s="116" t="s">
        <v>75</v>
      </c>
      <c r="C14" s="82"/>
      <c r="D14" s="82"/>
      <c r="E14" s="114" t="s">
        <v>61</v>
      </c>
      <c r="F14" s="81"/>
      <c r="G14" s="81"/>
      <c r="H14" s="294"/>
    </row>
    <row r="15" spans="1:8" ht="22.5" customHeight="1">
      <c r="A15" s="99" t="s">
        <v>114</v>
      </c>
      <c r="B15" s="100" t="s">
        <v>54</v>
      </c>
      <c r="C15" s="82"/>
      <c r="D15" s="82"/>
      <c r="E15" s="114" t="s">
        <v>62</v>
      </c>
      <c r="F15" s="81"/>
      <c r="G15" s="81"/>
      <c r="H15" s="294"/>
    </row>
    <row r="16" spans="1:8" ht="12.95" customHeight="1">
      <c r="A16" s="99" t="s">
        <v>115</v>
      </c>
      <c r="B16" s="100" t="s">
        <v>55</v>
      </c>
      <c r="C16" s="83">
        <v>53</v>
      </c>
      <c r="D16" s="171">
        <v>53</v>
      </c>
      <c r="E16" s="100" t="s">
        <v>136</v>
      </c>
      <c r="F16" s="81"/>
      <c r="G16" s="81"/>
      <c r="H16" s="294"/>
    </row>
    <row r="17" spans="1:8" ht="12.95" customHeight="1" thickBot="1">
      <c r="A17" s="168" t="s">
        <v>116</v>
      </c>
      <c r="B17" s="169"/>
      <c r="C17" s="166"/>
      <c r="D17" s="167"/>
      <c r="E17" s="169" t="s">
        <v>93</v>
      </c>
      <c r="F17" s="165"/>
      <c r="G17" s="165"/>
      <c r="H17" s="294"/>
    </row>
    <row r="18" spans="1:8" ht="15.95" customHeight="1" thickBot="1">
      <c r="A18" s="103" t="s">
        <v>117</v>
      </c>
      <c r="B18" s="45" t="s">
        <v>194</v>
      </c>
      <c r="C18" s="170">
        <f>+C6+C7+C8+C9+C10+C11+C12+C13+C15+C16+C17</f>
        <v>53</v>
      </c>
      <c r="D18" s="170">
        <f>+D6+D7+D8+D9+D10+D11+D12+D13+D15+D16+D17</f>
        <v>88633</v>
      </c>
      <c r="E18" s="45" t="s">
        <v>195</v>
      </c>
      <c r="F18" s="84">
        <f>+F6+F7+F8+F16+F17</f>
        <v>16752</v>
      </c>
      <c r="G18" s="84">
        <f>+G6+G7+G8+G16+G17</f>
        <v>39060</v>
      </c>
      <c r="H18" s="294"/>
    </row>
    <row r="19" spans="1:8" ht="12.95" customHeight="1">
      <c r="A19" s="117" t="s">
        <v>118</v>
      </c>
      <c r="B19" s="118" t="s">
        <v>74</v>
      </c>
      <c r="C19" s="125">
        <f>+C20+C21+C22+C23+C24</f>
        <v>0</v>
      </c>
      <c r="D19" s="125">
        <f>+D20+D21+D22+D23+D24</f>
        <v>0</v>
      </c>
      <c r="E19" s="107" t="s">
        <v>236</v>
      </c>
      <c r="F19" s="164"/>
      <c r="G19" s="164"/>
      <c r="H19" s="294"/>
    </row>
    <row r="20" spans="1:8" ht="12.95" customHeight="1">
      <c r="A20" s="99" t="s">
        <v>119</v>
      </c>
      <c r="B20" s="119" t="s">
        <v>63</v>
      </c>
      <c r="C20" s="40"/>
      <c r="D20" s="40"/>
      <c r="E20" s="107" t="s">
        <v>240</v>
      </c>
      <c r="F20" s="40"/>
      <c r="G20" s="40"/>
      <c r="H20" s="294"/>
    </row>
    <row r="21" spans="1:8" ht="12.95" customHeight="1">
      <c r="A21" s="117" t="s">
        <v>120</v>
      </c>
      <c r="B21" s="119" t="s">
        <v>64</v>
      </c>
      <c r="C21" s="40"/>
      <c r="D21" s="40"/>
      <c r="E21" s="107" t="s">
        <v>201</v>
      </c>
      <c r="F21" s="40"/>
      <c r="G21" s="40"/>
      <c r="H21" s="294"/>
    </row>
    <row r="22" spans="1:8" ht="12.95" customHeight="1">
      <c r="A22" s="99" t="s">
        <v>121</v>
      </c>
      <c r="B22" s="119" t="s">
        <v>65</v>
      </c>
      <c r="C22" s="40"/>
      <c r="D22" s="40"/>
      <c r="E22" s="107" t="s">
        <v>202</v>
      </c>
      <c r="F22" s="40"/>
      <c r="G22" s="40"/>
      <c r="H22" s="294"/>
    </row>
    <row r="23" spans="1:8" ht="12.95" customHeight="1">
      <c r="A23" s="117" t="s">
        <v>122</v>
      </c>
      <c r="B23" s="119" t="s">
        <v>66</v>
      </c>
      <c r="C23" s="40"/>
      <c r="D23" s="40"/>
      <c r="E23" s="105" t="s">
        <v>41</v>
      </c>
      <c r="F23" s="40"/>
      <c r="G23" s="40"/>
      <c r="H23" s="294"/>
    </row>
    <row r="24" spans="1:8" ht="12.95" customHeight="1">
      <c r="A24" s="99" t="s">
        <v>123</v>
      </c>
      <c r="B24" s="120" t="s">
        <v>67</v>
      </c>
      <c r="C24" s="40"/>
      <c r="D24" s="40"/>
      <c r="E24" s="107" t="s">
        <v>241</v>
      </c>
      <c r="F24" s="40"/>
      <c r="G24" s="40"/>
      <c r="H24" s="294"/>
    </row>
    <row r="25" spans="1:8" ht="12.95" customHeight="1">
      <c r="A25" s="117" t="s">
        <v>124</v>
      </c>
      <c r="B25" s="121" t="s">
        <v>68</v>
      </c>
      <c r="C25" s="109">
        <f>+C26+C27+C28+C29+C30</f>
        <v>0</v>
      </c>
      <c r="D25" s="109">
        <f>+D26+D27+D28+D29+D30</f>
        <v>0</v>
      </c>
      <c r="E25" s="122" t="s">
        <v>239</v>
      </c>
      <c r="F25" s="40"/>
      <c r="G25" s="40"/>
      <c r="H25" s="294"/>
    </row>
    <row r="26" spans="1:8" ht="12.95" customHeight="1">
      <c r="A26" s="99" t="s">
        <v>125</v>
      </c>
      <c r="B26" s="120" t="s">
        <v>69</v>
      </c>
      <c r="C26" s="40"/>
      <c r="D26" s="40"/>
      <c r="E26" s="122" t="s">
        <v>76</v>
      </c>
      <c r="F26" s="40"/>
      <c r="G26" s="40"/>
      <c r="H26" s="294"/>
    </row>
    <row r="27" spans="1:8" ht="12.95" customHeight="1">
      <c r="A27" s="117" t="s">
        <v>126</v>
      </c>
      <c r="B27" s="120" t="s">
        <v>70</v>
      </c>
      <c r="C27" s="40"/>
      <c r="D27" s="40"/>
      <c r="E27" s="113"/>
      <c r="F27" s="40"/>
      <c r="G27" s="40"/>
      <c r="H27" s="294"/>
    </row>
    <row r="28" spans="1:8" ht="12.95" customHeight="1">
      <c r="A28" s="99" t="s">
        <v>127</v>
      </c>
      <c r="B28" s="119" t="s">
        <v>71</v>
      </c>
      <c r="C28" s="40"/>
      <c r="D28" s="40"/>
      <c r="E28" s="42"/>
      <c r="F28" s="40"/>
      <c r="G28" s="40"/>
      <c r="H28" s="294"/>
    </row>
    <row r="29" spans="1:8" ht="12.95" customHeight="1">
      <c r="A29" s="117" t="s">
        <v>128</v>
      </c>
      <c r="B29" s="123" t="s">
        <v>72</v>
      </c>
      <c r="C29" s="40"/>
      <c r="D29" s="40"/>
      <c r="E29" s="29"/>
      <c r="F29" s="40"/>
      <c r="G29" s="40"/>
      <c r="H29" s="294"/>
    </row>
    <row r="30" spans="1:8" ht="12.95" customHeight="1" thickBot="1">
      <c r="A30" s="99" t="s">
        <v>129</v>
      </c>
      <c r="B30" s="124" t="s">
        <v>73</v>
      </c>
      <c r="C30" s="40"/>
      <c r="D30" s="40"/>
      <c r="E30" s="42"/>
      <c r="F30" s="40"/>
      <c r="G30" s="40"/>
      <c r="H30" s="294"/>
    </row>
    <row r="31" spans="1:8" ht="21.75" customHeight="1" thickBot="1">
      <c r="A31" s="103" t="s">
        <v>130</v>
      </c>
      <c r="B31" s="45" t="s">
        <v>86</v>
      </c>
      <c r="C31" s="84">
        <f>+C19+C25</f>
        <v>0</v>
      </c>
      <c r="D31" s="84">
        <f>+D19+D25</f>
        <v>0</v>
      </c>
      <c r="E31" s="45" t="s">
        <v>87</v>
      </c>
      <c r="F31" s="84">
        <f>SUM(F19:F30)</f>
        <v>0</v>
      </c>
      <c r="G31" s="84">
        <f>SUM(G19:G30)</f>
        <v>0</v>
      </c>
      <c r="H31" s="294"/>
    </row>
    <row r="32" spans="1:8" ht="18" customHeight="1" thickBot="1">
      <c r="A32" s="103" t="s">
        <v>131</v>
      </c>
      <c r="B32" s="110" t="s">
        <v>88</v>
      </c>
      <c r="C32" s="84">
        <f>+C18+C31</f>
        <v>53</v>
      </c>
      <c r="D32" s="84">
        <f>+D18+D31</f>
        <v>88633</v>
      </c>
      <c r="E32" s="110" t="s">
        <v>91</v>
      </c>
      <c r="F32" s="84">
        <f>+F18+F31</f>
        <v>16752</v>
      </c>
      <c r="G32" s="84">
        <f>+G18+G31</f>
        <v>39060</v>
      </c>
      <c r="H32" s="294"/>
    </row>
    <row r="33" spans="1:8" ht="18" customHeight="1" thickBot="1">
      <c r="A33" s="103" t="s">
        <v>132</v>
      </c>
      <c r="B33" s="45" t="s">
        <v>37</v>
      </c>
      <c r="C33" s="112"/>
      <c r="D33" s="112"/>
      <c r="E33" s="45" t="s">
        <v>43</v>
      </c>
      <c r="F33" s="112"/>
      <c r="G33" s="112"/>
      <c r="H33" s="294"/>
    </row>
    <row r="34" spans="1:8" ht="13.5" thickBot="1">
      <c r="A34" s="103" t="s">
        <v>133</v>
      </c>
      <c r="B34" s="111" t="s">
        <v>89</v>
      </c>
      <c r="C34" s="163">
        <f>+C32+C33</f>
        <v>53</v>
      </c>
      <c r="D34" s="163">
        <f>+D32+D33</f>
        <v>88633</v>
      </c>
      <c r="E34" s="111" t="s">
        <v>90</v>
      </c>
      <c r="F34" s="163">
        <f>+F32+F33</f>
        <v>16752</v>
      </c>
      <c r="G34" s="163">
        <f>+G32+G33</f>
        <v>39060</v>
      </c>
      <c r="H34" s="294"/>
    </row>
    <row r="35" spans="1:8" ht="13.5" thickBot="1">
      <c r="A35" s="103" t="s">
        <v>190</v>
      </c>
      <c r="B35" s="111" t="s">
        <v>206</v>
      </c>
      <c r="C35" s="163">
        <f>IF(C18-F18&lt;0,F18-C18,"-")</f>
        <v>16699</v>
      </c>
      <c r="D35" s="163" t="str">
        <f>IF(D18-G18&lt;0,G18-D18,"-")</f>
        <v>-</v>
      </c>
      <c r="E35" s="111" t="s">
        <v>207</v>
      </c>
      <c r="F35" s="163" t="str">
        <f>IF(C18-F18&gt;0,C18-F18,"-")</f>
        <v>-</v>
      </c>
      <c r="G35" s="163">
        <f>IF(D18-G18&gt;0,D18-G18,"-")</f>
        <v>49573</v>
      </c>
      <c r="H35" s="294"/>
    </row>
    <row r="36" spans="1:8" ht="13.5" thickBot="1">
      <c r="A36" s="103" t="s">
        <v>85</v>
      </c>
      <c r="B36" s="111" t="s">
        <v>45</v>
      </c>
      <c r="C36" s="163">
        <f>IF(C18+C19-F32&lt;0,F32-(C18+C19),"-")</f>
        <v>16699</v>
      </c>
      <c r="D36" s="163" t="str">
        <f>IF(D18+D19-G32&lt;0,G32-(D18+D19),"-")</f>
        <v>-</v>
      </c>
      <c r="E36" s="111" t="s">
        <v>46</v>
      </c>
      <c r="F36" s="163" t="str">
        <f>IF(C18+C19-F32&gt;0,C18+C19-F32,"-")</f>
        <v>-</v>
      </c>
      <c r="G36" s="163">
        <f>IF(D18+D19-G32&gt;0,D18+D19-G32,"-")</f>
        <v>49573</v>
      </c>
      <c r="H36" s="294"/>
    </row>
  </sheetData>
  <mergeCells count="2">
    <mergeCell ref="A3:A4"/>
    <mergeCell ref="H1:H36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E23"/>
  <sheetViews>
    <sheetView tabSelected="1" view="pageLayout" zoomScaleNormal="100" workbookViewId="0">
      <selection activeCell="B4" sqref="B4:B19"/>
    </sheetView>
  </sheetViews>
  <sheetFormatPr defaultRowHeight="12.75"/>
  <cols>
    <col min="1" max="1" width="42.33203125" style="27" customWidth="1"/>
    <col min="2" max="5" width="15.6640625" style="26" customWidth="1"/>
    <col min="6" max="6" width="13.83203125" style="26" customWidth="1"/>
    <col min="7" max="16384" width="9.33203125" style="26"/>
  </cols>
  <sheetData>
    <row r="1" spans="1:5" ht="18" customHeight="1" thickBot="1">
      <c r="A1" s="295" t="s">
        <v>100</v>
      </c>
      <c r="B1" s="295"/>
      <c r="C1" s="295"/>
      <c r="D1" s="295"/>
      <c r="E1" s="295"/>
    </row>
    <row r="2" spans="1:5" s="28" customFormat="1" ht="50.25" customHeight="1" thickBot="1">
      <c r="A2" s="52" t="s">
        <v>147</v>
      </c>
      <c r="B2" s="53" t="s">
        <v>148</v>
      </c>
      <c r="C2" s="53" t="s">
        <v>149</v>
      </c>
      <c r="D2" s="53" t="s">
        <v>425</v>
      </c>
      <c r="E2" s="53" t="s">
        <v>424</v>
      </c>
    </row>
    <row r="3" spans="1:5" s="32" customFormat="1" ht="12" customHeight="1" thickBot="1">
      <c r="A3" s="30">
        <v>1</v>
      </c>
      <c r="B3" s="31">
        <v>2</v>
      </c>
      <c r="C3" s="31">
        <v>3</v>
      </c>
      <c r="D3" s="31">
        <v>4</v>
      </c>
      <c r="E3" s="31">
        <v>5</v>
      </c>
    </row>
    <row r="4" spans="1:5" ht="15.95" customHeight="1">
      <c r="A4" s="29" t="s">
        <v>426</v>
      </c>
      <c r="B4" s="17">
        <v>74</v>
      </c>
      <c r="C4" s="33">
        <v>2015</v>
      </c>
      <c r="D4" s="17"/>
      <c r="E4" s="17">
        <v>74</v>
      </c>
    </row>
    <row r="5" spans="1:5" ht="15.95" customHeight="1">
      <c r="A5" s="29" t="s">
        <v>427</v>
      </c>
      <c r="B5" s="17">
        <v>1006</v>
      </c>
      <c r="C5" s="33">
        <v>2015</v>
      </c>
      <c r="D5" s="17"/>
      <c r="E5" s="17">
        <v>1006</v>
      </c>
    </row>
    <row r="6" spans="1:5" ht="15.95" customHeight="1">
      <c r="A6" s="29" t="s">
        <v>368</v>
      </c>
      <c r="B6" s="17">
        <v>300</v>
      </c>
      <c r="C6" s="33">
        <v>2015</v>
      </c>
      <c r="D6" s="17"/>
      <c r="E6" s="17">
        <v>300</v>
      </c>
    </row>
    <row r="7" spans="1:5" ht="15.95" customHeight="1">
      <c r="A7" s="246" t="s">
        <v>428</v>
      </c>
      <c r="B7" s="17">
        <v>1200</v>
      </c>
      <c r="C7" s="33">
        <v>2015</v>
      </c>
      <c r="D7" s="17"/>
      <c r="E7" s="17">
        <v>1200</v>
      </c>
    </row>
    <row r="8" spans="1:5" ht="15.95" customHeight="1">
      <c r="A8" s="29" t="s">
        <v>429</v>
      </c>
      <c r="B8" s="17">
        <v>1981</v>
      </c>
      <c r="C8" s="33">
        <v>2015</v>
      </c>
      <c r="D8" s="17"/>
      <c r="E8" s="17">
        <v>1981</v>
      </c>
    </row>
    <row r="9" spans="1:5" ht="15.95" customHeight="1">
      <c r="A9" s="246" t="s">
        <v>430</v>
      </c>
      <c r="B9" s="17">
        <v>11159</v>
      </c>
      <c r="C9" s="33">
        <v>2015</v>
      </c>
      <c r="D9" s="17"/>
      <c r="E9" s="17">
        <v>11159</v>
      </c>
    </row>
    <row r="10" spans="1:5" ht="15.95" customHeight="1">
      <c r="A10" s="29" t="s">
        <v>431</v>
      </c>
      <c r="B10" s="17">
        <v>10085</v>
      </c>
      <c r="C10" s="33">
        <v>2015</v>
      </c>
      <c r="D10" s="17"/>
      <c r="E10" s="17">
        <v>10085</v>
      </c>
    </row>
    <row r="11" spans="1:5" ht="15.95" customHeight="1">
      <c r="A11" s="29" t="s">
        <v>432</v>
      </c>
      <c r="B11" s="17">
        <v>44</v>
      </c>
      <c r="C11" s="33">
        <v>2015</v>
      </c>
      <c r="D11" s="17"/>
      <c r="E11" s="17">
        <v>44</v>
      </c>
    </row>
    <row r="12" spans="1:5" ht="15.95" customHeight="1">
      <c r="A12" s="29" t="s">
        <v>433</v>
      </c>
      <c r="B12" s="17">
        <v>3400</v>
      </c>
      <c r="C12" s="33">
        <v>2015</v>
      </c>
      <c r="D12" s="17"/>
      <c r="E12" s="17">
        <v>3400</v>
      </c>
    </row>
    <row r="13" spans="1:5" ht="15.95" customHeight="1">
      <c r="A13" s="29" t="s">
        <v>434</v>
      </c>
      <c r="B13" s="17">
        <v>145</v>
      </c>
      <c r="C13" s="33">
        <v>2015</v>
      </c>
      <c r="D13" s="17"/>
      <c r="E13" s="17">
        <v>145</v>
      </c>
    </row>
    <row r="14" spans="1:5" ht="15.95" customHeight="1">
      <c r="A14" s="29" t="s">
        <v>435</v>
      </c>
      <c r="B14" s="17">
        <v>150</v>
      </c>
      <c r="C14" s="33">
        <v>2015</v>
      </c>
      <c r="D14" s="17"/>
      <c r="E14" s="17">
        <v>150</v>
      </c>
    </row>
    <row r="15" spans="1:5" ht="15.95" customHeight="1">
      <c r="A15" s="29" t="s">
        <v>436</v>
      </c>
      <c r="B15" s="17">
        <v>100</v>
      </c>
      <c r="C15" s="33">
        <v>2015</v>
      </c>
      <c r="D15" s="17"/>
      <c r="E15" s="17">
        <v>100</v>
      </c>
    </row>
    <row r="16" spans="1:5" ht="15.95" customHeight="1">
      <c r="A16" s="29" t="s">
        <v>437</v>
      </c>
      <c r="B16" s="17">
        <v>55</v>
      </c>
      <c r="C16" s="33">
        <v>2015</v>
      </c>
      <c r="D16" s="17"/>
      <c r="E16" s="17">
        <v>55</v>
      </c>
    </row>
    <row r="17" spans="1:5" ht="15.95" customHeight="1">
      <c r="A17" s="29" t="s">
        <v>438</v>
      </c>
      <c r="B17" s="17">
        <v>362</v>
      </c>
      <c r="C17" s="33">
        <v>2015</v>
      </c>
      <c r="D17" s="17"/>
      <c r="E17" s="17">
        <v>362</v>
      </c>
    </row>
    <row r="18" spans="1:5" ht="15.95" customHeight="1">
      <c r="A18" s="29" t="s">
        <v>439</v>
      </c>
      <c r="B18" s="17">
        <v>227</v>
      </c>
      <c r="C18" s="33">
        <v>2015</v>
      </c>
      <c r="D18" s="17"/>
      <c r="E18" s="17">
        <v>227</v>
      </c>
    </row>
    <row r="19" spans="1:5" ht="15.95" customHeight="1">
      <c r="A19" s="29" t="s">
        <v>440</v>
      </c>
      <c r="B19" s="17">
        <v>368</v>
      </c>
      <c r="C19" s="33">
        <v>2015</v>
      </c>
      <c r="D19" s="17"/>
      <c r="E19" s="17">
        <v>368</v>
      </c>
    </row>
    <row r="20" spans="1:5" ht="15.95" customHeight="1">
      <c r="A20" s="29"/>
      <c r="B20" s="17"/>
      <c r="C20" s="33"/>
      <c r="D20" s="17"/>
      <c r="E20" s="17"/>
    </row>
    <row r="21" spans="1:5" ht="15.95" customHeight="1">
      <c r="A21" s="29"/>
      <c r="B21" s="17"/>
      <c r="C21" s="33"/>
      <c r="D21" s="17"/>
      <c r="E21" s="17"/>
    </row>
    <row r="22" spans="1:5" ht="15.95" customHeight="1" thickBot="1">
      <c r="A22" s="34"/>
      <c r="B22" s="18"/>
      <c r="C22" s="35"/>
      <c r="D22" s="18"/>
      <c r="E22" s="18"/>
    </row>
    <row r="23" spans="1:5" s="37" customFormat="1" ht="18" customHeight="1" thickBot="1">
      <c r="A23" s="54" t="s">
        <v>146</v>
      </c>
      <c r="B23" s="36">
        <f>SUM(B4:B22)</f>
        <v>30656</v>
      </c>
      <c r="C23" s="41"/>
      <c r="D23" s="36">
        <f>SUM(D4:D22)</f>
        <v>0</v>
      </c>
      <c r="E23" s="36">
        <f>SUM(E4:E22)</f>
        <v>30656</v>
      </c>
    </row>
  </sheetData>
  <mergeCells count="1">
    <mergeCell ref="A1:E1"/>
  </mergeCells>
  <phoneticPr fontId="0" type="noConversion"/>
  <printOptions horizontalCentered="1"/>
  <pageMargins left="0.78740157480314965" right="0.78740157480314965" top="1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3. melléklet a 7/2016. (V. 10.)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E24"/>
  <sheetViews>
    <sheetView view="pageLayout" zoomScaleNormal="100" zoomScaleSheetLayoutView="130" workbookViewId="0">
      <selection activeCell="C18" sqref="C18"/>
    </sheetView>
  </sheetViews>
  <sheetFormatPr defaultRowHeight="12.75"/>
  <cols>
    <col min="1" max="1" width="56.83203125" style="27" customWidth="1"/>
    <col min="2" max="5" width="15.83203125" style="26" customWidth="1"/>
    <col min="6" max="6" width="12.83203125" style="26" customWidth="1"/>
    <col min="7" max="7" width="13.83203125" style="26" customWidth="1"/>
    <col min="8" max="16384" width="9.33203125" style="26"/>
  </cols>
  <sheetData>
    <row r="1" spans="1:5" ht="24.75" customHeight="1">
      <c r="A1" s="295" t="s">
        <v>101</v>
      </c>
      <c r="B1" s="295"/>
      <c r="C1" s="295"/>
      <c r="D1" s="295"/>
      <c r="E1" s="295"/>
    </row>
    <row r="2" spans="1:5" ht="23.25" customHeight="1" thickBot="1">
      <c r="A2" s="51"/>
      <c r="B2" s="32"/>
      <c r="C2" s="32"/>
      <c r="D2" s="32"/>
      <c r="E2" s="32"/>
    </row>
    <row r="3" spans="1:5" s="28" customFormat="1" ht="48.75" customHeight="1" thickBot="1">
      <c r="A3" s="52" t="s">
        <v>150</v>
      </c>
      <c r="B3" s="53" t="s">
        <v>148</v>
      </c>
      <c r="C3" s="53" t="s">
        <v>149</v>
      </c>
      <c r="D3" s="53" t="s">
        <v>396</v>
      </c>
      <c r="E3" s="53" t="s">
        <v>424</v>
      </c>
    </row>
    <row r="4" spans="1:5" s="32" customFormat="1" ht="15" customHeight="1" thickBot="1">
      <c r="A4" s="30">
        <v>1</v>
      </c>
      <c r="B4" s="31">
        <v>2</v>
      </c>
      <c r="C4" s="31">
        <v>3</v>
      </c>
      <c r="D4" s="31">
        <v>4</v>
      </c>
      <c r="E4" s="31">
        <v>5</v>
      </c>
    </row>
    <row r="5" spans="1:5" ht="15.95" customHeight="1">
      <c r="A5" s="38" t="s">
        <v>441</v>
      </c>
      <c r="B5" s="17">
        <v>4392</v>
      </c>
      <c r="C5" s="172">
        <v>2015</v>
      </c>
      <c r="D5" s="17"/>
      <c r="E5" s="17">
        <v>4392</v>
      </c>
    </row>
    <row r="6" spans="1:5" ht="15.95" customHeight="1">
      <c r="A6" s="38" t="s">
        <v>442</v>
      </c>
      <c r="B6" s="17">
        <v>3645</v>
      </c>
      <c r="C6" s="172">
        <v>2015</v>
      </c>
      <c r="D6" s="17"/>
      <c r="E6" s="17">
        <v>3645</v>
      </c>
    </row>
    <row r="7" spans="1:5" ht="15.95" customHeight="1">
      <c r="A7" s="38"/>
      <c r="B7" s="17"/>
      <c r="C7" s="172"/>
      <c r="D7" s="17"/>
      <c r="E7" s="17"/>
    </row>
    <row r="8" spans="1:5" ht="15.95" customHeight="1">
      <c r="A8" s="38"/>
      <c r="B8" s="17"/>
      <c r="C8" s="172"/>
      <c r="D8" s="17"/>
      <c r="E8" s="17"/>
    </row>
    <row r="9" spans="1:5" ht="15.95" customHeight="1">
      <c r="A9" s="38"/>
      <c r="B9" s="17"/>
      <c r="C9" s="172"/>
      <c r="D9" s="17"/>
      <c r="E9" s="17"/>
    </row>
    <row r="10" spans="1:5" ht="15.95" customHeight="1">
      <c r="A10" s="38"/>
      <c r="B10" s="17"/>
      <c r="C10" s="172"/>
      <c r="D10" s="17"/>
      <c r="E10" s="17"/>
    </row>
    <row r="11" spans="1:5" ht="15.95" customHeight="1">
      <c r="A11" s="38"/>
      <c r="B11" s="17"/>
      <c r="C11" s="172"/>
      <c r="D11" s="17"/>
      <c r="E11" s="17"/>
    </row>
    <row r="12" spans="1:5" ht="15.95" customHeight="1">
      <c r="A12" s="38"/>
      <c r="B12" s="17"/>
      <c r="C12" s="172"/>
      <c r="D12" s="17"/>
      <c r="E12" s="17"/>
    </row>
    <row r="13" spans="1:5" ht="15.95" customHeight="1">
      <c r="A13" s="38"/>
      <c r="B13" s="17"/>
      <c r="C13" s="172"/>
      <c r="D13" s="17"/>
      <c r="E13" s="17"/>
    </row>
    <row r="14" spans="1:5" ht="15.95" customHeight="1">
      <c r="A14" s="38"/>
      <c r="B14" s="17"/>
      <c r="C14" s="172"/>
      <c r="D14" s="17"/>
      <c r="E14" s="17"/>
    </row>
    <row r="15" spans="1:5" ht="15.95" customHeight="1">
      <c r="A15" s="38"/>
      <c r="B15" s="17"/>
      <c r="C15" s="172"/>
      <c r="D15" s="17"/>
      <c r="E15" s="17"/>
    </row>
    <row r="16" spans="1:5" ht="15.95" customHeight="1">
      <c r="A16" s="38"/>
      <c r="B16" s="17"/>
      <c r="C16" s="172"/>
      <c r="D16" s="17"/>
      <c r="E16" s="17"/>
    </row>
    <row r="17" spans="1:5" ht="15.95" customHeight="1">
      <c r="A17" s="38"/>
      <c r="B17" s="17"/>
      <c r="C17" s="172"/>
      <c r="D17" s="17"/>
      <c r="E17" s="17"/>
    </row>
    <row r="18" spans="1:5" ht="15.95" customHeight="1">
      <c r="A18" s="38"/>
      <c r="B18" s="17"/>
      <c r="C18" s="172"/>
      <c r="D18" s="17"/>
      <c r="E18" s="17"/>
    </row>
    <row r="19" spans="1:5" ht="15.95" customHeight="1">
      <c r="A19" s="38"/>
      <c r="B19" s="17"/>
      <c r="C19" s="172"/>
      <c r="D19" s="17"/>
      <c r="E19" s="17"/>
    </row>
    <row r="20" spans="1:5" ht="15.95" customHeight="1">
      <c r="A20" s="38"/>
      <c r="B20" s="17"/>
      <c r="C20" s="172"/>
      <c r="D20" s="17"/>
      <c r="E20" s="17"/>
    </row>
    <row r="21" spans="1:5" ht="15.95" customHeight="1">
      <c r="A21" s="38"/>
      <c r="B21" s="17"/>
      <c r="C21" s="172"/>
      <c r="D21" s="17"/>
      <c r="E21" s="17"/>
    </row>
    <row r="22" spans="1:5" ht="15.95" customHeight="1">
      <c r="A22" s="38"/>
      <c r="B22" s="17"/>
      <c r="C22" s="172"/>
      <c r="D22" s="17"/>
      <c r="E22" s="17"/>
    </row>
    <row r="23" spans="1:5" ht="15.95" customHeight="1" thickBot="1">
      <c r="A23" s="39"/>
      <c r="B23" s="18"/>
      <c r="C23" s="173"/>
      <c r="D23" s="18"/>
      <c r="E23" s="18"/>
    </row>
    <row r="24" spans="1:5" s="37" customFormat="1" ht="18" customHeight="1" thickBot="1">
      <c r="A24" s="54" t="s">
        <v>146</v>
      </c>
      <c r="B24" s="36">
        <f>SUM(B5:B23)</f>
        <v>8037</v>
      </c>
      <c r="C24" s="41"/>
      <c r="D24" s="36">
        <f>SUM(D5:D23)</f>
        <v>0</v>
      </c>
      <c r="E24" s="36">
        <f>SUM(E5:E23)</f>
        <v>8037</v>
      </c>
    </row>
  </sheetData>
  <mergeCells count="1">
    <mergeCell ref="A1:E1"/>
  </mergeCells>
  <phoneticPr fontId="0" type="noConversion"/>
  <printOptions horizontalCentered="1"/>
  <pageMargins left="0.78740157480314965" right="0.78740157480314965" top="1" bottom="0.98425196850393704" header="0.78740157480314965" footer="0.78740157480314965"/>
  <pageSetup paperSize="9" scale="94" orientation="landscape" horizontalDpi="300" verticalDpi="300" r:id="rId1"/>
  <headerFooter alignWithMargins="0">
    <oddHeader>&amp;R&amp;"Times New Roman CE,Félkövér dőlt"&amp;12 4. melléklet a 7/2016. (V. 10.)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3:E38"/>
  <sheetViews>
    <sheetView view="pageLayout" topLeftCell="A25" zoomScaleNormal="100" workbookViewId="0">
      <selection activeCell="E6" sqref="E6"/>
    </sheetView>
  </sheetViews>
  <sheetFormatPr defaultRowHeight="12.75"/>
  <cols>
    <col min="2" max="2" width="28.33203125" customWidth="1"/>
    <col min="3" max="3" width="28" customWidth="1"/>
    <col min="4" max="4" width="14.33203125" customWidth="1"/>
    <col min="5" max="5" width="13.83203125" customWidth="1"/>
  </cols>
  <sheetData>
    <row r="3" spans="1:5" ht="13.5" thickBot="1"/>
    <row r="4" spans="1:5" ht="39" thickBot="1">
      <c r="A4" s="194" t="s">
        <v>151</v>
      </c>
      <c r="B4" s="195" t="s">
        <v>94</v>
      </c>
      <c r="C4" s="195" t="s">
        <v>95</v>
      </c>
      <c r="D4" s="196" t="s">
        <v>444</v>
      </c>
      <c r="E4" s="196" t="s">
        <v>445</v>
      </c>
    </row>
    <row r="5" spans="1:5" ht="15.75" thickBot="1">
      <c r="A5" s="197" t="s">
        <v>105</v>
      </c>
      <c r="B5" s="247" t="s">
        <v>446</v>
      </c>
      <c r="C5" s="248" t="s">
        <v>447</v>
      </c>
      <c r="D5" s="249">
        <v>800</v>
      </c>
      <c r="E5" s="250">
        <v>816</v>
      </c>
    </row>
    <row r="6" spans="1:5" ht="15.75" thickBot="1">
      <c r="A6" s="198" t="s">
        <v>106</v>
      </c>
      <c r="B6" s="251" t="s">
        <v>448</v>
      </c>
      <c r="C6" s="248" t="s">
        <v>447</v>
      </c>
      <c r="D6" s="252">
        <v>4003</v>
      </c>
      <c r="E6" s="250">
        <f>E7+E8+E9+E10+E11+E12+E13</f>
        <v>1766</v>
      </c>
    </row>
    <row r="7" spans="1:5" ht="15.75" thickBot="1">
      <c r="A7" s="198" t="s">
        <v>107</v>
      </c>
      <c r="B7" s="253" t="s">
        <v>449</v>
      </c>
      <c r="C7" s="248" t="s">
        <v>447</v>
      </c>
      <c r="D7" s="254">
        <v>190</v>
      </c>
      <c r="E7" s="250">
        <v>190</v>
      </c>
    </row>
    <row r="8" spans="1:5" ht="15.75" thickBot="1">
      <c r="A8" s="198" t="s">
        <v>108</v>
      </c>
      <c r="B8" s="253" t="s">
        <v>450</v>
      </c>
      <c r="C8" s="248" t="s">
        <v>447</v>
      </c>
      <c r="D8" s="254">
        <v>3173</v>
      </c>
      <c r="E8" s="250">
        <v>900</v>
      </c>
    </row>
    <row r="9" spans="1:5" ht="15.75" thickBot="1">
      <c r="A9" s="198" t="s">
        <v>109</v>
      </c>
      <c r="B9" s="253" t="s">
        <v>451</v>
      </c>
      <c r="C9" s="248" t="s">
        <v>447</v>
      </c>
      <c r="D9" s="254">
        <v>100</v>
      </c>
      <c r="E9" s="250">
        <v>111</v>
      </c>
    </row>
    <row r="10" spans="1:5" ht="15.75" thickBot="1">
      <c r="A10" s="198" t="s">
        <v>110</v>
      </c>
      <c r="B10" s="253" t="s">
        <v>452</v>
      </c>
      <c r="C10" s="248" t="s">
        <v>447</v>
      </c>
      <c r="D10" s="254">
        <v>120</v>
      </c>
      <c r="E10" s="250">
        <v>120</v>
      </c>
    </row>
    <row r="11" spans="1:5" ht="15.75" thickBot="1">
      <c r="A11" s="198" t="s">
        <v>111</v>
      </c>
      <c r="B11" s="253" t="s">
        <v>453</v>
      </c>
      <c r="C11" s="248" t="s">
        <v>447</v>
      </c>
      <c r="D11" s="254">
        <v>20</v>
      </c>
      <c r="E11" s="250">
        <v>25</v>
      </c>
    </row>
    <row r="12" spans="1:5" ht="15.75" thickBot="1">
      <c r="A12" s="198" t="s">
        <v>112</v>
      </c>
      <c r="B12" s="255" t="s">
        <v>454</v>
      </c>
      <c r="C12" s="248" t="s">
        <v>447</v>
      </c>
      <c r="D12" s="256">
        <v>200</v>
      </c>
      <c r="E12" s="250">
        <v>200</v>
      </c>
    </row>
    <row r="13" spans="1:5" ht="45.75" thickBot="1">
      <c r="A13" s="198" t="s">
        <v>113</v>
      </c>
      <c r="B13" s="257" t="s">
        <v>455</v>
      </c>
      <c r="C13" s="248" t="s">
        <v>447</v>
      </c>
      <c r="D13" s="258">
        <v>200</v>
      </c>
      <c r="E13" s="250">
        <v>220</v>
      </c>
    </row>
    <row r="14" spans="1:5" ht="15.75" thickBot="1">
      <c r="A14" s="198" t="s">
        <v>114</v>
      </c>
      <c r="B14" s="259" t="s">
        <v>456</v>
      </c>
      <c r="C14" s="248" t="s">
        <v>447</v>
      </c>
      <c r="D14" s="260">
        <v>400</v>
      </c>
      <c r="E14" s="250">
        <v>400</v>
      </c>
    </row>
    <row r="15" spans="1:5" ht="15.75" thickBot="1">
      <c r="A15" s="198" t="s">
        <v>115</v>
      </c>
      <c r="B15" s="259" t="s">
        <v>457</v>
      </c>
      <c r="C15" s="248" t="s">
        <v>447</v>
      </c>
      <c r="D15" s="260">
        <v>300</v>
      </c>
      <c r="E15" s="250">
        <v>384</v>
      </c>
    </row>
    <row r="16" spans="1:5" ht="15.75" thickBot="1">
      <c r="A16" s="198" t="s">
        <v>116</v>
      </c>
      <c r="B16" s="259" t="s">
        <v>458</v>
      </c>
      <c r="C16" s="248" t="s">
        <v>447</v>
      </c>
      <c r="D16" s="260">
        <v>433</v>
      </c>
      <c r="E16" s="250" t="s">
        <v>459</v>
      </c>
    </row>
    <row r="17" spans="1:5" ht="15.75" thickBot="1">
      <c r="A17" s="198" t="s">
        <v>117</v>
      </c>
      <c r="B17" s="259" t="s">
        <v>460</v>
      </c>
      <c r="C17" s="248" t="s">
        <v>447</v>
      </c>
      <c r="D17" s="260">
        <v>360</v>
      </c>
      <c r="E17" s="250">
        <v>360</v>
      </c>
    </row>
    <row r="18" spans="1:5" ht="15.75" thickBot="1">
      <c r="A18" s="198" t="s">
        <v>118</v>
      </c>
      <c r="B18" s="259" t="s">
        <v>370</v>
      </c>
      <c r="C18" s="248" t="s">
        <v>447</v>
      </c>
      <c r="D18" s="260">
        <v>100</v>
      </c>
      <c r="E18" s="250">
        <v>100</v>
      </c>
    </row>
    <row r="19" spans="1:5" ht="15.75" thickBot="1">
      <c r="A19" s="198" t="s">
        <v>119</v>
      </c>
      <c r="B19" s="259" t="s">
        <v>369</v>
      </c>
      <c r="C19" s="248" t="s">
        <v>447</v>
      </c>
      <c r="D19" s="260">
        <v>100</v>
      </c>
      <c r="E19" s="250">
        <v>100</v>
      </c>
    </row>
    <row r="20" spans="1:5">
      <c r="A20" s="198" t="s">
        <v>120</v>
      </c>
      <c r="B20" s="199" t="s">
        <v>461</v>
      </c>
      <c r="C20" s="248" t="s">
        <v>447</v>
      </c>
      <c r="D20" s="261"/>
      <c r="E20" s="250">
        <v>100</v>
      </c>
    </row>
    <row r="21" spans="1:5">
      <c r="A21" s="198" t="s">
        <v>121</v>
      </c>
      <c r="B21" s="199"/>
      <c r="C21" s="199"/>
      <c r="D21" s="261"/>
      <c r="E21" s="250"/>
    </row>
    <row r="22" spans="1:5">
      <c r="A22" s="198" t="s">
        <v>122</v>
      </c>
      <c r="B22" s="199"/>
      <c r="C22" s="199"/>
      <c r="D22" s="261"/>
      <c r="E22" s="250"/>
    </row>
    <row r="23" spans="1:5">
      <c r="A23" s="198" t="s">
        <v>123</v>
      </c>
      <c r="B23" s="199"/>
      <c r="C23" s="199"/>
      <c r="D23" s="261"/>
      <c r="E23" s="250"/>
    </row>
    <row r="24" spans="1:5">
      <c r="A24" s="198" t="s">
        <v>124</v>
      </c>
      <c r="B24" s="199"/>
      <c r="C24" s="199"/>
      <c r="D24" s="261"/>
      <c r="E24" s="250"/>
    </row>
    <row r="25" spans="1:5">
      <c r="A25" s="198" t="s">
        <v>125</v>
      </c>
      <c r="B25" s="199"/>
      <c r="C25" s="199"/>
      <c r="D25" s="261"/>
      <c r="E25" s="250"/>
    </row>
    <row r="26" spans="1:5">
      <c r="A26" s="198" t="s">
        <v>126</v>
      </c>
      <c r="B26" s="199"/>
      <c r="C26" s="199"/>
      <c r="D26" s="261"/>
      <c r="E26" s="250"/>
    </row>
    <row r="27" spans="1:5">
      <c r="A27" s="198" t="s">
        <v>127</v>
      </c>
      <c r="B27" s="199"/>
      <c r="C27" s="199"/>
      <c r="D27" s="261"/>
      <c r="E27" s="250"/>
    </row>
    <row r="28" spans="1:5">
      <c r="A28" s="198" t="s">
        <v>128</v>
      </c>
      <c r="B28" s="199"/>
      <c r="C28" s="199"/>
      <c r="D28" s="261"/>
      <c r="E28" s="250"/>
    </row>
    <row r="29" spans="1:5">
      <c r="A29" s="198" t="s">
        <v>129</v>
      </c>
      <c r="B29" s="199"/>
      <c r="C29" s="199"/>
      <c r="D29" s="261"/>
      <c r="E29" s="250"/>
    </row>
    <row r="30" spans="1:5">
      <c r="A30" s="198" t="s">
        <v>130</v>
      </c>
      <c r="B30" s="199"/>
      <c r="C30" s="199"/>
      <c r="D30" s="261"/>
      <c r="E30" s="250"/>
    </row>
    <row r="31" spans="1:5">
      <c r="A31" s="198" t="s">
        <v>131</v>
      </c>
      <c r="B31" s="199"/>
      <c r="C31" s="199"/>
      <c r="D31" s="261"/>
      <c r="E31" s="250"/>
    </row>
    <row r="32" spans="1:5">
      <c r="A32" s="198" t="s">
        <v>132</v>
      </c>
      <c r="B32" s="199"/>
      <c r="C32" s="199"/>
      <c r="D32" s="261"/>
      <c r="E32" s="250"/>
    </row>
    <row r="33" spans="1:5">
      <c r="A33" s="198" t="s">
        <v>133</v>
      </c>
      <c r="B33" s="199"/>
      <c r="C33" s="199"/>
      <c r="D33" s="261"/>
      <c r="E33" s="250"/>
    </row>
    <row r="34" spans="1:5">
      <c r="A34" s="198" t="s">
        <v>190</v>
      </c>
      <c r="B34" s="199"/>
      <c r="C34" s="199"/>
      <c r="D34" s="262"/>
      <c r="E34" s="250"/>
    </row>
    <row r="35" spans="1:5">
      <c r="A35" s="198" t="s">
        <v>85</v>
      </c>
      <c r="B35" s="199"/>
      <c r="C35" s="199"/>
      <c r="D35" s="262"/>
      <c r="E35" s="250"/>
    </row>
    <row r="36" spans="1:5">
      <c r="A36" s="198" t="s">
        <v>96</v>
      </c>
      <c r="B36" s="199"/>
      <c r="C36" s="199"/>
      <c r="D36" s="262"/>
      <c r="E36" s="250"/>
    </row>
    <row r="37" spans="1:5" ht="13.5" thickBot="1">
      <c r="A37" s="200" t="s">
        <v>97</v>
      </c>
      <c r="B37" s="201"/>
      <c r="C37" s="201"/>
      <c r="D37" s="263"/>
      <c r="E37" s="250"/>
    </row>
    <row r="38" spans="1:5" ht="13.5" thickBot="1">
      <c r="A38" s="296" t="s">
        <v>137</v>
      </c>
      <c r="B38" s="297"/>
      <c r="C38" s="202"/>
      <c r="D38" s="203">
        <f>SUM(D5+D6+D14+D15+D16+D17+D18+D19)</f>
        <v>6496</v>
      </c>
      <c r="E38" s="264">
        <v>4026</v>
      </c>
    </row>
  </sheetData>
  <mergeCells count="1">
    <mergeCell ref="A38:B38"/>
  </mergeCells>
  <phoneticPr fontId="21" type="noConversion"/>
  <conditionalFormatting sqref="D38:E38">
    <cfRule type="cellIs" dxfId="1" priority="2" stopIfTrue="1" operator="equal">
      <formula>0</formula>
    </cfRule>
  </conditionalFormatting>
  <conditionalFormatting sqref="D38:E38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3:O28"/>
  <sheetViews>
    <sheetView view="pageLayout" zoomScaleNormal="100" workbookViewId="0">
      <selection activeCell="G34" sqref="G34"/>
    </sheetView>
  </sheetViews>
  <sheetFormatPr defaultRowHeight="12.75"/>
  <cols>
    <col min="1" max="1" width="6.1640625" customWidth="1"/>
    <col min="2" max="2" width="36.6640625" customWidth="1"/>
    <col min="3" max="3" width="8.33203125" customWidth="1"/>
    <col min="4" max="4" width="8.5" customWidth="1"/>
    <col min="5" max="5" width="8.6640625" customWidth="1"/>
    <col min="6" max="7" width="8.5" customWidth="1"/>
    <col min="8" max="8" width="8.1640625" customWidth="1"/>
    <col min="9" max="9" width="8.33203125" customWidth="1"/>
    <col min="10" max="11" width="8.6640625" customWidth="1"/>
    <col min="12" max="13" width="8.33203125" customWidth="1"/>
    <col min="14" max="14" width="8.83203125" customWidth="1"/>
  </cols>
  <sheetData>
    <row r="3" spans="1:15" ht="15.75">
      <c r="A3" s="298" t="str">
        <f>+CONCATENATE("Előirányzat-felhasználási terv",CHAR(10),LEFT([2]ÖSSZEFÜGGÉSEK!A7,4),". évre")</f>
        <v>Előirányzat-felhasználási terv
1.1.. évre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</row>
    <row r="4" spans="1:15" ht="16.5" thickBot="1">
      <c r="A4" s="265"/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7" t="s">
        <v>397</v>
      </c>
    </row>
    <row r="5" spans="1:15" ht="33" customHeight="1" thickBot="1">
      <c r="A5" s="204" t="s">
        <v>103</v>
      </c>
      <c r="B5" s="205" t="s">
        <v>144</v>
      </c>
      <c r="C5" s="205" t="s">
        <v>371</v>
      </c>
      <c r="D5" s="205" t="s">
        <v>372</v>
      </c>
      <c r="E5" s="205" t="s">
        <v>373</v>
      </c>
      <c r="F5" s="205" t="s">
        <v>374</v>
      </c>
      <c r="G5" s="205" t="s">
        <v>375</v>
      </c>
      <c r="H5" s="205" t="s">
        <v>376</v>
      </c>
      <c r="I5" s="205" t="s">
        <v>377</v>
      </c>
      <c r="J5" s="205" t="s">
        <v>378</v>
      </c>
      <c r="K5" s="205" t="s">
        <v>379</v>
      </c>
      <c r="L5" s="205" t="s">
        <v>380</v>
      </c>
      <c r="M5" s="205" t="s">
        <v>381</v>
      </c>
      <c r="N5" s="205" t="s">
        <v>382</v>
      </c>
      <c r="O5" s="206" t="s">
        <v>137</v>
      </c>
    </row>
    <row r="6" spans="1:15" ht="12.75" customHeight="1" thickBot="1">
      <c r="A6" s="207" t="s">
        <v>105</v>
      </c>
      <c r="B6" s="300" t="s">
        <v>138</v>
      </c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2"/>
    </row>
    <row r="7" spans="1:15" ht="12.75" customHeight="1">
      <c r="A7" s="208" t="s">
        <v>106</v>
      </c>
      <c r="B7" s="209" t="s">
        <v>383</v>
      </c>
      <c r="C7" s="210">
        <v>7002</v>
      </c>
      <c r="D7" s="210">
        <v>7002</v>
      </c>
      <c r="E7" s="210">
        <v>7002</v>
      </c>
      <c r="F7" s="210">
        <v>7002</v>
      </c>
      <c r="G7" s="210">
        <v>7002</v>
      </c>
      <c r="H7" s="210">
        <v>7002</v>
      </c>
      <c r="I7" s="210">
        <v>7002</v>
      </c>
      <c r="J7" s="210">
        <v>7002</v>
      </c>
      <c r="K7" s="210">
        <v>7002</v>
      </c>
      <c r="L7" s="210">
        <v>7002</v>
      </c>
      <c r="M7" s="210">
        <v>7002</v>
      </c>
      <c r="N7" s="210">
        <v>9205</v>
      </c>
      <c r="O7" s="211">
        <f t="shared" ref="O7:O27" si="0">SUM(C7:N7)</f>
        <v>86227</v>
      </c>
    </row>
    <row r="8" spans="1:15" ht="12.75" customHeight="1">
      <c r="A8" s="212" t="s">
        <v>107</v>
      </c>
      <c r="B8" s="213" t="s">
        <v>384</v>
      </c>
      <c r="C8" s="214">
        <v>5220</v>
      </c>
      <c r="D8" s="214">
        <v>5220</v>
      </c>
      <c r="E8" s="214">
        <v>5220</v>
      </c>
      <c r="F8" s="214">
        <v>5220</v>
      </c>
      <c r="G8" s="214">
        <v>5220</v>
      </c>
      <c r="H8" s="214">
        <v>5220</v>
      </c>
      <c r="I8" s="214">
        <v>5220</v>
      </c>
      <c r="J8" s="214">
        <v>5220</v>
      </c>
      <c r="K8" s="214">
        <v>5220</v>
      </c>
      <c r="L8" s="214">
        <v>5220</v>
      </c>
      <c r="M8" s="214">
        <v>5220</v>
      </c>
      <c r="N8" s="214">
        <v>5220</v>
      </c>
      <c r="O8" s="215">
        <f t="shared" si="0"/>
        <v>62640</v>
      </c>
    </row>
    <row r="9" spans="1:15" ht="12.75" customHeight="1">
      <c r="A9" s="212" t="s">
        <v>108</v>
      </c>
      <c r="B9" s="216" t="s">
        <v>385</v>
      </c>
      <c r="C9" s="217"/>
      <c r="D9" s="217"/>
      <c r="E9" s="217"/>
      <c r="F9" s="217"/>
      <c r="G9" s="217"/>
      <c r="H9" s="217"/>
      <c r="I9" s="217"/>
      <c r="J9" s="217"/>
      <c r="K9" s="217">
        <v>78278</v>
      </c>
      <c r="L9" s="217">
        <v>7980</v>
      </c>
      <c r="M9" s="217"/>
      <c r="N9" s="217"/>
      <c r="O9" s="218">
        <f t="shared" si="0"/>
        <v>86258</v>
      </c>
    </row>
    <row r="10" spans="1:15" ht="12.75" customHeight="1">
      <c r="A10" s="212" t="s">
        <v>109</v>
      </c>
      <c r="B10" s="219" t="s">
        <v>211</v>
      </c>
      <c r="C10" s="214"/>
      <c r="D10" s="214"/>
      <c r="E10" s="214">
        <v>10000</v>
      </c>
      <c r="F10" s="214">
        <v>2250</v>
      </c>
      <c r="G10" s="214"/>
      <c r="H10" s="214"/>
      <c r="I10" s="214"/>
      <c r="J10" s="214"/>
      <c r="K10" s="214">
        <v>10000</v>
      </c>
      <c r="L10" s="214">
        <v>2250</v>
      </c>
      <c r="M10" s="214"/>
      <c r="N10" s="214"/>
      <c r="O10" s="215">
        <f t="shared" si="0"/>
        <v>24500</v>
      </c>
    </row>
    <row r="11" spans="1:15" ht="12.75" customHeight="1">
      <c r="A11" s="212" t="s">
        <v>110</v>
      </c>
      <c r="B11" s="219" t="s">
        <v>386</v>
      </c>
      <c r="C11" s="214">
        <v>1228</v>
      </c>
      <c r="D11" s="214">
        <v>1228</v>
      </c>
      <c r="E11" s="214">
        <v>1228</v>
      </c>
      <c r="F11" s="214">
        <v>1228</v>
      </c>
      <c r="G11" s="214">
        <v>1228</v>
      </c>
      <c r="H11" s="214">
        <v>1228</v>
      </c>
      <c r="I11" s="214">
        <v>1478</v>
      </c>
      <c r="J11" s="214">
        <v>1478</v>
      </c>
      <c r="K11" s="214">
        <v>3478</v>
      </c>
      <c r="L11" s="214">
        <v>3478</v>
      </c>
      <c r="M11" s="214">
        <v>3478</v>
      </c>
      <c r="N11" s="214">
        <v>3186</v>
      </c>
      <c r="O11" s="215">
        <f t="shared" si="0"/>
        <v>23944</v>
      </c>
    </row>
    <row r="12" spans="1:15" ht="12.75" customHeight="1">
      <c r="A12" s="212" t="s">
        <v>111</v>
      </c>
      <c r="B12" s="219" t="s">
        <v>387</v>
      </c>
      <c r="C12" s="214"/>
      <c r="D12" s="214"/>
      <c r="E12" s="214"/>
      <c r="F12" s="214"/>
      <c r="G12" s="214"/>
      <c r="H12" s="214"/>
      <c r="I12" s="214"/>
      <c r="J12" s="214"/>
      <c r="K12" s="214">
        <v>2322</v>
      </c>
      <c r="L12" s="214"/>
      <c r="M12" s="214"/>
      <c r="N12" s="214"/>
      <c r="O12" s="215">
        <f t="shared" si="0"/>
        <v>2322</v>
      </c>
    </row>
    <row r="13" spans="1:15" ht="12.75" customHeight="1">
      <c r="A13" s="212" t="s">
        <v>112</v>
      </c>
      <c r="B13" s="219" t="s">
        <v>388</v>
      </c>
      <c r="C13" s="214">
        <v>25</v>
      </c>
      <c r="D13" s="214">
        <v>25</v>
      </c>
      <c r="E13" s="214">
        <v>25</v>
      </c>
      <c r="F13" s="214">
        <v>25</v>
      </c>
      <c r="G13" s="214">
        <v>25</v>
      </c>
      <c r="H13" s="214">
        <v>25</v>
      </c>
      <c r="I13" s="214">
        <v>25</v>
      </c>
      <c r="J13" s="214">
        <v>25</v>
      </c>
      <c r="K13" s="214">
        <v>6455</v>
      </c>
      <c r="L13" s="214">
        <v>25</v>
      </c>
      <c r="M13" s="214">
        <v>25</v>
      </c>
      <c r="N13" s="214">
        <v>25</v>
      </c>
      <c r="O13" s="215">
        <f t="shared" si="0"/>
        <v>6730</v>
      </c>
    </row>
    <row r="14" spans="1:15" ht="12.75" customHeight="1">
      <c r="A14" s="212" t="s">
        <v>113</v>
      </c>
      <c r="B14" s="213" t="s">
        <v>389</v>
      </c>
      <c r="C14" s="214">
        <v>4</v>
      </c>
      <c r="D14" s="214">
        <v>4</v>
      </c>
      <c r="E14" s="214">
        <v>4</v>
      </c>
      <c r="F14" s="214">
        <v>4</v>
      </c>
      <c r="G14" s="214">
        <v>4</v>
      </c>
      <c r="H14" s="214">
        <v>4</v>
      </c>
      <c r="I14" s="214">
        <v>4</v>
      </c>
      <c r="J14" s="214">
        <v>4</v>
      </c>
      <c r="K14" s="214">
        <v>4</v>
      </c>
      <c r="L14" s="214">
        <v>4</v>
      </c>
      <c r="M14" s="214">
        <v>6</v>
      </c>
      <c r="N14" s="214">
        <v>7</v>
      </c>
      <c r="O14" s="215">
        <f t="shared" si="0"/>
        <v>53</v>
      </c>
    </row>
    <row r="15" spans="1:15" ht="12.75" customHeight="1" thickBot="1">
      <c r="A15" s="212" t="s">
        <v>114</v>
      </c>
      <c r="B15" s="219" t="s">
        <v>390</v>
      </c>
      <c r="C15" s="214">
        <v>174</v>
      </c>
      <c r="D15" s="214">
        <v>174</v>
      </c>
      <c r="E15" s="214"/>
      <c r="F15" s="214"/>
      <c r="G15" s="214">
        <v>1174</v>
      </c>
      <c r="H15" s="214">
        <v>1175</v>
      </c>
      <c r="I15" s="214">
        <v>2181</v>
      </c>
      <c r="J15" s="214">
        <v>2569</v>
      </c>
      <c r="K15" s="214">
        <v>2000</v>
      </c>
      <c r="L15" s="214">
        <v>2000</v>
      </c>
      <c r="M15" s="214">
        <v>4303</v>
      </c>
      <c r="N15" s="214">
        <v>3726</v>
      </c>
      <c r="O15" s="215">
        <f t="shared" si="0"/>
        <v>19476</v>
      </c>
    </row>
    <row r="16" spans="1:15" ht="12.75" customHeight="1" thickBot="1">
      <c r="A16" s="207" t="s">
        <v>115</v>
      </c>
      <c r="B16" s="220" t="s">
        <v>391</v>
      </c>
      <c r="C16" s="221">
        <f t="shared" ref="C16:N16" si="1">SUM(C7:C15)</f>
        <v>13653</v>
      </c>
      <c r="D16" s="221">
        <f t="shared" si="1"/>
        <v>13653</v>
      </c>
      <c r="E16" s="221">
        <f t="shared" si="1"/>
        <v>23479</v>
      </c>
      <c r="F16" s="221">
        <f t="shared" si="1"/>
        <v>15729</v>
      </c>
      <c r="G16" s="221">
        <f t="shared" si="1"/>
        <v>14653</v>
      </c>
      <c r="H16" s="221">
        <f t="shared" si="1"/>
        <v>14654</v>
      </c>
      <c r="I16" s="221">
        <f t="shared" si="1"/>
        <v>15910</v>
      </c>
      <c r="J16" s="221">
        <f t="shared" si="1"/>
        <v>16298</v>
      </c>
      <c r="K16" s="221">
        <f t="shared" si="1"/>
        <v>114759</v>
      </c>
      <c r="L16" s="221">
        <f t="shared" si="1"/>
        <v>27959</v>
      </c>
      <c r="M16" s="221">
        <f t="shared" si="1"/>
        <v>20034</v>
      </c>
      <c r="N16" s="221">
        <f t="shared" si="1"/>
        <v>21369</v>
      </c>
      <c r="O16" s="222">
        <f>SUM(C16:N16)</f>
        <v>312150</v>
      </c>
    </row>
    <row r="17" spans="1:15" ht="12.75" customHeight="1" thickBot="1">
      <c r="A17" s="207" t="s">
        <v>116</v>
      </c>
      <c r="B17" s="300" t="s">
        <v>141</v>
      </c>
      <c r="C17" s="301"/>
      <c r="D17" s="301"/>
      <c r="E17" s="301"/>
      <c r="F17" s="301"/>
      <c r="G17" s="301"/>
      <c r="H17" s="301"/>
      <c r="I17" s="301"/>
      <c r="J17" s="301"/>
      <c r="K17" s="301"/>
      <c r="L17" s="301"/>
      <c r="M17" s="301"/>
      <c r="N17" s="301"/>
      <c r="O17" s="302"/>
    </row>
    <row r="18" spans="1:15" ht="12.75" customHeight="1">
      <c r="A18" s="223" t="s">
        <v>117</v>
      </c>
      <c r="B18" s="224" t="s">
        <v>145</v>
      </c>
      <c r="C18" s="217">
        <v>4211</v>
      </c>
      <c r="D18" s="217">
        <v>4211</v>
      </c>
      <c r="E18" s="217">
        <v>4211</v>
      </c>
      <c r="F18" s="217">
        <v>4211</v>
      </c>
      <c r="G18" s="217">
        <v>4211</v>
      </c>
      <c r="H18" s="217">
        <v>4211</v>
      </c>
      <c r="I18" s="217">
        <v>4211</v>
      </c>
      <c r="J18" s="217">
        <v>4211</v>
      </c>
      <c r="K18" s="217">
        <v>4211</v>
      </c>
      <c r="L18" s="217">
        <v>4211</v>
      </c>
      <c r="M18" s="217">
        <v>4211</v>
      </c>
      <c r="N18" s="217">
        <v>4225</v>
      </c>
      <c r="O18" s="218">
        <f t="shared" si="0"/>
        <v>50546</v>
      </c>
    </row>
    <row r="19" spans="1:15" ht="12.75" customHeight="1">
      <c r="A19" s="212" t="s">
        <v>118</v>
      </c>
      <c r="B19" s="213" t="s">
        <v>224</v>
      </c>
      <c r="C19" s="214">
        <v>821</v>
      </c>
      <c r="D19" s="214">
        <v>821</v>
      </c>
      <c r="E19" s="214">
        <v>821</v>
      </c>
      <c r="F19" s="214">
        <v>821</v>
      </c>
      <c r="G19" s="214">
        <v>821</v>
      </c>
      <c r="H19" s="214">
        <v>821</v>
      </c>
      <c r="I19" s="214">
        <v>821</v>
      </c>
      <c r="J19" s="214">
        <v>821</v>
      </c>
      <c r="K19" s="214">
        <v>821</v>
      </c>
      <c r="L19" s="214">
        <v>821</v>
      </c>
      <c r="M19" s="214">
        <v>821</v>
      </c>
      <c r="N19" s="214">
        <v>826</v>
      </c>
      <c r="O19" s="215">
        <f t="shared" si="0"/>
        <v>9857</v>
      </c>
    </row>
    <row r="20" spans="1:15" ht="12.75" customHeight="1">
      <c r="A20" s="212" t="s">
        <v>119</v>
      </c>
      <c r="B20" s="219" t="s">
        <v>191</v>
      </c>
      <c r="C20" s="214">
        <v>3921</v>
      </c>
      <c r="D20" s="214">
        <v>3921</v>
      </c>
      <c r="E20" s="214">
        <v>6702</v>
      </c>
      <c r="F20" s="214">
        <v>4921</v>
      </c>
      <c r="G20" s="214">
        <v>4921</v>
      </c>
      <c r="H20" s="214">
        <v>4921</v>
      </c>
      <c r="I20" s="214">
        <v>4921</v>
      </c>
      <c r="J20" s="214">
        <v>4921</v>
      </c>
      <c r="K20" s="214">
        <v>8265</v>
      </c>
      <c r="L20" s="214">
        <v>6246</v>
      </c>
      <c r="M20" s="214">
        <v>2596</v>
      </c>
      <c r="N20" s="214">
        <v>2796</v>
      </c>
      <c r="O20" s="215">
        <f t="shared" si="0"/>
        <v>59052</v>
      </c>
    </row>
    <row r="21" spans="1:15" ht="12.75" customHeight="1">
      <c r="A21" s="212" t="s">
        <v>120</v>
      </c>
      <c r="B21" s="219" t="s">
        <v>225</v>
      </c>
      <c r="C21" s="214">
        <v>884</v>
      </c>
      <c r="D21" s="214">
        <v>884</v>
      </c>
      <c r="E21" s="214">
        <v>884</v>
      </c>
      <c r="F21" s="214">
        <v>884</v>
      </c>
      <c r="G21" s="214">
        <v>884</v>
      </c>
      <c r="H21" s="214">
        <v>884</v>
      </c>
      <c r="I21" s="214">
        <v>884</v>
      </c>
      <c r="J21" s="214">
        <v>884</v>
      </c>
      <c r="K21" s="214">
        <v>884</v>
      </c>
      <c r="L21" s="214">
        <v>884</v>
      </c>
      <c r="M21" s="214">
        <v>884</v>
      </c>
      <c r="N21" s="214">
        <v>885</v>
      </c>
      <c r="O21" s="215">
        <f t="shared" si="0"/>
        <v>10609</v>
      </c>
    </row>
    <row r="22" spans="1:15" ht="12.75" customHeight="1">
      <c r="A22" s="212" t="s">
        <v>121</v>
      </c>
      <c r="B22" s="219" t="s">
        <v>392</v>
      </c>
      <c r="C22" s="214">
        <v>1246</v>
      </c>
      <c r="D22" s="214">
        <v>2903</v>
      </c>
      <c r="E22" s="214">
        <v>2903</v>
      </c>
      <c r="F22" s="214">
        <v>2903</v>
      </c>
      <c r="G22" s="214">
        <v>2903</v>
      </c>
      <c r="H22" s="214">
        <v>2904</v>
      </c>
      <c r="I22" s="214">
        <v>2904</v>
      </c>
      <c r="J22" s="214">
        <v>2904</v>
      </c>
      <c r="K22" s="214">
        <v>7016</v>
      </c>
      <c r="L22" s="214">
        <v>7016</v>
      </c>
      <c r="M22" s="214">
        <v>7016</v>
      </c>
      <c r="N22" s="214">
        <v>7016</v>
      </c>
      <c r="O22" s="215">
        <f t="shared" si="0"/>
        <v>49634</v>
      </c>
    </row>
    <row r="23" spans="1:15" ht="12.75" customHeight="1">
      <c r="A23" s="212" t="s">
        <v>122</v>
      </c>
      <c r="B23" s="219" t="s">
        <v>5</v>
      </c>
      <c r="C23" s="214"/>
      <c r="D23" s="214"/>
      <c r="E23" s="214">
        <v>3400</v>
      </c>
      <c r="F23" s="214">
        <v>1076</v>
      </c>
      <c r="G23" s="214"/>
      <c r="H23" s="214"/>
      <c r="I23" s="214"/>
      <c r="J23" s="214">
        <v>868</v>
      </c>
      <c r="K23" s="214">
        <v>25312</v>
      </c>
      <c r="L23" s="214"/>
      <c r="M23" s="214"/>
      <c r="N23" s="214"/>
      <c r="O23" s="215">
        <f t="shared" si="0"/>
        <v>30656</v>
      </c>
    </row>
    <row r="24" spans="1:15" ht="12.75" customHeight="1">
      <c r="A24" s="212" t="s">
        <v>123</v>
      </c>
      <c r="B24" s="213" t="s">
        <v>227</v>
      </c>
      <c r="C24" s="214"/>
      <c r="D24" s="214"/>
      <c r="E24" s="214">
        <v>3645</v>
      </c>
      <c r="F24" s="214"/>
      <c r="G24" s="214"/>
      <c r="H24" s="214"/>
      <c r="I24" s="214">
        <v>1256</v>
      </c>
      <c r="J24" s="214">
        <v>776</v>
      </c>
      <c r="K24" s="214">
        <v>2360</v>
      </c>
      <c r="L24" s="214"/>
      <c r="M24" s="214"/>
      <c r="N24" s="214"/>
      <c r="O24" s="215">
        <f t="shared" si="0"/>
        <v>8037</v>
      </c>
    </row>
    <row r="25" spans="1:15" ht="12.75" customHeight="1">
      <c r="A25" s="212" t="s">
        <v>124</v>
      </c>
      <c r="B25" s="219" t="s">
        <v>24</v>
      </c>
      <c r="C25" s="214"/>
      <c r="D25" s="214"/>
      <c r="E25" s="214"/>
      <c r="F25" s="214"/>
      <c r="G25" s="214"/>
      <c r="H25" s="214"/>
      <c r="I25" s="214"/>
      <c r="J25" s="214"/>
      <c r="K25" s="214">
        <v>367</v>
      </c>
      <c r="L25" s="214"/>
      <c r="M25" s="214"/>
      <c r="N25" s="214"/>
      <c r="O25" s="215">
        <f t="shared" si="0"/>
        <v>367</v>
      </c>
    </row>
    <row r="26" spans="1:15" ht="12.75" customHeight="1" thickBot="1">
      <c r="A26" s="212" t="s">
        <v>125</v>
      </c>
      <c r="B26" s="219" t="s">
        <v>393</v>
      </c>
      <c r="C26" s="214">
        <v>2570</v>
      </c>
      <c r="D26" s="214">
        <v>913</v>
      </c>
      <c r="E26" s="214">
        <v>913</v>
      </c>
      <c r="F26" s="214">
        <v>913</v>
      </c>
      <c r="G26" s="214">
        <v>913</v>
      </c>
      <c r="H26" s="214">
        <v>913</v>
      </c>
      <c r="I26" s="214">
        <v>913</v>
      </c>
      <c r="J26" s="214">
        <v>913</v>
      </c>
      <c r="K26" s="214">
        <v>913</v>
      </c>
      <c r="L26" s="214">
        <v>913</v>
      </c>
      <c r="M26" s="214">
        <v>913</v>
      </c>
      <c r="N26" s="214">
        <v>814</v>
      </c>
      <c r="O26" s="215">
        <f t="shared" si="0"/>
        <v>12514</v>
      </c>
    </row>
    <row r="27" spans="1:15" ht="12.75" customHeight="1" thickBot="1">
      <c r="A27" s="225" t="s">
        <v>126</v>
      </c>
      <c r="B27" s="220" t="s">
        <v>394</v>
      </c>
      <c r="C27" s="221">
        <f t="shared" ref="C27:N27" si="2">SUM(C18:C26)</f>
        <v>13653</v>
      </c>
      <c r="D27" s="221">
        <f t="shared" si="2"/>
        <v>13653</v>
      </c>
      <c r="E27" s="221">
        <f t="shared" si="2"/>
        <v>23479</v>
      </c>
      <c r="F27" s="221">
        <f t="shared" si="2"/>
        <v>15729</v>
      </c>
      <c r="G27" s="221">
        <f t="shared" si="2"/>
        <v>14653</v>
      </c>
      <c r="H27" s="221">
        <f t="shared" si="2"/>
        <v>14654</v>
      </c>
      <c r="I27" s="221">
        <f t="shared" si="2"/>
        <v>15910</v>
      </c>
      <c r="J27" s="221">
        <f t="shared" si="2"/>
        <v>16298</v>
      </c>
      <c r="K27" s="221">
        <f t="shared" si="2"/>
        <v>50149</v>
      </c>
      <c r="L27" s="221">
        <f t="shared" si="2"/>
        <v>20091</v>
      </c>
      <c r="M27" s="221">
        <f t="shared" si="2"/>
        <v>16441</v>
      </c>
      <c r="N27" s="221">
        <f t="shared" si="2"/>
        <v>16562</v>
      </c>
      <c r="O27" s="222">
        <f t="shared" si="0"/>
        <v>231272</v>
      </c>
    </row>
    <row r="28" spans="1:15" ht="12.75" customHeight="1" thickBot="1">
      <c r="A28" s="225" t="s">
        <v>127</v>
      </c>
      <c r="B28" s="226" t="s">
        <v>395</v>
      </c>
      <c r="C28" s="227">
        <f t="shared" ref="C28:O28" si="3">C16-C27</f>
        <v>0</v>
      </c>
      <c r="D28" s="227">
        <f t="shared" si="3"/>
        <v>0</v>
      </c>
      <c r="E28" s="227">
        <f t="shared" si="3"/>
        <v>0</v>
      </c>
      <c r="F28" s="227">
        <f t="shared" si="3"/>
        <v>0</v>
      </c>
      <c r="G28" s="227">
        <f t="shared" si="3"/>
        <v>0</v>
      </c>
      <c r="H28" s="227">
        <f t="shared" si="3"/>
        <v>0</v>
      </c>
      <c r="I28" s="227">
        <f t="shared" si="3"/>
        <v>0</v>
      </c>
      <c r="J28" s="227">
        <f t="shared" si="3"/>
        <v>0</v>
      </c>
      <c r="K28" s="227">
        <f t="shared" si="3"/>
        <v>64610</v>
      </c>
      <c r="L28" s="227">
        <f t="shared" si="3"/>
        <v>7868</v>
      </c>
      <c r="M28" s="227">
        <f t="shared" si="3"/>
        <v>3593</v>
      </c>
      <c r="N28" s="227">
        <f t="shared" si="3"/>
        <v>4807</v>
      </c>
      <c r="O28" s="228">
        <f t="shared" si="3"/>
        <v>80878</v>
      </c>
    </row>
  </sheetData>
  <mergeCells count="3">
    <mergeCell ref="A3:O3"/>
    <mergeCell ref="B6:O6"/>
    <mergeCell ref="B17:O17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O27"/>
  <sheetViews>
    <sheetView view="pageLayout" zoomScaleNormal="100" workbookViewId="0">
      <selection activeCell="G19" sqref="G19"/>
    </sheetView>
  </sheetViews>
  <sheetFormatPr defaultRowHeight="12.75" customHeight="1"/>
  <cols>
    <col min="1" max="1" width="5.6640625" customWidth="1"/>
    <col min="2" max="2" width="38.5" customWidth="1"/>
  </cols>
  <sheetData>
    <row r="1" spans="1:15" ht="12.75" customHeight="1">
      <c r="B1" t="s">
        <v>467</v>
      </c>
    </row>
    <row r="2" spans="1:15" ht="12.75" customHeight="1" thickBot="1"/>
    <row r="3" spans="1:15" ht="25.5" customHeight="1" thickBot="1">
      <c r="A3" s="204" t="s">
        <v>103</v>
      </c>
      <c r="B3" s="205" t="s">
        <v>144</v>
      </c>
      <c r="C3" s="205" t="s">
        <v>371</v>
      </c>
      <c r="D3" s="205" t="s">
        <v>372</v>
      </c>
      <c r="E3" s="205" t="s">
        <v>373</v>
      </c>
      <c r="F3" s="205" t="s">
        <v>374</v>
      </c>
      <c r="G3" s="205" t="s">
        <v>375</v>
      </c>
      <c r="H3" s="205" t="s">
        <v>376</v>
      </c>
      <c r="I3" s="205" t="s">
        <v>377</v>
      </c>
      <c r="J3" s="205" t="s">
        <v>378</v>
      </c>
      <c r="K3" s="205" t="s">
        <v>379</v>
      </c>
      <c r="L3" s="205" t="s">
        <v>380</v>
      </c>
      <c r="M3" s="205" t="s">
        <v>381</v>
      </c>
      <c r="N3" s="205" t="s">
        <v>382</v>
      </c>
      <c r="O3" s="206" t="s">
        <v>137</v>
      </c>
    </row>
    <row r="4" spans="1:15" ht="12.75" customHeight="1" thickBot="1">
      <c r="A4" s="268"/>
      <c r="B4" s="303" t="s">
        <v>138</v>
      </c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2"/>
    </row>
    <row r="5" spans="1:15" ht="12.75" customHeight="1" thickBot="1">
      <c r="A5" s="208" t="s">
        <v>105</v>
      </c>
      <c r="B5" s="269" t="s">
        <v>462</v>
      </c>
      <c r="C5" s="270">
        <v>7447</v>
      </c>
      <c r="D5" s="271">
        <f>+C27</f>
        <v>7447</v>
      </c>
      <c r="E5" s="272">
        <f>+D27</f>
        <v>7447</v>
      </c>
      <c r="F5" s="272">
        <f t="shared" ref="F5:N5" si="0">+E27</f>
        <v>7447</v>
      </c>
      <c r="G5" s="272">
        <f t="shared" si="0"/>
        <v>7447</v>
      </c>
      <c r="H5" s="272">
        <f t="shared" si="0"/>
        <v>7447</v>
      </c>
      <c r="I5" s="272">
        <f t="shared" si="0"/>
        <v>7447</v>
      </c>
      <c r="J5" s="272">
        <f t="shared" si="0"/>
        <v>6447</v>
      </c>
      <c r="K5" s="272">
        <f t="shared" si="0"/>
        <v>5447</v>
      </c>
      <c r="L5" s="272">
        <f t="shared" si="0"/>
        <v>69057</v>
      </c>
      <c r="M5" s="272">
        <f t="shared" si="0"/>
        <v>75925</v>
      </c>
      <c r="N5" s="272">
        <f t="shared" si="0"/>
        <v>77518</v>
      </c>
      <c r="O5" s="273" t="s">
        <v>463</v>
      </c>
    </row>
    <row r="6" spans="1:15" ht="12.75" customHeight="1">
      <c r="A6" s="212" t="s">
        <v>106</v>
      </c>
      <c r="B6" s="213" t="s">
        <v>383</v>
      </c>
      <c r="C6" s="210">
        <v>7002</v>
      </c>
      <c r="D6" s="210">
        <v>7002</v>
      </c>
      <c r="E6" s="210">
        <v>7002</v>
      </c>
      <c r="F6" s="210">
        <v>7002</v>
      </c>
      <c r="G6" s="210">
        <v>7002</v>
      </c>
      <c r="H6" s="210">
        <v>7002</v>
      </c>
      <c r="I6" s="210">
        <v>7002</v>
      </c>
      <c r="J6" s="210">
        <v>7002</v>
      </c>
      <c r="K6" s="210">
        <v>7002</v>
      </c>
      <c r="L6" s="210">
        <v>7002</v>
      </c>
      <c r="M6" s="210">
        <v>7002</v>
      </c>
      <c r="N6" s="210">
        <v>9205</v>
      </c>
      <c r="O6" s="215">
        <f t="shared" ref="O6:O26" si="1">SUM(C6:N6)</f>
        <v>86227</v>
      </c>
    </row>
    <row r="7" spans="1:15" ht="12.75" customHeight="1">
      <c r="A7" s="212" t="s">
        <v>107</v>
      </c>
      <c r="B7" s="213" t="s">
        <v>384</v>
      </c>
      <c r="C7" s="214">
        <v>5220</v>
      </c>
      <c r="D7" s="214">
        <v>5220</v>
      </c>
      <c r="E7" s="214">
        <v>5220</v>
      </c>
      <c r="F7" s="214">
        <v>5220</v>
      </c>
      <c r="G7" s="214">
        <v>5220</v>
      </c>
      <c r="H7" s="214">
        <v>5220</v>
      </c>
      <c r="I7" s="214">
        <v>5220</v>
      </c>
      <c r="J7" s="214">
        <v>5220</v>
      </c>
      <c r="K7" s="214">
        <v>5220</v>
      </c>
      <c r="L7" s="214">
        <v>5220</v>
      </c>
      <c r="M7" s="214">
        <v>5220</v>
      </c>
      <c r="N7" s="214">
        <v>5220</v>
      </c>
      <c r="O7" s="215">
        <f t="shared" si="1"/>
        <v>62640</v>
      </c>
    </row>
    <row r="8" spans="1:15" ht="12.75" customHeight="1">
      <c r="A8" s="212" t="s">
        <v>108</v>
      </c>
      <c r="B8" s="216" t="s">
        <v>385</v>
      </c>
      <c r="C8" s="217"/>
      <c r="D8" s="217"/>
      <c r="E8" s="217"/>
      <c r="F8" s="217"/>
      <c r="G8" s="217"/>
      <c r="H8" s="217"/>
      <c r="I8" s="217"/>
      <c r="J8" s="217"/>
      <c r="K8" s="217">
        <v>78278</v>
      </c>
      <c r="L8" s="217">
        <v>7980</v>
      </c>
      <c r="M8" s="217"/>
      <c r="N8" s="217"/>
      <c r="O8" s="218">
        <f t="shared" si="1"/>
        <v>86258</v>
      </c>
    </row>
    <row r="9" spans="1:15" ht="12.75" customHeight="1">
      <c r="A9" s="212" t="s">
        <v>109</v>
      </c>
      <c r="B9" s="219" t="s">
        <v>211</v>
      </c>
      <c r="C9" s="214"/>
      <c r="D9" s="214"/>
      <c r="E9" s="214">
        <v>10000</v>
      </c>
      <c r="F9" s="214">
        <v>2250</v>
      </c>
      <c r="G9" s="214"/>
      <c r="H9" s="214"/>
      <c r="I9" s="214"/>
      <c r="J9" s="214"/>
      <c r="K9" s="214">
        <v>10000</v>
      </c>
      <c r="L9" s="214">
        <v>2250</v>
      </c>
      <c r="M9" s="214"/>
      <c r="N9" s="214"/>
      <c r="O9" s="215">
        <f t="shared" si="1"/>
        <v>24500</v>
      </c>
    </row>
    <row r="10" spans="1:15" ht="12.75" customHeight="1">
      <c r="A10" s="212" t="s">
        <v>110</v>
      </c>
      <c r="B10" s="219" t="s">
        <v>386</v>
      </c>
      <c r="C10" s="214">
        <v>1228</v>
      </c>
      <c r="D10" s="214">
        <v>1228</v>
      </c>
      <c r="E10" s="214">
        <v>1228</v>
      </c>
      <c r="F10" s="214">
        <v>1228</v>
      </c>
      <c r="G10" s="214">
        <v>1228</v>
      </c>
      <c r="H10" s="214">
        <v>1228</v>
      </c>
      <c r="I10" s="214">
        <v>1478</v>
      </c>
      <c r="J10" s="214">
        <v>1478</v>
      </c>
      <c r="K10" s="214">
        <v>3478</v>
      </c>
      <c r="L10" s="214">
        <v>3478</v>
      </c>
      <c r="M10" s="214">
        <v>3478</v>
      </c>
      <c r="N10" s="214">
        <v>3186</v>
      </c>
      <c r="O10" s="215">
        <f t="shared" si="1"/>
        <v>23944</v>
      </c>
    </row>
    <row r="11" spans="1:15" ht="12.75" customHeight="1">
      <c r="A11" s="212" t="s">
        <v>111</v>
      </c>
      <c r="B11" s="219" t="s">
        <v>387</v>
      </c>
      <c r="C11" s="214"/>
      <c r="D11" s="214"/>
      <c r="E11" s="214"/>
      <c r="F11" s="214"/>
      <c r="G11" s="214"/>
      <c r="H11" s="214"/>
      <c r="I11" s="214"/>
      <c r="J11" s="214"/>
      <c r="K11" s="214">
        <v>2322</v>
      </c>
      <c r="L11" s="214"/>
      <c r="M11" s="214"/>
      <c r="N11" s="214"/>
      <c r="O11" s="215">
        <f t="shared" si="1"/>
        <v>2322</v>
      </c>
    </row>
    <row r="12" spans="1:15" ht="12.75" customHeight="1">
      <c r="A12" s="212" t="s">
        <v>112</v>
      </c>
      <c r="B12" s="219" t="s">
        <v>388</v>
      </c>
      <c r="C12" s="214">
        <v>25</v>
      </c>
      <c r="D12" s="214">
        <v>25</v>
      </c>
      <c r="E12" s="214">
        <v>25</v>
      </c>
      <c r="F12" s="214">
        <v>25</v>
      </c>
      <c r="G12" s="214">
        <v>25</v>
      </c>
      <c r="H12" s="214">
        <v>25</v>
      </c>
      <c r="I12" s="214">
        <v>25</v>
      </c>
      <c r="J12" s="214">
        <v>25</v>
      </c>
      <c r="K12" s="214">
        <v>6455</v>
      </c>
      <c r="L12" s="214">
        <v>25</v>
      </c>
      <c r="M12" s="214">
        <v>25</v>
      </c>
      <c r="N12" s="214">
        <v>25</v>
      </c>
      <c r="O12" s="215">
        <f t="shared" si="1"/>
        <v>6730</v>
      </c>
    </row>
    <row r="13" spans="1:15" ht="12.75" customHeight="1">
      <c r="A13" s="212" t="s">
        <v>113</v>
      </c>
      <c r="B13" s="213" t="s">
        <v>389</v>
      </c>
      <c r="C13" s="214">
        <v>4</v>
      </c>
      <c r="D13" s="214">
        <v>4</v>
      </c>
      <c r="E13" s="214">
        <v>4</v>
      </c>
      <c r="F13" s="214">
        <v>4</v>
      </c>
      <c r="G13" s="214">
        <v>4</v>
      </c>
      <c r="H13" s="214">
        <v>4</v>
      </c>
      <c r="I13" s="214">
        <v>4</v>
      </c>
      <c r="J13" s="214">
        <v>4</v>
      </c>
      <c r="K13" s="214">
        <v>4</v>
      </c>
      <c r="L13" s="214">
        <v>4</v>
      </c>
      <c r="M13" s="214">
        <v>6</v>
      </c>
      <c r="N13" s="214">
        <v>7</v>
      </c>
      <c r="O13" s="215">
        <f t="shared" si="1"/>
        <v>53</v>
      </c>
    </row>
    <row r="14" spans="1:15" ht="12.75" customHeight="1" thickBot="1">
      <c r="A14" s="212" t="s">
        <v>114</v>
      </c>
      <c r="B14" s="219" t="s">
        <v>390</v>
      </c>
      <c r="C14" s="214">
        <v>174</v>
      </c>
      <c r="D14" s="214">
        <v>174</v>
      </c>
      <c r="E14" s="214"/>
      <c r="F14" s="214"/>
      <c r="G14" s="214">
        <v>1174</v>
      </c>
      <c r="H14" s="214">
        <v>1175</v>
      </c>
      <c r="I14" s="214">
        <v>1181</v>
      </c>
      <c r="J14" s="214">
        <v>1569</v>
      </c>
      <c r="K14" s="214">
        <v>1000</v>
      </c>
      <c r="L14" s="214">
        <v>1000</v>
      </c>
      <c r="M14" s="214">
        <v>2303</v>
      </c>
      <c r="N14" s="214">
        <v>2279</v>
      </c>
      <c r="O14" s="215">
        <f t="shared" si="1"/>
        <v>12029</v>
      </c>
    </row>
    <row r="15" spans="1:15" ht="12.75" customHeight="1" thickBot="1">
      <c r="A15" s="207" t="s">
        <v>115</v>
      </c>
      <c r="B15" s="220" t="s">
        <v>391</v>
      </c>
      <c r="C15" s="221">
        <f>SUM(C5:C14)</f>
        <v>21100</v>
      </c>
      <c r="D15" s="221">
        <f t="shared" ref="D15:N15" si="2">SUM(D5:D14)</f>
        <v>21100</v>
      </c>
      <c r="E15" s="221">
        <f t="shared" si="2"/>
        <v>30926</v>
      </c>
      <c r="F15" s="221">
        <f t="shared" si="2"/>
        <v>23176</v>
      </c>
      <c r="G15" s="221">
        <f t="shared" si="2"/>
        <v>22100</v>
      </c>
      <c r="H15" s="221">
        <f t="shared" si="2"/>
        <v>22101</v>
      </c>
      <c r="I15" s="221">
        <f t="shared" si="2"/>
        <v>22357</v>
      </c>
      <c r="J15" s="221">
        <f t="shared" si="2"/>
        <v>21745</v>
      </c>
      <c r="K15" s="221">
        <f t="shared" si="2"/>
        <v>119206</v>
      </c>
      <c r="L15" s="221">
        <f t="shared" si="2"/>
        <v>96016</v>
      </c>
      <c r="M15" s="221">
        <f t="shared" si="2"/>
        <v>93959</v>
      </c>
      <c r="N15" s="221">
        <f t="shared" si="2"/>
        <v>97440</v>
      </c>
      <c r="O15" s="222">
        <f>SUM(O6:O14)+C5</f>
        <v>312150</v>
      </c>
    </row>
    <row r="16" spans="1:15" ht="12.75" customHeight="1" thickBot="1">
      <c r="A16" s="207"/>
      <c r="B16" s="300" t="s">
        <v>141</v>
      </c>
      <c r="C16" s="301"/>
      <c r="D16" s="301"/>
      <c r="E16" s="301"/>
      <c r="F16" s="301"/>
      <c r="G16" s="301"/>
      <c r="H16" s="301"/>
      <c r="I16" s="301"/>
      <c r="J16" s="301"/>
      <c r="K16" s="301"/>
      <c r="L16" s="301"/>
      <c r="M16" s="301"/>
      <c r="N16" s="301"/>
      <c r="O16" s="302"/>
    </row>
    <row r="17" spans="1:15" ht="12.75" customHeight="1">
      <c r="A17" s="223" t="s">
        <v>116</v>
      </c>
      <c r="B17" s="224" t="s">
        <v>145</v>
      </c>
      <c r="C17" s="217">
        <v>4211</v>
      </c>
      <c r="D17" s="217">
        <v>4211</v>
      </c>
      <c r="E17" s="217">
        <v>4211</v>
      </c>
      <c r="F17" s="217">
        <v>4211</v>
      </c>
      <c r="G17" s="217">
        <v>4211</v>
      </c>
      <c r="H17" s="217">
        <v>4211</v>
      </c>
      <c r="I17" s="217">
        <v>4211</v>
      </c>
      <c r="J17" s="217">
        <v>4211</v>
      </c>
      <c r="K17" s="217">
        <v>4211</v>
      </c>
      <c r="L17" s="217">
        <v>4211</v>
      </c>
      <c r="M17" s="217">
        <v>4211</v>
      </c>
      <c r="N17" s="217">
        <v>4225</v>
      </c>
      <c r="O17" s="218">
        <f t="shared" si="1"/>
        <v>50546</v>
      </c>
    </row>
    <row r="18" spans="1:15" ht="12.75" customHeight="1">
      <c r="A18" s="212" t="s">
        <v>117</v>
      </c>
      <c r="B18" s="213" t="s">
        <v>224</v>
      </c>
      <c r="C18" s="214">
        <v>821</v>
      </c>
      <c r="D18" s="214">
        <v>821</v>
      </c>
      <c r="E18" s="214">
        <v>821</v>
      </c>
      <c r="F18" s="214">
        <v>821</v>
      </c>
      <c r="G18" s="214">
        <v>821</v>
      </c>
      <c r="H18" s="214">
        <v>821</v>
      </c>
      <c r="I18" s="214">
        <v>821</v>
      </c>
      <c r="J18" s="214">
        <v>821</v>
      </c>
      <c r="K18" s="214">
        <v>821</v>
      </c>
      <c r="L18" s="214">
        <v>821</v>
      </c>
      <c r="M18" s="214">
        <v>821</v>
      </c>
      <c r="N18" s="214">
        <v>826</v>
      </c>
      <c r="O18" s="215">
        <f t="shared" si="1"/>
        <v>9857</v>
      </c>
    </row>
    <row r="19" spans="1:15" ht="12.75" customHeight="1">
      <c r="A19" s="212" t="s">
        <v>118</v>
      </c>
      <c r="B19" s="219" t="s">
        <v>464</v>
      </c>
      <c r="C19" s="214">
        <v>3921</v>
      </c>
      <c r="D19" s="214">
        <v>3921</v>
      </c>
      <c r="E19" s="214">
        <v>6702</v>
      </c>
      <c r="F19" s="214">
        <v>4921</v>
      </c>
      <c r="G19" s="214">
        <v>4921</v>
      </c>
      <c r="H19" s="214">
        <v>4921</v>
      </c>
      <c r="I19" s="214">
        <v>4921</v>
      </c>
      <c r="J19" s="214">
        <v>4921</v>
      </c>
      <c r="K19" s="214">
        <v>8265</v>
      </c>
      <c r="L19" s="214">
        <v>6246</v>
      </c>
      <c r="M19" s="214">
        <v>2596</v>
      </c>
      <c r="N19" s="214">
        <v>2796</v>
      </c>
      <c r="O19" s="215">
        <f t="shared" si="1"/>
        <v>59052</v>
      </c>
    </row>
    <row r="20" spans="1:15" ht="12.75" customHeight="1">
      <c r="A20" s="212" t="s">
        <v>119</v>
      </c>
      <c r="B20" s="219" t="s">
        <v>465</v>
      </c>
      <c r="C20" s="214">
        <v>884</v>
      </c>
      <c r="D20" s="214">
        <v>884</v>
      </c>
      <c r="E20" s="214">
        <v>884</v>
      </c>
      <c r="F20" s="214">
        <v>884</v>
      </c>
      <c r="G20" s="214">
        <v>884</v>
      </c>
      <c r="H20" s="214">
        <v>884</v>
      </c>
      <c r="I20" s="214">
        <v>884</v>
      </c>
      <c r="J20" s="214">
        <v>884</v>
      </c>
      <c r="K20" s="214">
        <v>884</v>
      </c>
      <c r="L20" s="214">
        <v>884</v>
      </c>
      <c r="M20" s="214">
        <v>884</v>
      </c>
      <c r="N20" s="214">
        <v>885</v>
      </c>
      <c r="O20" s="215">
        <f t="shared" si="1"/>
        <v>10609</v>
      </c>
    </row>
    <row r="21" spans="1:15" ht="12.75" customHeight="1">
      <c r="A21" s="212" t="s">
        <v>120</v>
      </c>
      <c r="B21" s="219" t="s">
        <v>226</v>
      </c>
      <c r="C21" s="214">
        <v>1246</v>
      </c>
      <c r="D21" s="214">
        <v>2903</v>
      </c>
      <c r="E21" s="214">
        <v>2903</v>
      </c>
      <c r="F21" s="214">
        <v>2903</v>
      </c>
      <c r="G21" s="214">
        <v>2903</v>
      </c>
      <c r="H21" s="214">
        <v>2904</v>
      </c>
      <c r="I21" s="214">
        <v>2904</v>
      </c>
      <c r="J21" s="214">
        <v>2904</v>
      </c>
      <c r="K21" s="214">
        <v>7016</v>
      </c>
      <c r="L21" s="214">
        <v>7016</v>
      </c>
      <c r="M21" s="214">
        <v>7016</v>
      </c>
      <c r="N21" s="214">
        <v>7016</v>
      </c>
      <c r="O21" s="215">
        <f t="shared" si="1"/>
        <v>49634</v>
      </c>
    </row>
    <row r="22" spans="1:15" ht="12.75" customHeight="1">
      <c r="A22" s="212" t="s">
        <v>121</v>
      </c>
      <c r="B22" s="219" t="s">
        <v>5</v>
      </c>
      <c r="C22" s="214"/>
      <c r="D22" s="214"/>
      <c r="E22" s="214">
        <v>3400</v>
      </c>
      <c r="F22" s="214">
        <v>1076</v>
      </c>
      <c r="G22" s="214"/>
      <c r="H22" s="214"/>
      <c r="I22" s="214"/>
      <c r="J22" s="214">
        <v>868</v>
      </c>
      <c r="K22" s="214">
        <v>25312</v>
      </c>
      <c r="L22" s="214"/>
      <c r="M22" s="214"/>
      <c r="N22" s="214"/>
      <c r="O22" s="215">
        <f t="shared" si="1"/>
        <v>30656</v>
      </c>
    </row>
    <row r="23" spans="1:15" ht="12.75" customHeight="1">
      <c r="A23" s="212" t="s">
        <v>122</v>
      </c>
      <c r="B23" s="213" t="s">
        <v>227</v>
      </c>
      <c r="C23" s="214"/>
      <c r="D23" s="214"/>
      <c r="E23" s="214">
        <v>3645</v>
      </c>
      <c r="F23" s="214"/>
      <c r="G23" s="214"/>
      <c r="H23" s="214"/>
      <c r="I23" s="214">
        <v>1256</v>
      </c>
      <c r="J23" s="214">
        <v>776</v>
      </c>
      <c r="K23" s="214">
        <v>2360</v>
      </c>
      <c r="L23" s="214"/>
      <c r="M23" s="214"/>
      <c r="N23" s="214"/>
      <c r="O23" s="215">
        <f t="shared" si="1"/>
        <v>8037</v>
      </c>
    </row>
    <row r="24" spans="1:15" ht="12.75" customHeight="1">
      <c r="A24" s="212" t="s">
        <v>123</v>
      </c>
      <c r="B24" s="219" t="s">
        <v>24</v>
      </c>
      <c r="C24" s="214"/>
      <c r="D24" s="214"/>
      <c r="E24" s="214"/>
      <c r="F24" s="214"/>
      <c r="G24" s="214"/>
      <c r="H24" s="214"/>
      <c r="I24" s="214"/>
      <c r="J24" s="214"/>
      <c r="K24" s="214">
        <v>367</v>
      </c>
      <c r="L24" s="214"/>
      <c r="M24" s="214"/>
      <c r="N24" s="214"/>
      <c r="O24" s="215">
        <f t="shared" si="1"/>
        <v>367</v>
      </c>
    </row>
    <row r="25" spans="1:15" ht="12.75" customHeight="1" thickBot="1">
      <c r="A25" s="212" t="s">
        <v>124</v>
      </c>
      <c r="B25" s="219" t="s">
        <v>393</v>
      </c>
      <c r="C25" s="214">
        <v>2570</v>
      </c>
      <c r="D25" s="214">
        <v>913</v>
      </c>
      <c r="E25" s="214">
        <v>913</v>
      </c>
      <c r="F25" s="214">
        <v>913</v>
      </c>
      <c r="G25" s="214">
        <v>913</v>
      </c>
      <c r="H25" s="214">
        <v>913</v>
      </c>
      <c r="I25" s="214">
        <v>913</v>
      </c>
      <c r="J25" s="214">
        <v>913</v>
      </c>
      <c r="K25" s="214">
        <v>913</v>
      </c>
      <c r="L25" s="214">
        <v>913</v>
      </c>
      <c r="M25" s="214">
        <v>913</v>
      </c>
      <c r="N25" s="214">
        <v>814</v>
      </c>
      <c r="O25" s="215">
        <f t="shared" si="1"/>
        <v>12514</v>
      </c>
    </row>
    <row r="26" spans="1:15" ht="12.75" customHeight="1" thickBot="1">
      <c r="A26" s="225" t="s">
        <v>125</v>
      </c>
      <c r="B26" s="220" t="s">
        <v>394</v>
      </c>
      <c r="C26" s="221">
        <f t="shared" ref="C26:M26" si="3">SUM(C17:C25)</f>
        <v>13653</v>
      </c>
      <c r="D26" s="221">
        <f t="shared" si="3"/>
        <v>13653</v>
      </c>
      <c r="E26" s="221">
        <f t="shared" si="3"/>
        <v>23479</v>
      </c>
      <c r="F26" s="221">
        <f t="shared" si="3"/>
        <v>15729</v>
      </c>
      <c r="G26" s="221">
        <f t="shared" si="3"/>
        <v>14653</v>
      </c>
      <c r="H26" s="221">
        <f t="shared" si="3"/>
        <v>14654</v>
      </c>
      <c r="I26" s="221">
        <f t="shared" si="3"/>
        <v>15910</v>
      </c>
      <c r="J26" s="221">
        <f t="shared" si="3"/>
        <v>16298</v>
      </c>
      <c r="K26" s="221">
        <f t="shared" si="3"/>
        <v>50149</v>
      </c>
      <c r="L26" s="221">
        <f t="shared" si="3"/>
        <v>20091</v>
      </c>
      <c r="M26" s="221">
        <f t="shared" si="3"/>
        <v>16441</v>
      </c>
      <c r="N26" s="221">
        <f>SUM(N17:N25)</f>
        <v>16562</v>
      </c>
      <c r="O26" s="222">
        <f t="shared" si="1"/>
        <v>231272</v>
      </c>
    </row>
    <row r="27" spans="1:15" ht="12.75" customHeight="1" thickBot="1">
      <c r="A27" s="225" t="s">
        <v>126</v>
      </c>
      <c r="B27" s="226" t="s">
        <v>466</v>
      </c>
      <c r="C27" s="227">
        <f t="shared" ref="C27:N27" si="4">C15-C26</f>
        <v>7447</v>
      </c>
      <c r="D27" s="227">
        <f t="shared" si="4"/>
        <v>7447</v>
      </c>
      <c r="E27" s="227">
        <f t="shared" si="4"/>
        <v>7447</v>
      </c>
      <c r="F27" s="227">
        <f t="shared" si="4"/>
        <v>7447</v>
      </c>
      <c r="G27" s="227">
        <f t="shared" si="4"/>
        <v>7447</v>
      </c>
      <c r="H27" s="227">
        <f t="shared" si="4"/>
        <v>7447</v>
      </c>
      <c r="I27" s="227">
        <f t="shared" si="4"/>
        <v>6447</v>
      </c>
      <c r="J27" s="227">
        <f t="shared" si="4"/>
        <v>5447</v>
      </c>
      <c r="K27" s="227">
        <f t="shared" si="4"/>
        <v>69057</v>
      </c>
      <c r="L27" s="227">
        <f t="shared" si="4"/>
        <v>75925</v>
      </c>
      <c r="M27" s="274">
        <f t="shared" si="4"/>
        <v>77518</v>
      </c>
      <c r="N27" s="275">
        <f t="shared" si="4"/>
        <v>80878</v>
      </c>
      <c r="O27" s="276" t="s">
        <v>463</v>
      </c>
    </row>
  </sheetData>
  <mergeCells count="2">
    <mergeCell ref="B4:O4"/>
    <mergeCell ref="B16:O16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3</vt:i4>
      </vt:variant>
    </vt:vector>
  </HeadingPairs>
  <TitlesOfParts>
    <vt:vector size="12" baseType="lpstr">
      <vt:lpstr>1.1.sz.mell.</vt:lpstr>
      <vt:lpstr>1.2.sz.mell.  </vt:lpstr>
      <vt:lpstr>2.1.sz.mell  </vt:lpstr>
      <vt:lpstr>2.2.sz.mell  </vt:lpstr>
      <vt:lpstr>3.sz.mell.</vt:lpstr>
      <vt:lpstr>4.sz.mell.</vt:lpstr>
      <vt:lpstr>5. sz. mell</vt:lpstr>
      <vt:lpstr>6. sz. mell</vt:lpstr>
      <vt:lpstr>7. sz. mell.</vt:lpstr>
      <vt:lpstr>'1.1.sz.mell.'!Nyomtatási_terület</vt:lpstr>
      <vt:lpstr>'1.2.sz.mell.  '!Nyomtatási_terület</vt:lpstr>
      <vt:lpstr>'2.1.sz.mell 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Dell</cp:lastModifiedBy>
  <cp:lastPrinted>2016-06-23T08:17:00Z</cp:lastPrinted>
  <dcterms:created xsi:type="dcterms:W3CDTF">1999-10-30T10:30:45Z</dcterms:created>
  <dcterms:modified xsi:type="dcterms:W3CDTF">2016-06-23T08:22:49Z</dcterms:modified>
</cp:coreProperties>
</file>