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81" activeTab="2"/>
  </bookViews>
  <sheets>
    <sheet name="I. m. kiemelt ei" sheetId="1" r:id="rId1"/>
    <sheet name="1. m. Bevétel" sheetId="2" r:id="rId2"/>
    <sheet name="2. m. Kiadások" sheetId="3" r:id="rId3"/>
    <sheet name="3. beruházások felújítások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Átadott">'[4]flag_1'!#REF!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1">'[4]flag_1'!#REF!</definedName>
    <definedName name="FGL" localSheetId="2">'[4]flag_1'!#REF!</definedName>
    <definedName name="FGL">'[4]flag_1'!#REF!</definedName>
    <definedName name="fgl1" localSheetId="1">'[4]flag_1'!#REF!</definedName>
    <definedName name="fgl1" localSheetId="2">'[4]flag_1'!#REF!</definedName>
    <definedName name="fgl1">'[4]flag_1'!#REF!</definedName>
    <definedName name="FLAG" localSheetId="1">'[4]flag_1'!#REF!</definedName>
    <definedName name="FLAG" localSheetId="2">'[4]flag_1'!#REF!</definedName>
    <definedName name="FLAG">'[4]flag_1'!#REF!</definedName>
    <definedName name="flag1" localSheetId="1">'[4]flag_1'!#REF!</definedName>
    <definedName name="flag1" localSheetId="2">'[4]flag_1'!#REF!</definedName>
    <definedName name="flag1">'[4]flag_1'!#REF!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ész">'[4]flag_1'!#REF!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1">'[4]flag_1'!#REF!</definedName>
    <definedName name="KSZ1" localSheetId="2">'[4]flag_1'!#REF!</definedName>
    <definedName name="KSZ1">'[4]flag_1'!#REF!</definedName>
    <definedName name="ksz11" localSheetId="1">'[4]flag_1'!#REF!</definedName>
    <definedName name="ksz11" localSheetId="2">'[4]flag_1'!#REF!</definedName>
    <definedName name="ksz11">'[4]flag_1'!#REF!</definedName>
    <definedName name="l">'[4]flag_1'!#REF!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1">'1. m. Bevétel'!$A$1:$E$95</definedName>
    <definedName name="_xlnm.Print_Area" localSheetId="2">'2. m. Kiadások'!$A$1:$E$123</definedName>
    <definedName name="_xlnm.Print_Area" localSheetId="3">'3. beruházások felújítások'!$A$1:$F$41</definedName>
    <definedName name="_xlnm.Print_Area" localSheetId="0">'I. m. kiemelt ei'!$A$1:$C$28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<sst xmlns="http://schemas.openxmlformats.org/spreadsheetml/2006/main" count="489" uniqueCount="447">
  <si>
    <t>ÖNKORMÁNYZATI ELŐIRÁNYZATOK</t>
  </si>
  <si>
    <t>Beruházások és felújítások (E Ft)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</si>
  <si>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</si>
  <si>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</si>
  <si>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</si>
  <si>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</si>
  <si>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</si>
  <si>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</si>
  <si>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</si>
  <si>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</si>
  <si>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</si>
  <si>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</si>
  <si>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</si>
  <si>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</si>
  <si>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</si>
  <si>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</si>
  <si>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</si>
  <si>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</si>
  <si>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</si>
  <si>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</si>
  <si>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</si>
  <si>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</si>
  <si>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</si>
  <si>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</si>
  <si>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</si>
  <si>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</si>
  <si>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</si>
  <si>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</si>
  <si>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</si>
  <si>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</si>
  <si>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</si>
  <si>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</si>
  <si>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</si>
  <si>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</si>
  <si>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</si>
  <si>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</si>
  <si>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</si>
  <si>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</si>
  <si>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</si>
  <si>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</si>
  <si>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</si>
  <si>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</si>
  <si>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</si>
  <si>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</si>
  <si>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</si>
  <si>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</si>
  <si>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</si>
  <si>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</si>
  <si>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</si>
  <si>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</si>
  <si>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</si>
  <si>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</si>
  <si>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</si>
  <si>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</si>
  <si>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</si>
  <si>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</si>
  <si>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</si>
  <si>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</si>
  <si>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</si>
  <si>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</si>
  <si>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</si>
  <si>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</si>
  <si>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</si>
  <si>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</si>
  <si>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</si>
  <si>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</si>
  <si>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</si>
  <si>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</si>
  <si>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</si>
  <si>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</si>
  <si>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</si>
  <si>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</si>
  <si>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</si>
  <si>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</si>
  <si>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</si>
  <si>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</si>
  <si>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</si>
  <si>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</si>
  <si>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</si>
  <si>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</si>
  <si>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</si>
  <si>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</si>
  <si>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</si>
  <si>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</si>
  <si>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</si>
  <si>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</si>
  <si>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</si>
  <si>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</si>
  <si>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</si>
  <si>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</si>
  <si>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</si>
  <si>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</si>
  <si>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</si>
  <si>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</si>
  <si>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</si>
  <si>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</si>
  <si>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</si>
  <si>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</si>
  <si>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</si>
  <si>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</si>
  <si>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</si>
  <si>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</si>
  <si>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</si>
  <si>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</si>
  <si>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</si>
  <si>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</si>
  <si>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</si>
  <si>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</si>
  <si>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</si>
  <si>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</si>
  <si>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</si>
  <si>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</si>
  <si>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</si>
  <si>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</si>
  <si>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</si>
  <si>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</si>
  <si>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</si>
  <si>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</si>
  <si>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</si>
  <si>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</si>
  <si>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</si>
  <si>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</si>
  <si>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</si>
  <si>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</si>
  <si>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</si>
  <si>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</si>
  <si>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</si>
  <si>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</si>
  <si>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</si>
  <si>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</si>
  <si>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</si>
  <si>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</si>
  <si>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</si>
  <si>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</si>
  <si>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</si>
  <si>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</si>
  <si>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</si>
  <si>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</si>
  <si>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</si>
  <si>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</si>
  <si>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</si>
  <si>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</si>
  <si>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</si>
  <si>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</si>
  <si>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</si>
  <si>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</si>
  <si>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</si>
  <si>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</si>
  <si>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</si>
  <si>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</si>
  <si>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</si>
  <si>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</si>
  <si>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</si>
  <si>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</si>
  <si>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</si>
  <si>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</si>
  <si>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</si>
  <si>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</si>
  <si>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</si>
  <si>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</si>
  <si>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</si>
  <si>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</si>
  <si>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</si>
  <si>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</si>
  <si>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</si>
  <si>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</si>
  <si>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</si>
  <si>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</si>
  <si>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</si>
  <si>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</si>
  <si>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</si>
  <si>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</si>
  <si>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</si>
  <si>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</si>
  <si>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</si>
  <si>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</si>
  <si>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</si>
  <si>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</si>
  <si>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</si>
  <si>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</si>
  <si>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</si>
  <si>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</si>
  <si>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</si>
  <si>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</si>
  <si>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</si>
  <si>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</si>
  <si>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</si>
  <si>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</si>
  <si>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</si>
  <si>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</si>
  <si>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</si>
  <si>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</si>
  <si>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</si>
  <si>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</si>
  <si>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</si>
  <si>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</si>
  <si>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</si>
  <si>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</si>
  <si>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</si>
  <si>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</si>
  <si>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</si>
  <si>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</si>
  <si>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</si>
  <si>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</si>
  <si>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</si>
  <si>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</si>
  <si>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</si>
  <si>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</si>
  <si>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</si>
  <si>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</si>
  <si>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</si>
  <si>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</si>
  <si>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</si>
  <si>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</si>
  <si>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</si>
  <si>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</si>
  <si>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</si>
  <si>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</si>
  <si>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</si>
  <si>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</si>
  <si>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</si>
  <si>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</si>
  <si>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</si>
  <si>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</si>
  <si>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</si>
  <si>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</si>
  <si>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</si>
  <si>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</si>
  <si>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</si>
  <si>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</si>
  <si>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</si>
  <si>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</si>
  <si>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</si>
  <si>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</si>
  <si>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</si>
  <si>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</si>
  <si>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</si>
  <si>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</si>
  <si>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</si>
  <si>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</si>
  <si>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</si>
  <si>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</si>
  <si>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</si>
  <si>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</si>
  <si>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</si>
  <si>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</si>
  <si>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</si>
  <si>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</si>
  <si>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</si>
  <si>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</si>
  <si>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</si>
  <si>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</si>
  <si>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</si>
  <si>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</si>
  <si>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</si>
  <si>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</si>
  <si>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</si>
  <si>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</si>
  <si>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</si>
  <si>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</si>
  <si>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</si>
  <si>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</si>
  <si>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</si>
  <si>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</si>
  <si>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</si>
  <si>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</si>
  <si>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</si>
  <si>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</si>
  <si>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</si>
  <si>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</si>
  <si>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</si>
  <si>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</si>
  <si>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</si>
  <si>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</si>
  <si>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</si>
  <si>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</si>
  <si>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</si>
  <si>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</si>
  <si>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</si>
  <si>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</si>
  <si>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</si>
  <si>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</si>
  <si>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</si>
  <si>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</si>
  <si>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</si>
  <si>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</si>
  <si>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</si>
  <si>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</si>
  <si>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</si>
  <si>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</si>
  <si>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</si>
  <si>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</si>
  <si>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</si>
  <si>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</si>
  <si>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</si>
  <si>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</si>
  <si>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</si>
  <si>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</si>
  <si>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</si>
  <si>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</si>
  <si>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</si>
  <si>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</si>
  <si>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</si>
  <si>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</si>
  <si>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</si>
  <si>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</si>
  <si>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</si>
  <si>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</si>
  <si>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</si>
  <si>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</si>
  <si>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</si>
  <si>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</si>
  <si>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</si>
  <si>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</si>
  <si>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</si>
  <si>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</si>
  <si>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</si>
  <si>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</si>
  <si>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</si>
  <si>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</si>
  <si>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</si>
  <si>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</si>
  <si>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</si>
  <si>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</si>
  <si>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</si>
  <si>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</si>
  <si>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</si>
  <si>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</si>
  <si>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</si>
  <si>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</si>
  <si>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</si>
  <si>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</si>
  <si>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</si>
  <si>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</si>
  <si>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</si>
  <si>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</si>
  <si>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</si>
  <si>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</si>
  <si>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</si>
  <si>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</si>
  <si>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</si>
  <si>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</si>
  <si>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</si>
  <si>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</si>
  <si>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</si>
  <si>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</si>
  <si>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</si>
  <si>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</si>
  <si>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</si>
  <si>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</si>
  <si>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</si>
  <si>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</si>
  <si>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</si>
  <si>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</si>
  <si>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</si>
  <si>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</si>
  <si>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</si>
  <si>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</si>
  <si>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</si>
  <si>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</si>
  <si>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</si>
  <si>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</si>
  <si>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</si>
  <si>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</si>
  <si>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</si>
  <si>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</si>
  <si>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</si>
  <si>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</si>
  <si>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</si>
  <si>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</si>
  <si>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</si>
  <si>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</si>
  <si>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</si>
  <si>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</si>
  <si>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</si>
  <si>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</si>
  <si>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</si>
  <si>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</si>
  <si>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</si>
  <si>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</si>
  <si>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</si>
  <si>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</si>
  <si>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</si>
  <si>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</si>
  <si>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</si>
  <si>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</si>
  <si>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</si>
  <si>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</si>
  <si>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</si>
  <si>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</si>
  <si>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</si>
  <si>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</si>
  <si>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</si>
  <si>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</si>
  <si>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</si>
  <si>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</si>
  <si>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</si>
  <si>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</si>
  <si>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</si>
  <si>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</si>
  <si>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</si>
  <si>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</si>
  <si>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</si>
  <si>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</si>
  <si>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</si>
  <si>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</si>
  <si>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</si>
  <si>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</si>
  <si>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</si>
  <si>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</si>
  <si>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</si>
  <si>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</si>
  <si>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</si>
  <si>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</si>
  <si>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</si>
  <si>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</si>
  <si>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</si>
  <si>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</si>
  <si>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</si>
  <si>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</si>
  <si>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</si>
  <si>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</si>
  <si>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</si>
  <si>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</si>
  <si>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</si>
  <si>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</si>
  <si>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</si>
  <si>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</si>
  <si>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</si>
  <si>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ÖNKORMÁNYZAT ÖSSZESEN</t>
  </si>
  <si>
    <t>Működési költségvetés előirányzat csoport</t>
  </si>
  <si>
    <t xml:space="preserve">Felhalmozási költségvetés előirányzat csoport </t>
  </si>
  <si>
    <t>K.5.1.ebből tartalék</t>
  </si>
  <si>
    <t>Egyéb tárgyi eszköz berszerzés</t>
  </si>
  <si>
    <t>Vizmű vagyon felújítása</t>
  </si>
  <si>
    <t>I. melléklet</t>
  </si>
  <si>
    <t>Működési kiadások (Ft)</t>
  </si>
  <si>
    <t>1. melléklet</t>
  </si>
  <si>
    <t>Ebergőc Község Önkormányzat 2018. évi költségvetése</t>
  </si>
  <si>
    <t>Bevételek (Ft)</t>
  </si>
  <si>
    <t>Ebergőc Község Önkormányzat  2018. évi költségvetése</t>
  </si>
  <si>
    <t>Hivatal ablakainak, fűtési rendszerének korszerűsítésa</t>
  </si>
  <si>
    <t>Járda felújítás</t>
  </si>
  <si>
    <t>Eredeti előirányzat</t>
  </si>
  <si>
    <t>Módosított előirányzat</t>
  </si>
  <si>
    <t>3. meklléklet</t>
  </si>
  <si>
    <t>2.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</si>
</sst>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6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62">
      <alignment/>
      <protection/>
    </xf>
    <xf numFmtId="0" fontId="14" fillId="0" borderId="0" xfId="62" applyFont="1">
      <alignment/>
      <protection/>
    </xf>
    <xf numFmtId="0" fontId="14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11" fillId="33" borderId="11" xfId="62" applyFont="1" applyFill="1" applyBorder="1">
      <alignment/>
      <protection/>
    </xf>
    <xf numFmtId="0" fontId="12" fillId="0" borderId="0" xfId="62" applyFont="1">
      <alignment/>
      <protection/>
    </xf>
    <xf numFmtId="0" fontId="4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9" fillId="10" borderId="10" xfId="62" applyFont="1" applyFill="1" applyBorder="1" applyAlignment="1">
      <alignment horizontal="left" vertical="center" wrapText="1"/>
      <protection/>
    </xf>
    <xf numFmtId="0" fontId="6" fillId="10" borderId="10" xfId="62" applyFont="1" applyFill="1" applyBorder="1" applyAlignment="1">
      <alignment horizontal="left" vertical="center"/>
      <protection/>
    </xf>
    <xf numFmtId="0" fontId="6" fillId="5" borderId="10" xfId="62" applyFont="1" applyFill="1" applyBorder="1">
      <alignment/>
      <protection/>
    </xf>
    <xf numFmtId="0" fontId="6" fillId="5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 wrapText="1"/>
      <protection/>
    </xf>
    <xf numFmtId="0" fontId="6" fillId="33" borderId="10" xfId="62" applyFont="1" applyFill="1" applyBorder="1">
      <alignment/>
      <protection/>
    </xf>
    <xf numFmtId="0" fontId="16" fillId="33" borderId="10" xfId="62" applyFont="1" applyFill="1" applyBorder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wrapText="1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vertical="center"/>
      <protection/>
    </xf>
    <xf numFmtId="165" fontId="5" fillId="0" borderId="10" xfId="62" applyNumberFormat="1" applyFont="1" applyFill="1" applyBorder="1" applyAlignment="1">
      <alignment vertical="center"/>
      <protection/>
    </xf>
    <xf numFmtId="165" fontId="4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vertical="center" wrapText="1"/>
      <protection/>
    </xf>
    <xf numFmtId="165" fontId="11" fillId="0" borderId="10" xfId="62" applyNumberFormat="1" applyFont="1" applyFill="1" applyBorder="1" applyAlignment="1">
      <alignment vertical="center"/>
      <protection/>
    </xf>
    <xf numFmtId="0" fontId="5" fillId="34" borderId="10" xfId="62" applyFont="1" applyFill="1" applyBorder="1" applyAlignment="1">
      <alignment horizontal="left" vertical="center" wrapText="1"/>
      <protection/>
    </xf>
    <xf numFmtId="0" fontId="8" fillId="34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/>
      <protection/>
    </xf>
    <xf numFmtId="0" fontId="17" fillId="35" borderId="10" xfId="62" applyFont="1" applyFill="1" applyBorder="1">
      <alignment/>
      <protection/>
    </xf>
    <xf numFmtId="164" fontId="5" fillId="0" borderId="10" xfId="62" applyNumberFormat="1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>
      <alignment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/>
      <protection/>
    </xf>
    <xf numFmtId="3" fontId="64" fillId="0" borderId="10" xfId="0" applyNumberFormat="1" applyFont="1" applyBorder="1" applyAlignment="1">
      <alignment/>
    </xf>
    <xf numFmtId="3" fontId="0" fillId="36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/>
    </xf>
    <xf numFmtId="3" fontId="60" fillId="0" borderId="0" xfId="62" applyNumberFormat="1" applyFont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2" fillId="0" borderId="0" xfId="62" applyFont="1" applyAlignment="1">
      <alignment horizontal="center" wrapText="1"/>
      <protection/>
    </xf>
    <xf numFmtId="0" fontId="18" fillId="0" borderId="11" xfId="62" applyFont="1" applyBorder="1">
      <alignment/>
      <protection/>
    </xf>
    <xf numFmtId="0" fontId="66" fillId="0" borderId="0" xfId="62" applyFont="1">
      <alignment/>
      <protection/>
    </xf>
    <xf numFmtId="0" fontId="5" fillId="0" borderId="10" xfId="62" applyFont="1" applyFill="1" applyBorder="1" applyAlignment="1">
      <alignment horizontal="center" wrapText="1"/>
      <protection/>
    </xf>
    <xf numFmtId="0" fontId="0" fillId="0" borderId="12" xfId="62" applyBorder="1">
      <alignment/>
      <protection/>
    </xf>
    <xf numFmtId="0" fontId="0" fillId="0" borderId="0" xfId="62" applyFont="1" applyAlignment="1">
      <alignment horizontal="right"/>
      <protection/>
    </xf>
    <xf numFmtId="3" fontId="60" fillId="0" borderId="10" xfId="62" applyNumberFormat="1" applyFont="1" applyBorder="1">
      <alignment/>
      <protection/>
    </xf>
    <xf numFmtId="3" fontId="14" fillId="0" borderId="10" xfId="62" applyNumberFormat="1" applyFont="1" applyBorder="1">
      <alignment/>
      <protection/>
    </xf>
    <xf numFmtId="3" fontId="0" fillId="0" borderId="10" xfId="62" applyNumberFormat="1" applyBorder="1">
      <alignment/>
      <protection/>
    </xf>
    <xf numFmtId="3" fontId="8" fillId="0" borderId="10" xfId="62" applyNumberFormat="1" applyFont="1" applyFill="1" applyBorder="1" applyAlignment="1">
      <alignment horizontal="right" vertical="center" wrapText="1"/>
      <protection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3" fontId="7" fillId="0" borderId="10" xfId="62" applyNumberFormat="1" applyFont="1" applyFill="1" applyBorder="1" applyAlignment="1">
      <alignment horizontal="right" vertical="center" wrapText="1"/>
      <protection/>
    </xf>
    <xf numFmtId="3" fontId="7" fillId="0" borderId="10" xfId="62" applyNumberFormat="1" applyFont="1" applyFill="1" applyBorder="1" applyAlignment="1">
      <alignment horizontal="left" vertical="center" wrapText="1"/>
      <protection/>
    </xf>
    <xf numFmtId="3" fontId="8" fillId="0" borderId="10" xfId="62" applyNumberFormat="1" applyFont="1" applyFill="1" applyBorder="1" applyAlignment="1">
      <alignment horizontal="right" vertical="center"/>
      <protection/>
    </xf>
    <xf numFmtId="3" fontId="8" fillId="0" borderId="10" xfId="62" applyNumberFormat="1" applyFont="1" applyFill="1" applyBorder="1" applyAlignment="1">
      <alignment horizontal="left" vertical="center"/>
      <protection/>
    </xf>
    <xf numFmtId="3" fontId="7" fillId="0" borderId="10" xfId="62" applyNumberFormat="1" applyFont="1" applyFill="1" applyBorder="1" applyAlignment="1">
      <alignment horizontal="right" vertical="center"/>
      <protection/>
    </xf>
    <xf numFmtId="3" fontId="7" fillId="0" borderId="10" xfId="62" applyNumberFormat="1" applyFont="1" applyFill="1" applyBorder="1" applyAlignment="1">
      <alignment horizontal="left" vertical="center"/>
      <protection/>
    </xf>
    <xf numFmtId="3" fontId="18" fillId="0" borderId="10" xfId="62" applyNumberFormat="1" applyFont="1" applyBorder="1">
      <alignment/>
      <protection/>
    </xf>
    <xf numFmtId="3" fontId="11" fillId="33" borderId="11" xfId="62" applyNumberFormat="1" applyFont="1" applyFill="1" applyBorder="1">
      <alignment/>
      <protection/>
    </xf>
    <xf numFmtId="3" fontId="9" fillId="10" borderId="10" xfId="62" applyNumberFormat="1" applyFont="1" applyFill="1" applyBorder="1" applyAlignment="1">
      <alignment horizontal="right"/>
      <protection/>
    </xf>
    <xf numFmtId="3" fontId="6" fillId="33" borderId="10" xfId="62" applyNumberFormat="1" applyFont="1" applyFill="1" applyBorder="1" applyAlignment="1">
      <alignment horizontal="right"/>
      <protection/>
    </xf>
    <xf numFmtId="3" fontId="6" fillId="10" borderId="10" xfId="62" applyNumberFormat="1" applyFont="1" applyFill="1" applyBorder="1" applyAlignment="1">
      <alignment horizontal="right" vertical="center" wrapText="1"/>
      <protection/>
    </xf>
    <xf numFmtId="3" fontId="16" fillId="33" borderId="10" xfId="62" applyNumberFormat="1" applyFont="1" applyFill="1" applyBorder="1">
      <alignment/>
      <protection/>
    </xf>
    <xf numFmtId="3" fontId="4" fillId="10" borderId="10" xfId="62" applyNumberFormat="1" applyFont="1" applyFill="1" applyBorder="1" applyAlignment="1">
      <alignment horizontal="right" vertical="center"/>
      <protection/>
    </xf>
    <xf numFmtId="3" fontId="4" fillId="5" borderId="10" xfId="62" applyNumberFormat="1" applyFont="1" applyFill="1" applyBorder="1" applyAlignment="1">
      <alignment horizontal="right" vertical="center"/>
      <protection/>
    </xf>
    <xf numFmtId="3" fontId="24" fillId="0" borderId="10" xfId="66" applyNumberFormat="1" applyBorder="1">
      <alignment/>
      <protection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 indent="4"/>
    </xf>
    <xf numFmtId="0" fontId="8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10" xfId="62" applyFont="1" applyBorder="1" applyAlignment="1">
      <alignment wrapText="1"/>
      <protection/>
    </xf>
    <xf numFmtId="0" fontId="11" fillId="0" borderId="11" xfId="62" applyFont="1" applyBorder="1" applyAlignment="1">
      <alignment wrapText="1"/>
      <protection/>
    </xf>
    <xf numFmtId="3" fontId="14" fillId="0" borderId="11" xfId="62" applyNumberFormat="1" applyFont="1" applyBorder="1">
      <alignment/>
      <protection/>
    </xf>
    <xf numFmtId="3" fontId="18" fillId="0" borderId="11" xfId="62" applyNumberFormat="1" applyFont="1" applyBorder="1">
      <alignment/>
      <protection/>
    </xf>
    <xf numFmtId="0" fontId="6" fillId="10" borderId="10" xfId="62" applyFont="1" applyFill="1" applyBorder="1" applyAlignment="1">
      <alignment horizontal="right" vertical="center"/>
      <protection/>
    </xf>
    <xf numFmtId="0" fontId="15" fillId="0" borderId="0" xfId="62" applyFont="1" applyAlignment="1">
      <alignment horizontal="center" wrapText="1"/>
      <protection/>
    </xf>
    <xf numFmtId="0" fontId="0" fillId="0" borderId="0" xfId="62" applyFont="1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12" fillId="0" borderId="0" xfId="62" applyFont="1" applyAlignment="1">
      <alignment horizontal="center" wrapText="1"/>
      <protection/>
    </xf>
    <xf numFmtId="0" fontId="0" fillId="0" borderId="0" xfId="62" applyAlignment="1">
      <alignment horizontal="center" wrapText="1"/>
      <protection/>
    </xf>
    <xf numFmtId="0" fontId="0" fillId="0" borderId="10" xfId="62" applyFont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62" applyFont="1">
      <alignment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6" xfId="65"/>
    <cellStyle name="Normál 7" xfId="66"/>
    <cellStyle name="Normal_ered102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3">
      <selection activeCell="I8" sqref="I8"/>
    </sheetView>
  </sheetViews>
  <sheetFormatPr defaultColWidth="9.140625" defaultRowHeight="15"/>
  <cols>
    <col min="1" max="1" width="85.57421875" style="13" customWidth="1"/>
    <col min="2" max="2" width="18.8515625" style="13" customWidth="1"/>
    <col min="3" max="3" width="13.140625" style="13" bestFit="1" customWidth="1"/>
    <col min="4" max="16384" width="9.140625" style="13" customWidth="1"/>
  </cols>
  <sheetData>
    <row r="1" ht="18">
      <c r="A1" s="73" t="s">
        <v>438</v>
      </c>
    </row>
    <row r="2" ht="50.25" customHeight="1">
      <c r="A2" s="74" t="s">
        <v>412</v>
      </c>
    </row>
    <row r="3" ht="50.25" customHeight="1">
      <c r="A3" s="74"/>
    </row>
    <row r="4" ht="14.25">
      <c r="B4" s="79" t="s">
        <v>435</v>
      </c>
    </row>
    <row r="5" spans="2:3" ht="49.5" customHeight="1">
      <c r="B5" s="106" t="s">
        <v>443</v>
      </c>
      <c r="C5" s="107" t="s">
        <v>444</v>
      </c>
    </row>
    <row r="6" spans="1:3" ht="14.25">
      <c r="A6" s="15" t="s">
        <v>3</v>
      </c>
      <c r="B6" s="81">
        <f>'2. m. Kiadások'!C24</f>
        <v>3710000</v>
      </c>
      <c r="C6" s="108">
        <f>'2. m. Kiadások'!H24</f>
        <v>3660000</v>
      </c>
    </row>
    <row r="7" spans="1:3" ht="14.25">
      <c r="A7" s="15" t="s">
        <v>4</v>
      </c>
      <c r="B7" s="81">
        <f>'2. m. Kiadások'!C25</f>
        <v>824000</v>
      </c>
      <c r="C7" s="108">
        <f>'2. m. Kiadások'!H25</f>
        <v>760000</v>
      </c>
    </row>
    <row r="8" spans="1:3" ht="14.25">
      <c r="A8" s="15" t="s">
        <v>5</v>
      </c>
      <c r="B8" s="81">
        <f>'2. m. Kiadások'!C50</f>
        <v>7176000</v>
      </c>
      <c r="C8" s="108">
        <f>'2. m. Kiadások'!H50</f>
        <v>7635000</v>
      </c>
    </row>
    <row r="9" spans="1:3" ht="14.25">
      <c r="A9" s="15" t="s">
        <v>6</v>
      </c>
      <c r="B9" s="81">
        <f>'2. m. Kiadások'!E59</f>
        <v>1090000</v>
      </c>
      <c r="C9" s="108">
        <f>'2. m. Kiadások'!H59</f>
        <v>1090000</v>
      </c>
    </row>
    <row r="10" spans="1:3" ht="14.25">
      <c r="A10" s="15" t="s">
        <v>7</v>
      </c>
      <c r="B10" s="81">
        <f>'2. m. Kiadások'!E73</f>
        <v>1281813</v>
      </c>
      <c r="C10" s="108">
        <f>'2. m. Kiadások'!F73</f>
        <v>14462879</v>
      </c>
    </row>
    <row r="11" spans="1:3" s="76" customFormat="1" ht="14.25">
      <c r="A11" s="75" t="s">
        <v>432</v>
      </c>
      <c r="B11" s="91">
        <f>'2. m. Kiadások'!E71</f>
        <v>391813</v>
      </c>
      <c r="C11" s="109">
        <f>'2. m. Kiadások'!H71</f>
        <v>13567159</v>
      </c>
    </row>
    <row r="12" spans="1:3" ht="14.25">
      <c r="A12" s="15" t="s">
        <v>8</v>
      </c>
      <c r="B12" s="81">
        <f>'2. m. Kiadások'!E82</f>
        <v>130000</v>
      </c>
      <c r="C12" s="108">
        <f>'2. m. Kiadások'!H82</f>
        <v>321000</v>
      </c>
    </row>
    <row r="13" spans="1:3" ht="14.25">
      <c r="A13" s="15" t="s">
        <v>9</v>
      </c>
      <c r="B13" s="81">
        <f>'2. m. Kiadások'!E87</f>
        <v>19594991</v>
      </c>
      <c r="C13" s="108">
        <f>'2. m. Kiadások'!H87</f>
        <v>20320000</v>
      </c>
    </row>
    <row r="14" spans="1:3" ht="14.25">
      <c r="A14" s="15" t="s">
        <v>10</v>
      </c>
      <c r="B14" s="81"/>
      <c r="C14" s="108"/>
    </row>
    <row r="15" spans="1:3" ht="14.25">
      <c r="A15" s="16" t="s">
        <v>413</v>
      </c>
      <c r="B15" s="81">
        <f>SUM(B6:B14)-B11</f>
        <v>33806804</v>
      </c>
      <c r="C15" s="108">
        <f>SUM(C6:C14)-C11</f>
        <v>48248879</v>
      </c>
    </row>
    <row r="16" spans="1:3" ht="14.25">
      <c r="A16" s="16" t="s">
        <v>414</v>
      </c>
      <c r="B16" s="81">
        <f>'2. m. Kiadások'!E121</f>
        <v>464059</v>
      </c>
      <c r="C16" s="108">
        <f>'2. m. Kiadások'!F121</f>
        <v>467059</v>
      </c>
    </row>
    <row r="17" spans="1:3" ht="14.25">
      <c r="A17" s="17" t="s">
        <v>387</v>
      </c>
      <c r="B17" s="92">
        <f>SUM(B15:B16)</f>
        <v>34270863</v>
      </c>
      <c r="C17" s="92">
        <f>SUM(C15:C16)</f>
        <v>48715938</v>
      </c>
    </row>
    <row r="18" spans="1:3" ht="14.25">
      <c r="A18" s="15" t="s">
        <v>415</v>
      </c>
      <c r="B18" s="81">
        <f>'1. m. Bevétel'!E18</f>
        <v>11676467</v>
      </c>
      <c r="C18" s="108">
        <f>'1. m. Bevétel'!F18</f>
        <v>12209867</v>
      </c>
    </row>
    <row r="19" spans="1:3" ht="14.25">
      <c r="A19" s="15" t="s">
        <v>416</v>
      </c>
      <c r="B19" s="81">
        <f>'1. m. Bevétel'!E24</f>
        <v>10450743</v>
      </c>
      <c r="C19" s="108">
        <f>'1. m. Bevétel'!F24</f>
        <v>10450743</v>
      </c>
    </row>
    <row r="20" spans="1:3" ht="14.25">
      <c r="A20" s="15" t="s">
        <v>417</v>
      </c>
      <c r="B20" s="81">
        <f>'1. m. Bevétel'!E38</f>
        <v>2750000</v>
      </c>
      <c r="C20" s="108">
        <f>'1. m. Bevétel'!F38</f>
        <v>3050000</v>
      </c>
    </row>
    <row r="21" spans="1:3" ht="14.25">
      <c r="A21" s="15" t="s">
        <v>418</v>
      </c>
      <c r="B21" s="81">
        <f>'1. m. Bevétel'!E49</f>
        <v>4450000</v>
      </c>
      <c r="C21" s="108">
        <f>'1. m. Bevétel'!F49</f>
        <v>4770000</v>
      </c>
    </row>
    <row r="22" spans="1:3" ht="14.25">
      <c r="A22" s="15" t="s">
        <v>419</v>
      </c>
      <c r="B22" s="81"/>
      <c r="C22" s="108"/>
    </row>
    <row r="23" spans="1:3" ht="14.25">
      <c r="A23" s="15" t="s">
        <v>420</v>
      </c>
      <c r="B23" s="81"/>
      <c r="C23" s="108"/>
    </row>
    <row r="24" spans="1:3" ht="14.25">
      <c r="A24" s="15" t="s">
        <v>421</v>
      </c>
      <c r="B24" s="81">
        <f>'1. m. Bevétel'!E63</f>
        <v>130000</v>
      </c>
      <c r="C24" s="108">
        <f>'1. m. Bevétel'!F63</f>
        <v>130000</v>
      </c>
    </row>
    <row r="25" spans="1:3" ht="14.25">
      <c r="A25" s="16" t="s">
        <v>422</v>
      </c>
      <c r="B25" s="81">
        <f>SUM(B18:B24)</f>
        <v>29457210</v>
      </c>
      <c r="C25" s="108">
        <f>SUM(C18:C24)</f>
        <v>30610610</v>
      </c>
    </row>
    <row r="26" spans="1:3" ht="14.25">
      <c r="A26" s="16" t="s">
        <v>423</v>
      </c>
      <c r="B26" s="81">
        <f>'1. m. Bevétel'!E93</f>
        <v>4813653</v>
      </c>
      <c r="C26" s="108">
        <f>'1. m. Bevétel'!F93</f>
        <v>18105328</v>
      </c>
    </row>
    <row r="27" spans="1:3" ht="14.25">
      <c r="A27" s="17" t="s">
        <v>388</v>
      </c>
      <c r="B27" s="92">
        <f>SUM(B25:B26)</f>
        <v>34270863</v>
      </c>
      <c r="C27" s="92">
        <f>SUM(C25:C26)</f>
        <v>48715938</v>
      </c>
    </row>
    <row r="28" spans="1:3" ht="14.25">
      <c r="A28" s="14"/>
      <c r="B28" s="14"/>
      <c r="C28" s="14"/>
    </row>
    <row r="29" spans="1:3" ht="14.25">
      <c r="A29" s="14"/>
      <c r="B29" s="14"/>
      <c r="C29" s="14"/>
    </row>
    <row r="30" spans="1:3" ht="14.25">
      <c r="A30" s="14"/>
      <c r="B30" s="14"/>
      <c r="C30" s="14"/>
    </row>
    <row r="31" spans="1:3" ht="14.25">
      <c r="A31" s="14"/>
      <c r="B31" s="14"/>
      <c r="C31" s="14"/>
    </row>
    <row r="32" spans="1:3" ht="14.25">
      <c r="A32" s="14"/>
      <c r="B32" s="14"/>
      <c r="C32" s="14"/>
    </row>
    <row r="33" spans="1:3" ht="14.25">
      <c r="A33" s="14"/>
      <c r="B33" s="14"/>
      <c r="C33" s="14"/>
    </row>
    <row r="34" spans="1:3" ht="14.25">
      <c r="A34" s="14"/>
      <c r="B34" s="14"/>
      <c r="C34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B13">
      <selection activeCell="C67" sqref="C67"/>
    </sheetView>
  </sheetViews>
  <sheetFormatPr defaultColWidth="9.140625" defaultRowHeight="15"/>
  <cols>
    <col min="1" max="1" width="92.57421875" style="13" customWidth="1"/>
    <col min="2" max="2" width="9.140625" style="13" customWidth="1"/>
    <col min="3" max="3" width="16.421875" style="13" customWidth="1"/>
    <col min="4" max="4" width="16.00390625" style="13" customWidth="1"/>
    <col min="5" max="5" width="17.8515625" style="13" customWidth="1"/>
    <col min="6" max="6" width="16.421875" style="13" customWidth="1"/>
    <col min="7" max="7" width="16.00390625" style="13" customWidth="1"/>
    <col min="8" max="8" width="17.8515625" style="13" customWidth="1"/>
    <col min="9" max="16384" width="9.140625" style="13" customWidth="1"/>
  </cols>
  <sheetData>
    <row r="1" spans="1:5" ht="27" customHeight="1">
      <c r="A1" s="111" t="s">
        <v>438</v>
      </c>
      <c r="B1" s="112"/>
      <c r="C1" s="112"/>
      <c r="D1" s="112"/>
      <c r="E1" s="113"/>
    </row>
    <row r="2" spans="1:5" ht="23.25" customHeight="1">
      <c r="A2" s="114" t="s">
        <v>439</v>
      </c>
      <c r="B2" s="115"/>
      <c r="C2" s="115"/>
      <c r="D2" s="115"/>
      <c r="E2" s="113"/>
    </row>
    <row r="3" ht="18">
      <c r="A3" s="18"/>
    </row>
    <row r="4" spans="5:8" ht="14.25">
      <c r="E4" s="79" t="s">
        <v>437</v>
      </c>
      <c r="H4" s="79" t="s">
        <v>437</v>
      </c>
    </row>
    <row r="5" spans="1:8" ht="27">
      <c r="A5" s="40" t="s">
        <v>11</v>
      </c>
      <c r="B5" s="41" t="s">
        <v>2</v>
      </c>
      <c r="C5" s="42" t="s">
        <v>424</v>
      </c>
      <c r="D5" s="42" t="s">
        <v>425</v>
      </c>
      <c r="E5" s="77" t="s">
        <v>426</v>
      </c>
      <c r="F5" s="42" t="s">
        <v>424</v>
      </c>
      <c r="G5" s="42" t="s">
        <v>425</v>
      </c>
      <c r="H5" s="77" t="s">
        <v>426</v>
      </c>
    </row>
    <row r="6" spans="1:8" ht="15" customHeight="1">
      <c r="A6" s="20" t="s">
        <v>183</v>
      </c>
      <c r="B6" s="21" t="s">
        <v>184</v>
      </c>
      <c r="C6" s="82">
        <v>8786467</v>
      </c>
      <c r="D6" s="82"/>
      <c r="E6" s="82">
        <f>SUM(C6:D6)</f>
        <v>8786467</v>
      </c>
      <c r="F6" s="82">
        <v>8786467</v>
      </c>
      <c r="G6" s="82"/>
      <c r="H6" s="82">
        <f>SUM(F6:G6)</f>
        <v>8786467</v>
      </c>
    </row>
    <row r="7" spans="1:8" ht="15" customHeight="1">
      <c r="A7" s="22" t="s">
        <v>185</v>
      </c>
      <c r="B7" s="21" t="s">
        <v>186</v>
      </c>
      <c r="C7" s="82"/>
      <c r="D7" s="82"/>
      <c r="E7" s="82">
        <f aca="true" t="shared" si="0" ref="E7:E70">SUM(C7:D7)</f>
        <v>0</v>
      </c>
      <c r="F7" s="82"/>
      <c r="G7" s="82"/>
      <c r="H7" s="82">
        <f aca="true" t="shared" si="1" ref="H7:H70">SUM(F7:G7)</f>
        <v>0</v>
      </c>
    </row>
    <row r="8" spans="1:8" ht="15" customHeight="1">
      <c r="A8" s="22" t="s">
        <v>187</v>
      </c>
      <c r="B8" s="21" t="s">
        <v>188</v>
      </c>
      <c r="C8" s="82">
        <v>1090000</v>
      </c>
      <c r="D8" s="82"/>
      <c r="E8" s="82">
        <f t="shared" si="0"/>
        <v>1090000</v>
      </c>
      <c r="F8" s="82">
        <v>1090000</v>
      </c>
      <c r="G8" s="82"/>
      <c r="H8" s="82">
        <f t="shared" si="1"/>
        <v>1090000</v>
      </c>
    </row>
    <row r="9" spans="1:8" ht="15" customHeight="1">
      <c r="A9" s="22" t="s">
        <v>189</v>
      </c>
      <c r="B9" s="21" t="s">
        <v>190</v>
      </c>
      <c r="C9" s="82">
        <v>1800000</v>
      </c>
      <c r="D9" s="82"/>
      <c r="E9" s="82">
        <f t="shared" si="0"/>
        <v>1800000</v>
      </c>
      <c r="F9" s="82">
        <v>1800000</v>
      </c>
      <c r="G9" s="82"/>
      <c r="H9" s="82">
        <f t="shared" si="1"/>
        <v>1800000</v>
      </c>
    </row>
    <row r="10" spans="1:8" ht="15" customHeight="1">
      <c r="A10" s="22" t="s">
        <v>191</v>
      </c>
      <c r="B10" s="21" t="s">
        <v>192</v>
      </c>
      <c r="C10" s="82"/>
      <c r="D10" s="82"/>
      <c r="E10" s="82">
        <f t="shared" si="0"/>
        <v>0</v>
      </c>
      <c r="F10" s="82">
        <v>533400</v>
      </c>
      <c r="G10" s="82"/>
      <c r="H10" s="82">
        <f t="shared" si="1"/>
        <v>533400</v>
      </c>
    </row>
    <row r="11" spans="1:8" ht="15" customHeight="1">
      <c r="A11" s="22" t="s">
        <v>193</v>
      </c>
      <c r="B11" s="21" t="s">
        <v>194</v>
      </c>
      <c r="C11" s="82"/>
      <c r="D11" s="82"/>
      <c r="E11" s="82">
        <f t="shared" si="0"/>
        <v>0</v>
      </c>
      <c r="F11" s="82"/>
      <c r="G11" s="82"/>
      <c r="H11" s="82">
        <f t="shared" si="1"/>
        <v>0</v>
      </c>
    </row>
    <row r="12" spans="1:8" ht="15" customHeight="1">
      <c r="A12" s="23" t="s">
        <v>389</v>
      </c>
      <c r="B12" s="24" t="s">
        <v>195</v>
      </c>
      <c r="C12" s="80">
        <f>SUM(C6:C11)</f>
        <v>11676467</v>
      </c>
      <c r="D12" s="80"/>
      <c r="E12" s="80">
        <f t="shared" si="0"/>
        <v>11676467</v>
      </c>
      <c r="F12" s="80">
        <f>SUM(F6:F11)</f>
        <v>12209867</v>
      </c>
      <c r="G12" s="80"/>
      <c r="H12" s="80">
        <f t="shared" si="1"/>
        <v>12209867</v>
      </c>
    </row>
    <row r="13" spans="1:8" ht="15" customHeight="1">
      <c r="A13" s="22" t="s">
        <v>196</v>
      </c>
      <c r="B13" s="21" t="s">
        <v>197</v>
      </c>
      <c r="C13" s="82"/>
      <c r="D13" s="82"/>
      <c r="E13" s="82">
        <f t="shared" si="0"/>
        <v>0</v>
      </c>
      <c r="F13" s="82"/>
      <c r="G13" s="82"/>
      <c r="H13" s="82">
        <f t="shared" si="1"/>
        <v>0</v>
      </c>
    </row>
    <row r="14" spans="1:8" ht="15" customHeight="1">
      <c r="A14" s="22" t="s">
        <v>198</v>
      </c>
      <c r="B14" s="21" t="s">
        <v>199</v>
      </c>
      <c r="C14" s="82"/>
      <c r="D14" s="82"/>
      <c r="E14" s="82">
        <f t="shared" si="0"/>
        <v>0</v>
      </c>
      <c r="F14" s="82"/>
      <c r="G14" s="82"/>
      <c r="H14" s="82">
        <f t="shared" si="1"/>
        <v>0</v>
      </c>
    </row>
    <row r="15" spans="1:8" ht="15" customHeight="1">
      <c r="A15" s="22" t="s">
        <v>352</v>
      </c>
      <c r="B15" s="21" t="s">
        <v>200</v>
      </c>
      <c r="C15" s="82"/>
      <c r="D15" s="82"/>
      <c r="E15" s="82">
        <f t="shared" si="0"/>
        <v>0</v>
      </c>
      <c r="F15" s="82"/>
      <c r="G15" s="82"/>
      <c r="H15" s="82">
        <f t="shared" si="1"/>
        <v>0</v>
      </c>
    </row>
    <row r="16" spans="1:8" ht="15" customHeight="1">
      <c r="A16" s="22" t="s">
        <v>353</v>
      </c>
      <c r="B16" s="21" t="s">
        <v>201</v>
      </c>
      <c r="C16" s="82"/>
      <c r="D16" s="82"/>
      <c r="E16" s="82">
        <f t="shared" si="0"/>
        <v>0</v>
      </c>
      <c r="F16" s="82"/>
      <c r="G16" s="82"/>
      <c r="H16" s="82">
        <f t="shared" si="1"/>
        <v>0</v>
      </c>
    </row>
    <row r="17" spans="1:8" ht="15" customHeight="1">
      <c r="A17" s="22" t="s">
        <v>354</v>
      </c>
      <c r="B17" s="21" t="s">
        <v>202</v>
      </c>
      <c r="C17" s="82"/>
      <c r="D17" s="82"/>
      <c r="E17" s="82">
        <f t="shared" si="0"/>
        <v>0</v>
      </c>
      <c r="F17" s="82"/>
      <c r="G17" s="82"/>
      <c r="H17" s="82">
        <f t="shared" si="1"/>
        <v>0</v>
      </c>
    </row>
    <row r="18" spans="1:8" ht="15" customHeight="1">
      <c r="A18" s="25" t="s">
        <v>390</v>
      </c>
      <c r="B18" s="26" t="s">
        <v>203</v>
      </c>
      <c r="C18" s="82">
        <f>SUM(C12:C17)</f>
        <v>11676467</v>
      </c>
      <c r="D18" s="82"/>
      <c r="E18" s="82">
        <f t="shared" si="0"/>
        <v>11676467</v>
      </c>
      <c r="F18" s="82">
        <f>SUM(F12:F17)</f>
        <v>12209867</v>
      </c>
      <c r="G18" s="82"/>
      <c r="H18" s="82">
        <f t="shared" si="1"/>
        <v>12209867</v>
      </c>
    </row>
    <row r="19" spans="1:8" ht="15" customHeight="1">
      <c r="A19" s="22" t="s">
        <v>204</v>
      </c>
      <c r="B19" s="21" t="s">
        <v>205</v>
      </c>
      <c r="C19" s="82">
        <v>10450743</v>
      </c>
      <c r="D19" s="82"/>
      <c r="E19" s="82">
        <f t="shared" si="0"/>
        <v>10450743</v>
      </c>
      <c r="F19" s="82">
        <v>10450743</v>
      </c>
      <c r="G19" s="82"/>
      <c r="H19" s="82">
        <f t="shared" si="1"/>
        <v>10450743</v>
      </c>
    </row>
    <row r="20" spans="1:8" ht="15" customHeight="1">
      <c r="A20" s="22" t="s">
        <v>206</v>
      </c>
      <c r="B20" s="21" t="s">
        <v>207</v>
      </c>
      <c r="C20" s="82"/>
      <c r="D20" s="82"/>
      <c r="E20" s="82">
        <f t="shared" si="0"/>
        <v>0</v>
      </c>
      <c r="F20" s="82"/>
      <c r="G20" s="82"/>
      <c r="H20" s="82">
        <f t="shared" si="1"/>
        <v>0</v>
      </c>
    </row>
    <row r="21" spans="1:8" ht="15" customHeight="1">
      <c r="A21" s="22" t="s">
        <v>355</v>
      </c>
      <c r="B21" s="21" t="s">
        <v>208</v>
      </c>
      <c r="C21" s="82"/>
      <c r="D21" s="82"/>
      <c r="E21" s="82">
        <f t="shared" si="0"/>
        <v>0</v>
      </c>
      <c r="F21" s="82"/>
      <c r="G21" s="82"/>
      <c r="H21" s="82">
        <f t="shared" si="1"/>
        <v>0</v>
      </c>
    </row>
    <row r="22" spans="1:8" ht="15" customHeight="1">
      <c r="A22" s="22" t="s">
        <v>356</v>
      </c>
      <c r="B22" s="21" t="s">
        <v>209</v>
      </c>
      <c r="C22" s="82"/>
      <c r="D22" s="82"/>
      <c r="E22" s="82">
        <f t="shared" si="0"/>
        <v>0</v>
      </c>
      <c r="F22" s="82"/>
      <c r="G22" s="82"/>
      <c r="H22" s="82">
        <f t="shared" si="1"/>
        <v>0</v>
      </c>
    </row>
    <row r="23" spans="1:8" ht="15" customHeight="1">
      <c r="A23" s="22" t="s">
        <v>357</v>
      </c>
      <c r="B23" s="21" t="s">
        <v>210</v>
      </c>
      <c r="C23" s="82"/>
      <c r="D23" s="82"/>
      <c r="E23" s="82">
        <f t="shared" si="0"/>
        <v>0</v>
      </c>
      <c r="F23" s="82"/>
      <c r="G23" s="82"/>
      <c r="H23" s="82">
        <f t="shared" si="1"/>
        <v>0</v>
      </c>
    </row>
    <row r="24" spans="1:8" ht="15" customHeight="1">
      <c r="A24" s="25" t="s">
        <v>391</v>
      </c>
      <c r="B24" s="26" t="s">
        <v>211</v>
      </c>
      <c r="C24" s="80">
        <f>SUM(C19:C23)</f>
        <v>10450743</v>
      </c>
      <c r="D24" s="80"/>
      <c r="E24" s="80">
        <f t="shared" si="0"/>
        <v>10450743</v>
      </c>
      <c r="F24" s="80">
        <f>SUM(F19:F23)</f>
        <v>10450743</v>
      </c>
      <c r="G24" s="80"/>
      <c r="H24" s="80">
        <f t="shared" si="1"/>
        <v>10450743</v>
      </c>
    </row>
    <row r="25" spans="1:8" ht="15" customHeight="1">
      <c r="A25" s="22" t="s">
        <v>358</v>
      </c>
      <c r="B25" s="21" t="s">
        <v>212</v>
      </c>
      <c r="C25" s="82"/>
      <c r="D25" s="82"/>
      <c r="E25" s="82">
        <f t="shared" si="0"/>
        <v>0</v>
      </c>
      <c r="F25" s="82"/>
      <c r="G25" s="82"/>
      <c r="H25" s="82">
        <f t="shared" si="1"/>
        <v>0</v>
      </c>
    </row>
    <row r="26" spans="1:8" ht="15" customHeight="1">
      <c r="A26" s="22" t="s">
        <v>359</v>
      </c>
      <c r="B26" s="21" t="s">
        <v>213</v>
      </c>
      <c r="C26" s="82"/>
      <c r="D26" s="82"/>
      <c r="E26" s="82">
        <f t="shared" si="0"/>
        <v>0</v>
      </c>
      <c r="F26" s="82"/>
      <c r="G26" s="82"/>
      <c r="H26" s="82">
        <f t="shared" si="1"/>
        <v>0</v>
      </c>
    </row>
    <row r="27" spans="1:8" ht="15" customHeight="1">
      <c r="A27" s="23" t="s">
        <v>392</v>
      </c>
      <c r="B27" s="24" t="s">
        <v>214</v>
      </c>
      <c r="C27" s="82"/>
      <c r="D27" s="82"/>
      <c r="E27" s="82">
        <f t="shared" si="0"/>
        <v>0</v>
      </c>
      <c r="F27" s="82"/>
      <c r="G27" s="82"/>
      <c r="H27" s="82">
        <f t="shared" si="1"/>
        <v>0</v>
      </c>
    </row>
    <row r="28" spans="1:8" ht="15" customHeight="1">
      <c r="A28" s="22" t="s">
        <v>360</v>
      </c>
      <c r="B28" s="21" t="s">
        <v>215</v>
      </c>
      <c r="C28" s="82"/>
      <c r="D28" s="82"/>
      <c r="E28" s="82">
        <f t="shared" si="0"/>
        <v>0</v>
      </c>
      <c r="F28" s="82"/>
      <c r="G28" s="82"/>
      <c r="H28" s="82">
        <f t="shared" si="1"/>
        <v>0</v>
      </c>
    </row>
    <row r="29" spans="1:8" ht="15" customHeight="1">
      <c r="A29" s="22" t="s">
        <v>361</v>
      </c>
      <c r="B29" s="21" t="s">
        <v>216</v>
      </c>
      <c r="C29" s="82"/>
      <c r="D29" s="82"/>
      <c r="E29" s="82">
        <f t="shared" si="0"/>
        <v>0</v>
      </c>
      <c r="F29" s="82"/>
      <c r="G29" s="82"/>
      <c r="H29" s="82">
        <f t="shared" si="1"/>
        <v>0</v>
      </c>
    </row>
    <row r="30" spans="1:8" ht="15" customHeight="1">
      <c r="A30" s="22" t="s">
        <v>362</v>
      </c>
      <c r="B30" s="21" t="s">
        <v>217</v>
      </c>
      <c r="C30" s="82">
        <v>2200000</v>
      </c>
      <c r="D30" s="82"/>
      <c r="E30" s="82">
        <f t="shared" si="0"/>
        <v>2200000</v>
      </c>
      <c r="F30" s="82">
        <v>2200000</v>
      </c>
      <c r="G30" s="82"/>
      <c r="H30" s="82">
        <f t="shared" si="1"/>
        <v>2200000</v>
      </c>
    </row>
    <row r="31" spans="1:8" ht="15" customHeight="1">
      <c r="A31" s="22" t="s">
        <v>363</v>
      </c>
      <c r="B31" s="21" t="s">
        <v>218</v>
      </c>
      <c r="C31" s="82">
        <v>200000</v>
      </c>
      <c r="D31" s="82"/>
      <c r="E31" s="82">
        <f t="shared" si="0"/>
        <v>200000</v>
      </c>
      <c r="F31" s="82">
        <v>300000</v>
      </c>
      <c r="G31" s="82"/>
      <c r="H31" s="82">
        <f t="shared" si="1"/>
        <v>300000</v>
      </c>
    </row>
    <row r="32" spans="1:8" ht="15" customHeight="1">
      <c r="A32" s="22" t="s">
        <v>364</v>
      </c>
      <c r="B32" s="21" t="s">
        <v>219</v>
      </c>
      <c r="C32" s="82"/>
      <c r="D32" s="82"/>
      <c r="E32" s="82">
        <f t="shared" si="0"/>
        <v>0</v>
      </c>
      <c r="F32" s="82"/>
      <c r="G32" s="82"/>
      <c r="H32" s="82">
        <f t="shared" si="1"/>
        <v>0</v>
      </c>
    </row>
    <row r="33" spans="1:8" ht="15" customHeight="1">
      <c r="A33" s="22" t="s">
        <v>220</v>
      </c>
      <c r="B33" s="21" t="s">
        <v>221</v>
      </c>
      <c r="C33" s="82"/>
      <c r="D33" s="82"/>
      <c r="E33" s="82">
        <f t="shared" si="0"/>
        <v>0</v>
      </c>
      <c r="F33" s="82"/>
      <c r="G33" s="82"/>
      <c r="H33" s="82">
        <f t="shared" si="1"/>
        <v>0</v>
      </c>
    </row>
    <row r="34" spans="1:8" ht="15" customHeight="1">
      <c r="A34" s="22" t="s">
        <v>365</v>
      </c>
      <c r="B34" s="21" t="s">
        <v>222</v>
      </c>
      <c r="C34" s="82">
        <v>350000</v>
      </c>
      <c r="D34" s="82"/>
      <c r="E34" s="82">
        <f t="shared" si="0"/>
        <v>350000</v>
      </c>
      <c r="F34" s="82">
        <v>450000</v>
      </c>
      <c r="G34" s="82"/>
      <c r="H34" s="82">
        <f t="shared" si="1"/>
        <v>450000</v>
      </c>
    </row>
    <row r="35" spans="1:8" ht="15" customHeight="1">
      <c r="A35" s="22" t="s">
        <v>366</v>
      </c>
      <c r="B35" s="21" t="s">
        <v>223</v>
      </c>
      <c r="C35" s="82"/>
      <c r="D35" s="82"/>
      <c r="E35" s="82">
        <f t="shared" si="0"/>
        <v>0</v>
      </c>
      <c r="F35" s="82"/>
      <c r="G35" s="82"/>
      <c r="H35" s="82">
        <f t="shared" si="1"/>
        <v>0</v>
      </c>
    </row>
    <row r="36" spans="1:8" ht="15" customHeight="1">
      <c r="A36" s="23" t="s">
        <v>393</v>
      </c>
      <c r="B36" s="24" t="s">
        <v>224</v>
      </c>
      <c r="C36" s="82">
        <f>SUM(C31:C35)</f>
        <v>550000</v>
      </c>
      <c r="D36" s="82"/>
      <c r="E36" s="82">
        <f t="shared" si="0"/>
        <v>550000</v>
      </c>
      <c r="F36" s="82">
        <f>SUM(F31:F35)</f>
        <v>750000</v>
      </c>
      <c r="G36" s="82"/>
      <c r="H36" s="82">
        <f t="shared" si="1"/>
        <v>750000</v>
      </c>
    </row>
    <row r="37" spans="1:8" ht="15" customHeight="1">
      <c r="A37" s="22" t="s">
        <v>367</v>
      </c>
      <c r="B37" s="21" t="s">
        <v>225</v>
      </c>
      <c r="C37" s="82"/>
      <c r="D37" s="82"/>
      <c r="E37" s="82">
        <f t="shared" si="0"/>
        <v>0</v>
      </c>
      <c r="F37" s="82">
        <v>100000</v>
      </c>
      <c r="G37" s="82"/>
      <c r="H37" s="82">
        <f t="shared" si="1"/>
        <v>100000</v>
      </c>
    </row>
    <row r="38" spans="1:8" ht="15" customHeight="1">
      <c r="A38" s="25" t="s">
        <v>394</v>
      </c>
      <c r="B38" s="26" t="s">
        <v>226</v>
      </c>
      <c r="C38" s="80">
        <f>C30+C36+C37</f>
        <v>2750000</v>
      </c>
      <c r="D38" s="80"/>
      <c r="E38" s="80">
        <f t="shared" si="0"/>
        <v>2750000</v>
      </c>
      <c r="F38" s="80">
        <f>F30+F36+F37</f>
        <v>3050000</v>
      </c>
      <c r="G38" s="80"/>
      <c r="H38" s="80">
        <f t="shared" si="1"/>
        <v>3050000</v>
      </c>
    </row>
    <row r="39" spans="1:8" ht="15" customHeight="1">
      <c r="A39" s="27" t="s">
        <v>227</v>
      </c>
      <c r="B39" s="21" t="s">
        <v>228</v>
      </c>
      <c r="C39" s="82"/>
      <c r="D39" s="82"/>
      <c r="E39" s="82">
        <f t="shared" si="0"/>
        <v>0</v>
      </c>
      <c r="F39" s="82"/>
      <c r="G39" s="82"/>
      <c r="H39" s="82">
        <f t="shared" si="1"/>
        <v>0</v>
      </c>
    </row>
    <row r="40" spans="1:8" ht="15" customHeight="1">
      <c r="A40" s="27" t="s">
        <v>368</v>
      </c>
      <c r="B40" s="21" t="s">
        <v>229</v>
      </c>
      <c r="C40" s="82">
        <v>3510000</v>
      </c>
      <c r="D40" s="82"/>
      <c r="E40" s="82">
        <f t="shared" si="0"/>
        <v>3510000</v>
      </c>
      <c r="F40" s="82">
        <v>3510000</v>
      </c>
      <c r="G40" s="82"/>
      <c r="H40" s="82">
        <f t="shared" si="1"/>
        <v>3510000</v>
      </c>
    </row>
    <row r="41" spans="1:8" ht="15" customHeight="1">
      <c r="A41" s="27" t="s">
        <v>369</v>
      </c>
      <c r="B41" s="21" t="s">
        <v>230</v>
      </c>
      <c r="C41" s="82"/>
      <c r="D41" s="82"/>
      <c r="E41" s="82">
        <f t="shared" si="0"/>
        <v>0</v>
      </c>
      <c r="F41" s="82"/>
      <c r="G41" s="82"/>
      <c r="H41" s="82">
        <f t="shared" si="1"/>
        <v>0</v>
      </c>
    </row>
    <row r="42" spans="1:8" ht="15" customHeight="1">
      <c r="A42" s="27" t="s">
        <v>370</v>
      </c>
      <c r="B42" s="21" t="s">
        <v>231</v>
      </c>
      <c r="C42" s="82"/>
      <c r="D42" s="82"/>
      <c r="E42" s="82">
        <f t="shared" si="0"/>
        <v>0</v>
      </c>
      <c r="F42" s="82">
        <v>300000</v>
      </c>
      <c r="G42" s="82"/>
      <c r="H42" s="82">
        <f t="shared" si="1"/>
        <v>300000</v>
      </c>
    </row>
    <row r="43" spans="1:8" ht="15" customHeight="1">
      <c r="A43" s="27" t="s">
        <v>232</v>
      </c>
      <c r="B43" s="21" t="s">
        <v>233</v>
      </c>
      <c r="C43" s="82"/>
      <c r="D43" s="82"/>
      <c r="E43" s="82">
        <f t="shared" si="0"/>
        <v>0</v>
      </c>
      <c r="F43" s="82"/>
      <c r="G43" s="82"/>
      <c r="H43" s="82">
        <f t="shared" si="1"/>
        <v>0</v>
      </c>
    </row>
    <row r="44" spans="1:8" ht="15" customHeight="1">
      <c r="A44" s="27" t="s">
        <v>234</v>
      </c>
      <c r="B44" s="21" t="s">
        <v>235</v>
      </c>
      <c r="C44" s="82">
        <v>940000</v>
      </c>
      <c r="D44" s="82"/>
      <c r="E44" s="82">
        <f t="shared" si="0"/>
        <v>940000</v>
      </c>
      <c r="F44" s="82">
        <v>940000</v>
      </c>
      <c r="G44" s="82"/>
      <c r="H44" s="82">
        <f t="shared" si="1"/>
        <v>940000</v>
      </c>
    </row>
    <row r="45" spans="1:8" ht="15" customHeight="1">
      <c r="A45" s="27" t="s">
        <v>236</v>
      </c>
      <c r="B45" s="21" t="s">
        <v>237</v>
      </c>
      <c r="C45" s="82"/>
      <c r="D45" s="82"/>
      <c r="E45" s="82">
        <f t="shared" si="0"/>
        <v>0</v>
      </c>
      <c r="F45" s="82"/>
      <c r="G45" s="82"/>
      <c r="H45" s="82">
        <f t="shared" si="1"/>
        <v>0</v>
      </c>
    </row>
    <row r="46" spans="1:8" ht="15" customHeight="1">
      <c r="A46" s="27" t="s">
        <v>371</v>
      </c>
      <c r="B46" s="21" t="s">
        <v>238</v>
      </c>
      <c r="C46" s="82"/>
      <c r="D46" s="82"/>
      <c r="E46" s="82">
        <f t="shared" si="0"/>
        <v>0</v>
      </c>
      <c r="F46" s="82">
        <v>10000</v>
      </c>
      <c r="G46" s="82"/>
      <c r="H46" s="82">
        <f t="shared" si="1"/>
        <v>10000</v>
      </c>
    </row>
    <row r="47" spans="1:8" ht="15" customHeight="1">
      <c r="A47" s="27" t="s">
        <v>372</v>
      </c>
      <c r="B47" s="21" t="s">
        <v>239</v>
      </c>
      <c r="C47" s="82"/>
      <c r="D47" s="82"/>
      <c r="E47" s="82">
        <f t="shared" si="0"/>
        <v>0</v>
      </c>
      <c r="F47" s="82"/>
      <c r="G47" s="82"/>
      <c r="H47" s="82">
        <f t="shared" si="1"/>
        <v>0</v>
      </c>
    </row>
    <row r="48" spans="1:8" ht="15" customHeight="1">
      <c r="A48" s="27" t="s">
        <v>373</v>
      </c>
      <c r="B48" s="21" t="s">
        <v>240</v>
      </c>
      <c r="C48" s="82"/>
      <c r="D48" s="82"/>
      <c r="E48" s="82">
        <f t="shared" si="0"/>
        <v>0</v>
      </c>
      <c r="F48" s="82">
        <v>10000</v>
      </c>
      <c r="G48" s="82"/>
      <c r="H48" s="82">
        <f t="shared" si="1"/>
        <v>10000</v>
      </c>
    </row>
    <row r="49" spans="1:8" ht="15" customHeight="1">
      <c r="A49" s="28" t="s">
        <v>395</v>
      </c>
      <c r="B49" s="26" t="s">
        <v>241</v>
      </c>
      <c r="C49" s="80">
        <f>SUM(C39:C48)</f>
        <v>4450000</v>
      </c>
      <c r="D49" s="80"/>
      <c r="E49" s="80">
        <f t="shared" si="0"/>
        <v>4450000</v>
      </c>
      <c r="F49" s="80">
        <f>SUM(F39:F48)</f>
        <v>4770000</v>
      </c>
      <c r="G49" s="80"/>
      <c r="H49" s="80">
        <f t="shared" si="1"/>
        <v>4770000</v>
      </c>
    </row>
    <row r="50" spans="1:8" ht="15" customHeight="1">
      <c r="A50" s="27" t="s">
        <v>374</v>
      </c>
      <c r="B50" s="21" t="s">
        <v>242</v>
      </c>
      <c r="C50" s="82"/>
      <c r="D50" s="82"/>
      <c r="E50" s="82">
        <f t="shared" si="0"/>
        <v>0</v>
      </c>
      <c r="F50" s="82"/>
      <c r="G50" s="82"/>
      <c r="H50" s="82">
        <f t="shared" si="1"/>
        <v>0</v>
      </c>
    </row>
    <row r="51" spans="1:8" ht="15" customHeight="1">
      <c r="A51" s="27" t="s">
        <v>375</v>
      </c>
      <c r="B51" s="21" t="s">
        <v>243</v>
      </c>
      <c r="C51" s="82"/>
      <c r="D51" s="82"/>
      <c r="E51" s="82">
        <f t="shared" si="0"/>
        <v>0</v>
      </c>
      <c r="F51" s="82"/>
      <c r="G51" s="82"/>
      <c r="H51" s="82">
        <f t="shared" si="1"/>
        <v>0</v>
      </c>
    </row>
    <row r="52" spans="1:8" ht="15" customHeight="1">
      <c r="A52" s="27" t="s">
        <v>244</v>
      </c>
      <c r="B52" s="21" t="s">
        <v>245</v>
      </c>
      <c r="C52" s="82"/>
      <c r="D52" s="82"/>
      <c r="E52" s="82">
        <f t="shared" si="0"/>
        <v>0</v>
      </c>
      <c r="F52" s="82"/>
      <c r="G52" s="82"/>
      <c r="H52" s="82">
        <f t="shared" si="1"/>
        <v>0</v>
      </c>
    </row>
    <row r="53" spans="1:8" ht="15" customHeight="1">
      <c r="A53" s="27" t="s">
        <v>376</v>
      </c>
      <c r="B53" s="21" t="s">
        <v>246</v>
      </c>
      <c r="C53" s="82"/>
      <c r="D53" s="82"/>
      <c r="E53" s="82">
        <f t="shared" si="0"/>
        <v>0</v>
      </c>
      <c r="F53" s="82"/>
      <c r="G53" s="82"/>
      <c r="H53" s="82">
        <f t="shared" si="1"/>
        <v>0</v>
      </c>
    </row>
    <row r="54" spans="1:8" ht="15" customHeight="1">
      <c r="A54" s="27" t="s">
        <v>247</v>
      </c>
      <c r="B54" s="21" t="s">
        <v>248</v>
      </c>
      <c r="C54" s="82"/>
      <c r="D54" s="82"/>
      <c r="E54" s="82">
        <f t="shared" si="0"/>
        <v>0</v>
      </c>
      <c r="F54" s="82"/>
      <c r="G54" s="82"/>
      <c r="H54" s="82">
        <f t="shared" si="1"/>
        <v>0</v>
      </c>
    </row>
    <row r="55" spans="1:8" ht="15" customHeight="1">
      <c r="A55" s="25" t="s">
        <v>396</v>
      </c>
      <c r="B55" s="26" t="s">
        <v>249</v>
      </c>
      <c r="C55" s="82"/>
      <c r="D55" s="82"/>
      <c r="E55" s="82">
        <f t="shared" si="0"/>
        <v>0</v>
      </c>
      <c r="F55" s="82"/>
      <c r="G55" s="82"/>
      <c r="H55" s="82">
        <f t="shared" si="1"/>
        <v>0</v>
      </c>
    </row>
    <row r="56" spans="1:8" ht="15" customHeight="1">
      <c r="A56" s="27" t="s">
        <v>250</v>
      </c>
      <c r="B56" s="21" t="s">
        <v>251</v>
      </c>
      <c r="C56" s="82"/>
      <c r="D56" s="82"/>
      <c r="E56" s="82">
        <f t="shared" si="0"/>
        <v>0</v>
      </c>
      <c r="F56" s="82"/>
      <c r="G56" s="82"/>
      <c r="H56" s="82">
        <f t="shared" si="1"/>
        <v>0</v>
      </c>
    </row>
    <row r="57" spans="1:8" ht="15" customHeight="1">
      <c r="A57" s="22" t="s">
        <v>377</v>
      </c>
      <c r="B57" s="21" t="s">
        <v>252</v>
      </c>
      <c r="C57" s="82"/>
      <c r="D57" s="82"/>
      <c r="E57" s="82">
        <f t="shared" si="0"/>
        <v>0</v>
      </c>
      <c r="F57" s="82"/>
      <c r="G57" s="82"/>
      <c r="H57" s="82">
        <f t="shared" si="1"/>
        <v>0</v>
      </c>
    </row>
    <row r="58" spans="1:8" ht="15" customHeight="1">
      <c r="A58" s="27" t="s">
        <v>378</v>
      </c>
      <c r="B58" s="21" t="s">
        <v>253</v>
      </c>
      <c r="C58" s="82"/>
      <c r="D58" s="82"/>
      <c r="E58" s="82">
        <f t="shared" si="0"/>
        <v>0</v>
      </c>
      <c r="F58" s="82"/>
      <c r="G58" s="82"/>
      <c r="H58" s="82">
        <f t="shared" si="1"/>
        <v>0</v>
      </c>
    </row>
    <row r="59" spans="1:8" ht="22.5" customHeight="1">
      <c r="A59" s="25" t="s">
        <v>397</v>
      </c>
      <c r="B59" s="26" t="s">
        <v>254</v>
      </c>
      <c r="C59" s="82">
        <f>SUM(C56:C58)</f>
        <v>0</v>
      </c>
      <c r="D59" s="82"/>
      <c r="E59" s="82">
        <f t="shared" si="0"/>
        <v>0</v>
      </c>
      <c r="F59" s="82">
        <f>SUM(F56:F58)</f>
        <v>0</v>
      </c>
      <c r="G59" s="82"/>
      <c r="H59" s="82">
        <f t="shared" si="1"/>
        <v>0</v>
      </c>
    </row>
    <row r="60" spans="1:8" ht="19.5" customHeight="1">
      <c r="A60" s="27" t="s">
        <v>255</v>
      </c>
      <c r="B60" s="21" t="s">
        <v>256</v>
      </c>
      <c r="C60" s="82"/>
      <c r="D60" s="82"/>
      <c r="E60" s="82">
        <f t="shared" si="0"/>
        <v>0</v>
      </c>
      <c r="F60" s="82"/>
      <c r="G60" s="82"/>
      <c r="H60" s="82">
        <f t="shared" si="1"/>
        <v>0</v>
      </c>
    </row>
    <row r="61" spans="1:8" ht="19.5" customHeight="1">
      <c r="A61" s="22" t="s">
        <v>379</v>
      </c>
      <c r="B61" s="21" t="s">
        <v>257</v>
      </c>
      <c r="C61" s="82">
        <v>100000</v>
      </c>
      <c r="D61" s="82"/>
      <c r="E61" s="82">
        <f t="shared" si="0"/>
        <v>100000</v>
      </c>
      <c r="F61" s="82">
        <v>100000</v>
      </c>
      <c r="G61" s="82"/>
      <c r="H61" s="82">
        <f t="shared" si="1"/>
        <v>100000</v>
      </c>
    </row>
    <row r="62" spans="1:8" ht="15" customHeight="1">
      <c r="A62" s="27" t="s">
        <v>380</v>
      </c>
      <c r="B62" s="21" t="s">
        <v>258</v>
      </c>
      <c r="C62" s="82">
        <v>30000</v>
      </c>
      <c r="D62" s="82"/>
      <c r="E62" s="82">
        <f t="shared" si="0"/>
        <v>30000</v>
      </c>
      <c r="F62" s="82">
        <v>30000</v>
      </c>
      <c r="G62" s="82"/>
      <c r="H62" s="82">
        <f t="shared" si="1"/>
        <v>30000</v>
      </c>
    </row>
    <row r="63" spans="1:8" ht="15" customHeight="1">
      <c r="A63" s="25" t="s">
        <v>399</v>
      </c>
      <c r="B63" s="26" t="s">
        <v>259</v>
      </c>
      <c r="C63" s="80">
        <f>SUM(C61:C62)</f>
        <v>130000</v>
      </c>
      <c r="D63" s="80"/>
      <c r="E63" s="80">
        <f t="shared" si="0"/>
        <v>130000</v>
      </c>
      <c r="F63" s="80">
        <f>SUM(F61:F62)</f>
        <v>130000</v>
      </c>
      <c r="G63" s="80"/>
      <c r="H63" s="80">
        <f t="shared" si="1"/>
        <v>130000</v>
      </c>
    </row>
    <row r="64" spans="1:8" ht="15">
      <c r="A64" s="29" t="s">
        <v>398</v>
      </c>
      <c r="B64" s="30" t="s">
        <v>260</v>
      </c>
      <c r="C64" s="97">
        <f>C18+C38+C49+C63+C24+C59</f>
        <v>29457210</v>
      </c>
      <c r="D64" s="97"/>
      <c r="E64" s="97">
        <f t="shared" si="0"/>
        <v>29457210</v>
      </c>
      <c r="F64" s="97">
        <f>F18+F38+F49+F63+F24+F59</f>
        <v>30610610</v>
      </c>
      <c r="G64" s="97"/>
      <c r="H64" s="97">
        <f t="shared" si="1"/>
        <v>30610610</v>
      </c>
    </row>
    <row r="65" spans="1:8" ht="15">
      <c r="A65" s="31" t="s">
        <v>427</v>
      </c>
      <c r="B65" s="32"/>
      <c r="C65" s="98">
        <f>'2. m. Kiadások'!C74-C24-C63</f>
        <v>2411070</v>
      </c>
      <c r="D65" s="98">
        <f>D64-'2. m. Kiadások'!D74</f>
        <v>-1090000</v>
      </c>
      <c r="E65" s="98">
        <f>E64-'2. m. Kiadások'!E74-E24-E63</f>
        <v>4794654</v>
      </c>
      <c r="F65" s="98">
        <f>'2. m. Kiadások'!F74-F24-F63-'2. m. Kiadások'!F71</f>
        <v>2369977</v>
      </c>
      <c r="G65" s="98">
        <f>G64-'2. m. Kiadások'!G74</f>
        <v>-1090000</v>
      </c>
      <c r="H65" s="98">
        <f>H64-'2. m. Kiadások'!H74-H24-H63+'2. m. Kiadások'!H71</f>
        <v>5989147</v>
      </c>
    </row>
    <row r="66" spans="1:8" ht="15">
      <c r="A66" s="31" t="s">
        <v>428</v>
      </c>
      <c r="B66" s="32"/>
      <c r="C66" s="98">
        <f>C24+'2. m. Kiadások'!C73-'2. m. Kiadások'!C82-'2. m. Kiadások'!C87</f>
        <v>-7992435</v>
      </c>
      <c r="D66" s="98"/>
      <c r="E66" s="98">
        <f t="shared" si="0"/>
        <v>-7992435</v>
      </c>
      <c r="F66" s="98">
        <f>F24+F63+'2. m. Kiadások'!F71-'2. m. Kiadások'!F82-'2. m. Kiadások'!F87</f>
        <v>3506902</v>
      </c>
      <c r="G66" s="98"/>
      <c r="H66" s="98">
        <f t="shared" si="1"/>
        <v>3506902</v>
      </c>
    </row>
    <row r="67" spans="1:8" ht="14.25">
      <c r="A67" s="33" t="s">
        <v>381</v>
      </c>
      <c r="B67" s="22" t="s">
        <v>261</v>
      </c>
      <c r="C67" s="82"/>
      <c r="D67" s="82"/>
      <c r="E67" s="82">
        <f t="shared" si="0"/>
        <v>0</v>
      </c>
      <c r="F67" s="82"/>
      <c r="G67" s="82"/>
      <c r="H67" s="82">
        <f t="shared" si="1"/>
        <v>0</v>
      </c>
    </row>
    <row r="68" spans="1:8" ht="14.25">
      <c r="A68" s="27" t="s">
        <v>262</v>
      </c>
      <c r="B68" s="22" t="s">
        <v>263</v>
      </c>
      <c r="C68" s="82"/>
      <c r="D68" s="82"/>
      <c r="E68" s="82">
        <f t="shared" si="0"/>
        <v>0</v>
      </c>
      <c r="F68" s="82"/>
      <c r="G68" s="82"/>
      <c r="H68" s="82">
        <f t="shared" si="1"/>
        <v>0</v>
      </c>
    </row>
    <row r="69" spans="1:8" ht="14.25">
      <c r="A69" s="33" t="s">
        <v>382</v>
      </c>
      <c r="B69" s="22" t="s">
        <v>264</v>
      </c>
      <c r="C69" s="82"/>
      <c r="D69" s="82"/>
      <c r="E69" s="82">
        <f t="shared" si="0"/>
        <v>0</v>
      </c>
      <c r="F69" s="82"/>
      <c r="G69" s="82"/>
      <c r="H69" s="82">
        <f t="shared" si="1"/>
        <v>0</v>
      </c>
    </row>
    <row r="70" spans="1:8" ht="14.25">
      <c r="A70" s="34" t="s">
        <v>400</v>
      </c>
      <c r="B70" s="23" t="s">
        <v>265</v>
      </c>
      <c r="C70" s="82"/>
      <c r="D70" s="82"/>
      <c r="E70" s="82">
        <f t="shared" si="0"/>
        <v>0</v>
      </c>
      <c r="F70" s="82"/>
      <c r="G70" s="82"/>
      <c r="H70" s="82">
        <f t="shared" si="1"/>
        <v>0</v>
      </c>
    </row>
    <row r="71" spans="1:8" ht="14.25">
      <c r="A71" s="27" t="s">
        <v>383</v>
      </c>
      <c r="B71" s="22" t="s">
        <v>266</v>
      </c>
      <c r="C71" s="82"/>
      <c r="D71" s="82"/>
      <c r="E71" s="82">
        <f aca="true" t="shared" si="2" ref="E71:E94">SUM(C71:D71)</f>
        <v>0</v>
      </c>
      <c r="F71" s="82"/>
      <c r="G71" s="82"/>
      <c r="H71" s="82">
        <f aca="true" t="shared" si="3" ref="H71:H94">SUM(F71:G71)</f>
        <v>0</v>
      </c>
    </row>
    <row r="72" spans="1:8" ht="14.25">
      <c r="A72" s="33" t="s">
        <v>267</v>
      </c>
      <c r="B72" s="22" t="s">
        <v>268</v>
      </c>
      <c r="C72" s="82"/>
      <c r="D72" s="82"/>
      <c r="E72" s="82">
        <f t="shared" si="2"/>
        <v>0</v>
      </c>
      <c r="F72" s="82"/>
      <c r="G72" s="82"/>
      <c r="H72" s="82">
        <f t="shared" si="3"/>
        <v>0</v>
      </c>
    </row>
    <row r="73" spans="1:8" ht="14.25">
      <c r="A73" s="27" t="s">
        <v>384</v>
      </c>
      <c r="B73" s="22" t="s">
        <v>269</v>
      </c>
      <c r="C73" s="82"/>
      <c r="D73" s="82"/>
      <c r="E73" s="82">
        <f t="shared" si="2"/>
        <v>0</v>
      </c>
      <c r="F73" s="82"/>
      <c r="G73" s="82"/>
      <c r="H73" s="82">
        <f t="shared" si="3"/>
        <v>0</v>
      </c>
    </row>
    <row r="74" spans="1:8" ht="14.25">
      <c r="A74" s="33" t="s">
        <v>270</v>
      </c>
      <c r="B74" s="22" t="s">
        <v>271</v>
      </c>
      <c r="C74" s="82"/>
      <c r="D74" s="82"/>
      <c r="E74" s="82">
        <f t="shared" si="2"/>
        <v>0</v>
      </c>
      <c r="F74" s="82"/>
      <c r="G74" s="82"/>
      <c r="H74" s="82">
        <f t="shared" si="3"/>
        <v>0</v>
      </c>
    </row>
    <row r="75" spans="1:8" ht="14.25">
      <c r="A75" s="35" t="s">
        <v>401</v>
      </c>
      <c r="B75" s="23" t="s">
        <v>272</v>
      </c>
      <c r="C75" s="82"/>
      <c r="D75" s="82"/>
      <c r="E75" s="82">
        <f t="shared" si="2"/>
        <v>0</v>
      </c>
      <c r="F75" s="82"/>
      <c r="G75" s="82"/>
      <c r="H75" s="82">
        <f t="shared" si="3"/>
        <v>0</v>
      </c>
    </row>
    <row r="76" spans="1:8" ht="14.25">
      <c r="A76" s="22" t="s">
        <v>408</v>
      </c>
      <c r="B76" s="22" t="s">
        <v>273</v>
      </c>
      <c r="C76" s="82"/>
      <c r="D76" s="82"/>
      <c r="E76" s="82">
        <f t="shared" si="2"/>
        <v>0</v>
      </c>
      <c r="F76" s="82"/>
      <c r="G76" s="82"/>
      <c r="H76" s="82">
        <f t="shared" si="3"/>
        <v>0</v>
      </c>
    </row>
    <row r="77" spans="1:8" ht="14.25">
      <c r="A77" s="22" t="s">
        <v>409</v>
      </c>
      <c r="B77" s="22" t="s">
        <v>273</v>
      </c>
      <c r="C77" s="82">
        <v>4813653</v>
      </c>
      <c r="D77" s="82"/>
      <c r="E77" s="82">
        <f t="shared" si="2"/>
        <v>4813653</v>
      </c>
      <c r="F77" s="82">
        <v>18105328</v>
      </c>
      <c r="G77" s="82"/>
      <c r="H77" s="82">
        <f t="shared" si="3"/>
        <v>18105328</v>
      </c>
    </row>
    <row r="78" spans="1:8" ht="14.25">
      <c r="A78" s="22" t="s">
        <v>406</v>
      </c>
      <c r="B78" s="22" t="s">
        <v>274</v>
      </c>
      <c r="C78" s="82"/>
      <c r="D78" s="82"/>
      <c r="E78" s="82">
        <f t="shared" si="2"/>
        <v>0</v>
      </c>
      <c r="F78" s="82"/>
      <c r="G78" s="82"/>
      <c r="H78" s="82">
        <f t="shared" si="3"/>
        <v>0</v>
      </c>
    </row>
    <row r="79" spans="1:8" ht="14.25">
      <c r="A79" s="22" t="s">
        <v>407</v>
      </c>
      <c r="B79" s="22" t="s">
        <v>274</v>
      </c>
      <c r="C79" s="82"/>
      <c r="D79" s="82"/>
      <c r="E79" s="82">
        <f t="shared" si="2"/>
        <v>0</v>
      </c>
      <c r="F79" s="82"/>
      <c r="G79" s="82"/>
      <c r="H79" s="82">
        <f t="shared" si="3"/>
        <v>0</v>
      </c>
    </row>
    <row r="80" spans="1:8" ht="14.25">
      <c r="A80" s="23" t="s">
        <v>402</v>
      </c>
      <c r="B80" s="23" t="s">
        <v>275</v>
      </c>
      <c r="C80" s="80">
        <f>SUM(C76:C79)</f>
        <v>4813653</v>
      </c>
      <c r="D80" s="80"/>
      <c r="E80" s="80">
        <f t="shared" si="2"/>
        <v>4813653</v>
      </c>
      <c r="F80" s="80">
        <f>SUM(F76:F79)</f>
        <v>18105328</v>
      </c>
      <c r="G80" s="80"/>
      <c r="H80" s="80">
        <f t="shared" si="3"/>
        <v>18105328</v>
      </c>
    </row>
    <row r="81" spans="1:8" ht="14.25">
      <c r="A81" s="33" t="s">
        <v>276</v>
      </c>
      <c r="B81" s="22" t="s">
        <v>277</v>
      </c>
      <c r="C81" s="82"/>
      <c r="D81" s="82"/>
      <c r="E81" s="82">
        <f t="shared" si="2"/>
        <v>0</v>
      </c>
      <c r="F81" s="82"/>
      <c r="G81" s="82"/>
      <c r="H81" s="82">
        <f t="shared" si="3"/>
        <v>0</v>
      </c>
    </row>
    <row r="82" spans="1:8" ht="14.25">
      <c r="A82" s="33" t="s">
        <v>278</v>
      </c>
      <c r="B82" s="22" t="s">
        <v>279</v>
      </c>
      <c r="C82" s="82"/>
      <c r="D82" s="82"/>
      <c r="E82" s="82">
        <f t="shared" si="2"/>
        <v>0</v>
      </c>
      <c r="F82" s="82"/>
      <c r="G82" s="82"/>
      <c r="H82" s="82">
        <f t="shared" si="3"/>
        <v>0</v>
      </c>
    </row>
    <row r="83" spans="1:8" ht="14.25">
      <c r="A83" s="33" t="s">
        <v>280</v>
      </c>
      <c r="B83" s="22" t="s">
        <v>281</v>
      </c>
      <c r="C83" s="82"/>
      <c r="D83" s="82"/>
      <c r="E83" s="82">
        <f t="shared" si="2"/>
        <v>0</v>
      </c>
      <c r="F83" s="82"/>
      <c r="G83" s="82"/>
      <c r="H83" s="82">
        <f t="shared" si="3"/>
        <v>0</v>
      </c>
    </row>
    <row r="84" spans="1:8" ht="14.25">
      <c r="A84" s="33" t="s">
        <v>282</v>
      </c>
      <c r="B84" s="22" t="s">
        <v>283</v>
      </c>
      <c r="C84" s="82"/>
      <c r="D84" s="82"/>
      <c r="E84" s="82">
        <f t="shared" si="2"/>
        <v>0</v>
      </c>
      <c r="F84" s="82"/>
      <c r="G84" s="82"/>
      <c r="H84" s="82">
        <f t="shared" si="3"/>
        <v>0</v>
      </c>
    </row>
    <row r="85" spans="1:8" ht="14.25">
      <c r="A85" s="27" t="s">
        <v>385</v>
      </c>
      <c r="B85" s="22" t="s">
        <v>284</v>
      </c>
      <c r="C85" s="82"/>
      <c r="D85" s="82"/>
      <c r="E85" s="82">
        <f t="shared" si="2"/>
        <v>0</v>
      </c>
      <c r="F85" s="82"/>
      <c r="G85" s="82"/>
      <c r="H85" s="82">
        <f t="shared" si="3"/>
        <v>0</v>
      </c>
    </row>
    <row r="86" spans="1:8" ht="14.25">
      <c r="A86" s="34" t="s">
        <v>403</v>
      </c>
      <c r="B86" s="23" t="s">
        <v>285</v>
      </c>
      <c r="C86" s="82"/>
      <c r="D86" s="82"/>
      <c r="E86" s="82">
        <f t="shared" si="2"/>
        <v>0</v>
      </c>
      <c r="F86" s="82"/>
      <c r="G86" s="82"/>
      <c r="H86" s="82">
        <f t="shared" si="3"/>
        <v>0</v>
      </c>
    </row>
    <row r="87" spans="1:8" ht="14.25">
      <c r="A87" s="27" t="s">
        <v>286</v>
      </c>
      <c r="B87" s="22" t="s">
        <v>287</v>
      </c>
      <c r="C87" s="82"/>
      <c r="D87" s="82"/>
      <c r="E87" s="82">
        <f t="shared" si="2"/>
        <v>0</v>
      </c>
      <c r="F87" s="82"/>
      <c r="G87" s="82"/>
      <c r="H87" s="82">
        <f t="shared" si="3"/>
        <v>0</v>
      </c>
    </row>
    <row r="88" spans="1:8" ht="14.25">
      <c r="A88" s="27" t="s">
        <v>288</v>
      </c>
      <c r="B88" s="22" t="s">
        <v>289</v>
      </c>
      <c r="C88" s="82"/>
      <c r="D88" s="82"/>
      <c r="E88" s="82">
        <f t="shared" si="2"/>
        <v>0</v>
      </c>
      <c r="F88" s="82"/>
      <c r="G88" s="82"/>
      <c r="H88" s="82">
        <f t="shared" si="3"/>
        <v>0</v>
      </c>
    </row>
    <row r="89" spans="1:8" ht="14.25">
      <c r="A89" s="33" t="s">
        <v>290</v>
      </c>
      <c r="B89" s="22" t="s">
        <v>291</v>
      </c>
      <c r="C89" s="82"/>
      <c r="D89" s="82"/>
      <c r="E89" s="82">
        <f t="shared" si="2"/>
        <v>0</v>
      </c>
      <c r="F89" s="82"/>
      <c r="G89" s="82"/>
      <c r="H89" s="82">
        <f t="shared" si="3"/>
        <v>0</v>
      </c>
    </row>
    <row r="90" spans="1:8" ht="14.25">
      <c r="A90" s="33" t="s">
        <v>386</v>
      </c>
      <c r="B90" s="22" t="s">
        <v>292</v>
      </c>
      <c r="C90" s="82"/>
      <c r="D90" s="82"/>
      <c r="E90" s="82">
        <f t="shared" si="2"/>
        <v>0</v>
      </c>
      <c r="F90" s="82"/>
      <c r="G90" s="82"/>
      <c r="H90" s="82">
        <f t="shared" si="3"/>
        <v>0</v>
      </c>
    </row>
    <row r="91" spans="1:8" ht="14.25">
      <c r="A91" s="35" t="s">
        <v>404</v>
      </c>
      <c r="B91" s="23" t="s">
        <v>293</v>
      </c>
      <c r="C91" s="82"/>
      <c r="D91" s="82"/>
      <c r="E91" s="82">
        <f t="shared" si="2"/>
        <v>0</v>
      </c>
      <c r="F91" s="82"/>
      <c r="G91" s="82"/>
      <c r="H91" s="82">
        <f t="shared" si="3"/>
        <v>0</v>
      </c>
    </row>
    <row r="92" spans="1:8" ht="14.25">
      <c r="A92" s="34" t="s">
        <v>294</v>
      </c>
      <c r="B92" s="23" t="s">
        <v>295</v>
      </c>
      <c r="C92" s="82"/>
      <c r="D92" s="82"/>
      <c r="E92" s="82">
        <f t="shared" si="2"/>
        <v>0</v>
      </c>
      <c r="F92" s="82"/>
      <c r="G92" s="82"/>
      <c r="H92" s="82">
        <f t="shared" si="3"/>
        <v>0</v>
      </c>
    </row>
    <row r="93" spans="1:8" ht="15">
      <c r="A93" s="36" t="s">
        <v>405</v>
      </c>
      <c r="B93" s="37" t="s">
        <v>296</v>
      </c>
      <c r="C93" s="95">
        <f>C70+C75+C80+C86+C91+C92</f>
        <v>4813653</v>
      </c>
      <c r="D93" s="95"/>
      <c r="E93" s="95">
        <f t="shared" si="2"/>
        <v>4813653</v>
      </c>
      <c r="F93" s="95">
        <f>F70+F75+F80+F86+F91+F92</f>
        <v>18105328</v>
      </c>
      <c r="G93" s="95"/>
      <c r="H93" s="95">
        <f t="shared" si="3"/>
        <v>18105328</v>
      </c>
    </row>
    <row r="94" spans="1:8" ht="15">
      <c r="A94" s="38" t="s">
        <v>388</v>
      </c>
      <c r="B94" s="39"/>
      <c r="C94" s="96">
        <f>C64+C93</f>
        <v>34270863</v>
      </c>
      <c r="D94" s="96"/>
      <c r="E94" s="96">
        <f t="shared" si="2"/>
        <v>34270863</v>
      </c>
      <c r="F94" s="96">
        <f>F64+F93</f>
        <v>48715938</v>
      </c>
      <c r="G94" s="96"/>
      <c r="H94" s="96">
        <f t="shared" si="3"/>
        <v>48715938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B1">
      <selection activeCell="H3" sqref="H3"/>
    </sheetView>
  </sheetViews>
  <sheetFormatPr defaultColWidth="9.140625" defaultRowHeight="15"/>
  <cols>
    <col min="1" max="1" width="105.140625" style="13" customWidth="1"/>
    <col min="2" max="2" width="9.140625" style="13" customWidth="1"/>
    <col min="3" max="3" width="20.57421875" style="13" customWidth="1"/>
    <col min="4" max="4" width="20.140625" style="13" customWidth="1"/>
    <col min="5" max="5" width="18.28125" style="13" customWidth="1"/>
    <col min="6" max="6" width="20.57421875" style="13" customWidth="1"/>
    <col min="7" max="7" width="20.140625" style="13" customWidth="1"/>
    <col min="8" max="8" width="18.28125" style="13" customWidth="1"/>
    <col min="9" max="16384" width="9.140625" style="13" customWidth="1"/>
  </cols>
  <sheetData>
    <row r="1" spans="1:5" ht="21" customHeight="1">
      <c r="A1" s="111" t="s">
        <v>440</v>
      </c>
      <c r="B1" s="115"/>
      <c r="C1" s="115"/>
      <c r="D1" s="115"/>
      <c r="E1" s="113"/>
    </row>
    <row r="2" spans="1:8" ht="18.75" customHeight="1">
      <c r="A2" s="114" t="s">
        <v>436</v>
      </c>
      <c r="B2" s="115"/>
      <c r="C2" s="115"/>
      <c r="D2" s="115"/>
      <c r="E2" s="113"/>
      <c r="H2" s="119" t="s">
        <v>446</v>
      </c>
    </row>
    <row r="3" ht="18">
      <c r="A3" s="18"/>
    </row>
    <row r="4" spans="1:8" ht="14.25">
      <c r="A4" s="14" t="s">
        <v>0</v>
      </c>
      <c r="C4" s="116" t="s">
        <v>443</v>
      </c>
      <c r="D4" s="116"/>
      <c r="E4" s="116"/>
      <c r="F4" s="116" t="s">
        <v>443</v>
      </c>
      <c r="G4" s="116"/>
      <c r="H4" s="116"/>
    </row>
    <row r="5" spans="1:8" ht="27">
      <c r="A5" s="40" t="s">
        <v>11</v>
      </c>
      <c r="B5" s="41" t="s">
        <v>12</v>
      </c>
      <c r="C5" s="42" t="s">
        <v>424</v>
      </c>
      <c r="D5" s="42" t="s">
        <v>425</v>
      </c>
      <c r="E5" s="77" t="s">
        <v>429</v>
      </c>
      <c r="F5" s="42" t="s">
        <v>424</v>
      </c>
      <c r="G5" s="42" t="s">
        <v>425</v>
      </c>
      <c r="H5" s="77" t="s">
        <v>429</v>
      </c>
    </row>
    <row r="6" spans="1:8" ht="14.25">
      <c r="A6" s="43" t="s">
        <v>13</v>
      </c>
      <c r="B6" s="44" t="s">
        <v>14</v>
      </c>
      <c r="C6" s="81">
        <v>900000</v>
      </c>
      <c r="D6" s="81"/>
      <c r="E6" s="82">
        <f>SUM(C6:D6)</f>
        <v>900000</v>
      </c>
      <c r="F6" s="81">
        <v>680000</v>
      </c>
      <c r="G6" s="81"/>
      <c r="H6" s="82">
        <f aca="true" t="shared" si="0" ref="H6:H29">SUM(F6:G6)</f>
        <v>680000</v>
      </c>
    </row>
    <row r="7" spans="1:8" ht="14.25">
      <c r="A7" s="43" t="s">
        <v>15</v>
      </c>
      <c r="B7" s="45" t="s">
        <v>16</v>
      </c>
      <c r="C7" s="81"/>
      <c r="D7" s="81"/>
      <c r="E7" s="82">
        <f aca="true" t="shared" si="1" ref="E7:E70">SUM(C7:D7)</f>
        <v>0</v>
      </c>
      <c r="F7" s="81"/>
      <c r="G7" s="81"/>
      <c r="H7" s="82">
        <f t="shared" si="0"/>
        <v>0</v>
      </c>
    </row>
    <row r="8" spans="1:8" ht="14.25">
      <c r="A8" s="43" t="s">
        <v>17</v>
      </c>
      <c r="B8" s="45" t="s">
        <v>18</v>
      </c>
      <c r="C8" s="81"/>
      <c r="D8" s="81"/>
      <c r="E8" s="82">
        <f t="shared" si="1"/>
        <v>0</v>
      </c>
      <c r="F8" s="81"/>
      <c r="G8" s="81"/>
      <c r="H8" s="82">
        <f t="shared" si="0"/>
        <v>0</v>
      </c>
    </row>
    <row r="9" spans="1:8" ht="14.25">
      <c r="A9" s="20" t="s">
        <v>19</v>
      </c>
      <c r="B9" s="45" t="s">
        <v>20</v>
      </c>
      <c r="C9" s="81"/>
      <c r="D9" s="81"/>
      <c r="E9" s="82">
        <f t="shared" si="1"/>
        <v>0</v>
      </c>
      <c r="F9" s="81"/>
      <c r="G9" s="81"/>
      <c r="H9" s="82">
        <f t="shared" si="0"/>
        <v>0</v>
      </c>
    </row>
    <row r="10" spans="1:8" ht="14.25">
      <c r="A10" s="20" t="s">
        <v>21</v>
      </c>
      <c r="B10" s="45" t="s">
        <v>22</v>
      </c>
      <c r="C10" s="81"/>
      <c r="D10" s="81"/>
      <c r="E10" s="82">
        <f t="shared" si="1"/>
        <v>0</v>
      </c>
      <c r="F10" s="81"/>
      <c r="G10" s="81"/>
      <c r="H10" s="82">
        <f t="shared" si="0"/>
        <v>0</v>
      </c>
    </row>
    <row r="11" spans="1:8" ht="14.25">
      <c r="A11" s="20" t="s">
        <v>23</v>
      </c>
      <c r="B11" s="45" t="s">
        <v>24</v>
      </c>
      <c r="C11" s="81"/>
      <c r="D11" s="81"/>
      <c r="E11" s="82">
        <f t="shared" si="1"/>
        <v>0</v>
      </c>
      <c r="F11" s="81"/>
      <c r="G11" s="81"/>
      <c r="H11" s="82">
        <f t="shared" si="0"/>
        <v>0</v>
      </c>
    </row>
    <row r="12" spans="1:8" ht="14.25">
      <c r="A12" s="20" t="s">
        <v>25</v>
      </c>
      <c r="B12" s="45" t="s">
        <v>26</v>
      </c>
      <c r="C12" s="81">
        <v>100000</v>
      </c>
      <c r="D12" s="81"/>
      <c r="E12" s="82">
        <f t="shared" si="1"/>
        <v>100000</v>
      </c>
      <c r="F12" s="81">
        <v>100000</v>
      </c>
      <c r="G12" s="81"/>
      <c r="H12" s="82">
        <f t="shared" si="0"/>
        <v>100000</v>
      </c>
    </row>
    <row r="13" spans="1:8" ht="14.25">
      <c r="A13" s="20" t="s">
        <v>27</v>
      </c>
      <c r="B13" s="45" t="s">
        <v>28</v>
      </c>
      <c r="C13" s="81"/>
      <c r="D13" s="81"/>
      <c r="E13" s="82">
        <f t="shared" si="1"/>
        <v>0</v>
      </c>
      <c r="F13" s="81"/>
      <c r="G13" s="81"/>
      <c r="H13" s="82">
        <f t="shared" si="0"/>
        <v>0</v>
      </c>
    </row>
    <row r="14" spans="1:8" ht="14.25">
      <c r="A14" s="22" t="s">
        <v>29</v>
      </c>
      <c r="B14" s="45" t="s">
        <v>30</v>
      </c>
      <c r="C14" s="81"/>
      <c r="D14" s="81"/>
      <c r="E14" s="82">
        <f t="shared" si="1"/>
        <v>0</v>
      </c>
      <c r="F14" s="81"/>
      <c r="G14" s="81"/>
      <c r="H14" s="82">
        <f t="shared" si="0"/>
        <v>0</v>
      </c>
    </row>
    <row r="15" spans="1:8" ht="14.25">
      <c r="A15" s="22" t="s">
        <v>31</v>
      </c>
      <c r="B15" s="45" t="s">
        <v>32</v>
      </c>
      <c r="C15" s="81"/>
      <c r="D15" s="81"/>
      <c r="E15" s="82">
        <f t="shared" si="1"/>
        <v>0</v>
      </c>
      <c r="F15" s="81"/>
      <c r="G15" s="81"/>
      <c r="H15" s="82">
        <f t="shared" si="0"/>
        <v>0</v>
      </c>
    </row>
    <row r="16" spans="1:8" ht="14.25">
      <c r="A16" s="22" t="s">
        <v>33</v>
      </c>
      <c r="B16" s="45" t="s">
        <v>34</v>
      </c>
      <c r="C16" s="81"/>
      <c r="D16" s="81"/>
      <c r="E16" s="82">
        <f t="shared" si="1"/>
        <v>0</v>
      </c>
      <c r="F16" s="81"/>
      <c r="G16" s="81"/>
      <c r="H16" s="82">
        <f t="shared" si="0"/>
        <v>0</v>
      </c>
    </row>
    <row r="17" spans="1:8" ht="25.5" customHeight="1">
      <c r="A17" s="22" t="s">
        <v>35</v>
      </c>
      <c r="B17" s="45" t="s">
        <v>36</v>
      </c>
      <c r="C17" s="81"/>
      <c r="D17" s="81"/>
      <c r="E17" s="82">
        <f t="shared" si="1"/>
        <v>0</v>
      </c>
      <c r="F17" s="81"/>
      <c r="G17" s="81"/>
      <c r="H17" s="82">
        <f t="shared" si="0"/>
        <v>0</v>
      </c>
    </row>
    <row r="18" spans="1:8" ht="14.25">
      <c r="A18" s="22" t="s">
        <v>318</v>
      </c>
      <c r="B18" s="45" t="s">
        <v>37</v>
      </c>
      <c r="C18" s="81"/>
      <c r="D18" s="81"/>
      <c r="E18" s="82">
        <f t="shared" si="1"/>
        <v>0</v>
      </c>
      <c r="F18" s="81">
        <v>30000</v>
      </c>
      <c r="G18" s="81"/>
      <c r="H18" s="82">
        <f t="shared" si="0"/>
        <v>30000</v>
      </c>
    </row>
    <row r="19" spans="1:8" ht="14.25">
      <c r="A19" s="19" t="s">
        <v>297</v>
      </c>
      <c r="B19" s="46" t="s">
        <v>38</v>
      </c>
      <c r="C19" s="81">
        <f>SUM(C6:C18)</f>
        <v>1000000</v>
      </c>
      <c r="D19" s="81"/>
      <c r="E19" s="82">
        <f t="shared" si="1"/>
        <v>1000000</v>
      </c>
      <c r="F19" s="81">
        <f>SUM(F6:F18)</f>
        <v>810000</v>
      </c>
      <c r="G19" s="81"/>
      <c r="H19" s="82">
        <f t="shared" si="0"/>
        <v>810000</v>
      </c>
    </row>
    <row r="20" spans="1:8" ht="14.25">
      <c r="A20" s="22" t="s">
        <v>39</v>
      </c>
      <c r="B20" s="45" t="s">
        <v>40</v>
      </c>
      <c r="C20" s="81">
        <v>2100000</v>
      </c>
      <c r="D20" s="81"/>
      <c r="E20" s="82">
        <f t="shared" si="1"/>
        <v>2100000</v>
      </c>
      <c r="F20" s="81">
        <v>2000000</v>
      </c>
      <c r="G20" s="81"/>
      <c r="H20" s="82">
        <f t="shared" si="0"/>
        <v>2000000</v>
      </c>
    </row>
    <row r="21" spans="1:8" ht="14.25">
      <c r="A21" s="22" t="s">
        <v>41</v>
      </c>
      <c r="B21" s="45" t="s">
        <v>42</v>
      </c>
      <c r="C21" s="81">
        <v>560000</v>
      </c>
      <c r="D21" s="81"/>
      <c r="E21" s="82">
        <f t="shared" si="1"/>
        <v>560000</v>
      </c>
      <c r="F21" s="81">
        <v>800000</v>
      </c>
      <c r="G21" s="81"/>
      <c r="H21" s="82">
        <f t="shared" si="0"/>
        <v>800000</v>
      </c>
    </row>
    <row r="22" spans="1:8" ht="14.25">
      <c r="A22" s="21" t="s">
        <v>43</v>
      </c>
      <c r="B22" s="45" t="s">
        <v>44</v>
      </c>
      <c r="C22" s="81">
        <v>50000</v>
      </c>
      <c r="D22" s="81"/>
      <c r="E22" s="82">
        <f t="shared" si="1"/>
        <v>50000</v>
      </c>
      <c r="F22" s="81">
        <v>50000</v>
      </c>
      <c r="G22" s="81"/>
      <c r="H22" s="82">
        <f t="shared" si="0"/>
        <v>50000</v>
      </c>
    </row>
    <row r="23" spans="1:8" ht="14.25">
      <c r="A23" s="23" t="s">
        <v>298</v>
      </c>
      <c r="B23" s="46" t="s">
        <v>45</v>
      </c>
      <c r="C23" s="81">
        <f>SUM(C20:C22)</f>
        <v>2710000</v>
      </c>
      <c r="D23" s="81"/>
      <c r="E23" s="82">
        <f t="shared" si="1"/>
        <v>2710000</v>
      </c>
      <c r="F23" s="81">
        <f>SUM(F20:F22)</f>
        <v>2850000</v>
      </c>
      <c r="G23" s="81"/>
      <c r="H23" s="82">
        <f t="shared" si="0"/>
        <v>2850000</v>
      </c>
    </row>
    <row r="24" spans="1:8" ht="14.25">
      <c r="A24" s="47" t="s">
        <v>348</v>
      </c>
      <c r="B24" s="48" t="s">
        <v>46</v>
      </c>
      <c r="C24" s="81">
        <f>C19+C23</f>
        <v>3710000</v>
      </c>
      <c r="D24" s="81"/>
      <c r="E24" s="82">
        <f t="shared" si="1"/>
        <v>3710000</v>
      </c>
      <c r="F24" s="81">
        <f>F19+F23</f>
        <v>3660000</v>
      </c>
      <c r="G24" s="81"/>
      <c r="H24" s="82">
        <f t="shared" si="0"/>
        <v>3660000</v>
      </c>
    </row>
    <row r="25" spans="1:8" ht="14.25">
      <c r="A25" s="25" t="s">
        <v>319</v>
      </c>
      <c r="B25" s="48" t="s">
        <v>47</v>
      </c>
      <c r="C25" s="81">
        <v>824000</v>
      </c>
      <c r="D25" s="81"/>
      <c r="E25" s="82">
        <f t="shared" si="1"/>
        <v>824000</v>
      </c>
      <c r="F25" s="81">
        <v>760000</v>
      </c>
      <c r="G25" s="81"/>
      <c r="H25" s="82">
        <f t="shared" si="0"/>
        <v>760000</v>
      </c>
    </row>
    <row r="26" spans="1:8" ht="14.25">
      <c r="A26" s="22" t="s">
        <v>48</v>
      </c>
      <c r="B26" s="45" t="s">
        <v>49</v>
      </c>
      <c r="C26" s="81"/>
      <c r="D26" s="81"/>
      <c r="E26" s="82">
        <f t="shared" si="1"/>
        <v>0</v>
      </c>
      <c r="F26" s="81"/>
      <c r="G26" s="81"/>
      <c r="H26" s="82">
        <f t="shared" si="0"/>
        <v>0</v>
      </c>
    </row>
    <row r="27" spans="1:8" ht="14.25">
      <c r="A27" s="22" t="s">
        <v>50</v>
      </c>
      <c r="B27" s="45" t="s">
        <v>51</v>
      </c>
      <c r="C27" s="81">
        <v>375000</v>
      </c>
      <c r="D27" s="81"/>
      <c r="E27" s="82">
        <f t="shared" si="1"/>
        <v>375000</v>
      </c>
      <c r="F27" s="81">
        <v>375000</v>
      </c>
      <c r="G27" s="81"/>
      <c r="H27" s="82">
        <f t="shared" si="0"/>
        <v>375000</v>
      </c>
    </row>
    <row r="28" spans="1:8" ht="14.25">
      <c r="A28" s="22" t="s">
        <v>52</v>
      </c>
      <c r="B28" s="45" t="s">
        <v>53</v>
      </c>
      <c r="C28" s="81"/>
      <c r="D28" s="81"/>
      <c r="E28" s="82">
        <f t="shared" si="1"/>
        <v>0</v>
      </c>
      <c r="F28" s="81"/>
      <c r="G28" s="81"/>
      <c r="H28" s="82">
        <f t="shared" si="0"/>
        <v>0</v>
      </c>
    </row>
    <row r="29" spans="1:8" ht="14.25">
      <c r="A29" s="23" t="s">
        <v>299</v>
      </c>
      <c r="B29" s="46" t="s">
        <v>54</v>
      </c>
      <c r="C29" s="81">
        <f>SUM(C26:C28)</f>
        <v>375000</v>
      </c>
      <c r="D29" s="81"/>
      <c r="E29" s="82">
        <f>SUM(C29:D29)</f>
        <v>375000</v>
      </c>
      <c r="F29" s="81">
        <f>SUM(F26:F28)</f>
        <v>375000</v>
      </c>
      <c r="G29" s="81"/>
      <c r="H29" s="82">
        <f t="shared" si="0"/>
        <v>375000</v>
      </c>
    </row>
    <row r="30" spans="1:8" ht="14.25">
      <c r="A30" s="22" t="s">
        <v>55</v>
      </c>
      <c r="B30" s="45" t="s">
        <v>56</v>
      </c>
      <c r="C30" s="81"/>
      <c r="D30" s="81"/>
      <c r="E30" s="82">
        <f t="shared" si="1"/>
        <v>0</v>
      </c>
      <c r="F30" s="81"/>
      <c r="G30" s="81"/>
      <c r="H30" s="82">
        <f aca="true" t="shared" si="2" ref="H30:H73">SUM(F30:G30)</f>
        <v>0</v>
      </c>
    </row>
    <row r="31" spans="1:8" ht="14.25">
      <c r="A31" s="22" t="s">
        <v>57</v>
      </c>
      <c r="B31" s="45" t="s">
        <v>58</v>
      </c>
      <c r="C31" s="81">
        <v>120000</v>
      </c>
      <c r="D31" s="81"/>
      <c r="E31" s="82">
        <f t="shared" si="1"/>
        <v>120000</v>
      </c>
      <c r="F31" s="81">
        <v>120000</v>
      </c>
      <c r="G31" s="81"/>
      <c r="H31" s="82">
        <f t="shared" si="2"/>
        <v>120000</v>
      </c>
    </row>
    <row r="32" spans="1:8" ht="15" customHeight="1">
      <c r="A32" s="23" t="s">
        <v>349</v>
      </c>
      <c r="B32" s="46" t="s">
        <v>59</v>
      </c>
      <c r="C32" s="81">
        <f>SUM(C30:C31)</f>
        <v>120000</v>
      </c>
      <c r="D32" s="81"/>
      <c r="E32" s="82">
        <f t="shared" si="1"/>
        <v>120000</v>
      </c>
      <c r="F32" s="81">
        <f>SUM(F30:F31)</f>
        <v>120000</v>
      </c>
      <c r="G32" s="81"/>
      <c r="H32" s="82">
        <f t="shared" si="2"/>
        <v>120000</v>
      </c>
    </row>
    <row r="33" spans="1:8" ht="14.25">
      <c r="A33" s="22" t="s">
        <v>60</v>
      </c>
      <c r="B33" s="45" t="s">
        <v>61</v>
      </c>
      <c r="C33" s="81">
        <v>830000</v>
      </c>
      <c r="D33" s="81"/>
      <c r="E33" s="82">
        <f t="shared" si="1"/>
        <v>830000</v>
      </c>
      <c r="F33" s="81">
        <v>830000</v>
      </c>
      <c r="G33" s="81"/>
      <c r="H33" s="82">
        <f t="shared" si="2"/>
        <v>830000</v>
      </c>
    </row>
    <row r="34" spans="1:8" ht="14.25">
      <c r="A34" s="22" t="s">
        <v>62</v>
      </c>
      <c r="B34" s="45" t="s">
        <v>63</v>
      </c>
      <c r="C34" s="81"/>
      <c r="D34" s="81"/>
      <c r="E34" s="82">
        <f t="shared" si="1"/>
        <v>0</v>
      </c>
      <c r="F34" s="81"/>
      <c r="G34" s="81"/>
      <c r="H34" s="82">
        <f t="shared" si="2"/>
        <v>0</v>
      </c>
    </row>
    <row r="35" spans="1:8" ht="14.25">
      <c r="A35" s="22" t="s">
        <v>320</v>
      </c>
      <c r="B35" s="45" t="s">
        <v>64</v>
      </c>
      <c r="C35" s="81">
        <v>100000</v>
      </c>
      <c r="D35" s="81"/>
      <c r="E35" s="82">
        <f t="shared" si="1"/>
        <v>100000</v>
      </c>
      <c r="F35" s="81"/>
      <c r="G35" s="81"/>
      <c r="H35" s="82">
        <f t="shared" si="2"/>
        <v>0</v>
      </c>
    </row>
    <row r="36" spans="1:8" ht="14.25">
      <c r="A36" s="22" t="s">
        <v>65</v>
      </c>
      <c r="B36" s="45" t="s">
        <v>66</v>
      </c>
      <c r="C36" s="81">
        <v>2030000</v>
      </c>
      <c r="D36" s="81"/>
      <c r="E36" s="82">
        <f t="shared" si="1"/>
        <v>2030000</v>
      </c>
      <c r="F36" s="81">
        <v>2030000</v>
      </c>
      <c r="G36" s="81"/>
      <c r="H36" s="82">
        <f t="shared" si="2"/>
        <v>2030000</v>
      </c>
    </row>
    <row r="37" spans="1:8" ht="14.25">
      <c r="A37" s="49" t="s">
        <v>321</v>
      </c>
      <c r="B37" s="45" t="s">
        <v>67</v>
      </c>
      <c r="C37" s="81"/>
      <c r="D37" s="81"/>
      <c r="E37" s="82">
        <f t="shared" si="1"/>
        <v>0</v>
      </c>
      <c r="F37" s="81"/>
      <c r="G37" s="81"/>
      <c r="H37" s="82">
        <f t="shared" si="2"/>
        <v>0</v>
      </c>
    </row>
    <row r="38" spans="1:8" ht="14.25">
      <c r="A38" s="21" t="s">
        <v>68</v>
      </c>
      <c r="B38" s="45" t="s">
        <v>69</v>
      </c>
      <c r="C38" s="81"/>
      <c r="D38" s="81"/>
      <c r="E38" s="82">
        <f t="shared" si="1"/>
        <v>0</v>
      </c>
      <c r="F38" s="81"/>
      <c r="G38" s="81"/>
      <c r="H38" s="82">
        <f t="shared" si="2"/>
        <v>0</v>
      </c>
    </row>
    <row r="39" spans="1:8" ht="14.25">
      <c r="A39" s="22" t="s">
        <v>322</v>
      </c>
      <c r="B39" s="45" t="s">
        <v>70</v>
      </c>
      <c r="C39" s="81">
        <v>1750000</v>
      </c>
      <c r="D39" s="81"/>
      <c r="E39" s="82">
        <f t="shared" si="1"/>
        <v>1750000</v>
      </c>
      <c r="F39" s="81">
        <v>2050000</v>
      </c>
      <c r="G39" s="81"/>
      <c r="H39" s="82">
        <f t="shared" si="2"/>
        <v>2050000</v>
      </c>
    </row>
    <row r="40" spans="1:8" ht="14.25">
      <c r="A40" s="23" t="s">
        <v>300</v>
      </c>
      <c r="B40" s="46" t="s">
        <v>71</v>
      </c>
      <c r="C40" s="81">
        <f>SUM(C33:C39)</f>
        <v>4710000</v>
      </c>
      <c r="D40" s="81"/>
      <c r="E40" s="82">
        <f t="shared" si="1"/>
        <v>4710000</v>
      </c>
      <c r="F40" s="81">
        <f>SUM(F33:F39)</f>
        <v>4910000</v>
      </c>
      <c r="G40" s="81"/>
      <c r="H40" s="82">
        <f t="shared" si="2"/>
        <v>4910000</v>
      </c>
    </row>
    <row r="41" spans="1:8" ht="14.25">
      <c r="A41" s="22" t="s">
        <v>72</v>
      </c>
      <c r="B41" s="45" t="s">
        <v>73</v>
      </c>
      <c r="C41" s="81">
        <v>130000</v>
      </c>
      <c r="D41" s="81"/>
      <c r="E41" s="82">
        <f t="shared" si="1"/>
        <v>130000</v>
      </c>
      <c r="F41" s="81">
        <v>130000</v>
      </c>
      <c r="G41" s="81"/>
      <c r="H41" s="82">
        <f t="shared" si="2"/>
        <v>130000</v>
      </c>
    </row>
    <row r="42" spans="1:8" ht="14.25">
      <c r="A42" s="22" t="s">
        <v>74</v>
      </c>
      <c r="B42" s="45" t="s">
        <v>75</v>
      </c>
      <c r="C42" s="81"/>
      <c r="D42" s="81"/>
      <c r="E42" s="82">
        <f t="shared" si="1"/>
        <v>0</v>
      </c>
      <c r="F42" s="81"/>
      <c r="G42" s="81"/>
      <c r="H42" s="82">
        <f t="shared" si="2"/>
        <v>0</v>
      </c>
    </row>
    <row r="43" spans="1:8" ht="14.25">
      <c r="A43" s="23" t="s">
        <v>301</v>
      </c>
      <c r="B43" s="46" t="s">
        <v>76</v>
      </c>
      <c r="C43" s="81">
        <f>SUM(C41:C42)</f>
        <v>130000</v>
      </c>
      <c r="D43" s="81"/>
      <c r="E43" s="82">
        <f t="shared" si="1"/>
        <v>130000</v>
      </c>
      <c r="F43" s="81">
        <v>130000</v>
      </c>
      <c r="G43" s="81"/>
      <c r="H43" s="82">
        <f t="shared" si="2"/>
        <v>130000</v>
      </c>
    </row>
    <row r="44" spans="1:8" ht="14.25">
      <c r="A44" s="22" t="s">
        <v>77</v>
      </c>
      <c r="B44" s="45" t="s">
        <v>78</v>
      </c>
      <c r="C44" s="81">
        <v>1271000</v>
      </c>
      <c r="D44" s="81"/>
      <c r="E44" s="82">
        <f t="shared" si="1"/>
        <v>1271000</v>
      </c>
      <c r="F44" s="81">
        <v>1000000</v>
      </c>
      <c r="G44" s="81"/>
      <c r="H44" s="82">
        <f t="shared" si="2"/>
        <v>1000000</v>
      </c>
    </row>
    <row r="45" spans="1:8" ht="14.25">
      <c r="A45" s="22" t="s">
        <v>79</v>
      </c>
      <c r="B45" s="45" t="s">
        <v>80</v>
      </c>
      <c r="C45" s="81">
        <v>470000</v>
      </c>
      <c r="D45" s="81"/>
      <c r="E45" s="82">
        <f t="shared" si="1"/>
        <v>470000</v>
      </c>
      <c r="F45" s="81">
        <v>1000000</v>
      </c>
      <c r="G45" s="81"/>
      <c r="H45" s="82">
        <f t="shared" si="2"/>
        <v>1000000</v>
      </c>
    </row>
    <row r="46" spans="1:8" ht="14.25">
      <c r="A46" s="22" t="s">
        <v>323</v>
      </c>
      <c r="B46" s="45" t="s">
        <v>81</v>
      </c>
      <c r="C46" s="81"/>
      <c r="D46" s="81"/>
      <c r="E46" s="82">
        <f t="shared" si="1"/>
        <v>0</v>
      </c>
      <c r="F46" s="81"/>
      <c r="G46" s="81"/>
      <c r="H46" s="82">
        <f t="shared" si="2"/>
        <v>0</v>
      </c>
    </row>
    <row r="47" spans="1:8" ht="14.25">
      <c r="A47" s="22" t="s">
        <v>324</v>
      </c>
      <c r="B47" s="45" t="s">
        <v>82</v>
      </c>
      <c r="C47" s="81"/>
      <c r="D47" s="81"/>
      <c r="E47" s="82">
        <f t="shared" si="1"/>
        <v>0</v>
      </c>
      <c r="F47" s="81"/>
      <c r="G47" s="81"/>
      <c r="H47" s="82">
        <f t="shared" si="2"/>
        <v>0</v>
      </c>
    </row>
    <row r="48" spans="1:8" ht="14.25">
      <c r="A48" s="22" t="s">
        <v>83</v>
      </c>
      <c r="B48" s="45" t="s">
        <v>84</v>
      </c>
      <c r="C48" s="81">
        <v>100000</v>
      </c>
      <c r="D48" s="81"/>
      <c r="E48" s="82">
        <f t="shared" si="1"/>
        <v>100000</v>
      </c>
      <c r="F48" s="81">
        <v>100000</v>
      </c>
      <c r="G48" s="81"/>
      <c r="H48" s="82">
        <f t="shared" si="2"/>
        <v>100000</v>
      </c>
    </row>
    <row r="49" spans="1:8" ht="14.25">
      <c r="A49" s="23" t="s">
        <v>302</v>
      </c>
      <c r="B49" s="46" t="s">
        <v>85</v>
      </c>
      <c r="C49" s="81">
        <f>SUM(C44:C48)</f>
        <v>1841000</v>
      </c>
      <c r="D49" s="81"/>
      <c r="E49" s="82">
        <f t="shared" si="1"/>
        <v>1841000</v>
      </c>
      <c r="F49" s="81">
        <f>SUM(F44:F48)</f>
        <v>2100000</v>
      </c>
      <c r="G49" s="81"/>
      <c r="H49" s="82">
        <f t="shared" si="2"/>
        <v>2100000</v>
      </c>
    </row>
    <row r="50" spans="1:8" ht="14.25">
      <c r="A50" s="25" t="s">
        <v>303</v>
      </c>
      <c r="B50" s="48" t="s">
        <v>86</v>
      </c>
      <c r="C50" s="81">
        <f>C32+C40+C43+C49+C29</f>
        <v>7176000</v>
      </c>
      <c r="D50" s="81"/>
      <c r="E50" s="82">
        <f t="shared" si="1"/>
        <v>7176000</v>
      </c>
      <c r="F50" s="81">
        <f>F32+F40+F43+F49+F29</f>
        <v>7635000</v>
      </c>
      <c r="G50" s="81"/>
      <c r="H50" s="82">
        <f t="shared" si="2"/>
        <v>7635000</v>
      </c>
    </row>
    <row r="51" spans="1:8" ht="14.25">
      <c r="A51" s="27" t="s">
        <v>87</v>
      </c>
      <c r="B51" s="45" t="s">
        <v>88</v>
      </c>
      <c r="C51" s="81"/>
      <c r="D51" s="81"/>
      <c r="E51" s="82">
        <f t="shared" si="1"/>
        <v>0</v>
      </c>
      <c r="F51" s="81"/>
      <c r="G51" s="81"/>
      <c r="H51" s="82">
        <f t="shared" si="2"/>
        <v>0</v>
      </c>
    </row>
    <row r="52" spans="1:8" ht="14.25">
      <c r="A52" s="27" t="s">
        <v>304</v>
      </c>
      <c r="B52" s="45" t="s">
        <v>89</v>
      </c>
      <c r="C52" s="81"/>
      <c r="D52" s="81"/>
      <c r="E52" s="82">
        <f t="shared" si="1"/>
        <v>0</v>
      </c>
      <c r="F52" s="81"/>
      <c r="G52" s="81"/>
      <c r="H52" s="82">
        <f t="shared" si="2"/>
        <v>0</v>
      </c>
    </row>
    <row r="53" spans="1:8" ht="14.25">
      <c r="A53" s="50" t="s">
        <v>325</v>
      </c>
      <c r="B53" s="45" t="s">
        <v>90</v>
      </c>
      <c r="C53" s="81"/>
      <c r="D53" s="81"/>
      <c r="E53" s="82">
        <f t="shared" si="1"/>
        <v>0</v>
      </c>
      <c r="F53" s="81"/>
      <c r="G53" s="81"/>
      <c r="H53" s="82">
        <f t="shared" si="2"/>
        <v>0</v>
      </c>
    </row>
    <row r="54" spans="1:8" ht="14.25">
      <c r="A54" s="50" t="s">
        <v>326</v>
      </c>
      <c r="B54" s="45" t="s">
        <v>91</v>
      </c>
      <c r="C54" s="81"/>
      <c r="D54" s="81"/>
      <c r="E54" s="82">
        <f t="shared" si="1"/>
        <v>0</v>
      </c>
      <c r="F54" s="81"/>
      <c r="G54" s="81"/>
      <c r="H54" s="82">
        <f t="shared" si="2"/>
        <v>0</v>
      </c>
    </row>
    <row r="55" spans="1:8" ht="14.25">
      <c r="A55" s="50" t="s">
        <v>327</v>
      </c>
      <c r="B55" s="45" t="s">
        <v>92</v>
      </c>
      <c r="C55" s="81"/>
      <c r="D55" s="81"/>
      <c r="E55" s="82">
        <f t="shared" si="1"/>
        <v>0</v>
      </c>
      <c r="F55" s="81"/>
      <c r="G55" s="81"/>
      <c r="H55" s="82">
        <f t="shared" si="2"/>
        <v>0</v>
      </c>
    </row>
    <row r="56" spans="1:8" ht="14.25">
      <c r="A56" s="27" t="s">
        <v>328</v>
      </c>
      <c r="B56" s="45" t="s">
        <v>93</v>
      </c>
      <c r="C56" s="81"/>
      <c r="D56" s="81"/>
      <c r="E56" s="82">
        <f t="shared" si="1"/>
        <v>0</v>
      </c>
      <c r="F56" s="81"/>
      <c r="G56" s="81"/>
      <c r="H56" s="82">
        <f t="shared" si="2"/>
        <v>0</v>
      </c>
    </row>
    <row r="57" spans="1:8" ht="14.25">
      <c r="A57" s="27" t="s">
        <v>329</v>
      </c>
      <c r="B57" s="45" t="s">
        <v>94</v>
      </c>
      <c r="C57" s="81"/>
      <c r="D57" s="81"/>
      <c r="E57" s="82">
        <f t="shared" si="1"/>
        <v>0</v>
      </c>
      <c r="F57" s="81"/>
      <c r="G57" s="81"/>
      <c r="H57" s="82">
        <f t="shared" si="2"/>
        <v>0</v>
      </c>
    </row>
    <row r="58" spans="1:8" ht="14.25">
      <c r="A58" s="27" t="s">
        <v>330</v>
      </c>
      <c r="B58" s="45" t="s">
        <v>95</v>
      </c>
      <c r="C58" s="81"/>
      <c r="D58" s="81">
        <v>1090000</v>
      </c>
      <c r="E58" s="82">
        <f t="shared" si="1"/>
        <v>1090000</v>
      </c>
      <c r="F58" s="81"/>
      <c r="G58" s="81">
        <v>1090000</v>
      </c>
      <c r="H58" s="82">
        <f t="shared" si="2"/>
        <v>1090000</v>
      </c>
    </row>
    <row r="59" spans="1:8" ht="14.25">
      <c r="A59" s="28" t="s">
        <v>305</v>
      </c>
      <c r="B59" s="48" t="s">
        <v>96</v>
      </c>
      <c r="C59" s="81"/>
      <c r="D59" s="81">
        <f>SUM(D58)</f>
        <v>1090000</v>
      </c>
      <c r="E59" s="82">
        <f t="shared" si="1"/>
        <v>1090000</v>
      </c>
      <c r="F59" s="81"/>
      <c r="G59" s="81">
        <f>SUM(G58)</f>
        <v>1090000</v>
      </c>
      <c r="H59" s="82">
        <f t="shared" si="2"/>
        <v>1090000</v>
      </c>
    </row>
    <row r="60" spans="1:8" ht="14.25">
      <c r="A60" s="51" t="s">
        <v>331</v>
      </c>
      <c r="B60" s="45" t="s">
        <v>97</v>
      </c>
      <c r="C60" s="81"/>
      <c r="D60" s="81"/>
      <c r="E60" s="82">
        <f t="shared" si="1"/>
        <v>0</v>
      </c>
      <c r="F60" s="81"/>
      <c r="G60" s="81"/>
      <c r="H60" s="82">
        <f t="shared" si="2"/>
        <v>0</v>
      </c>
    </row>
    <row r="61" spans="1:8" ht="14.25">
      <c r="A61" s="51" t="s">
        <v>98</v>
      </c>
      <c r="B61" s="45" t="s">
        <v>99</v>
      </c>
      <c r="C61" s="81"/>
      <c r="D61" s="81"/>
      <c r="E61" s="82">
        <f t="shared" si="1"/>
        <v>0</v>
      </c>
      <c r="F61" s="81">
        <v>5720</v>
      </c>
      <c r="G61" s="81"/>
      <c r="H61" s="82">
        <f t="shared" si="2"/>
        <v>5720</v>
      </c>
    </row>
    <row r="62" spans="1:8" ht="14.25">
      <c r="A62" s="51" t="s">
        <v>100</v>
      </c>
      <c r="B62" s="45" t="s">
        <v>101</v>
      </c>
      <c r="C62" s="81"/>
      <c r="D62" s="81"/>
      <c r="E62" s="82">
        <f t="shared" si="1"/>
        <v>0</v>
      </c>
      <c r="F62" s="81"/>
      <c r="G62" s="81"/>
      <c r="H62" s="82">
        <f t="shared" si="2"/>
        <v>0</v>
      </c>
    </row>
    <row r="63" spans="1:8" ht="14.25">
      <c r="A63" s="51" t="s">
        <v>306</v>
      </c>
      <c r="B63" s="45" t="s">
        <v>102</v>
      </c>
      <c r="C63" s="81"/>
      <c r="D63" s="81"/>
      <c r="E63" s="82">
        <f t="shared" si="1"/>
        <v>0</v>
      </c>
      <c r="F63" s="81"/>
      <c r="G63" s="81"/>
      <c r="H63" s="82">
        <f t="shared" si="2"/>
        <v>0</v>
      </c>
    </row>
    <row r="64" spans="1:8" ht="14.25">
      <c r="A64" s="51" t="s">
        <v>332</v>
      </c>
      <c r="B64" s="45" t="s">
        <v>103</v>
      </c>
      <c r="C64" s="81"/>
      <c r="D64" s="81"/>
      <c r="E64" s="82">
        <f t="shared" si="1"/>
        <v>0</v>
      </c>
      <c r="F64" s="81"/>
      <c r="G64" s="81"/>
      <c r="H64" s="82">
        <f t="shared" si="2"/>
        <v>0</v>
      </c>
    </row>
    <row r="65" spans="1:8" ht="14.25">
      <c r="A65" s="51" t="s">
        <v>307</v>
      </c>
      <c r="B65" s="45" t="s">
        <v>104</v>
      </c>
      <c r="C65" s="81">
        <v>830000</v>
      </c>
      <c r="D65" s="81"/>
      <c r="E65" s="82">
        <f t="shared" si="1"/>
        <v>830000</v>
      </c>
      <c r="F65" s="81">
        <v>830000</v>
      </c>
      <c r="G65" s="81"/>
      <c r="H65" s="82">
        <f t="shared" si="2"/>
        <v>830000</v>
      </c>
    </row>
    <row r="66" spans="1:8" ht="14.25">
      <c r="A66" s="51" t="s">
        <v>333</v>
      </c>
      <c r="B66" s="45" t="s">
        <v>105</v>
      </c>
      <c r="C66" s="81"/>
      <c r="D66" s="81"/>
      <c r="E66" s="82">
        <f t="shared" si="1"/>
        <v>0</v>
      </c>
      <c r="F66" s="81"/>
      <c r="G66" s="81"/>
      <c r="H66" s="82">
        <f t="shared" si="2"/>
        <v>0</v>
      </c>
    </row>
    <row r="67" spans="1:8" ht="14.25">
      <c r="A67" s="51" t="s">
        <v>334</v>
      </c>
      <c r="B67" s="45" t="s">
        <v>106</v>
      </c>
      <c r="C67" s="81"/>
      <c r="D67" s="81"/>
      <c r="E67" s="82">
        <f t="shared" si="1"/>
        <v>0</v>
      </c>
      <c r="F67" s="81"/>
      <c r="G67" s="81"/>
      <c r="H67" s="82">
        <f t="shared" si="2"/>
        <v>0</v>
      </c>
    </row>
    <row r="68" spans="1:8" ht="14.25">
      <c r="A68" s="51" t="s">
        <v>107</v>
      </c>
      <c r="B68" s="45" t="s">
        <v>108</v>
      </c>
      <c r="C68" s="81"/>
      <c r="D68" s="81"/>
      <c r="E68" s="82">
        <f t="shared" si="1"/>
        <v>0</v>
      </c>
      <c r="F68" s="81"/>
      <c r="G68" s="81"/>
      <c r="H68" s="82">
        <f t="shared" si="2"/>
        <v>0</v>
      </c>
    </row>
    <row r="69" spans="1:8" ht="14.25">
      <c r="A69" s="52" t="s">
        <v>109</v>
      </c>
      <c r="B69" s="45" t="s">
        <v>110</v>
      </c>
      <c r="C69" s="81"/>
      <c r="D69" s="81"/>
      <c r="E69" s="82">
        <f t="shared" si="1"/>
        <v>0</v>
      </c>
      <c r="F69" s="81"/>
      <c r="G69" s="81"/>
      <c r="H69" s="82">
        <f t="shared" si="2"/>
        <v>0</v>
      </c>
    </row>
    <row r="70" spans="1:8" ht="14.25">
      <c r="A70" s="51" t="s">
        <v>335</v>
      </c>
      <c r="B70" s="45" t="s">
        <v>111</v>
      </c>
      <c r="C70" s="81">
        <v>60000</v>
      </c>
      <c r="D70" s="81"/>
      <c r="E70" s="82">
        <f t="shared" si="1"/>
        <v>60000</v>
      </c>
      <c r="F70" s="81">
        <v>60000</v>
      </c>
      <c r="G70" s="81"/>
      <c r="H70" s="82">
        <f t="shared" si="2"/>
        <v>60000</v>
      </c>
    </row>
    <row r="71" spans="1:8" ht="14.25">
      <c r="A71" s="52" t="s">
        <v>410</v>
      </c>
      <c r="B71" s="45" t="s">
        <v>112</v>
      </c>
      <c r="C71" s="81">
        <v>391813</v>
      </c>
      <c r="D71" s="81"/>
      <c r="E71" s="82">
        <f aca="true" t="shared" si="3" ref="E71:E121">SUM(C71:D71)</f>
        <v>391813</v>
      </c>
      <c r="F71" s="81">
        <v>13567159</v>
      </c>
      <c r="G71" s="81"/>
      <c r="H71" s="82">
        <f t="shared" si="2"/>
        <v>13567159</v>
      </c>
    </row>
    <row r="72" spans="1:8" ht="14.25">
      <c r="A72" s="52" t="s">
        <v>411</v>
      </c>
      <c r="B72" s="45" t="s">
        <v>112</v>
      </c>
      <c r="C72" s="81"/>
      <c r="D72" s="81"/>
      <c r="E72" s="82">
        <f t="shared" si="3"/>
        <v>0</v>
      </c>
      <c r="F72" s="81"/>
      <c r="G72" s="81"/>
      <c r="H72" s="82">
        <f t="shared" si="2"/>
        <v>0</v>
      </c>
    </row>
    <row r="73" spans="1:8" ht="14.25">
      <c r="A73" s="28" t="s">
        <v>308</v>
      </c>
      <c r="B73" s="48" t="s">
        <v>113</v>
      </c>
      <c r="C73" s="81">
        <f>SUM(C60:C72)</f>
        <v>1281813</v>
      </c>
      <c r="D73" s="81">
        <f>SUM(D60:D72)</f>
        <v>0</v>
      </c>
      <c r="E73" s="82">
        <f t="shared" si="3"/>
        <v>1281813</v>
      </c>
      <c r="F73" s="81">
        <f>SUM(F60:F72)</f>
        <v>14462879</v>
      </c>
      <c r="G73" s="81">
        <f>SUM(G60:G72)</f>
        <v>0</v>
      </c>
      <c r="H73" s="82">
        <f t="shared" si="2"/>
        <v>14462879</v>
      </c>
    </row>
    <row r="74" spans="1:8" ht="15">
      <c r="A74" s="53" t="s">
        <v>430</v>
      </c>
      <c r="B74" s="53"/>
      <c r="C74" s="53">
        <f>C24+C50+C59+C73+C25</f>
        <v>12991813</v>
      </c>
      <c r="D74" s="53">
        <f>D24+D50+D59+D73+D25</f>
        <v>1090000</v>
      </c>
      <c r="E74" s="53">
        <f>SUM(C74:D74)</f>
        <v>14081813</v>
      </c>
      <c r="F74" s="53">
        <f>F24+F50+F59+F73+F25</f>
        <v>26517879</v>
      </c>
      <c r="G74" s="53">
        <f>G24+G50+G59+G73+G25</f>
        <v>1090000</v>
      </c>
      <c r="H74" s="53">
        <f aca="true" t="shared" si="4" ref="H74:H97">SUM(F74:G74)</f>
        <v>27607879</v>
      </c>
    </row>
    <row r="75" spans="1:8" ht="14.25">
      <c r="A75" s="54" t="s">
        <v>114</v>
      </c>
      <c r="B75" s="45" t="s">
        <v>115</v>
      </c>
      <c r="C75" s="81"/>
      <c r="D75" s="81"/>
      <c r="E75" s="82">
        <f t="shared" si="3"/>
        <v>0</v>
      </c>
      <c r="F75" s="81"/>
      <c r="G75" s="81"/>
      <c r="H75" s="82">
        <f t="shared" si="4"/>
        <v>0</v>
      </c>
    </row>
    <row r="76" spans="1:8" ht="14.25">
      <c r="A76" s="54" t="s">
        <v>336</v>
      </c>
      <c r="B76" s="45" t="s">
        <v>116</v>
      </c>
      <c r="C76" s="81"/>
      <c r="D76" s="81"/>
      <c r="E76" s="82">
        <f t="shared" si="3"/>
        <v>0</v>
      </c>
      <c r="F76" s="81"/>
      <c r="G76" s="81"/>
      <c r="H76" s="82">
        <f t="shared" si="4"/>
        <v>0</v>
      </c>
    </row>
    <row r="77" spans="1:8" ht="14.25">
      <c r="A77" s="54" t="s">
        <v>117</v>
      </c>
      <c r="B77" s="45" t="s">
        <v>118</v>
      </c>
      <c r="C77" s="81"/>
      <c r="D77" s="81"/>
      <c r="E77" s="82">
        <f t="shared" si="3"/>
        <v>0</v>
      </c>
      <c r="F77" s="81">
        <v>20000</v>
      </c>
      <c r="G77" s="81"/>
      <c r="H77" s="82">
        <f t="shared" si="4"/>
        <v>20000</v>
      </c>
    </row>
    <row r="78" spans="1:8" ht="14.25">
      <c r="A78" s="54" t="s">
        <v>119</v>
      </c>
      <c r="B78" s="45" t="s">
        <v>120</v>
      </c>
      <c r="C78" s="81">
        <v>100000</v>
      </c>
      <c r="D78" s="81"/>
      <c r="E78" s="82">
        <f t="shared" si="3"/>
        <v>100000</v>
      </c>
      <c r="F78" s="81">
        <v>230000</v>
      </c>
      <c r="G78" s="81"/>
      <c r="H78" s="82">
        <f t="shared" si="4"/>
        <v>230000</v>
      </c>
    </row>
    <row r="79" spans="1:8" ht="14.25">
      <c r="A79" s="21" t="s">
        <v>121</v>
      </c>
      <c r="B79" s="45" t="s">
        <v>122</v>
      </c>
      <c r="C79" s="81"/>
      <c r="D79" s="81"/>
      <c r="E79" s="82">
        <f t="shared" si="3"/>
        <v>0</v>
      </c>
      <c r="F79" s="81"/>
      <c r="G79" s="81"/>
      <c r="H79" s="82">
        <f t="shared" si="4"/>
        <v>0</v>
      </c>
    </row>
    <row r="80" spans="1:8" ht="14.25">
      <c r="A80" s="21" t="s">
        <v>123</v>
      </c>
      <c r="B80" s="45" t="s">
        <v>124</v>
      </c>
      <c r="C80" s="81"/>
      <c r="D80" s="81"/>
      <c r="E80" s="82">
        <f t="shared" si="3"/>
        <v>0</v>
      </c>
      <c r="F80" s="81"/>
      <c r="G80" s="81"/>
      <c r="H80" s="82">
        <f t="shared" si="4"/>
        <v>0</v>
      </c>
    </row>
    <row r="81" spans="1:8" ht="14.25">
      <c r="A81" s="21" t="s">
        <v>125</v>
      </c>
      <c r="B81" s="45" t="s">
        <v>126</v>
      </c>
      <c r="C81" s="81">
        <v>30000</v>
      </c>
      <c r="D81" s="81"/>
      <c r="E81" s="82">
        <f t="shared" si="3"/>
        <v>30000</v>
      </c>
      <c r="F81" s="81">
        <v>71000</v>
      </c>
      <c r="G81" s="81"/>
      <c r="H81" s="82">
        <f t="shared" si="4"/>
        <v>71000</v>
      </c>
    </row>
    <row r="82" spans="1:8" ht="14.25">
      <c r="A82" s="26" t="s">
        <v>309</v>
      </c>
      <c r="B82" s="48" t="s">
        <v>127</v>
      </c>
      <c r="C82" s="81">
        <f>SUM(C75:C81)</f>
        <v>130000</v>
      </c>
      <c r="D82" s="81"/>
      <c r="E82" s="82">
        <f t="shared" si="3"/>
        <v>130000</v>
      </c>
      <c r="F82" s="81">
        <f>SUM(F75:F81)</f>
        <v>321000</v>
      </c>
      <c r="G82" s="81"/>
      <c r="H82" s="82">
        <f t="shared" si="4"/>
        <v>321000</v>
      </c>
    </row>
    <row r="83" spans="1:8" ht="14.25">
      <c r="A83" s="27" t="s">
        <v>128</v>
      </c>
      <c r="B83" s="45" t="s">
        <v>129</v>
      </c>
      <c r="C83" s="99">
        <v>15431096</v>
      </c>
      <c r="D83" s="81"/>
      <c r="E83" s="82">
        <f t="shared" si="3"/>
        <v>15431096</v>
      </c>
      <c r="F83" s="99">
        <v>16000000</v>
      </c>
      <c r="G83" s="81"/>
      <c r="H83" s="82">
        <f t="shared" si="4"/>
        <v>16000000</v>
      </c>
    </row>
    <row r="84" spans="1:8" ht="14.25">
      <c r="A84" s="27" t="s">
        <v>130</v>
      </c>
      <c r="B84" s="45" t="s">
        <v>131</v>
      </c>
      <c r="C84" s="81"/>
      <c r="D84" s="81"/>
      <c r="E84" s="82">
        <f t="shared" si="3"/>
        <v>0</v>
      </c>
      <c r="F84" s="81"/>
      <c r="G84" s="81"/>
      <c r="H84" s="82">
        <f t="shared" si="4"/>
        <v>0</v>
      </c>
    </row>
    <row r="85" spans="1:8" ht="14.25">
      <c r="A85" s="27" t="s">
        <v>132</v>
      </c>
      <c r="B85" s="45" t="s">
        <v>133</v>
      </c>
      <c r="C85" s="81"/>
      <c r="D85" s="81"/>
      <c r="E85" s="82">
        <f t="shared" si="3"/>
        <v>0</v>
      </c>
      <c r="F85" s="81"/>
      <c r="G85" s="81"/>
      <c r="H85" s="82">
        <f t="shared" si="4"/>
        <v>0</v>
      </c>
    </row>
    <row r="86" spans="1:8" ht="14.25">
      <c r="A86" s="27" t="s">
        <v>134</v>
      </c>
      <c r="B86" s="45" t="s">
        <v>135</v>
      </c>
      <c r="C86" s="99">
        <v>4163895</v>
      </c>
      <c r="D86" s="81"/>
      <c r="E86" s="82">
        <f t="shared" si="3"/>
        <v>4163895</v>
      </c>
      <c r="F86" s="99">
        <v>4320000</v>
      </c>
      <c r="G86" s="81"/>
      <c r="H86" s="82">
        <f t="shared" si="4"/>
        <v>4320000</v>
      </c>
    </row>
    <row r="87" spans="1:8" ht="14.25">
      <c r="A87" s="28" t="s">
        <v>310</v>
      </c>
      <c r="B87" s="48" t="s">
        <v>136</v>
      </c>
      <c r="C87" s="81">
        <f>SUM(C83:C86)</f>
        <v>19594991</v>
      </c>
      <c r="D87" s="81"/>
      <c r="E87" s="82">
        <f t="shared" si="3"/>
        <v>19594991</v>
      </c>
      <c r="F87" s="81">
        <f>SUM(F83:F86)</f>
        <v>20320000</v>
      </c>
      <c r="G87" s="81"/>
      <c r="H87" s="82">
        <f t="shared" si="4"/>
        <v>20320000</v>
      </c>
    </row>
    <row r="88" spans="1:8" ht="14.25">
      <c r="A88" s="27" t="s">
        <v>137</v>
      </c>
      <c r="B88" s="45" t="s">
        <v>138</v>
      </c>
      <c r="C88" s="81"/>
      <c r="D88" s="81"/>
      <c r="E88" s="82">
        <f t="shared" si="3"/>
        <v>0</v>
      </c>
      <c r="F88" s="81"/>
      <c r="G88" s="81"/>
      <c r="H88" s="82">
        <f t="shared" si="4"/>
        <v>0</v>
      </c>
    </row>
    <row r="89" spans="1:8" ht="14.25">
      <c r="A89" s="27" t="s">
        <v>337</v>
      </c>
      <c r="B89" s="45" t="s">
        <v>139</v>
      </c>
      <c r="C89" s="81"/>
      <c r="D89" s="81"/>
      <c r="E89" s="82">
        <f t="shared" si="3"/>
        <v>0</v>
      </c>
      <c r="F89" s="81"/>
      <c r="G89" s="81"/>
      <c r="H89" s="82">
        <f t="shared" si="4"/>
        <v>0</v>
      </c>
    </row>
    <row r="90" spans="1:8" ht="14.25">
      <c r="A90" s="27" t="s">
        <v>338</v>
      </c>
      <c r="B90" s="45" t="s">
        <v>140</v>
      </c>
      <c r="C90" s="81"/>
      <c r="D90" s="81"/>
      <c r="E90" s="82">
        <f t="shared" si="3"/>
        <v>0</v>
      </c>
      <c r="F90" s="81"/>
      <c r="G90" s="81"/>
      <c r="H90" s="82">
        <f t="shared" si="4"/>
        <v>0</v>
      </c>
    </row>
    <row r="91" spans="1:8" ht="14.25">
      <c r="A91" s="27" t="s">
        <v>339</v>
      </c>
      <c r="B91" s="45" t="s">
        <v>141</v>
      </c>
      <c r="C91" s="81"/>
      <c r="D91" s="81"/>
      <c r="E91" s="82">
        <f t="shared" si="3"/>
        <v>0</v>
      </c>
      <c r="F91" s="81"/>
      <c r="G91" s="81"/>
      <c r="H91" s="82">
        <f t="shared" si="4"/>
        <v>0</v>
      </c>
    </row>
    <row r="92" spans="1:8" ht="14.25">
      <c r="A92" s="27" t="s">
        <v>340</v>
      </c>
      <c r="B92" s="45" t="s">
        <v>142</v>
      </c>
      <c r="C92" s="81"/>
      <c r="D92" s="81"/>
      <c r="E92" s="82">
        <f t="shared" si="3"/>
        <v>0</v>
      </c>
      <c r="F92" s="81"/>
      <c r="G92" s="81"/>
      <c r="H92" s="82">
        <f t="shared" si="4"/>
        <v>0</v>
      </c>
    </row>
    <row r="93" spans="1:8" ht="14.25">
      <c r="A93" s="27" t="s">
        <v>341</v>
      </c>
      <c r="B93" s="45" t="s">
        <v>143</v>
      </c>
      <c r="C93" s="81"/>
      <c r="D93" s="81"/>
      <c r="E93" s="82">
        <f t="shared" si="3"/>
        <v>0</v>
      </c>
      <c r="F93" s="81"/>
      <c r="G93" s="81"/>
      <c r="H93" s="82">
        <f t="shared" si="4"/>
        <v>0</v>
      </c>
    </row>
    <row r="94" spans="1:8" ht="14.25">
      <c r="A94" s="27" t="s">
        <v>144</v>
      </c>
      <c r="B94" s="45" t="s">
        <v>145</v>
      </c>
      <c r="C94" s="81"/>
      <c r="D94" s="81"/>
      <c r="E94" s="82">
        <f t="shared" si="3"/>
        <v>0</v>
      </c>
      <c r="F94" s="81"/>
      <c r="G94" s="81"/>
      <c r="H94" s="82">
        <f t="shared" si="4"/>
        <v>0</v>
      </c>
    </row>
    <row r="95" spans="1:8" ht="14.25">
      <c r="A95" s="27" t="s">
        <v>342</v>
      </c>
      <c r="B95" s="45" t="s">
        <v>146</v>
      </c>
      <c r="C95" s="81"/>
      <c r="D95" s="81"/>
      <c r="E95" s="82">
        <f t="shared" si="3"/>
        <v>0</v>
      </c>
      <c r="F95" s="81"/>
      <c r="G95" s="81"/>
      <c r="H95" s="82">
        <f t="shared" si="4"/>
        <v>0</v>
      </c>
    </row>
    <row r="96" spans="1:8" ht="14.25">
      <c r="A96" s="28" t="s">
        <v>311</v>
      </c>
      <c r="B96" s="48" t="s">
        <v>147</v>
      </c>
      <c r="C96" s="81">
        <v>0</v>
      </c>
      <c r="D96" s="81"/>
      <c r="E96" s="82">
        <f t="shared" si="3"/>
        <v>0</v>
      </c>
      <c r="F96" s="81">
        <v>0</v>
      </c>
      <c r="G96" s="81"/>
      <c r="H96" s="82">
        <f t="shared" si="4"/>
        <v>0</v>
      </c>
    </row>
    <row r="97" spans="1:8" ht="15">
      <c r="A97" s="53" t="s">
        <v>431</v>
      </c>
      <c r="B97" s="53"/>
      <c r="C97" s="53">
        <f>C82+C87+C96</f>
        <v>19724991</v>
      </c>
      <c r="D97" s="53"/>
      <c r="E97" s="53">
        <f t="shared" si="3"/>
        <v>19724991</v>
      </c>
      <c r="F97" s="53">
        <f>F82+F87+F96</f>
        <v>20641000</v>
      </c>
      <c r="G97" s="53"/>
      <c r="H97" s="53">
        <f t="shared" si="4"/>
        <v>20641000</v>
      </c>
    </row>
    <row r="98" spans="1:8" ht="15">
      <c r="A98" s="30" t="s">
        <v>350</v>
      </c>
      <c r="B98" s="30" t="s">
        <v>148</v>
      </c>
      <c r="C98" s="30">
        <f aca="true" t="shared" si="5" ref="C98:H98">C97+C74</f>
        <v>32716804</v>
      </c>
      <c r="D98" s="30">
        <f t="shared" si="5"/>
        <v>1090000</v>
      </c>
      <c r="E98" s="30">
        <f t="shared" si="5"/>
        <v>33806804</v>
      </c>
      <c r="F98" s="110">
        <f t="shared" si="5"/>
        <v>47158879</v>
      </c>
      <c r="G98" s="110">
        <f t="shared" si="5"/>
        <v>1090000</v>
      </c>
      <c r="H98" s="110">
        <f t="shared" si="5"/>
        <v>48248879</v>
      </c>
    </row>
    <row r="99" spans="1:14" ht="14.25">
      <c r="A99" s="27" t="s">
        <v>343</v>
      </c>
      <c r="B99" s="22" t="s">
        <v>149</v>
      </c>
      <c r="C99" s="83"/>
      <c r="D99" s="84"/>
      <c r="E99" s="82">
        <f t="shared" si="3"/>
        <v>0</v>
      </c>
      <c r="F99" s="83"/>
      <c r="G99" s="84"/>
      <c r="H99" s="82">
        <f aca="true" t="shared" si="6" ref="H99:H121">SUM(F99:G99)</f>
        <v>0</v>
      </c>
      <c r="I99" s="55"/>
      <c r="J99" s="55"/>
      <c r="K99" s="55"/>
      <c r="L99" s="55"/>
      <c r="M99" s="56"/>
      <c r="N99" s="56"/>
    </row>
    <row r="100" spans="1:14" ht="14.25">
      <c r="A100" s="27" t="s">
        <v>150</v>
      </c>
      <c r="B100" s="22" t="s">
        <v>151</v>
      </c>
      <c r="C100" s="83"/>
      <c r="D100" s="84"/>
      <c r="E100" s="82">
        <f t="shared" si="3"/>
        <v>0</v>
      </c>
      <c r="F100" s="83"/>
      <c r="G100" s="84"/>
      <c r="H100" s="82">
        <f t="shared" si="6"/>
        <v>0</v>
      </c>
      <c r="I100" s="55"/>
      <c r="J100" s="55"/>
      <c r="K100" s="55"/>
      <c r="L100" s="55"/>
      <c r="M100" s="56"/>
      <c r="N100" s="56"/>
    </row>
    <row r="101" spans="1:14" ht="14.25">
      <c r="A101" s="27" t="s">
        <v>344</v>
      </c>
      <c r="B101" s="22" t="s">
        <v>152</v>
      </c>
      <c r="C101" s="83"/>
      <c r="D101" s="84"/>
      <c r="E101" s="82">
        <f t="shared" si="3"/>
        <v>0</v>
      </c>
      <c r="F101" s="83"/>
      <c r="G101" s="84"/>
      <c r="H101" s="82">
        <f t="shared" si="6"/>
        <v>0</v>
      </c>
      <c r="I101" s="55"/>
      <c r="J101" s="55"/>
      <c r="K101" s="55"/>
      <c r="L101" s="55"/>
      <c r="M101" s="56"/>
      <c r="N101" s="56"/>
    </row>
    <row r="102" spans="1:14" ht="14.25">
      <c r="A102" s="34" t="s">
        <v>312</v>
      </c>
      <c r="B102" s="23" t="s">
        <v>153</v>
      </c>
      <c r="C102" s="85"/>
      <c r="D102" s="86"/>
      <c r="E102" s="82">
        <f t="shared" si="3"/>
        <v>0</v>
      </c>
      <c r="F102" s="85"/>
      <c r="G102" s="86"/>
      <c r="H102" s="82">
        <f t="shared" si="6"/>
        <v>0</v>
      </c>
      <c r="I102" s="57"/>
      <c r="J102" s="57"/>
      <c r="K102" s="57"/>
      <c r="L102" s="57"/>
      <c r="M102" s="56"/>
      <c r="N102" s="56"/>
    </row>
    <row r="103" spans="1:14" ht="14.25">
      <c r="A103" s="33" t="s">
        <v>345</v>
      </c>
      <c r="B103" s="22" t="s">
        <v>154</v>
      </c>
      <c r="C103" s="87"/>
      <c r="D103" s="88"/>
      <c r="E103" s="82">
        <f t="shared" si="3"/>
        <v>0</v>
      </c>
      <c r="F103" s="87"/>
      <c r="G103" s="88"/>
      <c r="H103" s="82">
        <f t="shared" si="6"/>
        <v>0</v>
      </c>
      <c r="I103" s="58"/>
      <c r="J103" s="58"/>
      <c r="K103" s="58"/>
      <c r="L103" s="58"/>
      <c r="M103" s="56"/>
      <c r="N103" s="56"/>
    </row>
    <row r="104" spans="1:14" ht="14.25">
      <c r="A104" s="33" t="s">
        <v>315</v>
      </c>
      <c r="B104" s="22" t="s">
        <v>155</v>
      </c>
      <c r="C104" s="87"/>
      <c r="D104" s="88"/>
      <c r="E104" s="82">
        <f t="shared" si="3"/>
        <v>0</v>
      </c>
      <c r="F104" s="87"/>
      <c r="G104" s="88"/>
      <c r="H104" s="82">
        <f t="shared" si="6"/>
        <v>0</v>
      </c>
      <c r="I104" s="58"/>
      <c r="J104" s="58"/>
      <c r="K104" s="58"/>
      <c r="L104" s="58"/>
      <c r="M104" s="56"/>
      <c r="N104" s="56"/>
    </row>
    <row r="105" spans="1:14" ht="14.25">
      <c r="A105" s="27" t="s">
        <v>156</v>
      </c>
      <c r="B105" s="22" t="s">
        <v>157</v>
      </c>
      <c r="C105" s="83"/>
      <c r="D105" s="84"/>
      <c r="E105" s="82">
        <f t="shared" si="3"/>
        <v>0</v>
      </c>
      <c r="F105" s="83"/>
      <c r="G105" s="84"/>
      <c r="H105" s="82">
        <f t="shared" si="6"/>
        <v>0</v>
      </c>
      <c r="I105" s="55"/>
      <c r="J105" s="55"/>
      <c r="K105" s="55"/>
      <c r="L105" s="55"/>
      <c r="M105" s="56"/>
      <c r="N105" s="56"/>
    </row>
    <row r="106" spans="1:14" ht="14.25">
      <c r="A106" s="27" t="s">
        <v>346</v>
      </c>
      <c r="B106" s="22" t="s">
        <v>158</v>
      </c>
      <c r="C106" s="83"/>
      <c r="D106" s="84"/>
      <c r="E106" s="82">
        <f t="shared" si="3"/>
        <v>0</v>
      </c>
      <c r="F106" s="83"/>
      <c r="G106" s="84"/>
      <c r="H106" s="82">
        <f t="shared" si="6"/>
        <v>0</v>
      </c>
      <c r="I106" s="55"/>
      <c r="J106" s="55"/>
      <c r="K106" s="55"/>
      <c r="L106" s="55"/>
      <c r="M106" s="56"/>
      <c r="N106" s="56"/>
    </row>
    <row r="107" spans="1:14" ht="14.25">
      <c r="A107" s="35" t="s">
        <v>313</v>
      </c>
      <c r="B107" s="23" t="s">
        <v>159</v>
      </c>
      <c r="C107" s="89"/>
      <c r="D107" s="90"/>
      <c r="E107" s="82">
        <f t="shared" si="3"/>
        <v>0</v>
      </c>
      <c r="F107" s="89"/>
      <c r="G107" s="90"/>
      <c r="H107" s="82">
        <f t="shared" si="6"/>
        <v>0</v>
      </c>
      <c r="I107" s="59"/>
      <c r="J107" s="59"/>
      <c r="K107" s="59"/>
      <c r="L107" s="59"/>
      <c r="M107" s="56"/>
      <c r="N107" s="56"/>
    </row>
    <row r="108" spans="1:14" ht="14.25">
      <c r="A108" s="33" t="s">
        <v>160</v>
      </c>
      <c r="B108" s="22" t="s">
        <v>161</v>
      </c>
      <c r="C108" s="87"/>
      <c r="D108" s="88"/>
      <c r="E108" s="82">
        <f t="shared" si="3"/>
        <v>0</v>
      </c>
      <c r="F108" s="87"/>
      <c r="G108" s="88"/>
      <c r="H108" s="82">
        <f t="shared" si="6"/>
        <v>0</v>
      </c>
      <c r="I108" s="58"/>
      <c r="J108" s="58"/>
      <c r="K108" s="58"/>
      <c r="L108" s="58"/>
      <c r="M108" s="56"/>
      <c r="N108" s="56"/>
    </row>
    <row r="109" spans="1:14" ht="14.25">
      <c r="A109" s="33" t="s">
        <v>162</v>
      </c>
      <c r="B109" s="22" t="s">
        <v>163</v>
      </c>
      <c r="C109" s="87">
        <v>464059</v>
      </c>
      <c r="D109" s="88"/>
      <c r="E109" s="82">
        <f t="shared" si="3"/>
        <v>464059</v>
      </c>
      <c r="F109" s="87">
        <v>467059</v>
      </c>
      <c r="G109" s="88"/>
      <c r="H109" s="82">
        <f t="shared" si="6"/>
        <v>467059</v>
      </c>
      <c r="I109" s="58"/>
      <c r="J109" s="58"/>
      <c r="K109" s="58"/>
      <c r="L109" s="58"/>
      <c r="M109" s="56"/>
      <c r="N109" s="56"/>
    </row>
    <row r="110" spans="1:14" ht="14.25">
      <c r="A110" s="35" t="s">
        <v>164</v>
      </c>
      <c r="B110" s="23" t="s">
        <v>165</v>
      </c>
      <c r="C110" s="87">
        <f>SUM(C108:C109)</f>
        <v>464059</v>
      </c>
      <c r="D110" s="88"/>
      <c r="E110" s="82">
        <f t="shared" si="3"/>
        <v>464059</v>
      </c>
      <c r="F110" s="87">
        <f>SUM(F108:F109)</f>
        <v>467059</v>
      </c>
      <c r="G110" s="88"/>
      <c r="H110" s="82">
        <f t="shared" si="6"/>
        <v>467059</v>
      </c>
      <c r="I110" s="58"/>
      <c r="J110" s="58"/>
      <c r="K110" s="58"/>
      <c r="L110" s="58"/>
      <c r="M110" s="56"/>
      <c r="N110" s="56"/>
    </row>
    <row r="111" spans="1:14" ht="14.25">
      <c r="A111" s="33" t="s">
        <v>166</v>
      </c>
      <c r="B111" s="22" t="s">
        <v>167</v>
      </c>
      <c r="C111" s="87"/>
      <c r="D111" s="88"/>
      <c r="E111" s="82">
        <f t="shared" si="3"/>
        <v>0</v>
      </c>
      <c r="F111" s="87"/>
      <c r="G111" s="88"/>
      <c r="H111" s="82">
        <f t="shared" si="6"/>
        <v>0</v>
      </c>
      <c r="I111" s="58"/>
      <c r="J111" s="58"/>
      <c r="K111" s="58"/>
      <c r="L111" s="58"/>
      <c r="M111" s="56"/>
      <c r="N111" s="56"/>
    </row>
    <row r="112" spans="1:14" ht="14.25">
      <c r="A112" s="33" t="s">
        <v>168</v>
      </c>
      <c r="B112" s="22" t="s">
        <v>169</v>
      </c>
      <c r="C112" s="87"/>
      <c r="D112" s="88"/>
      <c r="E112" s="82">
        <f t="shared" si="3"/>
        <v>0</v>
      </c>
      <c r="F112" s="87"/>
      <c r="G112" s="88"/>
      <c r="H112" s="82">
        <f t="shared" si="6"/>
        <v>0</v>
      </c>
      <c r="I112" s="58"/>
      <c r="J112" s="58"/>
      <c r="K112" s="58"/>
      <c r="L112" s="58"/>
      <c r="M112" s="56"/>
      <c r="N112" s="56"/>
    </row>
    <row r="113" spans="1:14" ht="14.25">
      <c r="A113" s="33" t="s">
        <v>170</v>
      </c>
      <c r="B113" s="22" t="s">
        <v>171</v>
      </c>
      <c r="C113" s="87"/>
      <c r="D113" s="88"/>
      <c r="E113" s="82">
        <f t="shared" si="3"/>
        <v>0</v>
      </c>
      <c r="F113" s="87"/>
      <c r="G113" s="88"/>
      <c r="H113" s="82">
        <f t="shared" si="6"/>
        <v>0</v>
      </c>
      <c r="I113" s="58"/>
      <c r="J113" s="58"/>
      <c r="K113" s="58"/>
      <c r="L113" s="58"/>
      <c r="M113" s="56"/>
      <c r="N113" s="56"/>
    </row>
    <row r="114" spans="1:14" ht="14.25">
      <c r="A114" s="60" t="s">
        <v>314</v>
      </c>
      <c r="B114" s="25" t="s">
        <v>172</v>
      </c>
      <c r="C114" s="89"/>
      <c r="D114" s="90"/>
      <c r="E114" s="82">
        <f t="shared" si="3"/>
        <v>0</v>
      </c>
      <c r="F114" s="89"/>
      <c r="G114" s="90"/>
      <c r="H114" s="82">
        <f t="shared" si="6"/>
        <v>0</v>
      </c>
      <c r="I114" s="59"/>
      <c r="J114" s="59"/>
      <c r="K114" s="59"/>
      <c r="L114" s="59"/>
      <c r="M114" s="56"/>
      <c r="N114" s="56"/>
    </row>
    <row r="115" spans="1:14" ht="14.25">
      <c r="A115" s="33" t="s">
        <v>173</v>
      </c>
      <c r="B115" s="22" t="s">
        <v>174</v>
      </c>
      <c r="C115" s="87"/>
      <c r="D115" s="88"/>
      <c r="E115" s="82">
        <f t="shared" si="3"/>
        <v>0</v>
      </c>
      <c r="F115" s="87"/>
      <c r="G115" s="88"/>
      <c r="H115" s="82">
        <f t="shared" si="6"/>
        <v>0</v>
      </c>
      <c r="I115" s="58"/>
      <c r="J115" s="58"/>
      <c r="K115" s="58"/>
      <c r="L115" s="58"/>
      <c r="M115" s="56"/>
      <c r="N115" s="56"/>
    </row>
    <row r="116" spans="1:14" ht="14.25">
      <c r="A116" s="27" t="s">
        <v>175</v>
      </c>
      <c r="B116" s="22" t="s">
        <v>176</v>
      </c>
      <c r="C116" s="83"/>
      <c r="D116" s="84"/>
      <c r="E116" s="82">
        <f t="shared" si="3"/>
        <v>0</v>
      </c>
      <c r="F116" s="83"/>
      <c r="G116" s="84"/>
      <c r="H116" s="82">
        <f t="shared" si="6"/>
        <v>0</v>
      </c>
      <c r="I116" s="55"/>
      <c r="J116" s="55"/>
      <c r="K116" s="55"/>
      <c r="L116" s="55"/>
      <c r="M116" s="56"/>
      <c r="N116" s="56"/>
    </row>
    <row r="117" spans="1:14" ht="14.25">
      <c r="A117" s="33" t="s">
        <v>347</v>
      </c>
      <c r="B117" s="22" t="s">
        <v>177</v>
      </c>
      <c r="C117" s="87"/>
      <c r="D117" s="88"/>
      <c r="E117" s="82">
        <f t="shared" si="3"/>
        <v>0</v>
      </c>
      <c r="F117" s="87"/>
      <c r="G117" s="88"/>
      <c r="H117" s="82">
        <f t="shared" si="6"/>
        <v>0</v>
      </c>
      <c r="I117" s="58"/>
      <c r="J117" s="58"/>
      <c r="K117" s="58"/>
      <c r="L117" s="58"/>
      <c r="M117" s="56"/>
      <c r="N117" s="56"/>
    </row>
    <row r="118" spans="1:14" ht="14.25">
      <c r="A118" s="33" t="s">
        <v>316</v>
      </c>
      <c r="B118" s="22" t="s">
        <v>178</v>
      </c>
      <c r="C118" s="87"/>
      <c r="D118" s="88"/>
      <c r="E118" s="82">
        <f t="shared" si="3"/>
        <v>0</v>
      </c>
      <c r="F118" s="87"/>
      <c r="G118" s="88"/>
      <c r="H118" s="82">
        <f t="shared" si="6"/>
        <v>0</v>
      </c>
      <c r="I118" s="58"/>
      <c r="J118" s="58"/>
      <c r="K118" s="58"/>
      <c r="L118" s="58"/>
      <c r="M118" s="56"/>
      <c r="N118" s="56"/>
    </row>
    <row r="119" spans="1:14" ht="14.25">
      <c r="A119" s="60" t="s">
        <v>317</v>
      </c>
      <c r="B119" s="25" t="s">
        <v>179</v>
      </c>
      <c r="C119" s="89"/>
      <c r="D119" s="90"/>
      <c r="E119" s="82">
        <f t="shared" si="3"/>
        <v>0</v>
      </c>
      <c r="F119" s="89"/>
      <c r="G119" s="90"/>
      <c r="H119" s="82">
        <f t="shared" si="6"/>
        <v>0</v>
      </c>
      <c r="I119" s="59"/>
      <c r="J119" s="59"/>
      <c r="K119" s="59"/>
      <c r="L119" s="59"/>
      <c r="M119" s="56"/>
      <c r="N119" s="56"/>
    </row>
    <row r="120" spans="1:14" ht="14.25">
      <c r="A120" s="27" t="s">
        <v>180</v>
      </c>
      <c r="B120" s="22" t="s">
        <v>181</v>
      </c>
      <c r="C120" s="83"/>
      <c r="D120" s="84"/>
      <c r="E120" s="82">
        <f t="shared" si="3"/>
        <v>0</v>
      </c>
      <c r="F120" s="83"/>
      <c r="G120" s="84"/>
      <c r="H120" s="82">
        <f t="shared" si="6"/>
        <v>0</v>
      </c>
      <c r="I120" s="55"/>
      <c r="J120" s="55"/>
      <c r="K120" s="55"/>
      <c r="L120" s="55"/>
      <c r="M120" s="56"/>
      <c r="N120" s="56"/>
    </row>
    <row r="121" spans="1:14" ht="15">
      <c r="A121" s="36" t="s">
        <v>351</v>
      </c>
      <c r="B121" s="37" t="s">
        <v>182</v>
      </c>
      <c r="C121" s="93">
        <f>C102+C107+C110+C119</f>
        <v>464059</v>
      </c>
      <c r="D121" s="93"/>
      <c r="E121" s="93">
        <f t="shared" si="3"/>
        <v>464059</v>
      </c>
      <c r="F121" s="93">
        <f>F102+F107+F110+F119</f>
        <v>467059</v>
      </c>
      <c r="G121" s="93"/>
      <c r="H121" s="93">
        <f t="shared" si="6"/>
        <v>467059</v>
      </c>
      <c r="I121" s="59"/>
      <c r="J121" s="59"/>
      <c r="K121" s="59"/>
      <c r="L121" s="59"/>
      <c r="M121" s="56"/>
      <c r="N121" s="56"/>
    </row>
    <row r="122" spans="1:14" ht="15">
      <c r="A122" s="38" t="s">
        <v>387</v>
      </c>
      <c r="B122" s="39"/>
      <c r="C122" s="94">
        <f aca="true" t="shared" si="7" ref="C122:H122">C98+C121</f>
        <v>33180863</v>
      </c>
      <c r="D122" s="94">
        <f t="shared" si="7"/>
        <v>1090000</v>
      </c>
      <c r="E122" s="94">
        <f t="shared" si="7"/>
        <v>34270863</v>
      </c>
      <c r="F122" s="94">
        <f t="shared" si="7"/>
        <v>47625938</v>
      </c>
      <c r="G122" s="94">
        <f t="shared" si="7"/>
        <v>1090000</v>
      </c>
      <c r="H122" s="94">
        <f t="shared" si="7"/>
        <v>48715938</v>
      </c>
      <c r="I122" s="56"/>
      <c r="J122" s="56"/>
      <c r="K122" s="56"/>
      <c r="L122" s="56"/>
      <c r="M122" s="56"/>
      <c r="N122" s="56"/>
    </row>
    <row r="123" spans="2:14" ht="14.25">
      <c r="B123" s="56"/>
      <c r="C123" s="56"/>
      <c r="D123" s="56"/>
      <c r="E123" s="78"/>
      <c r="F123" s="56"/>
      <c r="G123" s="56"/>
      <c r="H123" s="78"/>
      <c r="I123" s="56"/>
      <c r="J123" s="56"/>
      <c r="K123" s="56"/>
      <c r="L123" s="56"/>
      <c r="M123" s="56"/>
      <c r="N123" s="56"/>
    </row>
    <row r="124" spans="2:14" ht="14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2:14" ht="14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4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2:14" ht="14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2:14" ht="14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2:14" ht="14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2:14" ht="14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2:14" ht="14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2:14" ht="14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2:14" ht="14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ht="14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2:14" ht="14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ht="14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4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2:14" ht="14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2:14" ht="14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2:14" ht="14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2:14" ht="14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2:14" ht="14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2:14" ht="14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2:14" ht="14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2:14" ht="14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2:14" ht="14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2:14" ht="14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2:14" ht="14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2:14" ht="14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2:14" ht="14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2:14" ht="14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2:14" ht="14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2:14" ht="14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2:14" ht="14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2:14" ht="14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2:14" ht="14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2:14" ht="14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2:14" ht="14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2:14" ht="14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2:14" ht="14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2:14" ht="14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2:14" ht="14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2:14" ht="14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2:14" ht="14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2:14" ht="14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2:14" ht="14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2:14" ht="14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2:14" ht="14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2:14" ht="14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2:14" ht="14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2:14" ht="14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9">
      <selection activeCell="E4" sqref="E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71" customFormat="1" ht="21.75" customHeight="1">
      <c r="A1" s="111" t="s">
        <v>440</v>
      </c>
      <c r="B1" s="115"/>
      <c r="C1" s="115"/>
      <c r="D1" s="115"/>
      <c r="E1" s="113"/>
      <c r="F1" s="70"/>
    </row>
    <row r="2" spans="1:6" ht="26.25" customHeight="1">
      <c r="A2" s="117" t="s">
        <v>1</v>
      </c>
      <c r="B2" s="118"/>
      <c r="C2" s="118"/>
      <c r="D2" s="118"/>
      <c r="E2" s="118"/>
      <c r="F2" s="118"/>
    </row>
    <row r="3" ht="14.25">
      <c r="E3" s="72" t="s">
        <v>445</v>
      </c>
    </row>
    <row r="4" spans="1:4" ht="27">
      <c r="A4" s="1" t="s">
        <v>11</v>
      </c>
      <c r="B4" s="2" t="s">
        <v>12</v>
      </c>
      <c r="C4" s="10" t="s">
        <v>0</v>
      </c>
      <c r="D4" s="10" t="s">
        <v>0</v>
      </c>
    </row>
    <row r="5" spans="1:4" ht="14.25">
      <c r="A5" s="9"/>
      <c r="B5" s="9"/>
      <c r="C5" s="12"/>
      <c r="D5" s="12"/>
    </row>
    <row r="6" spans="1:4" ht="14.25">
      <c r="A6" s="9"/>
      <c r="B6" s="9"/>
      <c r="C6" s="12"/>
      <c r="D6" s="12"/>
    </row>
    <row r="7" spans="1:4" ht="14.25">
      <c r="A7" s="9"/>
      <c r="B7" s="9"/>
      <c r="C7" s="12"/>
      <c r="D7" s="12"/>
    </row>
    <row r="8" spans="1:4" ht="14.25">
      <c r="A8" s="9"/>
      <c r="B8" s="9"/>
      <c r="C8" s="12"/>
      <c r="D8" s="12"/>
    </row>
    <row r="9" spans="1:4" ht="14.25">
      <c r="A9" s="7" t="s">
        <v>114</v>
      </c>
      <c r="B9" s="4" t="s">
        <v>115</v>
      </c>
      <c r="C9" s="12"/>
      <c r="D9" s="12"/>
    </row>
    <row r="10" spans="1:4" ht="14.25">
      <c r="A10" s="7"/>
      <c r="B10" s="4"/>
      <c r="C10" s="12"/>
      <c r="D10" s="12"/>
    </row>
    <row r="11" spans="1:4" ht="14.25">
      <c r="A11" s="7"/>
      <c r="B11" s="4"/>
      <c r="C11" s="12"/>
      <c r="D11" s="12"/>
    </row>
    <row r="12" spans="1:4" ht="14.25">
      <c r="A12" s="7"/>
      <c r="B12" s="4"/>
      <c r="C12" s="12"/>
      <c r="D12" s="12"/>
    </row>
    <row r="13" spans="1:4" ht="14.25">
      <c r="A13" s="7"/>
      <c r="B13" s="4"/>
      <c r="C13" s="12"/>
      <c r="D13" s="12"/>
    </row>
    <row r="14" spans="1:4" ht="14.25">
      <c r="A14" s="100" t="s">
        <v>433</v>
      </c>
      <c r="B14" s="4" t="s">
        <v>116</v>
      </c>
      <c r="C14" s="12">
        <v>100000</v>
      </c>
      <c r="D14" s="12">
        <v>230000</v>
      </c>
    </row>
    <row r="15" spans="1:4" ht="14.25">
      <c r="A15" s="101"/>
      <c r="B15" s="4"/>
      <c r="C15" s="12"/>
      <c r="D15" s="12"/>
    </row>
    <row r="16" spans="1:4" ht="14.25">
      <c r="A16" s="7"/>
      <c r="B16" s="4"/>
      <c r="C16" s="12"/>
      <c r="D16" s="12"/>
    </row>
    <row r="17" spans="1:4" ht="14.25">
      <c r="A17" s="7"/>
      <c r="B17" s="4"/>
      <c r="C17" s="12"/>
      <c r="D17" s="12"/>
    </row>
    <row r="18" spans="1:4" ht="14.25">
      <c r="A18" s="7"/>
      <c r="B18" s="4"/>
      <c r="C18" s="12"/>
      <c r="D18" s="12"/>
    </row>
    <row r="19" spans="1:4" ht="14.25">
      <c r="A19" s="3" t="s">
        <v>117</v>
      </c>
      <c r="B19" s="4" t="s">
        <v>118</v>
      </c>
      <c r="C19" s="12"/>
      <c r="D19" s="12">
        <v>20000</v>
      </c>
    </row>
    <row r="20" spans="1:4" ht="14.25">
      <c r="A20" s="3"/>
      <c r="B20" s="4"/>
      <c r="C20" s="12"/>
      <c r="D20" s="12"/>
    </row>
    <row r="21" spans="1:4" ht="14.25">
      <c r="A21" s="3"/>
      <c r="B21" s="4"/>
      <c r="C21" s="12"/>
      <c r="D21" s="12"/>
    </row>
    <row r="22" spans="1:4" ht="14.25">
      <c r="A22" s="3"/>
      <c r="B22" s="4"/>
      <c r="C22" s="12"/>
      <c r="D22" s="12"/>
    </row>
    <row r="23" spans="1:4" ht="14.25">
      <c r="A23" s="7"/>
      <c r="B23" s="4" t="s">
        <v>120</v>
      </c>
      <c r="C23" s="12"/>
      <c r="D23" s="12"/>
    </row>
    <row r="24" spans="1:4" ht="14.25">
      <c r="A24" s="7"/>
      <c r="B24" s="4"/>
      <c r="C24" s="12"/>
      <c r="D24" s="12"/>
    </row>
    <row r="25" spans="1:4" ht="14.25">
      <c r="A25" s="7"/>
      <c r="B25" s="4"/>
      <c r="C25" s="12"/>
      <c r="D25" s="12"/>
    </row>
    <row r="26" spans="1:4" ht="14.25">
      <c r="A26" s="7" t="s">
        <v>121</v>
      </c>
      <c r="B26" s="4" t="s">
        <v>122</v>
      </c>
      <c r="C26" s="12"/>
      <c r="D26" s="12"/>
    </row>
    <row r="27" spans="1:4" ht="14.25">
      <c r="A27" s="7"/>
      <c r="B27" s="4"/>
      <c r="C27" s="12"/>
      <c r="D27" s="12"/>
    </row>
    <row r="28" spans="1:4" ht="14.25">
      <c r="A28" s="7"/>
      <c r="B28" s="4"/>
      <c r="C28" s="12"/>
      <c r="D28" s="12"/>
    </row>
    <row r="29" spans="1:4" ht="14.25">
      <c r="A29" s="3" t="s">
        <v>123</v>
      </c>
      <c r="B29" s="4" t="s">
        <v>124</v>
      </c>
      <c r="C29" s="12"/>
      <c r="D29" s="12"/>
    </row>
    <row r="30" spans="1:4" ht="14.25">
      <c r="A30" s="3" t="s">
        <v>125</v>
      </c>
      <c r="B30" s="4" t="s">
        <v>126</v>
      </c>
      <c r="C30" s="12">
        <v>30000</v>
      </c>
      <c r="D30" s="12">
        <v>71000</v>
      </c>
    </row>
    <row r="31" spans="1:4" ht="15">
      <c r="A31" s="8" t="s">
        <v>309</v>
      </c>
      <c r="B31" s="6" t="s">
        <v>127</v>
      </c>
      <c r="C31" s="62">
        <v>130000</v>
      </c>
      <c r="D31" s="62">
        <f>SUM(D14:D30)</f>
        <v>321000</v>
      </c>
    </row>
    <row r="32" spans="1:4" ht="14.25">
      <c r="A32" s="102" t="s">
        <v>434</v>
      </c>
      <c r="B32" s="5"/>
      <c r="C32" s="61">
        <v>3480000</v>
      </c>
      <c r="D32" s="61">
        <v>3480000</v>
      </c>
    </row>
    <row r="33" spans="1:4" ht="14.25">
      <c r="A33" s="7" t="s">
        <v>441</v>
      </c>
      <c r="B33" s="5"/>
      <c r="C33" s="61">
        <v>2270000</v>
      </c>
      <c r="D33" s="61">
        <v>2838904</v>
      </c>
    </row>
    <row r="34" spans="1:4" ht="14.25">
      <c r="A34" s="7" t="s">
        <v>442</v>
      </c>
      <c r="C34" s="12">
        <v>9681096</v>
      </c>
      <c r="D34" s="12">
        <v>9681096</v>
      </c>
    </row>
    <row r="35" spans="1:4" ht="14.25">
      <c r="A35" s="102"/>
      <c r="B35" s="4" t="s">
        <v>129</v>
      </c>
      <c r="C35" s="12">
        <f>SUM(C32:C34)</f>
        <v>15431096</v>
      </c>
      <c r="D35" s="12">
        <f>SUM(D32:D34)</f>
        <v>16000000</v>
      </c>
    </row>
    <row r="36" spans="1:4" ht="14.25">
      <c r="A36" s="7"/>
      <c r="B36" s="4"/>
      <c r="C36" s="12"/>
      <c r="D36" s="12"/>
    </row>
    <row r="37" spans="1:4" ht="14.25">
      <c r="A37" s="7"/>
      <c r="B37" s="4"/>
      <c r="C37" s="12"/>
      <c r="D37" s="12"/>
    </row>
    <row r="38" spans="1:4" ht="14.25">
      <c r="A38" s="7"/>
      <c r="B38" s="4"/>
      <c r="C38" s="12"/>
      <c r="D38" s="12"/>
    </row>
    <row r="39" spans="1:4" ht="14.25">
      <c r="A39" s="7" t="s">
        <v>134</v>
      </c>
      <c r="B39" s="4" t="s">
        <v>135</v>
      </c>
      <c r="C39" s="12">
        <v>4163895</v>
      </c>
      <c r="D39" s="82">
        <v>4320000</v>
      </c>
    </row>
    <row r="40" spans="1:4" ht="15">
      <c r="A40" s="8" t="s">
        <v>310</v>
      </c>
      <c r="B40" s="6" t="s">
        <v>136</v>
      </c>
      <c r="C40" s="62">
        <f>SUM(C35:C39)</f>
        <v>19594991</v>
      </c>
      <c r="D40" s="62">
        <f>SUM(D35:D39)</f>
        <v>20320000</v>
      </c>
    </row>
    <row r="41" ht="14.25">
      <c r="F41" s="105"/>
    </row>
    <row r="43" spans="1:5" ht="14.25">
      <c r="A43" s="103"/>
      <c r="B43" s="103"/>
      <c r="C43" s="103"/>
      <c r="D43" s="103"/>
      <c r="E43" s="11"/>
    </row>
    <row r="44" spans="1:5" ht="14.25">
      <c r="A44" s="104"/>
      <c r="B44" s="104"/>
      <c r="C44" s="104"/>
      <c r="D44" s="104"/>
      <c r="E44" s="11"/>
    </row>
    <row r="45" spans="1:6" ht="14.25">
      <c r="A45" s="104"/>
      <c r="B45" s="104"/>
      <c r="C45" s="104"/>
      <c r="D45" s="104"/>
      <c r="E45" s="11"/>
      <c r="F45" s="105"/>
    </row>
    <row r="46" spans="1:5" ht="14.25">
      <c r="A46" s="104"/>
      <c r="B46" s="104"/>
      <c r="C46" s="104"/>
      <c r="D46" s="104"/>
      <c r="E46" s="11"/>
    </row>
    <row r="47" spans="1:5" ht="14.25">
      <c r="A47" s="104"/>
      <c r="B47" s="104"/>
      <c r="C47" s="104"/>
      <c r="D47" s="104"/>
      <c r="E47" s="11"/>
    </row>
    <row r="48" spans="1:5" ht="14.25">
      <c r="A48" s="63"/>
      <c r="B48" s="64"/>
      <c r="C48" s="104"/>
      <c r="D48" s="104"/>
      <c r="E48" s="11"/>
    </row>
    <row r="49" spans="1:5" ht="14.25">
      <c r="A49" s="63"/>
      <c r="B49" s="64"/>
      <c r="C49" s="104"/>
      <c r="D49" s="104"/>
      <c r="E49" s="11"/>
    </row>
    <row r="50" spans="1:5" ht="14.25">
      <c r="A50" s="63"/>
      <c r="B50" s="64"/>
      <c r="C50" s="104"/>
      <c r="D50" s="104"/>
      <c r="E50" s="11"/>
    </row>
    <row r="51" spans="1:5" ht="14.25">
      <c r="A51" s="63"/>
      <c r="B51" s="64"/>
      <c r="C51" s="104"/>
      <c r="D51" s="104"/>
      <c r="E51" s="11"/>
    </row>
    <row r="52" spans="1:5" ht="14.25">
      <c r="A52" s="63"/>
      <c r="B52" s="64"/>
      <c r="C52" s="104"/>
      <c r="D52" s="104"/>
      <c r="E52" s="11"/>
    </row>
    <row r="53" spans="1:5" ht="14.25">
      <c r="A53" s="63"/>
      <c r="B53" s="64"/>
      <c r="C53" s="104"/>
      <c r="D53" s="104"/>
      <c r="E53" s="11"/>
    </row>
    <row r="54" spans="1:5" ht="14.25">
      <c r="A54" s="63"/>
      <c r="B54" s="64"/>
      <c r="C54" s="104"/>
      <c r="D54" s="104"/>
      <c r="E54" s="11"/>
    </row>
    <row r="55" spans="1:5" ht="14.25">
      <c r="A55" s="63"/>
      <c r="B55" s="64"/>
      <c r="C55" s="104"/>
      <c r="D55" s="104"/>
      <c r="E55" s="11"/>
    </row>
    <row r="56" spans="1:5" ht="14.25">
      <c r="A56" s="63"/>
      <c r="B56" s="64"/>
      <c r="C56" s="104"/>
      <c r="D56" s="104"/>
      <c r="E56" s="11"/>
    </row>
    <row r="57" spans="1:5" ht="14.25">
      <c r="A57" s="63"/>
      <c r="B57" s="64"/>
      <c r="C57" s="104"/>
      <c r="D57" s="104"/>
      <c r="E57" s="11"/>
    </row>
    <row r="58" spans="1:5" ht="14.25">
      <c r="A58" s="65"/>
      <c r="B58" s="64"/>
      <c r="C58" s="104"/>
      <c r="D58" s="104"/>
      <c r="E58" s="11"/>
    </row>
    <row r="59" spans="1:5" ht="14.25">
      <c r="A59" s="65"/>
      <c r="B59" s="64"/>
      <c r="C59" s="104"/>
      <c r="D59" s="104"/>
      <c r="E59" s="11"/>
    </row>
    <row r="60" spans="1:5" ht="14.25">
      <c r="A60" s="65"/>
      <c r="B60" s="64"/>
      <c r="C60" s="104"/>
      <c r="D60" s="104"/>
      <c r="E60" s="11"/>
    </row>
    <row r="61" spans="1:5" ht="14.25">
      <c r="A61" s="63"/>
      <c r="B61" s="64"/>
      <c r="C61" s="104"/>
      <c r="D61" s="104"/>
      <c r="E61" s="11"/>
    </row>
    <row r="62" spans="1:5" ht="15">
      <c r="A62" s="66"/>
      <c r="B62" s="67"/>
      <c r="C62" s="104"/>
      <c r="D62" s="104"/>
      <c r="E62" s="11"/>
    </row>
    <row r="63" spans="1:5" ht="15">
      <c r="A63" s="68"/>
      <c r="B63" s="69"/>
      <c r="C63" s="104"/>
      <c r="D63" s="104"/>
      <c r="E63" s="11"/>
    </row>
    <row r="64" spans="1:5" ht="15">
      <c r="A64" s="68"/>
      <c r="B64" s="69"/>
      <c r="C64" s="104"/>
      <c r="D64" s="104"/>
      <c r="E64" s="11"/>
    </row>
    <row r="65" spans="1:5" ht="15">
      <c r="A65" s="68"/>
      <c r="B65" s="69"/>
      <c r="C65" s="104"/>
      <c r="D65" s="104"/>
      <c r="E65" s="11"/>
    </row>
    <row r="66" spans="1:5" ht="15">
      <c r="A66" s="68"/>
      <c r="B66" s="69"/>
      <c r="C66" s="104"/>
      <c r="D66" s="104"/>
      <c r="E66" s="11"/>
    </row>
    <row r="67" spans="1:5" ht="14.25">
      <c r="A67" s="63"/>
      <c r="B67" s="64"/>
      <c r="C67" s="104"/>
      <c r="D67" s="104"/>
      <c r="E67" s="11"/>
    </row>
    <row r="68" spans="1:5" ht="14.25">
      <c r="A68" s="63"/>
      <c r="B68" s="64"/>
      <c r="C68" s="104"/>
      <c r="D68" s="104"/>
      <c r="E68" s="11"/>
    </row>
    <row r="69" spans="1:5" ht="14.25">
      <c r="A69" s="63"/>
      <c r="B69" s="64"/>
      <c r="C69" s="104"/>
      <c r="D69" s="104"/>
      <c r="E69" s="11"/>
    </row>
    <row r="70" spans="1:5" ht="14.25">
      <c r="A70" s="63"/>
      <c r="B70" s="64"/>
      <c r="C70" s="104"/>
      <c r="D70" s="104"/>
      <c r="E70" s="11"/>
    </row>
    <row r="71" spans="1:5" ht="14.25">
      <c r="A71" s="63"/>
      <c r="B71" s="64"/>
      <c r="C71" s="104"/>
      <c r="D71" s="104"/>
      <c r="E71" s="11"/>
    </row>
    <row r="72" spans="1:5" ht="14.25">
      <c r="A72" s="63"/>
      <c r="B72" s="64"/>
      <c r="C72" s="104"/>
      <c r="D72" s="104"/>
      <c r="E72" s="11"/>
    </row>
    <row r="73" spans="1:5" ht="14.25">
      <c r="A73" s="63"/>
      <c r="B73" s="64"/>
      <c r="C73" s="104"/>
      <c r="D73" s="104"/>
      <c r="E73" s="11"/>
    </row>
    <row r="74" spans="1:5" ht="14.25">
      <c r="A74" s="63"/>
      <c r="B74" s="64"/>
      <c r="C74" s="104"/>
      <c r="D74" s="104"/>
      <c r="E74" s="11"/>
    </row>
    <row r="75" spans="1:5" ht="14.25">
      <c r="A75" s="63"/>
      <c r="B75" s="64"/>
      <c r="C75" s="104"/>
      <c r="D75" s="104"/>
      <c r="E75" s="11"/>
    </row>
    <row r="76" spans="1:5" ht="14.25">
      <c r="A76" s="63"/>
      <c r="B76" s="64"/>
      <c r="C76" s="104"/>
      <c r="D76" s="104"/>
      <c r="E76" s="11"/>
    </row>
    <row r="77" spans="1:5" ht="14.25">
      <c r="A77" s="63"/>
      <c r="B77" s="64"/>
      <c r="C77" s="104"/>
      <c r="D77" s="104"/>
      <c r="E77" s="11"/>
    </row>
    <row r="78" spans="1:5" ht="15">
      <c r="A78" s="66"/>
      <c r="B78" s="67"/>
      <c r="C78" s="104"/>
      <c r="D78" s="104"/>
      <c r="E78" s="11"/>
    </row>
    <row r="79" spans="1:5" ht="14.25">
      <c r="A79" s="11"/>
      <c r="B79" s="11"/>
      <c r="C79" s="11"/>
      <c r="D79" s="11"/>
      <c r="E79" s="11"/>
    </row>
    <row r="80" spans="1:5" ht="14.25">
      <c r="A80" s="11"/>
      <c r="B80" s="11"/>
      <c r="C80" s="11"/>
      <c r="D80" s="11"/>
      <c r="E80" s="11"/>
    </row>
    <row r="81" spans="1:5" ht="14.25">
      <c r="A81" s="11"/>
      <c r="B81" s="11"/>
      <c r="C81" s="11"/>
      <c r="D81" s="11"/>
      <c r="E81" s="11"/>
    </row>
    <row r="82" spans="1:5" ht="14.25">
      <c r="A82" s="11"/>
      <c r="B82" s="11"/>
      <c r="C82" s="11"/>
      <c r="D82" s="11"/>
      <c r="E82" s="11"/>
    </row>
    <row r="83" spans="1:5" ht="14.25">
      <c r="A83" s="11"/>
      <c r="B83" s="11"/>
      <c r="C83" s="11"/>
      <c r="D83" s="11"/>
      <c r="E83" s="11"/>
    </row>
    <row r="84" spans="1:5" ht="14.25">
      <c r="A84" s="11"/>
      <c r="B84" s="11"/>
      <c r="C84" s="11"/>
      <c r="D84" s="11"/>
      <c r="E84" s="11"/>
    </row>
  </sheetData>
  <sheetProtection/>
  <mergeCells count="2">
    <mergeCell ref="A1:E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2018-11-29T15:38:33Z</cp:lastPrinted>
  <dcterms:created xsi:type="dcterms:W3CDTF">2014-01-03T21:48:14Z</dcterms:created>
  <dcterms:modified xsi:type="dcterms:W3CDTF">2018-12-14T16:14:15Z</dcterms:modified>
  <cp:category/>
  <cp:version/>
  <cp:contentType/>
  <cp:contentStatus/>
</cp:coreProperties>
</file>