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A1CE5AB8-BB81-45E4-BEC1-283109983513}" xr6:coauthVersionLast="40" xr6:coauthVersionMax="40" xr10:uidLastSave="{00000000-0000-0000-0000-000000000000}"/>
  <bookViews>
    <workbookView xWindow="-120" yWindow="-120" windowWidth="20730" windowHeight="11160" xr2:uid="{80083D84-1D24-4D04-BA41-F7FC88F2052A}"/>
  </bookViews>
  <sheets>
    <sheet name="9.1.1. sz. mell. " sheetId="1" r:id="rId1"/>
  </sheets>
  <definedNames>
    <definedName name="_xlnm.Print_Titles" localSheetId="0">'9.1.1. sz. mell.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 s="1"/>
  <c r="C114" i="1" s="1"/>
  <c r="C118" i="1"/>
  <c r="C117" i="1"/>
  <c r="C116" i="1"/>
  <c r="C115" i="1"/>
  <c r="C112" i="1"/>
  <c r="C111" i="1"/>
  <c r="C110" i="1"/>
  <c r="C105" i="1"/>
  <c r="C98" i="1" s="1"/>
  <c r="C99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7" i="1" s="1"/>
  <c r="C38" i="1"/>
  <c r="C36" i="1"/>
  <c r="C34" i="1"/>
  <c r="C32" i="1"/>
  <c r="C31" i="1"/>
  <c r="C30" i="1" s="1"/>
  <c r="C29" i="1" s="1"/>
  <c r="C28" i="1"/>
  <c r="C27" i="1"/>
  <c r="C22" i="1" s="1"/>
  <c r="C21" i="1"/>
  <c r="C20" i="1"/>
  <c r="C15" i="1"/>
  <c r="C12" i="1"/>
  <c r="C11" i="1"/>
  <c r="C10" i="1"/>
  <c r="C9" i="1"/>
  <c r="C8" i="1" s="1"/>
  <c r="C65" i="1" l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<sst xmlns="http://schemas.openxmlformats.org/spreadsheetml/2006/main" count="306" uniqueCount="270">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</sst>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 vertical="center" wrapText="1" inden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right" vertical="center" wrapText="1" indent="1"/>
    </xf>
    <xf numFmtId="49" fontId="11" fillId="0" borderId="17" xfId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1" fillId="0" borderId="23" xfId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 indent="1"/>
    </xf>
    <xf numFmtId="164" fontId="11" fillId="0" borderId="2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horizontal="left" vertical="center" wrapText="1" indent="1"/>
    </xf>
    <xf numFmtId="164" fontId="11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Border="1" applyAlignment="1">
      <alignment horizontal="right" vertical="center" wrapText="1" indent="1"/>
    </xf>
    <xf numFmtId="164" fontId="11" fillId="0" borderId="19" xfId="1" applyNumberFormat="1" applyFont="1" applyBorder="1" applyAlignment="1">
      <alignment horizontal="right" vertical="center" wrapText="1" indent="1"/>
    </xf>
    <xf numFmtId="0" fontId="12" fillId="0" borderId="21" xfId="0" quotePrefix="1" applyFont="1" applyBorder="1" applyAlignment="1">
      <alignment horizontal="left" wrapText="1" indent="1"/>
    </xf>
    <xf numFmtId="0" fontId="16" fillId="0" borderId="10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9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164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right" vertical="center" wrapText="1" indent="1"/>
    </xf>
    <xf numFmtId="0" fontId="9" fillId="0" borderId="2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164" fontId="9" fillId="0" borderId="29" xfId="1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vertical="center" wrapText="1"/>
    </xf>
    <xf numFmtId="49" fontId="11" fillId="0" borderId="30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 indent="1"/>
    </xf>
    <xf numFmtId="164" fontId="13" fillId="0" borderId="31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 indent="1"/>
    </xf>
    <xf numFmtId="0" fontId="11" fillId="0" borderId="32" xfId="1" applyFont="1" applyBorder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1"/>
    </xf>
    <xf numFmtId="0" fontId="11" fillId="0" borderId="21" xfId="1" applyFont="1" applyBorder="1" applyAlignment="1">
      <alignment horizontal="left" indent="6"/>
    </xf>
    <xf numFmtId="0" fontId="11" fillId="0" borderId="21" xfId="1" applyFont="1" applyBorder="1" applyAlignment="1">
      <alignment horizontal="left" vertical="center" wrapText="1" indent="6"/>
    </xf>
    <xf numFmtId="164" fontId="17" fillId="0" borderId="15" xfId="1" applyNumberFormat="1" applyFont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left" vertical="center" wrapText="1" indent="6"/>
    </xf>
    <xf numFmtId="49" fontId="11" fillId="0" borderId="34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6"/>
    </xf>
    <xf numFmtId="164" fontId="13" fillId="0" borderId="35" xfId="1" applyNumberFormat="1" applyFont="1" applyBorder="1" applyAlignment="1" applyProtection="1">
      <alignment horizontal="right" vertical="center" wrapText="1" indent="1"/>
      <protection locked="0"/>
    </xf>
    <xf numFmtId="0" fontId="9" fillId="0" borderId="11" xfId="1" applyFont="1" applyBorder="1" applyAlignment="1">
      <alignment vertical="center" wrapText="1"/>
    </xf>
    <xf numFmtId="0" fontId="11" fillId="0" borderId="24" xfId="1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0" fontId="11" fillId="0" borderId="18" xfId="1" applyFont="1" applyBorder="1" applyAlignment="1">
      <alignment horizontal="left" vertical="center" wrapText="1" indent="6"/>
    </xf>
    <xf numFmtId="0" fontId="17" fillId="0" borderId="11" xfId="1" applyFont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1" fillId="0" borderId="18" xfId="1" applyFont="1" applyBorder="1" applyAlignment="1">
      <alignment horizontal="left" vertical="center" wrapText="1" indent="1"/>
    </xf>
    <xf numFmtId="0" fontId="11" fillId="0" borderId="36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0" fillId="0" borderId="16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 indent="1"/>
    </xf>
    <xf numFmtId="164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37" xfId="0" applyFont="1" applyBorder="1" applyAlignment="1">
      <alignment vertical="center" wrapText="1"/>
    </xf>
    <xf numFmtId="3" fontId="8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CEAAA924-9FA5-408F-B691-7AC351D70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4062-6A6B-448B-A6E8-70BE9B2A2E72}">
  <sheetPr codeName="Munka18">
    <tabColor rgb="FF92D050"/>
  </sheetPr>
  <dimension ref="A1:K156"/>
  <sheetViews>
    <sheetView tabSelected="1" view="pageLayout" zoomScaleNormal="115" zoomScaleSheetLayoutView="85" workbookViewId="0">
      <selection activeCell="D4" sqref="D4"/>
    </sheetView>
  </sheetViews>
  <sheetFormatPr defaultRowHeight="12.75" x14ac:dyDescent="0.2"/>
  <cols>
    <col min="1" max="1" width="19.5" style="97" customWidth="1"/>
    <col min="2" max="2" width="72" style="98" customWidth="1"/>
    <col min="3" max="3" width="25" style="99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1234265874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</f>
        <v>211161846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</f>
        <v>235351616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</f>
        <v>519783615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</f>
        <v>33237861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v>234730936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96957993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</f>
        <v>96957993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2">
        <f>67037993</f>
        <v>67037993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82409566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</f>
        <v>82409566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30973311+3487179+47949076</f>
        <v>82409566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481500000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9"/>
    </row>
    <row r="36" spans="1:3" s="36" customFormat="1" ht="12" customHeight="1" thickBot="1" x14ac:dyDescent="0.25">
      <c r="A36" s="37" t="s">
        <v>70</v>
      </c>
      <c r="B36" s="38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49148664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</f>
        <v>8829692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3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3">
        <f>507601+700000</f>
        <v>1207601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950000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/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2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1967019597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48" t="s">
        <v>137</v>
      </c>
      <c r="C69" s="35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346583469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</f>
        <v>346583469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49" t="s">
        <v>164</v>
      </c>
      <c r="B83" s="30" t="s">
        <v>165</v>
      </c>
      <c r="C83" s="35"/>
    </row>
    <row r="84" spans="1:6" s="36" customFormat="1" ht="12" customHeight="1" x14ac:dyDescent="0.2">
      <c r="A84" s="50" t="s">
        <v>166</v>
      </c>
      <c r="B84" s="34" t="s">
        <v>167</v>
      </c>
      <c r="C84" s="35"/>
    </row>
    <row r="85" spans="1:6" s="36" customFormat="1" ht="12" customHeight="1" x14ac:dyDescent="0.2">
      <c r="A85" s="50" t="s">
        <v>168</v>
      </c>
      <c r="B85" s="34" t="s">
        <v>169</v>
      </c>
      <c r="C85" s="35"/>
    </row>
    <row r="86" spans="1:6" s="32" customFormat="1" ht="12" customHeight="1" thickBot="1" x14ac:dyDescent="0.25">
      <c r="A86" s="51" t="s">
        <v>170</v>
      </c>
      <c r="B86" s="38" t="s">
        <v>171</v>
      </c>
      <c r="C86" s="35"/>
    </row>
    <row r="87" spans="1:6" s="32" customFormat="1" ht="12" customHeight="1" thickBot="1" x14ac:dyDescent="0.2">
      <c r="A87" s="47" t="s">
        <v>172</v>
      </c>
      <c r="B87" s="40" t="s">
        <v>173</v>
      </c>
      <c r="C87" s="52"/>
    </row>
    <row r="88" spans="1:6" s="32" customFormat="1" ht="12" customHeight="1" thickBot="1" x14ac:dyDescent="0.2">
      <c r="A88" s="47" t="s">
        <v>174</v>
      </c>
      <c r="B88" s="40" t="s">
        <v>175</v>
      </c>
      <c r="C88" s="52"/>
    </row>
    <row r="89" spans="1:6" s="32" customFormat="1" ht="12" customHeight="1" thickBot="1" x14ac:dyDescent="0.2">
      <c r="A89" s="47" t="s">
        <v>176</v>
      </c>
      <c r="B89" s="53" t="s">
        <v>177</v>
      </c>
      <c r="C89" s="44">
        <f>+C66+C70+C75+C78+C82+C88+C87</f>
        <v>515852575</v>
      </c>
    </row>
    <row r="90" spans="1:6" s="32" customFormat="1" ht="12" customHeight="1" thickBot="1" x14ac:dyDescent="0.2">
      <c r="A90" s="54" t="s">
        <v>178</v>
      </c>
      <c r="B90" s="55" t="s">
        <v>179</v>
      </c>
      <c r="C90" s="44">
        <f>+C65+C89</f>
        <v>2482872172</v>
      </c>
      <c r="F90" s="56"/>
    </row>
    <row r="91" spans="1:6" s="36" customFormat="1" ht="15" customHeight="1" thickBot="1" x14ac:dyDescent="0.25">
      <c r="A91" s="57"/>
      <c r="B91" s="58"/>
      <c r="C91" s="59"/>
    </row>
    <row r="92" spans="1:6" s="22" customFormat="1" ht="16.5" customHeight="1" thickBot="1" x14ac:dyDescent="0.25">
      <c r="A92" s="60"/>
      <c r="B92" s="61" t="s">
        <v>180</v>
      </c>
      <c r="C92" s="62"/>
    </row>
    <row r="93" spans="1:6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640983372</v>
      </c>
    </row>
    <row r="94" spans="1:6" ht="12" customHeight="1" x14ac:dyDescent="0.2">
      <c r="A94" s="67" t="s">
        <v>16</v>
      </c>
      <c r="B94" s="68" t="s">
        <v>182</v>
      </c>
      <c r="C94" s="69">
        <f>23173251+1407675+14384916+5742073</f>
        <v>44707915</v>
      </c>
    </row>
    <row r="95" spans="1:6" ht="12" customHeight="1" x14ac:dyDescent="0.2">
      <c r="A95" s="33" t="s">
        <v>18</v>
      </c>
      <c r="B95" s="70" t="s">
        <v>183</v>
      </c>
      <c r="C95" s="35">
        <f>4364055+2684650+1007723</f>
        <v>8056428</v>
      </c>
    </row>
    <row r="96" spans="1:6" ht="12" customHeight="1" x14ac:dyDescent="0.2">
      <c r="A96" s="33" t="s">
        <v>20</v>
      </c>
      <c r="B96" s="70" t="s">
        <v>184</v>
      </c>
      <c r="C96" s="43">
        <f>415496+34588831+889000+313996+698500+16688593+835000+27068590+825500+43854655+20525292+7125983+1438017+300000+49047304+2354100+10000+4070204+8850000</f>
        <v>219899061</v>
      </c>
    </row>
    <row r="97" spans="1:3" ht="12" customHeight="1" x14ac:dyDescent="0.2">
      <c r="A97" s="33" t="s">
        <v>22</v>
      </c>
      <c r="B97" s="71" t="s">
        <v>185</v>
      </c>
      <c r="C97" s="43">
        <f>24250000+48100000+3500000</f>
        <v>75850000</v>
      </c>
    </row>
    <row r="98" spans="1:3" ht="12" customHeight="1" x14ac:dyDescent="0.2">
      <c r="A98" s="33" t="s">
        <v>186</v>
      </c>
      <c r="B98" s="72" t="s">
        <v>187</v>
      </c>
      <c r="C98" s="43">
        <f>SUM(C99:C110)</f>
        <v>214659003</v>
      </c>
    </row>
    <row r="99" spans="1:3" ht="12" customHeight="1" x14ac:dyDescent="0.2">
      <c r="A99" s="33" t="s">
        <v>26</v>
      </c>
      <c r="B99" s="70" t="s">
        <v>188</v>
      </c>
      <c r="C99" s="43">
        <f>100000</f>
        <v>100000</v>
      </c>
    </row>
    <row r="100" spans="1:3" ht="12" customHeight="1" x14ac:dyDescent="0.2">
      <c r="A100" s="33" t="s">
        <v>189</v>
      </c>
      <c r="B100" s="73" t="s">
        <v>190</v>
      </c>
      <c r="C100" s="43"/>
    </row>
    <row r="101" spans="1:3" ht="12" customHeight="1" x14ac:dyDescent="0.2">
      <c r="A101" s="33" t="s">
        <v>191</v>
      </c>
      <c r="B101" s="73" t="s">
        <v>192</v>
      </c>
      <c r="C101" s="43"/>
    </row>
    <row r="102" spans="1:3" ht="12" customHeight="1" x14ac:dyDescent="0.2">
      <c r="A102" s="33" t="s">
        <v>193</v>
      </c>
      <c r="B102" s="73" t="s">
        <v>194</v>
      </c>
      <c r="C102" s="43"/>
    </row>
    <row r="103" spans="1:3" ht="12" customHeight="1" x14ac:dyDescent="0.2">
      <c r="A103" s="33" t="s">
        <v>195</v>
      </c>
      <c r="B103" s="74" t="s">
        <v>196</v>
      </c>
      <c r="C103" s="43"/>
    </row>
    <row r="104" spans="1:3" ht="12" customHeight="1" x14ac:dyDescent="0.2">
      <c r="A104" s="33" t="s">
        <v>197</v>
      </c>
      <c r="B104" s="74" t="s">
        <v>198</v>
      </c>
      <c r="C104" s="43"/>
    </row>
    <row r="105" spans="1:3" ht="12" customHeight="1" x14ac:dyDescent="0.2">
      <c r="A105" s="33" t="s">
        <v>199</v>
      </c>
      <c r="B105" s="73" t="s">
        <v>200</v>
      </c>
      <c r="C105" s="43">
        <f>523000</f>
        <v>523000</v>
      </c>
    </row>
    <row r="106" spans="1:3" ht="12" customHeight="1" x14ac:dyDescent="0.2">
      <c r="A106" s="33" t="s">
        <v>201</v>
      </c>
      <c r="B106" s="73" t="s">
        <v>202</v>
      </c>
      <c r="C106" s="75"/>
    </row>
    <row r="107" spans="1:3" ht="12" customHeight="1" x14ac:dyDescent="0.2">
      <c r="A107" s="33" t="s">
        <v>203</v>
      </c>
      <c r="B107" s="74" t="s">
        <v>204</v>
      </c>
      <c r="C107" s="43"/>
    </row>
    <row r="108" spans="1:3" ht="12" customHeight="1" x14ac:dyDescent="0.2">
      <c r="A108" s="76" t="s">
        <v>205</v>
      </c>
      <c r="B108" s="77" t="s">
        <v>206</v>
      </c>
      <c r="C108" s="43"/>
    </row>
    <row r="109" spans="1:3" ht="12" customHeight="1" x14ac:dyDescent="0.2">
      <c r="A109" s="33" t="s">
        <v>207</v>
      </c>
      <c r="B109" s="77" t="s">
        <v>208</v>
      </c>
      <c r="C109" s="43"/>
    </row>
    <row r="110" spans="1:3" ht="12" customHeight="1" x14ac:dyDescent="0.2">
      <c r="A110" s="33" t="s">
        <v>209</v>
      </c>
      <c r="B110" s="74" t="s">
        <v>210</v>
      </c>
      <c r="C110" s="35">
        <f>1000000+47869145+6604733+15489215+46984511+1500000+500000+6000000+200000+150000+9076783+69312000+7332000+1437616+580000</f>
        <v>214036003</v>
      </c>
    </row>
    <row r="111" spans="1:3" ht="12" customHeight="1" x14ac:dyDescent="0.2">
      <c r="A111" s="33" t="s">
        <v>211</v>
      </c>
      <c r="B111" s="71" t="s">
        <v>212</v>
      </c>
      <c r="C111" s="35">
        <f>SUM(C112:C113)</f>
        <v>77810965</v>
      </c>
    </row>
    <row r="112" spans="1:3" ht="12" customHeight="1" x14ac:dyDescent="0.2">
      <c r="A112" s="37" t="s">
        <v>213</v>
      </c>
      <c r="B112" s="70" t="s">
        <v>214</v>
      </c>
      <c r="C112" s="43">
        <f>15000000-580000</f>
        <v>14420000</v>
      </c>
    </row>
    <row r="113" spans="1:6" ht="12" customHeight="1" thickBot="1" x14ac:dyDescent="0.25">
      <c r="A113" s="78" t="s">
        <v>215</v>
      </c>
      <c r="B113" s="79" t="s">
        <v>216</v>
      </c>
      <c r="C113" s="80">
        <v>63390965</v>
      </c>
    </row>
    <row r="114" spans="1:6" ht="12" customHeight="1" thickBot="1" x14ac:dyDescent="0.25">
      <c r="A114" s="26" t="s">
        <v>28</v>
      </c>
      <c r="B114" s="81" t="s">
        <v>217</v>
      </c>
      <c r="C114" s="28">
        <f>+C115+C117+C119</f>
        <v>392249031</v>
      </c>
    </row>
    <row r="115" spans="1:6" ht="12" customHeight="1" x14ac:dyDescent="0.2">
      <c r="A115" s="29" t="s">
        <v>30</v>
      </c>
      <c r="B115" s="70" t="s">
        <v>218</v>
      </c>
      <c r="C115" s="31">
        <f>229989520+13809000+835610+1270000+359410+4508500+2505001+6704583</f>
        <v>259981624</v>
      </c>
    </row>
    <row r="116" spans="1:6" ht="12" customHeight="1" x14ac:dyDescent="0.2">
      <c r="A116" s="29" t="s">
        <v>32</v>
      </c>
      <c r="B116" s="82" t="s">
        <v>219</v>
      </c>
      <c r="C116" s="31">
        <f>156693000+42191010+6704583</f>
        <v>205588593</v>
      </c>
    </row>
    <row r="117" spans="1:6" ht="12" customHeight="1" x14ac:dyDescent="0.2">
      <c r="A117" s="29" t="s">
        <v>34</v>
      </c>
      <c r="B117" s="82" t="s">
        <v>220</v>
      </c>
      <c r="C117" s="35">
        <f>9517731+51474577+42450993+1905000</f>
        <v>105348301</v>
      </c>
    </row>
    <row r="118" spans="1:6" ht="12" customHeight="1" x14ac:dyDescent="0.2">
      <c r="A118" s="29" t="s">
        <v>36</v>
      </c>
      <c r="B118" s="82" t="s">
        <v>221</v>
      </c>
      <c r="C118" s="35">
        <f>28614577+41244493</f>
        <v>69859070</v>
      </c>
    </row>
    <row r="119" spans="1:6" ht="12" customHeight="1" x14ac:dyDescent="0.2">
      <c r="A119" s="29" t="s">
        <v>38</v>
      </c>
      <c r="B119" s="83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4" t="s">
        <v>223</v>
      </c>
      <c r="C120" s="39"/>
    </row>
    <row r="121" spans="1:6" ht="12" customHeight="1" x14ac:dyDescent="0.2">
      <c r="A121" s="29" t="s">
        <v>224</v>
      </c>
      <c r="B121" s="85" t="s">
        <v>225</v>
      </c>
      <c r="C121" s="39"/>
    </row>
    <row r="122" spans="1:6" ht="12" customHeight="1" x14ac:dyDescent="0.2">
      <c r="A122" s="29" t="s">
        <v>226</v>
      </c>
      <c r="B122" s="74" t="s">
        <v>198</v>
      </c>
      <c r="C122" s="39"/>
    </row>
    <row r="123" spans="1:6" ht="12" customHeight="1" x14ac:dyDescent="0.2">
      <c r="A123" s="29" t="s">
        <v>227</v>
      </c>
      <c r="B123" s="74" t="s">
        <v>228</v>
      </c>
      <c r="C123" s="39"/>
    </row>
    <row r="124" spans="1:6" ht="12" customHeight="1" x14ac:dyDescent="0.2">
      <c r="A124" s="29" t="s">
        <v>229</v>
      </c>
      <c r="B124" s="74" t="s">
        <v>230</v>
      </c>
      <c r="C124" s="39"/>
    </row>
    <row r="125" spans="1:6" ht="12" customHeight="1" x14ac:dyDescent="0.2">
      <c r="A125" s="29" t="s">
        <v>231</v>
      </c>
      <c r="B125" s="74" t="s">
        <v>204</v>
      </c>
      <c r="C125" s="39"/>
    </row>
    <row r="126" spans="1:6" ht="12" customHeight="1" x14ac:dyDescent="0.2">
      <c r="A126" s="29" t="s">
        <v>232</v>
      </c>
      <c r="B126" s="74" t="s">
        <v>233</v>
      </c>
      <c r="C126" s="39"/>
    </row>
    <row r="127" spans="1:6" ht="12" customHeight="1" thickBot="1" x14ac:dyDescent="0.25">
      <c r="A127" s="76" t="s">
        <v>234</v>
      </c>
      <c r="B127" s="74" t="s">
        <v>235</v>
      </c>
      <c r="C127" s="42">
        <f>650000+26269106</f>
        <v>26919106</v>
      </c>
    </row>
    <row r="128" spans="1:6" ht="12" customHeight="1" thickBot="1" x14ac:dyDescent="0.25">
      <c r="A128" s="26" t="s">
        <v>42</v>
      </c>
      <c r="B128" s="86" t="s">
        <v>236</v>
      </c>
      <c r="C128" s="28">
        <f>+C93+C114</f>
        <v>1033232403</v>
      </c>
      <c r="F128" s="87"/>
    </row>
    <row r="129" spans="1:11" ht="12" customHeight="1" thickBot="1" x14ac:dyDescent="0.25">
      <c r="A129" s="26" t="s">
        <v>237</v>
      </c>
      <c r="B129" s="86" t="s">
        <v>238</v>
      </c>
      <c r="C129" s="28">
        <f>+C130+C131+C132</f>
        <v>111674500</v>
      </c>
    </row>
    <row r="130" spans="1:11" s="66" customFormat="1" ht="12" customHeight="1" x14ac:dyDescent="0.2">
      <c r="A130" s="29" t="s">
        <v>58</v>
      </c>
      <c r="B130" s="88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88" t="s">
        <v>240</v>
      </c>
      <c r="C131" s="39">
        <f>100000000</f>
        <v>100000000</v>
      </c>
    </row>
    <row r="132" spans="1:11" ht="12" customHeight="1" thickBot="1" x14ac:dyDescent="0.25">
      <c r="A132" s="76" t="s">
        <v>241</v>
      </c>
      <c r="B132" s="89" t="s">
        <v>242</v>
      </c>
      <c r="C132" s="39"/>
    </row>
    <row r="133" spans="1:11" ht="12" customHeight="1" thickBot="1" x14ac:dyDescent="0.25">
      <c r="A133" s="26" t="s">
        <v>72</v>
      </c>
      <c r="B133" s="86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88" t="s">
        <v>244</v>
      </c>
      <c r="C134" s="39"/>
    </row>
    <row r="135" spans="1:11" ht="12" customHeight="1" x14ac:dyDescent="0.2">
      <c r="A135" s="29" t="s">
        <v>76</v>
      </c>
      <c r="B135" s="88" t="s">
        <v>245</v>
      </c>
      <c r="C135" s="39"/>
    </row>
    <row r="136" spans="1:11" ht="12" customHeight="1" x14ac:dyDescent="0.2">
      <c r="A136" s="29" t="s">
        <v>78</v>
      </c>
      <c r="B136" s="88" t="s">
        <v>246</v>
      </c>
      <c r="C136" s="39"/>
    </row>
    <row r="137" spans="1:11" ht="12" customHeight="1" x14ac:dyDescent="0.2">
      <c r="A137" s="29" t="s">
        <v>80</v>
      </c>
      <c r="B137" s="88" t="s">
        <v>247</v>
      </c>
      <c r="C137" s="39"/>
    </row>
    <row r="138" spans="1:11" ht="12" customHeight="1" x14ac:dyDescent="0.2">
      <c r="A138" s="29" t="s">
        <v>82</v>
      </c>
      <c r="B138" s="88" t="s">
        <v>248</v>
      </c>
      <c r="C138" s="39"/>
    </row>
    <row r="139" spans="1:11" s="66" customFormat="1" ht="12" customHeight="1" thickBot="1" x14ac:dyDescent="0.25">
      <c r="A139" s="76" t="s">
        <v>84</v>
      </c>
      <c r="B139" s="89" t="s">
        <v>249</v>
      </c>
      <c r="C139" s="39"/>
    </row>
    <row r="140" spans="1:11" ht="12" customHeight="1" thickBot="1" x14ac:dyDescent="0.25">
      <c r="A140" s="26" t="s">
        <v>96</v>
      </c>
      <c r="B140" s="86" t="s">
        <v>250</v>
      </c>
      <c r="C140" s="44">
        <f>+C141+C142+C143+C144</f>
        <v>41904332</v>
      </c>
      <c r="K140" s="90"/>
    </row>
    <row r="141" spans="1:11" x14ac:dyDescent="0.2">
      <c r="A141" s="29" t="s">
        <v>98</v>
      </c>
      <c r="B141" s="88" t="s">
        <v>251</v>
      </c>
      <c r="C141" s="39"/>
    </row>
    <row r="142" spans="1:11" ht="12" customHeight="1" x14ac:dyDescent="0.2">
      <c r="A142" s="29" t="s">
        <v>100</v>
      </c>
      <c r="B142" s="88" t="s">
        <v>252</v>
      </c>
      <c r="C142" s="39">
        <f>41904332</f>
        <v>41904332</v>
      </c>
    </row>
    <row r="143" spans="1:11" s="66" customFormat="1" ht="12" customHeight="1" x14ac:dyDescent="0.2">
      <c r="A143" s="29" t="s">
        <v>102</v>
      </c>
      <c r="B143" s="88" t="s">
        <v>253</v>
      </c>
      <c r="C143" s="39"/>
    </row>
    <row r="144" spans="1:11" s="66" customFormat="1" ht="12" customHeight="1" thickBot="1" x14ac:dyDescent="0.25">
      <c r="A144" s="76" t="s">
        <v>104</v>
      </c>
      <c r="B144" s="89" t="s">
        <v>254</v>
      </c>
      <c r="C144" s="39"/>
    </row>
    <row r="145" spans="1:6" s="66" customFormat="1" ht="12" customHeight="1" thickBot="1" x14ac:dyDescent="0.25">
      <c r="A145" s="26" t="s">
        <v>255</v>
      </c>
      <c r="B145" s="86" t="s">
        <v>256</v>
      </c>
      <c r="C145" s="91">
        <f>+C146+C147+C148+C149+C150</f>
        <v>0</v>
      </c>
    </row>
    <row r="146" spans="1:6" s="66" customFormat="1" ht="12" customHeight="1" x14ac:dyDescent="0.2">
      <c r="A146" s="29" t="s">
        <v>110</v>
      </c>
      <c r="B146" s="88" t="s">
        <v>257</v>
      </c>
      <c r="C146" s="39"/>
    </row>
    <row r="147" spans="1:6" s="66" customFormat="1" ht="12" customHeight="1" x14ac:dyDescent="0.2">
      <c r="A147" s="29" t="s">
        <v>112</v>
      </c>
      <c r="B147" s="88" t="s">
        <v>258</v>
      </c>
      <c r="C147" s="39"/>
    </row>
    <row r="148" spans="1:6" s="66" customFormat="1" ht="12" customHeight="1" x14ac:dyDescent="0.2">
      <c r="A148" s="29" t="s">
        <v>114</v>
      </c>
      <c r="B148" s="88" t="s">
        <v>259</v>
      </c>
      <c r="C148" s="39"/>
    </row>
    <row r="149" spans="1:6" ht="12.75" customHeight="1" x14ac:dyDescent="0.2">
      <c r="A149" s="29" t="s">
        <v>116</v>
      </c>
      <c r="B149" s="88" t="s">
        <v>260</v>
      </c>
      <c r="C149" s="39"/>
    </row>
    <row r="150" spans="1:6" ht="12.75" customHeight="1" thickBot="1" x14ac:dyDescent="0.25">
      <c r="A150" s="76" t="s">
        <v>261</v>
      </c>
      <c r="B150" s="89" t="s">
        <v>262</v>
      </c>
      <c r="C150" s="42"/>
    </row>
    <row r="151" spans="1:6" ht="12.75" customHeight="1" thickBot="1" x14ac:dyDescent="0.25">
      <c r="A151" s="92" t="s">
        <v>118</v>
      </c>
      <c r="B151" s="86" t="s">
        <v>263</v>
      </c>
      <c r="C151" s="91"/>
    </row>
    <row r="152" spans="1:6" ht="12" customHeight="1" thickBot="1" x14ac:dyDescent="0.25">
      <c r="A152" s="92" t="s">
        <v>128</v>
      </c>
      <c r="B152" s="86" t="s">
        <v>264</v>
      </c>
      <c r="C152" s="91"/>
    </row>
    <row r="153" spans="1:6" ht="15" customHeight="1" thickBot="1" x14ac:dyDescent="0.25">
      <c r="A153" s="26" t="s">
        <v>265</v>
      </c>
      <c r="B153" s="86" t="s">
        <v>266</v>
      </c>
      <c r="C153" s="93">
        <f>+C129+C133+C140+C145+C151+C152</f>
        <v>153578832</v>
      </c>
    </row>
    <row r="154" spans="1:6" ht="13.5" thickBot="1" x14ac:dyDescent="0.25">
      <c r="A154" s="94" t="s">
        <v>267</v>
      </c>
      <c r="B154" s="95" t="s">
        <v>268</v>
      </c>
      <c r="C154" s="93">
        <f>+C128+C153</f>
        <v>1186811235</v>
      </c>
      <c r="F154" s="96"/>
    </row>
    <row r="155" spans="1:6" ht="15" customHeight="1" thickBot="1" x14ac:dyDescent="0.25"/>
    <row r="156" spans="1:6" ht="14.25" customHeight="1" thickBot="1" x14ac:dyDescent="0.25">
      <c r="A156" s="100" t="s">
        <v>269</v>
      </c>
      <c r="B156" s="101"/>
      <c r="C156" s="102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9.1.1. számú melléklet a 4/2019.(II.19.)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2019-02-19T14:06:55Z</dcterms:created>
  <dcterms:modified xsi:type="dcterms:W3CDTF">2019-02-19T14:06:55Z</dcterms:modified>
</cp:coreProperties>
</file>