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773" firstSheet="31" activeTab="36"/>
  </bookViews>
  <sheets>
    <sheet name="1. Címrend" sheetId="32" r:id="rId1"/>
    <sheet name="2. pénzmaradvány" sheetId="16" r:id="rId2"/>
    <sheet name="3. finansz. c. pü.-i műveletek" sheetId="17" r:id="rId3"/>
    <sheet name="4.1.összevont bevételek" sheetId="33" r:id="rId4"/>
    <sheet name="4.2 melléklet" sheetId="49" r:id="rId5"/>
    <sheet name="5.1.összevont kiadások" sheetId="5" r:id="rId6"/>
    <sheet name="5.2 mell." sheetId="50" r:id="rId7"/>
    <sheet name="6.1 mell" sheetId="51" r:id="rId8"/>
    <sheet name="6.2 mell" sheetId="53" r:id="rId9"/>
    <sheet name="6.3 mell" sheetId="54" r:id="rId10"/>
    <sheet name="6.4 mell." sheetId="52" r:id="rId11"/>
    <sheet name="7.1. Hivatal bevételei" sheetId="38" r:id="rId12"/>
    <sheet name="7.2. Hivatal kiadásai" sheetId="37" r:id="rId13"/>
    <sheet name="7.3. Fel.-ok sz.-i bev." sheetId="46" r:id="rId14"/>
    <sheet name="7.4. Fel.-ok sz.-i kiad." sheetId="45" r:id="rId15"/>
    <sheet name="8.1. Műv. Ház bev." sheetId="36" r:id="rId16"/>
    <sheet name="8.2. Műv. Ház kiad." sheetId="35" r:id="rId17"/>
    <sheet name="8.3. Fel.-ok sz.-i bev." sheetId="48" r:id="rId18"/>
    <sheet name="8.4. Fel.-ok sz.-i kiad." sheetId="47" r:id="rId19"/>
    <sheet name="9.1. Önk. bevételei" sheetId="24" r:id="rId20"/>
    <sheet name="9.2. Önk. kiadásai" sheetId="20" r:id="rId21"/>
    <sheet name="9.3. Fel.-ok sz.-i bev." sheetId="42" r:id="rId22"/>
    <sheet name="9.4. Fel.-ok sz.-i kiad." sheetId="41" r:id="rId23"/>
    <sheet name="10. mell" sheetId="55" r:id="rId24"/>
    <sheet name="11. mell" sheetId="56" r:id="rId25"/>
    <sheet name="12.stabilitási törvény" sheetId="29" r:id="rId26"/>
    <sheet name="13. fennálló köt." sheetId="30" r:id="rId27"/>
    <sheet name="14. létszám-előirányz." sheetId="11" r:id="rId28"/>
    <sheet name="15. közfogl. létszám-előirányz." sheetId="18" r:id="rId29"/>
    <sheet name="16. eu projekt" sheetId="10" r:id="rId30"/>
    <sheet name="17. céltartalék" sheetId="9" r:id="rId31"/>
    <sheet name="18. többéves" sheetId="8" r:id="rId32"/>
    <sheet name="19. előirányz.felhaszn.ütemterv" sheetId="4" r:id="rId33"/>
    <sheet name="20. közvetett támogatás" sheetId="15" r:id="rId34"/>
    <sheet name="21. lakoss.szolg.tám" sheetId="22" r:id="rId35"/>
    <sheet name="22. mérleg" sheetId="25" r:id="rId36"/>
    <sheet name="23. felhalmozás kiadás" sheetId="12" r:id="rId37"/>
  </sheets>
  <calcPr calcId="125725"/>
</workbook>
</file>

<file path=xl/calcChain.xml><?xml version="1.0" encoding="utf-8"?>
<calcChain xmlns="http://schemas.openxmlformats.org/spreadsheetml/2006/main">
  <c r="L53" i="25"/>
  <c r="L54"/>
  <c r="F198" i="15" l="1"/>
  <c r="G198"/>
  <c r="F158"/>
  <c r="G158"/>
  <c r="F31"/>
  <c r="G31"/>
  <c r="I25" i="11"/>
  <c r="I28" s="1"/>
  <c r="J25"/>
  <c r="J28"/>
  <c r="H25"/>
  <c r="H28" s="1"/>
  <c r="G25"/>
  <c r="G28" s="1"/>
  <c r="F25"/>
  <c r="F28" s="1"/>
  <c r="E25"/>
  <c r="E28" s="1"/>
  <c r="G18" i="5"/>
  <c r="F35" i="12"/>
  <c r="F21"/>
  <c r="F39"/>
  <c r="F30"/>
  <c r="F27"/>
  <c r="L18" i="25"/>
  <c r="L19"/>
  <c r="C27"/>
  <c r="C11"/>
  <c r="I22" i="4"/>
  <c r="E21"/>
  <c r="F21"/>
  <c r="G21"/>
  <c r="H21"/>
  <c r="I21"/>
  <c r="J21"/>
  <c r="K21"/>
  <c r="L21"/>
  <c r="M21"/>
  <c r="D21"/>
  <c r="C21"/>
  <c r="B21"/>
  <c r="I12"/>
  <c r="E9"/>
  <c r="F9"/>
  <c r="G9"/>
  <c r="H9"/>
  <c r="I9"/>
  <c r="J9"/>
  <c r="K9"/>
  <c r="L9"/>
  <c r="M9"/>
  <c r="B10"/>
  <c r="D9"/>
  <c r="C9"/>
  <c r="B9"/>
  <c r="E23" i="8"/>
  <c r="F23"/>
  <c r="F28" s="1"/>
  <c r="G23"/>
  <c r="G28" s="1"/>
  <c r="H23"/>
  <c r="H28" s="1"/>
  <c r="D23"/>
  <c r="I27"/>
  <c r="I13" i="9"/>
  <c r="H15" i="20"/>
  <c r="I30" i="11" l="1"/>
  <c r="J35" i="33"/>
  <c r="J53" i="24" l="1"/>
  <c r="J11"/>
  <c r="J36" i="33"/>
  <c r="J33" s="1"/>
  <c r="G17" i="18"/>
  <c r="G55" i="12"/>
  <c r="G49"/>
  <c r="G30"/>
  <c r="G57"/>
  <c r="G39"/>
  <c r="F42"/>
  <c r="G42"/>
  <c r="F55"/>
  <c r="F49"/>
  <c r="L42" i="25"/>
  <c r="M42"/>
  <c r="K42"/>
  <c r="L38"/>
  <c r="M38"/>
  <c r="L35"/>
  <c r="M35"/>
  <c r="K35"/>
  <c r="L30"/>
  <c r="L29" s="1"/>
  <c r="M30"/>
  <c r="M29" s="1"/>
  <c r="L22"/>
  <c r="M22"/>
  <c r="M54"/>
  <c r="L10"/>
  <c r="L9" s="1"/>
  <c r="M10"/>
  <c r="M53" s="1"/>
  <c r="M52" s="1"/>
  <c r="C46"/>
  <c r="D46"/>
  <c r="B46"/>
  <c r="C22"/>
  <c r="C54" s="1"/>
  <c r="D22"/>
  <c r="D54"/>
  <c r="C10"/>
  <c r="C53" s="1"/>
  <c r="D10"/>
  <c r="D53" s="1"/>
  <c r="D41"/>
  <c r="D52" s="1"/>
  <c r="L52"/>
  <c r="J72" i="24"/>
  <c r="K72"/>
  <c r="J65"/>
  <c r="K65"/>
  <c r="J42"/>
  <c r="K42"/>
  <c r="K34"/>
  <c r="J34"/>
  <c r="J24"/>
  <c r="K24"/>
  <c r="J52"/>
  <c r="J47" s="1"/>
  <c r="K53"/>
  <c r="K52" s="1"/>
  <c r="K47" s="1"/>
  <c r="J10"/>
  <c r="K11"/>
  <c r="K10" s="1"/>
  <c r="K9" s="1"/>
  <c r="G41" i="5"/>
  <c r="G40" s="1"/>
  <c r="H41"/>
  <c r="H40" s="1"/>
  <c r="F41"/>
  <c r="F40" s="1"/>
  <c r="H29"/>
  <c r="H25" s="1"/>
  <c r="G29"/>
  <c r="G25" s="1"/>
  <c r="G33"/>
  <c r="G32" s="1"/>
  <c r="G19"/>
  <c r="H19"/>
  <c r="G13"/>
  <c r="H13"/>
  <c r="H39" s="1"/>
  <c r="H45" s="1"/>
  <c r="K51" i="33"/>
  <c r="K64"/>
  <c r="J71"/>
  <c r="K71"/>
  <c r="J64"/>
  <c r="J52"/>
  <c r="J51" s="1"/>
  <c r="J46" s="1"/>
  <c r="J41"/>
  <c r="K33"/>
  <c r="J23"/>
  <c r="K23"/>
  <c r="J10"/>
  <c r="J9" s="1"/>
  <c r="K10"/>
  <c r="K9" s="1"/>
  <c r="K8" s="1"/>
  <c r="C13" i="16"/>
  <c r="B13"/>
  <c r="M12" i="48"/>
  <c r="J78" i="36"/>
  <c r="J77" s="1"/>
  <c r="K78"/>
  <c r="K77" s="1"/>
  <c r="K93" s="1"/>
  <c r="J73"/>
  <c r="K73"/>
  <c r="J35"/>
  <c r="K35"/>
  <c r="J43"/>
  <c r="K43"/>
  <c r="K12"/>
  <c r="K71" s="1"/>
  <c r="I73"/>
  <c r="N76" i="4"/>
  <c r="N77"/>
  <c r="N69"/>
  <c r="J73" i="38"/>
  <c r="J78"/>
  <c r="J77"/>
  <c r="K77"/>
  <c r="H13" i="9"/>
  <c r="E55" i="12"/>
  <c r="E39"/>
  <c r="K44" i="41"/>
  <c r="L44"/>
  <c r="J44"/>
  <c r="K16" i="47"/>
  <c r="L16"/>
  <c r="J16"/>
  <c r="K45" i="42"/>
  <c r="L45"/>
  <c r="K16" i="48"/>
  <c r="L16"/>
  <c r="J16"/>
  <c r="I33" i="33"/>
  <c r="N120" i="4"/>
  <c r="N64"/>
  <c r="N13"/>
  <c r="M25" i="42"/>
  <c r="I78" i="36"/>
  <c r="I77"/>
  <c r="I43"/>
  <c r="E158" i="15"/>
  <c r="G161" s="1"/>
  <c r="C12" i="20"/>
  <c r="C11"/>
  <c r="J18" i="4"/>
  <c r="L18"/>
  <c r="M18"/>
  <c r="F18"/>
  <c r="E18"/>
  <c r="N11"/>
  <c r="N9"/>
  <c r="N10"/>
  <c r="N12"/>
  <c r="C77" i="20"/>
  <c r="I10" i="33"/>
  <c r="I9" s="1"/>
  <c r="E28" i="8"/>
  <c r="M14" i="48"/>
  <c r="M13"/>
  <c r="I72" i="24"/>
  <c r="I48"/>
  <c r="I53"/>
  <c r="I52" s="1"/>
  <c r="I47" s="1"/>
  <c r="I65"/>
  <c r="I42"/>
  <c r="I24"/>
  <c r="I11"/>
  <c r="I10" s="1"/>
  <c r="I9" s="1"/>
  <c r="I34"/>
  <c r="M12" i="47"/>
  <c r="M16" s="1"/>
  <c r="M14"/>
  <c r="M13"/>
  <c r="M15"/>
  <c r="M15" i="48"/>
  <c r="M14" i="45"/>
  <c r="J15"/>
  <c r="K15"/>
  <c r="L15"/>
  <c r="M13"/>
  <c r="M12"/>
  <c r="J15" i="46"/>
  <c r="K15"/>
  <c r="L15"/>
  <c r="M15" s="1"/>
  <c r="M14"/>
  <c r="M13"/>
  <c r="M12"/>
  <c r="J40" i="42"/>
  <c r="J45" s="1"/>
  <c r="M12"/>
  <c r="M31"/>
  <c r="M30"/>
  <c r="M32"/>
  <c r="M17"/>
  <c r="M16"/>
  <c r="M33"/>
  <c r="M43"/>
  <c r="M42"/>
  <c r="M41"/>
  <c r="M34"/>
  <c r="M36"/>
  <c r="M44"/>
  <c r="M37"/>
  <c r="M35"/>
  <c r="M39"/>
  <c r="M38"/>
  <c r="M29"/>
  <c r="M28"/>
  <c r="M27"/>
  <c r="M26"/>
  <c r="M24"/>
  <c r="M15"/>
  <c r="M14"/>
  <c r="M23"/>
  <c r="M21"/>
  <c r="M19"/>
  <c r="M11"/>
  <c r="M22"/>
  <c r="M13"/>
  <c r="M18"/>
  <c r="M13" i="41"/>
  <c r="M22"/>
  <c r="M11"/>
  <c r="M18"/>
  <c r="M21"/>
  <c r="M23"/>
  <c r="M14"/>
  <c r="M15"/>
  <c r="M24"/>
  <c r="M25"/>
  <c r="M26"/>
  <c r="M27"/>
  <c r="M28"/>
  <c r="M29"/>
  <c r="M37"/>
  <c r="M38"/>
  <c r="M34"/>
  <c r="M36"/>
  <c r="M43"/>
  <c r="M35"/>
  <c r="M39"/>
  <c r="M40"/>
  <c r="M41"/>
  <c r="M42"/>
  <c r="M19"/>
  <c r="M20"/>
  <c r="M33"/>
  <c r="M16"/>
  <c r="M32"/>
  <c r="M30"/>
  <c r="M31"/>
  <c r="M12"/>
  <c r="M17"/>
  <c r="I35" i="36"/>
  <c r="I12" s="1"/>
  <c r="I78" i="38"/>
  <c r="I77"/>
  <c r="I93" s="1"/>
  <c r="I52" i="33"/>
  <c r="I51" s="1"/>
  <c r="I41"/>
  <c r="I64"/>
  <c r="D28" i="8"/>
  <c r="I26"/>
  <c r="I23" s="1"/>
  <c r="I28" s="1"/>
  <c r="J108" i="15"/>
  <c r="K243" s="1"/>
  <c r="C38" i="20"/>
  <c r="C33"/>
  <c r="C32"/>
  <c r="C39"/>
  <c r="C36"/>
  <c r="C34"/>
  <c r="C35"/>
  <c r="C37"/>
  <c r="E30" i="12"/>
  <c r="B23" i="25"/>
  <c r="B22"/>
  <c r="B10"/>
  <c r="B41" s="1"/>
  <c r="B52" s="1"/>
  <c r="B53"/>
  <c r="K10"/>
  <c r="K30"/>
  <c r="K29" s="1"/>
  <c r="F17" i="18"/>
  <c r="F55" i="35"/>
  <c r="E55"/>
  <c r="D55"/>
  <c r="C15"/>
  <c r="C13" s="1"/>
  <c r="C55" s="1"/>
  <c r="C14"/>
  <c r="F56" i="37"/>
  <c r="E56"/>
  <c r="D56"/>
  <c r="C15"/>
  <c r="C14"/>
  <c r="F33" i="5"/>
  <c r="F32"/>
  <c r="F13"/>
  <c r="F19"/>
  <c r="F29"/>
  <c r="F25"/>
  <c r="I47" i="33"/>
  <c r="I23"/>
  <c r="I71"/>
  <c r="D27" i="30"/>
  <c r="E27"/>
  <c r="F27"/>
  <c r="G27"/>
  <c r="H27"/>
  <c r="I27"/>
  <c r="J27"/>
  <c r="C27"/>
  <c r="K27"/>
  <c r="D19"/>
  <c r="D35"/>
  <c r="E19"/>
  <c r="E35"/>
  <c r="F19"/>
  <c r="F35"/>
  <c r="G19"/>
  <c r="G35"/>
  <c r="H19"/>
  <c r="H35"/>
  <c r="I19"/>
  <c r="I35"/>
  <c r="J19"/>
  <c r="J35"/>
  <c r="C19"/>
  <c r="C35"/>
  <c r="K35" s="1"/>
  <c r="K12"/>
  <c r="K13"/>
  <c r="K10"/>
  <c r="D17"/>
  <c r="D18"/>
  <c r="E17"/>
  <c r="E18"/>
  <c r="F17"/>
  <c r="F18"/>
  <c r="F36" s="1"/>
  <c r="G17"/>
  <c r="G18"/>
  <c r="G36" s="1"/>
  <c r="H17"/>
  <c r="H18"/>
  <c r="H36" s="1"/>
  <c r="I17"/>
  <c r="I18"/>
  <c r="I36" s="1"/>
  <c r="J17"/>
  <c r="J18"/>
  <c r="J36" s="1"/>
  <c r="C17"/>
  <c r="J17" i="29"/>
  <c r="N24" i="4"/>
  <c r="E198" i="15"/>
  <c r="G201" s="1"/>
  <c r="E237"/>
  <c r="G240" s="1"/>
  <c r="B136" i="4"/>
  <c r="N136" s="1"/>
  <c r="C136"/>
  <c r="D136"/>
  <c r="D127"/>
  <c r="E136"/>
  <c r="F136"/>
  <c r="G136"/>
  <c r="H136"/>
  <c r="I136"/>
  <c r="J136"/>
  <c r="K136"/>
  <c r="L136"/>
  <c r="M136"/>
  <c r="N130"/>
  <c r="B127"/>
  <c r="E127"/>
  <c r="F127"/>
  <c r="G127"/>
  <c r="H127"/>
  <c r="I127"/>
  <c r="J127"/>
  <c r="K127"/>
  <c r="L127"/>
  <c r="M127"/>
  <c r="N117"/>
  <c r="C82"/>
  <c r="C73"/>
  <c r="B82"/>
  <c r="D82"/>
  <c r="D73"/>
  <c r="E82"/>
  <c r="F82"/>
  <c r="F73"/>
  <c r="G82"/>
  <c r="H82"/>
  <c r="H73"/>
  <c r="I82"/>
  <c r="J82"/>
  <c r="J73"/>
  <c r="K82"/>
  <c r="L82"/>
  <c r="L73"/>
  <c r="M82"/>
  <c r="E73"/>
  <c r="G73"/>
  <c r="I73"/>
  <c r="K73"/>
  <c r="M73"/>
  <c r="E42" i="12"/>
  <c r="E49"/>
  <c r="E81" i="20"/>
  <c r="F81"/>
  <c r="G81"/>
  <c r="H81"/>
  <c r="I81"/>
  <c r="J81"/>
  <c r="K81"/>
  <c r="L81"/>
  <c r="M81"/>
  <c r="N81"/>
  <c r="O81"/>
  <c r="P81"/>
  <c r="Q81"/>
  <c r="D81"/>
  <c r="C15"/>
  <c r="C16"/>
  <c r="C62"/>
  <c r="C63"/>
  <c r="C64"/>
  <c r="C65"/>
  <c r="C66"/>
  <c r="C67"/>
  <c r="C68"/>
  <c r="C69"/>
  <c r="C70"/>
  <c r="C71"/>
  <c r="C72"/>
  <c r="C73"/>
  <c r="C75"/>
  <c r="C76"/>
  <c r="C28"/>
  <c r="C21"/>
  <c r="C22"/>
  <c r="C23"/>
  <c r="C24"/>
  <c r="C25"/>
  <c r="C26"/>
  <c r="K33" i="25"/>
  <c r="K54" s="1"/>
  <c r="K22"/>
  <c r="K9"/>
  <c r="E31" i="15"/>
  <c r="K38" i="25"/>
  <c r="C13" i="20"/>
  <c r="C14"/>
  <c r="C17"/>
  <c r="C20"/>
  <c r="C61"/>
  <c r="C26" i="4"/>
  <c r="D26"/>
  <c r="D18"/>
  <c r="E26"/>
  <c r="F26"/>
  <c r="G26"/>
  <c r="G18"/>
  <c r="H26"/>
  <c r="H18"/>
  <c r="I26"/>
  <c r="I18"/>
  <c r="J26"/>
  <c r="K26"/>
  <c r="K18"/>
  <c r="L26"/>
  <c r="M26"/>
  <c r="B26"/>
  <c r="B18"/>
  <c r="N22"/>
  <c r="N21"/>
  <c r="D21" i="17"/>
  <c r="C18" i="30"/>
  <c r="C36" s="1"/>
  <c r="K19"/>
  <c r="B73" i="4"/>
  <c r="N73" s="1"/>
  <c r="C18"/>
  <c r="C127"/>
  <c r="N118"/>
  <c r="E243" i="15"/>
  <c r="N127" i="4"/>
  <c r="M44" i="41"/>
  <c r="M40" i="42"/>
  <c r="C60" i="20"/>
  <c r="N82" i="4"/>
  <c r="N18"/>
  <c r="C41" i="25"/>
  <c r="C52" s="1"/>
  <c r="C9"/>
  <c r="B54"/>
  <c r="D36" i="30"/>
  <c r="E36"/>
  <c r="F39" i="5"/>
  <c r="F45" s="1"/>
  <c r="K53" i="25"/>
  <c r="K52" s="1"/>
  <c r="B9"/>
  <c r="K17" i="30"/>
  <c r="M9" i="25"/>
  <c r="M41" s="1"/>
  <c r="K41" l="1"/>
  <c r="I93" i="36"/>
  <c r="I71"/>
  <c r="M15" i="45"/>
  <c r="K46" i="33"/>
  <c r="K69" s="1"/>
  <c r="L41" i="25"/>
  <c r="F57" i="12"/>
  <c r="E57"/>
  <c r="I8" i="33"/>
  <c r="J93" i="38"/>
  <c r="N26" i="4"/>
  <c r="K36" i="30"/>
  <c r="K18"/>
  <c r="M45" i="42"/>
  <c r="C31" i="20"/>
  <c r="C19"/>
  <c r="C10"/>
  <c r="M16" i="48"/>
  <c r="J12" i="36"/>
  <c r="J93" s="1"/>
  <c r="J71"/>
  <c r="C13" i="37"/>
  <c r="C56" s="1"/>
  <c r="G39" i="5"/>
  <c r="G45" s="1"/>
  <c r="K92" i="24"/>
  <c r="K70"/>
  <c r="I92"/>
  <c r="I70"/>
  <c r="J9"/>
  <c r="J70" s="1"/>
  <c r="J8" i="33"/>
  <c r="J69" s="1"/>
  <c r="I46"/>
  <c r="I69"/>
  <c r="I91"/>
  <c r="J91"/>
  <c r="J92" i="24" l="1"/>
  <c r="C81" i="20"/>
</calcChain>
</file>

<file path=xl/sharedStrings.xml><?xml version="1.0" encoding="utf-8"?>
<sst xmlns="http://schemas.openxmlformats.org/spreadsheetml/2006/main" count="1625" uniqueCount="682">
  <si>
    <t>Visszatérítendő támogatások, kölcsönök megtérülése áh.-on belülről</t>
  </si>
  <si>
    <t>Önkormányzat működési célú költségvetési támogatása</t>
  </si>
  <si>
    <t>Önkormányzat felhalmozási célú költségvetési támogatása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</si>
  <si>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</si>
  <si>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</si>
  <si>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</si>
  <si>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KÖLTSÉGVETÉSI BEVÉTELEK ÖSSZESEN (I.+II.):</t>
  </si>
  <si>
    <t>IV. Finanszírozási célú pénzügyi műveletek bevételei</t>
  </si>
  <si>
    <t>V. Aktív pénzügyi műveletek</t>
  </si>
  <si>
    <t>BEVÉTELEK MINDÖSSZESEN (I.+II.+III.+IV.+V.):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</si>
  <si>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</si>
  <si>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</si>
  <si>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</si>
  <si>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</si>
  <si>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</si>
  <si>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 xml:space="preserve">          - társulástól</t>
  </si>
  <si>
    <t xml:space="preserve">kiadási költségvetése </t>
  </si>
  <si>
    <t>Működési célú támogatás áh.-on belülről</t>
  </si>
  <si>
    <t>Felhalmozási célú támogatás áh.-on belülről</t>
  </si>
  <si>
    <t xml:space="preserve">          - térségi fejlesztési tanácstól</t>
  </si>
  <si>
    <t xml:space="preserve">          - fejezeti kezelésű előirányzattól</t>
  </si>
  <si>
    <t>III. Előző évi előirányzat-maradvány, pénzmaradvány, valamint a vállalkozási maradvány alaptevékenység ellátására történő</t>
  </si>
  <si>
    <t>Kötelező feladatok</t>
  </si>
  <si>
    <t>Önként vállalt feladatok</t>
  </si>
  <si>
    <t>Állam-igazgatási feladatok</t>
  </si>
  <si>
    <t>Szakfeladat</t>
  </si>
  <si>
    <t>Száma</t>
  </si>
  <si>
    <t>Megnevezése</t>
  </si>
  <si>
    <t>MINDÖSSZESEN</t>
  </si>
  <si>
    <t>Balatonszárszói Százszorszép Óvoda</t>
  </si>
  <si>
    <t>Balatonszárszói Közös Önkormányzati Hivatal</t>
  </si>
  <si>
    <r>
      <t xml:space="preserve">Adók </t>
    </r>
    <r>
      <rPr>
        <i/>
        <sz val="10"/>
        <rFont val="Arial"/>
        <family val="2"/>
        <charset val="238"/>
      </rPr>
      <t>(helyi adók, átengedett kp.-i adók)</t>
    </r>
  </si>
  <si>
    <t>Önkormányzatok és társulások általános végrehajtó igazgatási tevékenysége</t>
  </si>
  <si>
    <t>Turizmusfejlesztési támogatások és tevékenységek</t>
  </si>
  <si>
    <t>Múzeumi kiállítási tevékenység</t>
  </si>
  <si>
    <t>2019. évben</t>
  </si>
  <si>
    <t>2020. évben</t>
  </si>
  <si>
    <t>Balatonszárszói Közös Önk.-i Hivatal</t>
  </si>
  <si>
    <t>2432/2010</t>
  </si>
  <si>
    <t>2016. év</t>
  </si>
  <si>
    <t>2017. év</t>
  </si>
  <si>
    <t xml:space="preserve">        E.ON Áramhálózati Zrt.-nek bírság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</si>
  <si>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</si>
  <si>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</si>
  <si>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</si>
  <si>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</si>
  <si>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</si>
  <si>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</si>
  <si>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átvett pénzeszköz</t>
  </si>
  <si>
    <t>felhalmozási célú kölcsönök áht-n kívülre</t>
  </si>
  <si>
    <t>7.</t>
  </si>
  <si>
    <t>Ktv.hatály</t>
  </si>
  <si>
    <t>fő</t>
  </si>
  <si>
    <t xml:space="preserve">Nem intézményi </t>
  </si>
  <si>
    <t>Általános tartalék</t>
  </si>
  <si>
    <t>Balatonszárszó Önkormányzat többéves kihatással járó feladatainak</t>
  </si>
  <si>
    <t xml:space="preserve">e-Ft-ban </t>
  </si>
  <si>
    <t>BEVÉTELEK</t>
  </si>
  <si>
    <t>KIADÁSOK</t>
  </si>
  <si>
    <t>Összesen</t>
  </si>
  <si>
    <t>Balatonszárszó Nagyközségi Önkormányzat</t>
  </si>
  <si>
    <t>Önkormányzat összesen:</t>
  </si>
  <si>
    <t>LÉTSZÁM KERET ÖSSZESEN:</t>
  </si>
  <si>
    <t>5.</t>
  </si>
  <si>
    <t>6.</t>
  </si>
  <si>
    <t xml:space="preserve">Balatonszárszó Nagyközség Önkormányzatának és költségvetési szerveinek </t>
  </si>
  <si>
    <t>Város-, községgazdálkodási m.n.s. szolgáltatások</t>
  </si>
  <si>
    <t>a, ellátottak térítési díja, kártérítés méltányossági alapon történő elengedés összege</t>
  </si>
  <si>
    <t>Elendedés</t>
  </si>
  <si>
    <t>Kedvezmény</t>
  </si>
  <si>
    <t>Jogcíme</t>
  </si>
  <si>
    <t>Mértéke %</t>
  </si>
  <si>
    <t>Összege Ft</t>
  </si>
  <si>
    <t>magánszemély</t>
  </si>
  <si>
    <t>étkezés</t>
  </si>
  <si>
    <t>Hum.Biz.</t>
  </si>
  <si>
    <t>b, lakásépítéshez, felújításhoz nyújtott kölcsön elengedés összege</t>
  </si>
  <si>
    <t>c, helyi adó, gépjárműadónál biztosított kedvezmény, mentesség összege adónemenként</t>
  </si>
  <si>
    <t>jegyző</t>
  </si>
  <si>
    <t>2. oldal</t>
  </si>
  <si>
    <t>2. oldal összesen:</t>
  </si>
  <si>
    <t>3. oldal</t>
  </si>
  <si>
    <t>4. oldal</t>
  </si>
  <si>
    <t>Gjt. 5.§ f.)</t>
  </si>
  <si>
    <t>4. oldal összesen:</t>
  </si>
  <si>
    <t>5. oldal</t>
  </si>
  <si>
    <t>5. oldal összesen:</t>
  </si>
  <si>
    <t>6. oldal összesen:</t>
  </si>
  <si>
    <t>Helyi adó elengedés mindösszesen:</t>
  </si>
  <si>
    <t>Helyi adó kedvezmény mindösszesen:</t>
  </si>
  <si>
    <t>d, helyiségek, eszközök hasznosításából származó bevételből nyújtott kedvezmény, mentesség</t>
  </si>
  <si>
    <t>e, egyéb kedvezmény vagy kölcsön elengedésének összege</t>
  </si>
  <si>
    <t>Működési cél</t>
  </si>
  <si>
    <t>Felhalmozási cél</t>
  </si>
  <si>
    <t>Bevételek</t>
  </si>
  <si>
    <t>Kiadások</t>
  </si>
  <si>
    <t xml:space="preserve">Közfoglalkoztatás  </t>
  </si>
  <si>
    <t>-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</si>
  <si>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</si>
  <si>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</si>
  <si>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</si>
  <si>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</si>
  <si>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</si>
  <si>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</si>
  <si>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</si>
  <si>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</si>
  <si>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</si>
  <si>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</si>
  <si>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</si>
  <si>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</si>
  <si>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</si>
  <si>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* max: 13 000 Ft</t>
  </si>
  <si>
    <t>Gépjárműadó elengedés összesen:</t>
  </si>
  <si>
    <t>Gépjárműadó kedvezmény összesen:</t>
  </si>
  <si>
    <t>BEVÉTELEK ÖSSZESEN:</t>
  </si>
  <si>
    <t>KIADÁSOK ÖSSZESEN:</t>
  </si>
  <si>
    <t xml:space="preserve"> Működési bevételek</t>
  </si>
  <si>
    <t>Támogatások</t>
  </si>
  <si>
    <t xml:space="preserve"> Felhalmozási és tőke jellegű bevételek</t>
  </si>
  <si>
    <t>Támogatásértékű bevételek</t>
  </si>
  <si>
    <t>Véglegesen átvett pénzeszközök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</si>
  <si>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</si>
  <si>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</si>
  <si>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</si>
  <si>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</si>
  <si>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</si>
  <si>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</si>
  <si>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</si>
  <si>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Egyéb speciális célú</t>
  </si>
  <si>
    <t>Működési tartalék</t>
  </si>
  <si>
    <t>Felhalmozási tartalék</t>
  </si>
  <si>
    <t>A költségvetési hiány belső finanszírozására</t>
  </si>
  <si>
    <r>
      <t>A költségvetési hiány külső finanszírozására vagy</t>
    </r>
    <r>
      <rPr>
        <sz val="10"/>
        <rFont val="Arial"/>
        <family val="2"/>
        <charset val="238"/>
      </rPr>
      <t xml:space="preserve"> </t>
    </r>
  </si>
  <si>
    <t>a költségvetési többlet felhasználására szolgáló</t>
  </si>
  <si>
    <t>finanszírozási célú pénzügyi műveletek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</si>
  <si>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</si>
  <si>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</si>
  <si>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</si>
  <si>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</si>
  <si>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Balatonszárszó Nagyközség Önkormányzatának azon fejlesztési céljai,</t>
  </si>
  <si>
    <t>hitel, kölcsön felvétele, átvállalása a folyósítás napjától a végtörlesztés napjáig</t>
  </si>
  <si>
    <t>Sajátos felhalmozási és tőkebevételek</t>
  </si>
  <si>
    <r>
      <t xml:space="preserve">Bírságok </t>
    </r>
    <r>
      <rPr>
        <i/>
        <sz val="10"/>
        <rFont val="Arial"/>
        <family val="2"/>
        <charset val="238"/>
      </rPr>
      <t>(pótlékok, bírság bev.-ek)</t>
    </r>
  </si>
  <si>
    <t>Munkaadót terhelő járulékok és szoc. hozzájár.-i adó</t>
  </si>
  <si>
    <t>Intézményi beruházások</t>
  </si>
  <si>
    <r>
      <t xml:space="preserve">Egyéb felhalmozási kiadás </t>
    </r>
    <r>
      <rPr>
        <i/>
        <sz val="10"/>
        <rFont val="Arial"/>
        <family val="2"/>
        <charset val="238"/>
      </rPr>
      <t>(kamat és árfolyamveszt.)</t>
    </r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</si>
  <si>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</si>
  <si>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</si>
  <si>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</si>
  <si>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</si>
  <si>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</si>
  <si>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</si>
  <si>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</si>
  <si>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</si>
  <si>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</si>
  <si>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</si>
  <si>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</si>
  <si>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</si>
  <si>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</si>
  <si>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</si>
  <si>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</si>
  <si>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</si>
  <si>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az Szt. szerint pénzügyi lízing lízingbevevői félként történő megkötése a lízing futamideje alatt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</si>
  <si>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</si>
  <si>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a szerződésben kapott, legalább háromszázhatvanöt nap időtartamú halasztott fizetés, részletfizetés</t>
  </si>
  <si>
    <t>külföldi hitelintézetek által, származékos műveletek különbözeteként az ÁKK Zrt.-nél elhelyezett fedezeti betétek</t>
  </si>
  <si>
    <t>Az adósságot keletkeztető ügylet megnevezése</t>
  </si>
  <si>
    <t>Fejlesztés cél megnevezése</t>
  </si>
  <si>
    <t>Saját bevétel és adósságot keletkeztető ügyletből eredő fizetési kötelezettség a tárgyévet követő</t>
  </si>
  <si>
    <t>Helyi adók</t>
  </si>
  <si>
    <t>Fizetési kötelezettséggel csökkentett saját bevétel (09-26)</t>
  </si>
  <si>
    <t>Adott váltó</t>
  </si>
  <si>
    <t>Fizetési kötelezettség összesen (10+18)</t>
  </si>
  <si>
    <t>Pénzügyi lízing</t>
  </si>
  <si>
    <t>Halasztott fizetés</t>
  </si>
  <si>
    <t>Kezességvállalással kapcsolatos megtérülés</t>
  </si>
  <si>
    <t>Osztalékok, koncessziós díjak</t>
  </si>
  <si>
    <t>Díjak, pótlékok, bírságok</t>
  </si>
  <si>
    <t>Részvények, részesedések értékesítése</t>
  </si>
  <si>
    <t>Vállalat értékesítéséből, privatizációból származó bevételek</t>
  </si>
  <si>
    <t>Saját bevételek (01+…+07)</t>
  </si>
  <si>
    <t>Saját bevételek (08. sor)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</si>
  <si>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</si>
  <si>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</si>
  <si>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</si>
  <si>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</si>
  <si>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Kezességvállalásból eredő fizetési kötelezettség</t>
  </si>
  <si>
    <t>Tárgyévben keletkezett, illetve keletkező, tárgy-évet terhelő fizetési kötelezettség (19+…+25)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</si>
  <si>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</si>
  <si>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</si>
  <si>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</si>
  <si>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</si>
  <si>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</si>
  <si>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</si>
  <si>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</si>
  <si>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</si>
  <si>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</si>
  <si>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</si>
  <si>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</si>
  <si>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</si>
  <si>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</si>
  <si>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</si>
  <si>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</si>
  <si>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</si>
  <si>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</si>
  <si>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</si>
  <si>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</si>
  <si>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</si>
  <si>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</si>
  <si>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</si>
  <si>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</si>
  <si>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</si>
  <si>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</si>
  <si>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</si>
  <si>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</si>
  <si>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Tárgyi eszközök, immateriális javak, vagyoni értékű jog értékesítése, vagyonhasznosításból származó bevétel</t>
  </si>
  <si>
    <t>2015. évben</t>
  </si>
  <si>
    <t>2016. évben</t>
  </si>
  <si>
    <t>2017. évben</t>
  </si>
  <si>
    <t>2018. évben</t>
  </si>
  <si>
    <t>általános tartaléka és céltartalékának felosztása</t>
  </si>
  <si>
    <t>Balatonszárszó Nagyközségi Önkormányzatának</t>
  </si>
  <si>
    <t>Címrendje</t>
  </si>
  <si>
    <t>Az önkormányzat önállóan működő költségvetési szervei</t>
  </si>
  <si>
    <t xml:space="preserve">     Kommunális ágazat</t>
  </si>
  <si>
    <t xml:space="preserve">     Egészségügyi ágazat</t>
  </si>
  <si>
    <t xml:space="preserve">     Szociális ágazat </t>
  </si>
  <si>
    <t xml:space="preserve">     Oktatási ágazat</t>
  </si>
  <si>
    <t xml:space="preserve">     Egyebek</t>
  </si>
  <si>
    <t xml:space="preserve">    Televízió-műsor összeállítása, szolgáltatása</t>
  </si>
  <si>
    <t xml:space="preserve">    Közművelődési intézmények, közösségi színterek működtetése</t>
  </si>
  <si>
    <t>Az önkormányzat költségvetésében szereplő nem intézményi kiadások</t>
  </si>
  <si>
    <t>I. Működési bevételek</t>
  </si>
  <si>
    <t xml:space="preserve">          - elkülönített állami pénzalapból</t>
  </si>
  <si>
    <t xml:space="preserve">          - társadalombiztosítás pénzügyi alapjaiból</t>
  </si>
  <si>
    <t xml:space="preserve">          - helyi önkormányzattól</t>
  </si>
  <si>
    <t xml:space="preserve">          - nemzetiségi önkormányzattól</t>
  </si>
  <si>
    <t>Járulékok</t>
  </si>
  <si>
    <t>Díjak</t>
  </si>
  <si>
    <t>Más fizetési kötelezettségek</t>
  </si>
  <si>
    <t>Hozam- és kamatbevételek</t>
  </si>
  <si>
    <t>Általános forgalmi adó bevételek</t>
  </si>
  <si>
    <t>Alkalmazottak térítése</t>
  </si>
  <si>
    <t>Intézményi ellátási díjak</t>
  </si>
  <si>
    <t>Bérleti díj bevételek</t>
  </si>
  <si>
    <t>Nyújtott szolgáltatások ellenértéke</t>
  </si>
  <si>
    <t>Áru- és készletértékesítés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</si>
  <si>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</si>
  <si>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</si>
  <si>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</si>
  <si>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</si>
  <si>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</si>
  <si>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</si>
  <si>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</si>
  <si>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</si>
  <si>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</si>
  <si>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</si>
  <si>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</si>
  <si>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</si>
  <si>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önállóan működő és gazdálkodó költségvetési szerv</t>
  </si>
  <si>
    <t>József Attila Művelődési Ház és Könyvtár</t>
  </si>
  <si>
    <t>önállóan működő költségvetési szerv</t>
  </si>
  <si>
    <t>Adó, illeték kiszabása, beszedése, adóellenőrzés</t>
  </si>
  <si>
    <t>Művelődési Ház és Könyvtár</t>
  </si>
  <si>
    <t>Televízió-műsor összeállítása, szolgáltatása</t>
  </si>
  <si>
    <t>Könyvtári állomány gyarapítása, nyilvántartása</t>
  </si>
  <si>
    <t xml:space="preserve">Balatonszárszó Nagyközség Önkormányzatának </t>
  </si>
  <si>
    <t xml:space="preserve">bevételi költségvetése </t>
  </si>
  <si>
    <t>Közutak, hidak, alagutak üzemeltetése, fenntartása</t>
  </si>
  <si>
    <t>Zöldterület-kezelés</t>
  </si>
  <si>
    <t>Szabadidős park, fürdő és strandszolgáltatás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</si>
  <si>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</si>
  <si>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</si>
  <si>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</si>
  <si>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</si>
  <si>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Család- és nővédelmi egészségügyi gondozás</t>
  </si>
  <si>
    <t>Ifjúság-egészségügyi gondozás</t>
  </si>
  <si>
    <t>Szociális étkeztetés</t>
  </si>
  <si>
    <t>Jelzőrendszeres házi segítségnyújtás</t>
  </si>
  <si>
    <t>851011-1</t>
  </si>
  <si>
    <t>Önkormányzatok elszámolásai a költségvetési szerveikkel</t>
  </si>
  <si>
    <t>Civil szervezetek működési támogatása</t>
  </si>
  <si>
    <t>Szabadidősport- (rekreációs sport-) tevékenység és támogatása</t>
  </si>
  <si>
    <t>Nagyközségi Önkormányzat</t>
  </si>
  <si>
    <t>Nagyközségi Önkormányzat összesen:</t>
  </si>
  <si>
    <t>Intézmény</t>
  </si>
  <si>
    <t>Kjt. hatály</t>
  </si>
  <si>
    <t>2015. év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</si>
  <si>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</si>
  <si>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</si>
  <si>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</si>
  <si>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</si>
  <si>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</si>
  <si>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</si>
  <si>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</si>
  <si>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</si>
  <si>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</si>
  <si>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Önkormányzat és költségvetési szervek kiadási előirányzatai</t>
  </si>
  <si>
    <t>Kiadás Összesen:</t>
  </si>
  <si>
    <t>Ellátottak pénzbeli juttatásai</t>
  </si>
  <si>
    <t>Tartalék</t>
  </si>
  <si>
    <t>Kommunális ágazat</t>
  </si>
  <si>
    <t>Közvilágítás</t>
  </si>
  <si>
    <t>Egészségügyi ágazat</t>
  </si>
  <si>
    <t>Háziorvosi alapellátás</t>
  </si>
  <si>
    <t>Fogorvosi alapellátás</t>
  </si>
  <si>
    <t>Szociális ágazat</t>
  </si>
  <si>
    <t>Házi segítségnyújtás</t>
  </si>
  <si>
    <t>Családsegítés</t>
  </si>
  <si>
    <t>Óvodai nevelés, ellátás</t>
  </si>
  <si>
    <t>Egyebek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</si>
  <si>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</si>
  <si>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</si>
  <si>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</si>
  <si>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</si>
  <si>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</si>
  <si>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</si>
  <si>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</si>
  <si>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</si>
  <si>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</si>
  <si>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</si>
  <si>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</si>
  <si>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</si>
  <si>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</si>
  <si>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</si>
  <si>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</si>
  <si>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</si>
  <si>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</si>
  <si>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</si>
  <si>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</si>
  <si>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</si>
  <si>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</si>
  <si>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</si>
  <si>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</si>
  <si>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</si>
  <si>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</si>
  <si>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</si>
  <si>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</si>
  <si>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</si>
  <si>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</si>
  <si>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</si>
  <si>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</si>
  <si>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</si>
  <si>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</si>
  <si>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</si>
  <si>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</si>
  <si>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</si>
  <si>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</si>
  <si>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</si>
  <si>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t>Lakossági és közösségi szolgáltatások támogatása</t>
  </si>
  <si>
    <t>Balatonszárszó Nagyközség Önkormányzatának</t>
  </si>
  <si>
    <t>Balatonszárszó Nagyközség Önkormányzata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</si>
  <si>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</si>
  <si>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</si>
  <si>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Céltartalékok  működési</t>
  </si>
  <si>
    <t>Szolgáltatás</t>
  </si>
  <si>
    <t>Beruházási és felújítási kiadások</t>
  </si>
  <si>
    <t>Telekadó elengedés összesen:</t>
  </si>
  <si>
    <t>Telekadó kedvezmény összesen:</t>
  </si>
  <si>
    <t>magánszemélyek kommunális adója</t>
  </si>
  <si>
    <t>Magánszemélyek kommunális adója elengedés összesen:</t>
  </si>
  <si>
    <t>Magánszemélyek kommunális adója kedvezmény összesen:</t>
  </si>
  <si>
    <t>A támogatás kedvezményezettje</t>
  </si>
  <si>
    <t>Összesen Ft</t>
  </si>
  <si>
    <t>Döntés száma</t>
  </si>
  <si>
    <t>Döntés-hozó</t>
  </si>
  <si>
    <t>100%*</t>
  </si>
  <si>
    <t>Bevétel</t>
  </si>
  <si>
    <t>Kiadás</t>
  </si>
  <si>
    <t>Cél megnevezése</t>
  </si>
  <si>
    <t>Testületi hat.</t>
  </si>
  <si>
    <t>- 2. oldal -</t>
  </si>
  <si>
    <t>M.tv.könyv</t>
  </si>
  <si>
    <t>Függő, átfutó, kiegyenlítő kiadások</t>
  </si>
  <si>
    <t>Sorszám</t>
  </si>
  <si>
    <t xml:space="preserve">    munkáltatói kölcsön</t>
  </si>
  <si>
    <t>Sor-szám</t>
  </si>
  <si>
    <t>Fejlesztési cél megnevezése</t>
  </si>
  <si>
    <t>Teljesítés</t>
  </si>
  <si>
    <t>Eredeti előirányzat</t>
  </si>
  <si>
    <t>Módosított előirányzat</t>
  </si>
  <si>
    <t>%-os teljesülés</t>
  </si>
  <si>
    <t>Jelzőrendszeres házi segítségnyújtás térítési díja TKT-nak</t>
  </si>
  <si>
    <t>gépjárműadó</t>
  </si>
  <si>
    <t>építményadó</t>
  </si>
  <si>
    <t>telekadó</t>
  </si>
  <si>
    <t>megnevezés</t>
  </si>
  <si>
    <t>EU támogatással megvalósuló programok, projektek</t>
  </si>
  <si>
    <t>feladat megnevezése</t>
  </si>
  <si>
    <t>13. számú melléklet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</si>
  <si>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</si>
  <si>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</si>
  <si>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</si>
  <si>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</si>
  <si>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Polgármesteri Hivatal</t>
  </si>
  <si>
    <t>Összesen:</t>
  </si>
  <si>
    <t xml:space="preserve">e Ft-ban </t>
  </si>
  <si>
    <t>e Ft-ban</t>
  </si>
  <si>
    <t>1.</t>
  </si>
  <si>
    <t>2.</t>
  </si>
  <si>
    <t>3.</t>
  </si>
  <si>
    <t>4.</t>
  </si>
  <si>
    <t>Balatonszárszó Nagyközség Önkormányzata irányítása alá tartozó</t>
  </si>
  <si>
    <t>önállóan működő és gazdálkodó költségvetési szerv bevételei</t>
  </si>
  <si>
    <t>önállóan működő és gazdálkodó költségvetési szerv kiadásai</t>
  </si>
  <si>
    <t>Személyi juttatások</t>
  </si>
  <si>
    <t>Dologi kiadások</t>
  </si>
  <si>
    <t>Egyéb működéi célú kiadások</t>
  </si>
  <si>
    <t>Munkaadót terhelő járulékok és SZHA</t>
  </si>
  <si>
    <t>Egyéb műk.-i célú kiadások</t>
  </si>
  <si>
    <t>Intézmé-nyi beruhá-zások</t>
  </si>
  <si>
    <t>Felújítá-sok</t>
  </si>
  <si>
    <t>Egyéb felhalm.-i kiadás</t>
  </si>
  <si>
    <t>Kölcsönök nyújtása</t>
  </si>
  <si>
    <t>Kölcsönök törlesztése</t>
  </si>
  <si>
    <t>Finanszírozási célú pénzügyi műveletek kiadásai</t>
  </si>
  <si>
    <t>Hozzájárulások</t>
  </si>
  <si>
    <t>önállóan működő költségvetési szerv bevételei</t>
  </si>
  <si>
    <t>Intézményi beruházá-sok</t>
  </si>
  <si>
    <t>önállóan működő költségvetési szerv kiadásai</t>
  </si>
  <si>
    <t xml:space="preserve">          - a központi költségvetés előirányzat-módosítási kötelezettség nél-
            kül túlteljesíthető előirányzatából</t>
  </si>
  <si>
    <t>9.2. számú melléklet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</si>
  <si>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</si>
  <si>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</si>
  <si>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</si>
  <si>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</si>
  <si>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</si>
  <si>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>Kölcsön-törlesztés</t>
  </si>
  <si>
    <t>melyek megvalósításához adósságot keletkeztető ügylet megkötése szükséges</t>
  </si>
  <si>
    <t>tartozások fejlesztési célú kötvénykibocsátásból</t>
  </si>
  <si>
    <t>tartozások működési célú kötvénykibocsátásból</t>
  </si>
  <si>
    <t>2. Közhatalmi bevétel</t>
  </si>
  <si>
    <t>3. Intézményi működési bevétel</t>
  </si>
  <si>
    <t>4. Működési célú átvett pénzeszköz</t>
  </si>
  <si>
    <t>1. Működési célú támogatás államháztartáson belülről</t>
  </si>
  <si>
    <t>2. Felhalmozási célú támogatás államháztartáson belülről</t>
  </si>
  <si>
    <t>Garancia- és kezességvállalásból származó megtérülés áh.-on belülről</t>
  </si>
  <si>
    <t>Előző évi költségvetési kiegészítések, visszatérülések</t>
  </si>
  <si>
    <t>018030</t>
  </si>
  <si>
    <t>Támogatási célú finanszírozási műveletek</t>
  </si>
  <si>
    <t>011130</t>
  </si>
  <si>
    <t>Önkormányzatok és önkormányzati hivatalok jogalakotó és  általános  igazgatási tevékenysége</t>
  </si>
  <si>
    <t>011220</t>
  </si>
  <si>
    <t>Adó-, vám- és jövedéki igazgatás</t>
  </si>
  <si>
    <t>083050</t>
  </si>
  <si>
    <t>Televízió-műsor  szolgáltatása és támogatása</t>
  </si>
  <si>
    <t>082042</t>
  </si>
  <si>
    <t>082092</t>
  </si>
  <si>
    <t>Közművelődés- hagyományos  közösségi kulturális értékek gondozása</t>
  </si>
  <si>
    <t>2018. év</t>
  </si>
  <si>
    <t>2021. évben</t>
  </si>
  <si>
    <t>Működési   célú támogatás államháztartáson belülről</t>
  </si>
  <si>
    <t>Közhatalmi bevételek</t>
  </si>
  <si>
    <t>Intézmény működési bevételei</t>
  </si>
  <si>
    <t>045160</t>
  </si>
  <si>
    <t>013350</t>
  </si>
  <si>
    <t>066010</t>
  </si>
  <si>
    <t>Önk. Vagyonnal való gazdálkodással kapcsolatos (6800011)</t>
  </si>
  <si>
    <t>047320</t>
  </si>
  <si>
    <t>064010</t>
  </si>
  <si>
    <t>066020</t>
  </si>
  <si>
    <t>018010</t>
  </si>
  <si>
    <t>Önkormányzatok elszámolásai  a központi költségvetéssel</t>
  </si>
  <si>
    <t>Támogatási  célú finanszírozási műveletek</t>
  </si>
  <si>
    <t>072111</t>
  </si>
  <si>
    <t>072112</t>
  </si>
  <si>
    <t>072311</t>
  </si>
  <si>
    <t>072420</t>
  </si>
  <si>
    <t>072450</t>
  </si>
  <si>
    <t>074031</t>
  </si>
  <si>
    <t>074032</t>
  </si>
  <si>
    <t>105010</t>
  </si>
  <si>
    <t>Munkanélküli aktív korúak ellátása</t>
  </si>
  <si>
    <t>Lakásfenntartással, lakhatással összefüggő ellátások</t>
  </si>
  <si>
    <t>Fogyatékossággal összefüggő pénzbeli ellátások, támogatások</t>
  </si>
  <si>
    <t>Betegséggel kapcsolatos pénzbeli ellátások, támogatások</t>
  </si>
  <si>
    <t>Betegséggel kapcsolatos pénzbeli ellátások, támogatások (közgyógyellátás)</t>
  </si>
  <si>
    <t>061030</t>
  </si>
  <si>
    <t xml:space="preserve"> Lakáshoz juttást segítő támogatások (önkormányzatok által nyújtott lakástámogatás)</t>
  </si>
  <si>
    <t>Lakáshoz juttást segítő támogatások (munkáltatók által nyújtott lakástámogatások)</t>
  </si>
  <si>
    <t>084031</t>
  </si>
  <si>
    <t>041236</t>
  </si>
  <si>
    <t>082063</t>
  </si>
  <si>
    <t>081045</t>
  </si>
  <si>
    <t>081061</t>
  </si>
  <si>
    <t>013320</t>
  </si>
  <si>
    <t xml:space="preserve">Gyermekvédelmi pénzbeli és természetbeni  ellátások (rendszeres gyermekvédelmi) </t>
  </si>
  <si>
    <t>Egyéb szociális pénzbeli ellátások, ámogatások (átmeneti segély)</t>
  </si>
  <si>
    <t>Elhunyt személyek hátramaradottainak  pénzbeli ellátása (temetési segély)</t>
  </si>
  <si>
    <t>041233</t>
  </si>
  <si>
    <t>Hosszab időtartamú közfoglalkotatatás</t>
  </si>
  <si>
    <t>Országos közfoglalakoztatási program (egyéb közfoglalkoztatás)</t>
  </si>
  <si>
    <t>Önkormányzatok és önk. hivatalok jogalkotó és ált. igazgatási tev. (841121)</t>
  </si>
  <si>
    <t>Időskorral összefüggő pénzbeli ellátások</t>
  </si>
  <si>
    <t>Fogyatékossággal összefüggő pénzbeli ellátások, támogatások ( mozgáskorlátozottak gj. szerzési tám.)</t>
  </si>
  <si>
    <t>Egyéb szociális pénzbeli ellátások, támogatások (átmeneti segély)</t>
  </si>
  <si>
    <t>Önk. vagyonnal való gazdálkodással kapcsolatos (6800011)</t>
  </si>
  <si>
    <t xml:space="preserve">21. számú melléklet </t>
  </si>
  <si>
    <t>Gyermekvédelmi pénzbeli és természetbeni  ellátások (rendszeres gyermekvédelmi, rendkívüli gyermekvédelmi támogatás)</t>
  </si>
  <si>
    <t>Rákóczi utca vízelvezetés</t>
  </si>
  <si>
    <t>Csukás Színház tetőfelújítása</t>
  </si>
  <si>
    <t>Csukás Színház mögötti parkban játszótér kialakítása</t>
  </si>
  <si>
    <t>Közös Hivatal tetőfelújítása</t>
  </si>
  <si>
    <t>szellemi termék vásárlása (védőnői program)</t>
  </si>
  <si>
    <t>2019. év</t>
  </si>
  <si>
    <t>Balatonszárszó Önkormányzat 2015. évi közvetett támogatásai</t>
  </si>
  <si>
    <t>2015. évi költségvetési terv</t>
  </si>
  <si>
    <t>15/2012.(V.31.) önk. rendelet  a helyi adókról 15§. (2) bek. B. )pontja alapján</t>
  </si>
  <si>
    <t>3290-3/2012</t>
  </si>
  <si>
    <t>2754-2/2014</t>
  </si>
  <si>
    <t>1390-9/2014</t>
  </si>
  <si>
    <t>727-242/201</t>
  </si>
  <si>
    <t>707-289/2014</t>
  </si>
  <si>
    <t>707-789/2014</t>
  </si>
  <si>
    <t>707-889/2014</t>
  </si>
  <si>
    <t>707-975/2014</t>
  </si>
  <si>
    <t>707-936/2014</t>
  </si>
  <si>
    <t>707-269/2014</t>
  </si>
  <si>
    <t>707-351/2014</t>
  </si>
  <si>
    <t>707-649/2014</t>
  </si>
  <si>
    <t>707-243/2014</t>
  </si>
  <si>
    <t>707-752/2014</t>
  </si>
  <si>
    <t>707/181-2014</t>
  </si>
  <si>
    <t>707-77/2014</t>
  </si>
  <si>
    <t>707-897/2014</t>
  </si>
  <si>
    <t>707-878/2014</t>
  </si>
  <si>
    <t>1645-2/2014</t>
  </si>
  <si>
    <t>2001-2/201</t>
  </si>
  <si>
    <t>E-KATA program megvásárlása</t>
  </si>
  <si>
    <t>2015. évi előirányzat-felhasználási ütemterv</t>
  </si>
  <si>
    <t>2022. évben</t>
  </si>
  <si>
    <t>1.  Balatonszárszói Közös Önkormányzati Hivatal</t>
  </si>
  <si>
    <t>1. Balatonszárszói Közös Önkormányzati Hivatal</t>
  </si>
  <si>
    <t>Az önkormányzat önállóan működő és gazdálkodó költségvetési szerve</t>
  </si>
  <si>
    <t xml:space="preserve"> Adó, illeték kiszabása, beszedése, adóellenőrzés</t>
  </si>
  <si>
    <t xml:space="preserve">2. Balatonszárszói József Attila Művelődési Ház </t>
  </si>
  <si>
    <t>2. Balatonszárszói József Attila Művelődési Ház</t>
  </si>
  <si>
    <t>Oktatási ágazat (Társulásnak )</t>
  </si>
  <si>
    <t xml:space="preserve">Balatonszárszói József Attila Művelődési Ház </t>
  </si>
  <si>
    <t>2.oldal</t>
  </si>
  <si>
    <t>beruházási kiadás</t>
  </si>
  <si>
    <t>beruházási és felújítási célú kiadás</t>
  </si>
  <si>
    <t>Balatonszárszói Nagyközség Önkormányzat</t>
  </si>
  <si>
    <t>Kerékpár tároló</t>
  </si>
  <si>
    <t>Szabad-strandok családbarát kialakítása</t>
  </si>
  <si>
    <t>felújítási kiadásai</t>
  </si>
  <si>
    <t xml:space="preserve">József Attila Művelődési Ház </t>
  </si>
  <si>
    <t>Mindösszesen</t>
  </si>
  <si>
    <t>József Attila Művelődési Ház</t>
  </si>
  <si>
    <t xml:space="preserve">   - Működési tartalék</t>
  </si>
  <si>
    <t xml:space="preserve">   - Felhalmozási tartalék</t>
  </si>
  <si>
    <t>Kisértékű tárgyi eszközök</t>
  </si>
  <si>
    <t>Értékesítési és forgalmi adók</t>
  </si>
  <si>
    <t>Termékek és szolgáltatások adói</t>
  </si>
  <si>
    <t>ÁH belüli megelőlegezés visszafizetése</t>
  </si>
  <si>
    <t>Pesti Féle ház</t>
  </si>
  <si>
    <t>Balatonpart-pergola</t>
  </si>
  <si>
    <t>Orvosi rendelő</t>
  </si>
  <si>
    <t>4.2. számú melléklet az 1/2015. (II.02)  önkormányzati rendelethez</t>
  </si>
  <si>
    <t>és költségvetési szerveinek bevételi előirányzatai szakfeladatonként</t>
  </si>
  <si>
    <t xml:space="preserve"> 5.2. számú melléklet az 1/2015. (II.02)  önkormányzati rendelethez</t>
  </si>
  <si>
    <t>és költségvetési szervének kiadási előirányzatai szakfeladatonként</t>
  </si>
  <si>
    <t>6.1. számú melléklet az 1/2015. (II.02)  önkormányzati rendelethez</t>
  </si>
  <si>
    <t xml:space="preserve"> 6.2. számú melléklet az 1/2015. (II.02)  önkormányzati rendelethez</t>
  </si>
  <si>
    <t>6.3. számú melléklet az 1/2015. (II.02)  önkormányzati rendelethez</t>
  </si>
  <si>
    <t>6.4. számú melléklet az 1/2015. (II.02)  önkormányzati rendelethez</t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</si>
  <si>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23</t>
    </r>
  </si>
  <si>
    <t>10. számú melléklet az 1/2015. (II.02)  önkormányzati rendelethez</t>
  </si>
  <si>
    <t>11. számú melléklet az 1/2015. (II.02)  önkormányzati rendelethez</t>
  </si>
  <si>
    <t>23. számú melléklet az 1/2015.( II.2.)  önkormányzati rendelethez</t>
  </si>
  <si>
    <t>1. számú melléklet a 1/2015.( II.2.) önkormányzati rendelethez</t>
  </si>
  <si>
    <t>2. számú melléklet az   1/2015.( II.2.)  önkormányzati rendelethez</t>
  </si>
  <si>
    <t>3. számú melléklet az  1/2015.( II.2.)   önkormányzati rendelethez</t>
  </si>
  <si>
    <t xml:space="preserve"> 4. 1. számú melléklet az   1/2015.( II.2.)   önkormányzati rendelethez</t>
  </si>
  <si>
    <t>5.1.  számú melléklet az  1/2015.( II.2.)   önkormányzati rendelethez</t>
  </si>
  <si>
    <t xml:space="preserve"> 7.1. számú melléklet az  1/2015.( II.2.)   önkormányzati rendelethez</t>
  </si>
  <si>
    <t>7.2. számú melléklet az 1/2015.( II.2.)  önkormányzati rendelethez</t>
  </si>
  <si>
    <t xml:space="preserve"> 7.3. számú melléklet az  1/2015.( II.2.)  önkormányzati rendelethez</t>
  </si>
  <si>
    <t xml:space="preserve"> 7.4. számú melléklet az 1/2015.( II.2.)   önkormányzati rendelethez</t>
  </si>
  <si>
    <t xml:space="preserve"> 8.1. számú melléklet az 1/2015.( II.2.)  önkormányzati rendelethez</t>
  </si>
  <si>
    <t>8.2. számú melléklet az 1/2015.( II.2.)  önkormányzati rendelethez</t>
  </si>
  <si>
    <t xml:space="preserve"> 8.3. számú melléklet az  1/2015.( II.2.)   önkormányzati rendelethez</t>
  </si>
  <si>
    <t>8.4. számú melléklet az  1/2015.( II.2.)   önkormányzati rendelethez</t>
  </si>
  <si>
    <t>9.1. számú melléklet az  1/2015.( II.2.)  önkormányzati rendelethez</t>
  </si>
  <si>
    <t xml:space="preserve"> 9.2. számú melléklet az  1/2015.( II.2.)   önkormányzati rendelethez</t>
  </si>
  <si>
    <t xml:space="preserve"> 9.3. számú melléklet  az 1/2015.( II.2.)   önkormányzati rendelethez</t>
  </si>
  <si>
    <t>9.4. számú melléklet az  1/2015.( II.2.)   önkormányzati rendelethez</t>
  </si>
  <si>
    <t>12. számú melléklet az  1/2015.( II.2.)   önkormányzati rendelethez</t>
  </si>
  <si>
    <t xml:space="preserve"> 13. számú melléklet az 1/2015.( II.2.)  önkormányzati rendelethez</t>
  </si>
  <si>
    <t xml:space="preserve">14. számú melléklet az 1/2015.( II.2.)   önkormányzati rendelethez     </t>
  </si>
  <si>
    <t>15. számú melléklet az  1/2015.( II.2.) önkormányzati rendelethez</t>
  </si>
  <si>
    <t>16. számú melléklet az 1/2015.( II.2.)  önkormányzati rendelethez</t>
  </si>
  <si>
    <t>18. számú melléklet az  1/2015.( II.2.)  önkormányzati rendelethez</t>
  </si>
  <si>
    <t>19. számú melléklet az  1/2015.( II.2.)   önkormányzati rendelethez</t>
  </si>
  <si>
    <t>20. számú melléklet az   1/2015.( II.2.)   önkormányzati rendelethez</t>
  </si>
  <si>
    <t>21. számú melléklet az 1/2015.( II.2.) önkormányzati rendelethez</t>
  </si>
  <si>
    <t>22. számú melléklet az 1/2015.( II.2.)   önkormányzati rendelethez</t>
  </si>
  <si>
    <t>Országos közfoglalkotatatási program</t>
  </si>
  <si>
    <t xml:space="preserve">        E.ON Áramhálózati Zrt.-nek számla tartozás</t>
  </si>
  <si>
    <t>Orvosi rendelő eszköz eszerzés</t>
  </si>
  <si>
    <t>Részesedés eszerzése</t>
  </si>
  <si>
    <t>Jármű felújítás</t>
  </si>
  <si>
    <r>
      <rPr>
        <vertAlign val="superscript"/>
        <sz val="9"/>
        <rFont val="Times New Roman"/>
        <family val="1"/>
        <charset val="238"/>
      </rPr>
      <t>19</t>
    </r>
    <r>
      <rPr>
        <sz val="9"/>
        <rFont val="Times New Roman"/>
        <family val="1"/>
        <charset val="238"/>
      </rPr>
      <t xml:space="preserve"> Módosította a 8/2015. (X.06.) Ör.  3. §-a. Hatályos: 2015. október 7-től.</t>
    </r>
  </si>
  <si>
    <r>
      <t xml:space="preserve">szolgáló előző évek pénzmaradványa </t>
    </r>
    <r>
      <rPr>
        <b/>
        <vertAlign val="superscript"/>
        <sz val="10"/>
        <rFont val="Arial"/>
        <family val="2"/>
        <charset val="238"/>
      </rPr>
      <t>19 20</t>
    </r>
  </si>
  <si>
    <r>
      <rPr>
        <vertAlign val="superscript"/>
        <sz val="9"/>
        <rFont val="Times New Roman"/>
        <family val="1"/>
        <charset val="238"/>
      </rPr>
      <t>21</t>
    </r>
    <r>
      <rPr>
        <sz val="9"/>
        <rFont val="Times New Roman"/>
        <family val="1"/>
        <charset val="238"/>
      </rPr>
      <t xml:space="preserve"> Módosította a 8/2015. (X.06.) Ör.  3. §-a. Hatályos: 2015. október 7-től.</t>
    </r>
  </si>
  <si>
    <r>
      <t xml:space="preserve">és költségvetési szerveinek bevételi előirányzatai </t>
    </r>
    <r>
      <rPr>
        <b/>
        <vertAlign val="superscript"/>
        <sz val="10"/>
        <rFont val="Arial"/>
        <family val="2"/>
        <charset val="238"/>
      </rPr>
      <t>21 22</t>
    </r>
  </si>
  <si>
    <r>
      <rPr>
        <vertAlign val="superscript"/>
        <sz val="9"/>
        <rFont val="Times New Roman"/>
        <family val="1"/>
        <charset val="238"/>
      </rPr>
      <t>23</t>
    </r>
    <r>
      <rPr>
        <sz val="9"/>
        <rFont val="Times New Roman"/>
        <family val="1"/>
        <charset val="238"/>
      </rPr>
      <t xml:space="preserve"> Hatályon kívül helyezte a 8/2015. (X.06.) Ör.  15. § (2) bekezdése. Hatályos: 2015. október 7-től.</t>
    </r>
  </si>
  <si>
    <r>
      <rPr>
        <vertAlign val="superscript"/>
        <sz val="9"/>
        <rFont val="Times New Roman"/>
        <family val="1"/>
        <charset val="238"/>
      </rPr>
      <t>24</t>
    </r>
    <r>
      <rPr>
        <sz val="9"/>
        <rFont val="Times New Roman"/>
        <family val="1"/>
        <charset val="238"/>
      </rPr>
      <t xml:space="preserve"> Módosította a 8/2015. (X.06.) Ör.  3. §-a. Hatályos: 2015. október 7-től.</t>
    </r>
  </si>
  <si>
    <r>
      <t xml:space="preserve">és költségvetési szervének kiadási előirányzatai </t>
    </r>
    <r>
      <rPr>
        <b/>
        <vertAlign val="superscript"/>
        <sz val="10"/>
        <rFont val="Arial"/>
        <family val="2"/>
        <charset val="238"/>
      </rPr>
      <t>24 25</t>
    </r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</si>
  <si>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26</t>
    </r>
  </si>
  <si>
    <r>
      <rPr>
        <vertAlign val="superscript"/>
        <sz val="9"/>
        <rFont val="Arial"/>
        <family val="2"/>
        <charset val="238"/>
      </rPr>
      <t>26</t>
    </r>
    <r>
      <rPr>
        <sz val="9"/>
        <rFont val="Arial"/>
        <family val="2"/>
        <charset val="238"/>
      </rPr>
      <t xml:space="preserve"> Hatályon kívül helyezte a 8/2015. (X.06.) Ör.  15. § (2) bekezdése. Hatályos: 2015. október 7-től.</t>
    </r>
  </si>
  <si>
    <r>
      <t xml:space="preserve">önállóan működő és gazdálkodó költségvetési szerv bevételei </t>
    </r>
    <r>
      <rPr>
        <b/>
        <vertAlign val="superscript"/>
        <sz val="10"/>
        <rFont val="Arial"/>
        <family val="2"/>
        <charset val="238"/>
      </rPr>
      <t>27</t>
    </r>
  </si>
  <si>
    <r>
      <rPr>
        <vertAlign val="superscript"/>
        <sz val="9"/>
        <rFont val="Arial"/>
        <family val="2"/>
        <charset val="238"/>
      </rPr>
      <t>27</t>
    </r>
    <r>
      <rPr>
        <sz val="9"/>
        <rFont val="Arial"/>
        <family val="2"/>
        <charset val="238"/>
      </rPr>
      <t xml:space="preserve">  Hatályon kívül helyezte a 8/2015. (X.06.) Ör.  15. § (2) bekezdése. Hatályos: 2015. október 7-től.</t>
    </r>
  </si>
  <si>
    <r>
      <t xml:space="preserve">önállóan működő és gazdálkodó költségvetési szerv kiadásai </t>
    </r>
    <r>
      <rPr>
        <b/>
        <vertAlign val="superscript"/>
        <sz val="11"/>
        <rFont val="Times New Roman"/>
        <family val="1"/>
        <charset val="238"/>
      </rPr>
      <t>28</t>
    </r>
  </si>
  <si>
    <r>
      <rPr>
        <vertAlign val="superscript"/>
        <sz val="9"/>
        <rFont val="Arial"/>
        <family val="2"/>
        <charset val="238"/>
      </rPr>
      <t>28</t>
    </r>
    <r>
      <rPr>
        <sz val="9"/>
        <rFont val="Arial"/>
        <family val="2"/>
        <charset val="238"/>
      </rPr>
      <t xml:space="preserve">  Hatályon kívül helyezte a 8/2015. (X.06.) Ör.  15. § (2) bekezdése. Hatályos: 2015. október 7-től.</t>
    </r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</si>
  <si>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29</t>
    </r>
  </si>
  <si>
    <r>
      <rPr>
        <vertAlign val="superscript"/>
        <sz val="9"/>
        <rFont val="Arial"/>
        <family val="2"/>
        <charset val="238"/>
      </rPr>
      <t>29</t>
    </r>
    <r>
      <rPr>
        <sz val="9"/>
        <rFont val="Arial"/>
        <family val="2"/>
        <charset val="238"/>
      </rPr>
      <t xml:space="preserve">  Hatályon kívül helyezte a 8/2015. (X.06.) Ör.  15. § (2) bekezdése. Hatályos: 2015. október 7-től.</t>
    </r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</si>
  <si>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30</t>
    </r>
  </si>
  <si>
    <r>
      <rPr>
        <vertAlign val="superscript"/>
        <sz val="9"/>
        <rFont val="Arial"/>
        <family val="2"/>
        <charset val="238"/>
      </rPr>
      <t>30</t>
    </r>
    <r>
      <rPr>
        <sz val="9"/>
        <rFont val="Arial"/>
        <family val="2"/>
        <charset val="238"/>
      </rPr>
      <t xml:space="preserve">  Hatályon kívül helyezte a 8/2015. (X.06.) Ör.  15. § (2) bekezdése. Hatályos: 2015. október 7-től.</t>
    </r>
  </si>
  <si>
    <r>
      <rPr>
        <vertAlign val="superscript"/>
        <sz val="9"/>
        <rFont val="Arial"/>
        <family val="2"/>
        <charset val="238"/>
      </rPr>
      <t>31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</si>
  <si>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önállóan működő és gazdálkodó költségvetési szerv bevételei </t>
    </r>
    <r>
      <rPr>
        <b/>
        <vertAlign val="superscript"/>
        <sz val="10"/>
        <rFont val="Arial"/>
        <family val="2"/>
        <charset val="238"/>
      </rPr>
      <t>31 32</t>
    </r>
  </si>
  <si>
    <r>
      <t xml:space="preserve">önállóan működő és gazdálkodó költségvetési szerv kiadásai </t>
    </r>
    <r>
      <rPr>
        <b/>
        <vertAlign val="superscript"/>
        <sz val="11"/>
        <rFont val="Times New Roman"/>
        <family val="1"/>
        <charset val="238"/>
      </rPr>
      <t>33 34</t>
    </r>
  </si>
  <si>
    <r>
      <rPr>
        <vertAlign val="superscript"/>
        <sz val="9"/>
        <rFont val="Arial"/>
        <family val="2"/>
        <charset val="238"/>
      </rPr>
      <t>33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</si>
  <si>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35 36</t>
    </r>
  </si>
  <si>
    <r>
      <rPr>
        <vertAlign val="superscript"/>
        <sz val="9"/>
        <rFont val="Arial"/>
        <family val="2"/>
        <charset val="238"/>
      </rPr>
      <t>35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</si>
  <si>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rPr>
        <vertAlign val="superscript"/>
        <sz val="9"/>
        <rFont val="Arial"/>
        <family val="2"/>
        <charset val="238"/>
      </rPr>
      <t>37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</si>
  <si>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37 38</t>
    </r>
  </si>
  <si>
    <r>
      <t xml:space="preserve">önállóan működő költségvetési szerv bevételei </t>
    </r>
    <r>
      <rPr>
        <b/>
        <vertAlign val="superscript"/>
        <sz val="10"/>
        <rFont val="Arial"/>
        <family val="2"/>
        <charset val="238"/>
      </rPr>
      <t>39 40</t>
    </r>
  </si>
  <si>
    <r>
      <rPr>
        <vertAlign val="superscript"/>
        <sz val="9"/>
        <rFont val="Arial"/>
        <family val="2"/>
        <charset val="238"/>
      </rPr>
      <t>39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</si>
  <si>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önállóan működő költségvetési szerv kiadásai </t>
    </r>
    <r>
      <rPr>
        <b/>
        <vertAlign val="superscript"/>
        <sz val="11"/>
        <rFont val="Times New Roman"/>
        <family val="1"/>
        <charset val="238"/>
      </rPr>
      <t>41 42</t>
    </r>
  </si>
  <si>
    <r>
      <rPr>
        <vertAlign val="superscript"/>
        <sz val="9"/>
        <rFont val="Arial"/>
        <family val="2"/>
        <charset val="238"/>
      </rPr>
      <t>41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</si>
  <si>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rPr>
        <vertAlign val="superscript"/>
        <sz val="9"/>
        <rFont val="Arial"/>
        <family val="2"/>
        <charset val="238"/>
      </rPr>
      <t>43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</si>
  <si>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43 44</t>
    </r>
  </si>
  <si>
    <r>
      <t>kötelező, önként vállalt és államigazgatási fel.-ok szerint</t>
    </r>
    <r>
      <rPr>
        <b/>
        <vertAlign val="superscript"/>
        <sz val="10"/>
        <rFont val="Arial"/>
        <family val="2"/>
        <charset val="238"/>
      </rPr>
      <t xml:space="preserve"> 45 46</t>
    </r>
  </si>
  <si>
    <r>
      <rPr>
        <vertAlign val="superscript"/>
        <sz val="9"/>
        <rFont val="Arial"/>
        <family val="2"/>
        <charset val="238"/>
      </rPr>
      <t>45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</si>
  <si>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rPr>
        <vertAlign val="superscript"/>
        <sz val="9"/>
        <rFont val="Arial"/>
        <family val="2"/>
        <charset val="238"/>
      </rPr>
      <t>47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</si>
  <si>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bevételi költségvetése  </t>
    </r>
    <r>
      <rPr>
        <b/>
        <vertAlign val="superscript"/>
        <sz val="10"/>
        <rFont val="Arial"/>
        <family val="2"/>
        <charset val="238"/>
      </rPr>
      <t>47 48</t>
    </r>
  </si>
  <si>
    <r>
      <t xml:space="preserve">kiadási költségvetése </t>
    </r>
    <r>
      <rPr>
        <b/>
        <vertAlign val="superscript"/>
        <sz val="10"/>
        <rFont val="Arial"/>
        <family val="2"/>
        <charset val="238"/>
      </rPr>
      <t>49 50</t>
    </r>
  </si>
  <si>
    <r>
      <rPr>
        <vertAlign val="superscript"/>
        <sz val="9"/>
        <rFont val="Arial"/>
        <family val="2"/>
        <charset val="238"/>
      </rPr>
      <t>49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</si>
  <si>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51 52</t>
    </r>
  </si>
  <si>
    <r>
      <rPr>
        <vertAlign val="superscript"/>
        <sz val="9"/>
        <rFont val="Arial"/>
        <family val="2"/>
        <charset val="238"/>
      </rPr>
      <t>51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</si>
  <si>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kötelező, önként vállalt és államigazgatási fel.-ok szerint </t>
    </r>
    <r>
      <rPr>
        <b/>
        <vertAlign val="superscript"/>
        <sz val="10"/>
        <rFont val="Arial"/>
        <family val="2"/>
        <charset val="238"/>
      </rPr>
      <t>53 54</t>
    </r>
  </si>
  <si>
    <r>
      <rPr>
        <vertAlign val="superscript"/>
        <sz val="9"/>
        <rFont val="Arial"/>
        <family val="2"/>
        <charset val="238"/>
      </rPr>
      <t>53</t>
    </r>
    <r>
      <rPr>
        <sz val="9"/>
        <rFont val="Arial"/>
        <family val="2"/>
        <charset val="238"/>
      </rPr>
      <t xml:space="preserve"> Módosította a 8/2015. (X.06.) Ör.  13. § (4) bekezdése. Hatályos: 2015. október 7-től.</t>
    </r>
  </si>
  <si>
    <r>
      <t xml:space="preserve">felújítási előirányzatai célonként </t>
    </r>
    <r>
      <rPr>
        <b/>
        <vertAlign val="superscript"/>
        <sz val="10"/>
        <rFont val="Arial"/>
        <family val="2"/>
        <charset val="238"/>
      </rPr>
      <t>55</t>
    </r>
  </si>
  <si>
    <r>
      <rPr>
        <vertAlign val="superscript"/>
        <sz val="9"/>
        <rFont val="Arial"/>
        <family val="2"/>
        <charset val="238"/>
      </rPr>
      <t>55</t>
    </r>
    <r>
      <rPr>
        <sz val="9"/>
        <rFont val="Arial"/>
        <family val="2"/>
        <charset val="238"/>
      </rPr>
      <t xml:space="preserve"> Hatályon kívül helyezte a 8/2015. (X.06.) Ör.  15. § (2) bekezdése. Hatályos: 2015. október 7-től.</t>
    </r>
  </si>
  <si>
    <r>
      <t xml:space="preserve">fejlesztési előirányzatai célonként </t>
    </r>
    <r>
      <rPr>
        <b/>
        <vertAlign val="superscript"/>
        <sz val="10"/>
        <rFont val="Arial"/>
        <family val="2"/>
        <charset val="238"/>
      </rPr>
      <t>56</t>
    </r>
  </si>
  <si>
    <r>
      <rPr>
        <vertAlign val="superscript"/>
        <sz val="9"/>
        <rFont val="Arial"/>
        <family val="2"/>
        <charset val="238"/>
      </rPr>
      <t>56</t>
    </r>
    <r>
      <rPr>
        <sz val="9"/>
        <rFont val="Arial"/>
        <family val="2"/>
        <charset val="238"/>
      </rPr>
      <t xml:space="preserve"> Hatályon kívül helyezte a 8/2015. (X.06.) Ör.  15. § (2) bekezdése. Hatályos: 2015. október 7-től.</t>
    </r>
  </si>
  <si>
    <r>
      <rPr>
        <vertAlign val="superscript"/>
        <sz val="9"/>
        <rFont val="Arial"/>
        <family val="2"/>
        <charset val="238"/>
      </rPr>
      <t>58</t>
    </r>
    <r>
      <rPr>
        <sz val="9"/>
        <rFont val="Arial"/>
        <family val="2"/>
        <charset val="238"/>
      </rPr>
      <t xml:space="preserve"> Módosította a 8/2015. (X.06.) Ör.  13. § (5) bekezdése. Hatályos: 2015. október 7-től.</t>
    </r>
  </si>
  <si>
    <r>
      <t xml:space="preserve">2015. évi létszám-előirányzata </t>
    </r>
    <r>
      <rPr>
        <b/>
        <vertAlign val="superscript"/>
        <sz val="10"/>
        <rFont val="Arial"/>
        <family val="2"/>
        <charset val="238"/>
      </rPr>
      <t>58 59</t>
    </r>
  </si>
  <si>
    <r>
      <t xml:space="preserve">saját bevételeinek és az adósságot keletkeztető ügyleteiből eredő fizetési kötelezettségének bemutatása </t>
    </r>
    <r>
      <rPr>
        <b/>
        <vertAlign val="superscript"/>
        <sz val="10"/>
        <rFont val="Arial"/>
        <family val="2"/>
        <charset val="238"/>
      </rPr>
      <t>57</t>
    </r>
  </si>
  <si>
    <r>
      <t xml:space="preserve"> 2015. évi közfoglalkoztatotti létszám-előirányzata </t>
    </r>
    <r>
      <rPr>
        <b/>
        <vertAlign val="superscript"/>
        <sz val="10"/>
        <rFont val="Arial"/>
        <family val="2"/>
        <charset val="238"/>
      </rPr>
      <t>60</t>
    </r>
  </si>
  <si>
    <r>
      <t xml:space="preserve">17. számú melléklet az  1/2015.( II.2.)   önkormányzati rendelethez </t>
    </r>
    <r>
      <rPr>
        <b/>
        <vertAlign val="superscript"/>
        <sz val="10"/>
        <rFont val="Arial"/>
        <family val="2"/>
        <charset val="238"/>
      </rPr>
      <t>61</t>
    </r>
  </si>
  <si>
    <r>
      <rPr>
        <vertAlign val="superscript"/>
        <sz val="9"/>
        <rFont val="Arial"/>
        <family val="2"/>
        <charset val="238"/>
      </rPr>
      <t>61</t>
    </r>
    <r>
      <rPr>
        <sz val="9"/>
        <rFont val="Arial"/>
        <family val="2"/>
        <charset val="238"/>
      </rPr>
      <t xml:space="preserve"> Módosította a 8/2015. (X.06.) Ör.  13. § (6) bekezdése. Hatályos: 2015. október 7-től.</t>
    </r>
  </si>
  <si>
    <r>
      <t xml:space="preserve">előirányzatai éves bontásban </t>
    </r>
    <r>
      <rPr>
        <b/>
        <vertAlign val="superscript"/>
        <sz val="10"/>
        <rFont val="Arial"/>
        <family val="2"/>
        <charset val="238"/>
      </rPr>
      <t>62</t>
    </r>
  </si>
  <si>
    <r>
      <rPr>
        <vertAlign val="superscript"/>
        <sz val="9"/>
        <rFont val="Arial"/>
        <family val="2"/>
        <charset val="238"/>
      </rPr>
      <t>63</t>
    </r>
    <r>
      <rPr>
        <sz val="9"/>
        <rFont val="Arial"/>
        <family val="2"/>
        <charset val="238"/>
      </rPr>
      <t xml:space="preserve"> Módosította a 8/2015. (X.06.) Ör.  13. § (7) bekezdése. Hatályos: 2015. október 7-től.</t>
    </r>
  </si>
  <si>
    <r>
      <t xml:space="preserve">2015. évi előirányzat-felhasználási ütemterv </t>
    </r>
    <r>
      <rPr>
        <b/>
        <vertAlign val="superscript"/>
        <sz val="10"/>
        <rFont val="Arial"/>
        <family val="2"/>
        <charset val="238"/>
      </rPr>
      <t>63 64</t>
    </r>
  </si>
  <si>
    <r>
      <rPr>
        <vertAlign val="superscript"/>
        <sz val="9"/>
        <rFont val="Arial"/>
        <family val="2"/>
        <charset val="238"/>
      </rPr>
      <t>65</t>
    </r>
    <r>
      <rPr>
        <sz val="9"/>
        <rFont val="Arial"/>
        <family val="2"/>
        <charset val="238"/>
      </rPr>
      <t xml:space="preserve"> Módosította a 8/2015. (X.06.) Ör.  13. § (8) bekezdése. Hatályos: 2015. október 7-től.</t>
    </r>
  </si>
  <si>
    <r>
      <t>összevont költségvetési mérlege</t>
    </r>
    <r>
      <rPr>
        <b/>
        <vertAlign val="superscript"/>
        <sz val="10"/>
        <rFont val="Arial"/>
        <family val="2"/>
        <charset val="238"/>
      </rPr>
      <t xml:space="preserve"> 65 66</t>
    </r>
  </si>
  <si>
    <r>
      <rPr>
        <vertAlign val="superscript"/>
        <sz val="9"/>
        <rFont val="Arial"/>
        <family val="2"/>
        <charset val="238"/>
      </rPr>
      <t>67</t>
    </r>
    <r>
      <rPr>
        <sz val="9"/>
        <rFont val="Arial"/>
        <family val="2"/>
        <charset val="238"/>
      </rPr>
      <t xml:space="preserve"> Módosította a 8/2015. (X.06.) Ör.  14. §-a. Hatályos: 2015. október 7-től.</t>
    </r>
  </si>
  <si>
    <r>
      <t>fejlesztési előirányzatai célonként</t>
    </r>
    <r>
      <rPr>
        <b/>
        <vertAlign val="superscript"/>
        <sz val="10"/>
        <rFont val="Arial"/>
        <family val="2"/>
        <charset val="238"/>
      </rPr>
      <t xml:space="preserve"> 67 68</t>
    </r>
  </si>
  <si>
    <r>
      <rPr>
        <vertAlign val="superscript"/>
        <sz val="10"/>
        <rFont val="Arial"/>
        <family val="2"/>
        <charset val="238"/>
      </rPr>
      <t>20</t>
    </r>
    <r>
      <rPr>
        <sz val="10"/>
        <rFont val="Arial"/>
        <charset val="238"/>
      </rPr>
      <t xml:space="preserve"> Módosította a 6/2016. (V.31.) Ör. 2.§ (1) bekezdése. Hatályos: 2016. június 1-től.</t>
    </r>
  </si>
  <si>
    <r>
      <rPr>
        <vertAlign val="superscript"/>
        <sz val="10"/>
        <rFont val="Arial"/>
        <family val="2"/>
        <charset val="238"/>
      </rPr>
      <t>22</t>
    </r>
    <r>
      <rPr>
        <sz val="10"/>
        <rFont val="Arial"/>
        <family val="2"/>
        <charset val="238"/>
      </rPr>
      <t xml:space="preserve"> Módosította a 6/2016. (V.31.) Ör. 2.§ (2) bekezdése. Hatályos: 2016. június 1-től.</t>
    </r>
  </si>
  <si>
    <r>
      <rPr>
        <vertAlign val="superscript"/>
        <sz val="10"/>
        <rFont val="Arial"/>
        <family val="2"/>
        <charset val="238"/>
      </rPr>
      <t>25</t>
    </r>
    <r>
      <rPr>
        <sz val="10"/>
        <rFont val="Arial"/>
        <family val="2"/>
        <charset val="238"/>
      </rPr>
      <t xml:space="preserve"> Módosította a 6/2016. (V.31.) Ör. 2.§ (3) bekezdése. Hatályos: 2016. június 1-től.</t>
    </r>
  </si>
  <si>
    <r>
      <rPr>
        <vertAlign val="superscript"/>
        <sz val="10"/>
        <rFont val="Arial"/>
        <family val="2"/>
        <charset val="238"/>
      </rPr>
      <t>32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</si>
  <si>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34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</si>
  <si>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36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</si>
  <si>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38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</si>
  <si>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40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</si>
  <si>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42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</si>
  <si>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44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</si>
  <si>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46</t>
    </r>
    <r>
      <rPr>
        <sz val="10"/>
        <rFont val="Arial"/>
        <family val="2"/>
        <charset val="238"/>
      </rPr>
      <t xml:space="preserve"> Módosította a 6/2016. (V.31.) Ör.2.§ (4) bekezdése. Hatályos: 2016. június 1-től.</t>
    </r>
  </si>
  <si>
    <r>
      <rPr>
        <vertAlign val="superscript"/>
        <sz val="10"/>
        <rFont val="Arial"/>
        <family val="2"/>
        <charset val="238"/>
      </rPr>
      <t>48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</si>
  <si>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50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</si>
  <si>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52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</si>
  <si>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54</t>
    </r>
    <r>
      <rPr>
        <sz val="10"/>
        <rFont val="Arial"/>
        <family val="2"/>
        <charset val="238"/>
      </rPr>
      <t xml:space="preserve"> Módosította a 6/2016. (V.31.) Ör. 2.§ (4) bekezdése. Hatályos: 2016. június 1-től.</t>
    </r>
  </si>
  <si>
    <r>
      <rPr>
        <vertAlign val="superscript"/>
        <sz val="10"/>
        <rFont val="Arial"/>
        <family val="2"/>
        <charset val="238"/>
      </rPr>
      <t>57</t>
    </r>
    <r>
      <rPr>
        <sz val="10"/>
        <rFont val="Arial"/>
        <family val="2"/>
        <charset val="238"/>
      </rPr>
      <t xml:space="preserve"> Módosította a 6/2016. (V.31.) Ör. 2.§ (5) bekezdése. Hatályos: 2016. június 1-től.</t>
    </r>
  </si>
  <si>
    <r>
      <rPr>
        <vertAlign val="superscript"/>
        <sz val="10"/>
        <rFont val="Arial"/>
        <family val="2"/>
        <charset val="238"/>
      </rPr>
      <t>59</t>
    </r>
    <r>
      <rPr>
        <sz val="10"/>
        <rFont val="Arial"/>
        <family val="2"/>
        <charset val="238"/>
      </rPr>
      <t xml:space="preserve"> Módosította a 6/2016. (V.31.) Ör. 2.§ (6) bekezdése. Hatályos: 2016. június 1-től.</t>
    </r>
  </si>
  <si>
    <r>
      <rPr>
        <vertAlign val="superscript"/>
        <sz val="10"/>
        <rFont val="Arial"/>
        <family val="2"/>
        <charset val="238"/>
      </rPr>
      <t>60</t>
    </r>
    <r>
      <rPr>
        <sz val="10"/>
        <rFont val="Arial"/>
        <family val="2"/>
        <charset val="238"/>
      </rPr>
      <t xml:space="preserve"> Módosította a 6/2016. (V.31.) Ör. 2.§ (7) bekezdése. Hatályos: 2016. június 1-től.</t>
    </r>
  </si>
  <si>
    <r>
      <rPr>
        <vertAlign val="superscript"/>
        <sz val="10"/>
        <rFont val="Arial"/>
        <family val="2"/>
        <charset val="238"/>
      </rPr>
      <t>62</t>
    </r>
    <r>
      <rPr>
        <sz val="10"/>
        <rFont val="Arial"/>
        <family val="2"/>
        <charset val="238"/>
      </rPr>
      <t xml:space="preserve"> Módosította a 6/2016. (V.31.) Ör. 2.§ (8) bekezdése. Hatályos: 2016. június 1-től.</t>
    </r>
  </si>
  <si>
    <t>64 Módosította a 6/2016. (V.31.) Ör. 2.§ (9) bekezdése. Hatályos: 2016. június 1-től.</t>
  </si>
  <si>
    <r>
      <rPr>
        <vertAlign val="superscript"/>
        <sz val="10"/>
        <rFont val="Arial"/>
        <family val="2"/>
        <charset val="238"/>
      </rPr>
      <t>66</t>
    </r>
    <r>
      <rPr>
        <sz val="10"/>
        <rFont val="Arial"/>
        <family val="2"/>
        <charset val="238"/>
      </rPr>
      <t xml:space="preserve"> Módosította a 6/2016. (V.31.) Ör. 2.§ (10) bekezdése. Hatályos: 2016. június 1-től.</t>
    </r>
  </si>
  <si>
    <r>
      <rPr>
        <vertAlign val="superscript"/>
        <sz val="10"/>
        <rFont val="Arial"/>
        <family val="2"/>
        <charset val="238"/>
      </rPr>
      <t>68</t>
    </r>
    <r>
      <rPr>
        <sz val="10"/>
        <rFont val="Arial"/>
        <family val="2"/>
        <charset val="238"/>
      </rPr>
      <t xml:space="preserve"> Módosította a 6/2016. (V.31.) Ör. 2.§ (11) bekezdése. Hatályos: 2016. június 1-től.</t>
    </r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</si>
</sst>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,##0"/>
  </numFmts>
  <fonts count="5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9"/>
      <name val="Times New Roman"/>
      <family val="1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0" fontId="7" fillId="0" borderId="0"/>
    <xf numFmtId="0" fontId="5" fillId="0" borderId="0" applyNumberFormat="0" applyFill="0" applyBorder="0" applyAlignment="0" applyProtection="0"/>
    <xf numFmtId="0" fontId="7" fillId="0" borderId="0"/>
  </cellStyleXfs>
  <cellXfs count="5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4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5" xfId="0" applyBorder="1"/>
    <xf numFmtId="0" fontId="4" fillId="0" borderId="6" xfId="0" applyFont="1" applyBorder="1"/>
    <xf numFmtId="0" fontId="5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4" fillId="0" borderId="10" xfId="0" applyFont="1" applyBorder="1"/>
    <xf numFmtId="0" fontId="0" fillId="0" borderId="10" xfId="0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11" xfId="0" applyFont="1" applyBorder="1"/>
    <xf numFmtId="0" fontId="0" fillId="0" borderId="11" xfId="0" applyBorder="1"/>
    <xf numFmtId="0" fontId="5" fillId="0" borderId="1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11" xfId="0" applyBorder="1" applyAlignment="1">
      <alignment horizontal="center"/>
    </xf>
    <xf numFmtId="0" fontId="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5" fillId="0" borderId="0" xfId="0" applyFont="1" applyAlignment="1"/>
    <xf numFmtId="0" fontId="0" fillId="0" borderId="12" xfId="0" applyBorder="1"/>
    <xf numFmtId="0" fontId="0" fillId="0" borderId="2" xfId="0" applyFill="1" applyBorder="1"/>
    <xf numFmtId="0" fontId="0" fillId="0" borderId="13" xfId="0" applyBorder="1"/>
    <xf numFmtId="0" fontId="5" fillId="0" borderId="2" xfId="0" applyFont="1" applyBorder="1"/>
    <xf numFmtId="0" fontId="4" fillId="0" borderId="11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10" xfId="0" applyBorder="1" applyAlignment="1"/>
    <xf numFmtId="0" fontId="7" fillId="0" borderId="0" xfId="5" applyAlignment="1"/>
    <xf numFmtId="0" fontId="7" fillId="0" borderId="0" xfId="5"/>
    <xf numFmtId="0" fontId="8" fillId="0" borderId="0" xfId="5" applyFont="1" applyAlignment="1"/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0" fillId="0" borderId="0" xfId="5" applyFont="1"/>
    <xf numFmtId="0" fontId="7" fillId="0" borderId="10" xfId="5" applyFont="1" applyBorder="1" applyAlignment="1"/>
    <xf numFmtId="0" fontId="11" fillId="0" borderId="0" xfId="5" applyFont="1"/>
    <xf numFmtId="0" fontId="7" fillId="0" borderId="10" xfId="5" applyFont="1" applyBorder="1"/>
    <xf numFmtId="9" fontId="7" fillId="0" borderId="10" xfId="5" applyNumberFormat="1" applyFont="1" applyBorder="1" applyAlignment="1">
      <alignment horizontal="right"/>
    </xf>
    <xf numFmtId="0" fontId="7" fillId="0" borderId="10" xfId="5" applyFont="1" applyBorder="1" applyAlignment="1">
      <alignment horizontal="right"/>
    </xf>
    <xf numFmtId="0" fontId="12" fillId="0" borderId="10" xfId="5" applyFont="1" applyBorder="1"/>
    <xf numFmtId="0" fontId="7" fillId="0" borderId="1" xfId="5" applyFont="1" applyBorder="1" applyAlignment="1">
      <alignment horizontal="right"/>
    </xf>
    <xf numFmtId="0" fontId="7" fillId="0" borderId="0" xfId="5" applyFont="1"/>
    <xf numFmtId="0" fontId="7" fillId="0" borderId="12" xfId="5" applyFont="1" applyBorder="1"/>
    <xf numFmtId="0" fontId="7" fillId="0" borderId="12" xfId="5" applyFont="1" applyBorder="1" applyAlignment="1">
      <alignment horizontal="right"/>
    </xf>
    <xf numFmtId="0" fontId="11" fillId="0" borderId="10" xfId="5" applyFont="1" applyBorder="1" applyAlignment="1"/>
    <xf numFmtId="0" fontId="11" fillId="0" borderId="10" xfId="5" applyFont="1" applyBorder="1"/>
    <xf numFmtId="0" fontId="11" fillId="0" borderId="10" xfId="5" applyFont="1" applyBorder="1" applyAlignment="1">
      <alignment horizontal="right"/>
    </xf>
    <xf numFmtId="0" fontId="7" fillId="0" borderId="0" xfId="5" applyFont="1" applyBorder="1" applyAlignment="1"/>
    <xf numFmtId="0" fontId="7" fillId="0" borderId="0" xfId="5" applyFont="1" applyBorder="1"/>
    <xf numFmtId="0" fontId="7" fillId="0" borderId="0" xfId="5" applyFont="1" applyBorder="1" applyAlignment="1">
      <alignment horizontal="right"/>
    </xf>
    <xf numFmtId="0" fontId="7" fillId="0" borderId="10" xfId="5" applyBorder="1"/>
    <xf numFmtId="9" fontId="7" fillId="0" borderId="10" xfId="5" applyNumberFormat="1" applyBorder="1"/>
    <xf numFmtId="0" fontId="7" fillId="0" borderId="10" xfId="5" applyBorder="1" applyAlignment="1">
      <alignment horizontal="center"/>
    </xf>
    <xf numFmtId="0" fontId="7" fillId="0" borderId="0" xfId="5" applyBorder="1"/>
    <xf numFmtId="0" fontId="9" fillId="0" borderId="0" xfId="5" applyFont="1" applyBorder="1" applyAlignment="1">
      <alignment horizontal="center"/>
    </xf>
    <xf numFmtId="0" fontId="13" fillId="0" borderId="0" xfId="5" applyFont="1"/>
    <xf numFmtId="0" fontId="10" fillId="0" borderId="10" xfId="5" applyFont="1" applyBorder="1"/>
    <xf numFmtId="0" fontId="9" fillId="0" borderId="0" xfId="5" applyFont="1" applyBorder="1"/>
    <xf numFmtId="0" fontId="13" fillId="0" borderId="0" xfId="5" applyFont="1" applyAlignment="1">
      <alignment horizontal="center"/>
    </xf>
    <xf numFmtId="0" fontId="11" fillId="0" borderId="0" xfId="5" applyFont="1" applyBorder="1"/>
    <xf numFmtId="0" fontId="13" fillId="0" borderId="0" xfId="5" applyFont="1" applyBorder="1" applyAlignment="1">
      <alignment horizontal="center"/>
    </xf>
    <xf numFmtId="0" fontId="11" fillId="0" borderId="0" xfId="5" applyFont="1" applyBorder="1" applyAlignment="1">
      <alignment horizontal="center"/>
    </xf>
    <xf numFmtId="0" fontId="13" fillId="0" borderId="0" xfId="5" applyFont="1" applyBorder="1"/>
    <xf numFmtId="164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0" fillId="0" borderId="10" xfId="0" applyNumberFormat="1" applyBorder="1"/>
    <xf numFmtId="3" fontId="0" fillId="0" borderId="10" xfId="0" applyNumberFormat="1" applyBorder="1" applyAlignment="1">
      <alignment horizontal="center"/>
    </xf>
    <xf numFmtId="0" fontId="17" fillId="0" borderId="0" xfId="5" applyFont="1" applyBorder="1" applyAlignment="1">
      <alignment horizontal="right"/>
    </xf>
    <xf numFmtId="0" fontId="17" fillId="0" borderId="0" xfId="5" applyFont="1"/>
    <xf numFmtId="164" fontId="11" fillId="0" borderId="0" xfId="5" applyNumberFormat="1" applyFont="1"/>
    <xf numFmtId="0" fontId="7" fillId="0" borderId="0" xfId="5" applyFont="1" applyAlignment="1">
      <alignment horizontal="right"/>
    </xf>
    <xf numFmtId="0" fontId="3" fillId="0" borderId="10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/>
    <xf numFmtId="0" fontId="0" fillId="0" borderId="11" xfId="0" applyBorder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4" fillId="0" borderId="0" xfId="4" applyNumberFormat="1" applyFont="1" applyFill="1" applyBorder="1" applyAlignment="1" applyProtection="1">
      <alignment horizontal="left"/>
    </xf>
    <xf numFmtId="0" fontId="4" fillId="0" borderId="1" xfId="4" applyNumberFormat="1" applyFont="1" applyFill="1" applyBorder="1" applyAlignment="1" applyProtection="1">
      <alignment horizontal="left"/>
    </xf>
    <xf numFmtId="3" fontId="0" fillId="0" borderId="1" xfId="0" applyNumberFormat="1" applyBorder="1"/>
    <xf numFmtId="3" fontId="5" fillId="0" borderId="1" xfId="0" applyNumberFormat="1" applyFont="1" applyBorder="1"/>
    <xf numFmtId="0" fontId="6" fillId="0" borderId="1" xfId="0" applyFont="1" applyBorder="1"/>
    <xf numFmtId="0" fontId="23" fillId="0" borderId="11" xfId="0" applyFont="1" applyBorder="1"/>
    <xf numFmtId="0" fontId="4" fillId="0" borderId="0" xfId="0" applyFont="1" applyBorder="1" applyAlignment="1">
      <alignment horizontal="right"/>
    </xf>
    <xf numFmtId="3" fontId="0" fillId="0" borderId="0" xfId="0" applyNumberFormat="1" applyBorder="1"/>
    <xf numFmtId="0" fontId="28" fillId="0" borderId="0" xfId="2" applyFont="1" applyFill="1" applyBorder="1" applyAlignment="1">
      <alignment horizontal="center" vertical="center" wrapText="1"/>
    </xf>
    <xf numFmtId="3" fontId="30" fillId="0" borderId="0" xfId="2" applyNumberFormat="1" applyFont="1" applyFill="1" applyBorder="1"/>
    <xf numFmtId="3" fontId="32" fillId="0" borderId="0" xfId="2" applyNumberFormat="1" applyFont="1" applyFill="1" applyBorder="1"/>
    <xf numFmtId="3" fontId="18" fillId="0" borderId="0" xfId="2" applyNumberFormat="1" applyFont="1" applyFill="1" applyBorder="1"/>
    <xf numFmtId="3" fontId="20" fillId="0" borderId="0" xfId="2" applyNumberFormat="1" applyFont="1" applyFill="1" applyBorder="1"/>
    <xf numFmtId="3" fontId="33" fillId="0" borderId="0" xfId="2" applyNumberFormat="1" applyFont="1" applyBorder="1"/>
    <xf numFmtId="3" fontId="35" fillId="0" borderId="0" xfId="2" applyNumberFormat="1" applyFont="1" applyFill="1" applyBorder="1"/>
    <xf numFmtId="3" fontId="38" fillId="0" borderId="0" xfId="2" applyNumberFormat="1" applyFont="1" applyFill="1" applyBorder="1"/>
    <xf numFmtId="3" fontId="39" fillId="0" borderId="0" xfId="2" applyNumberFormat="1" applyFont="1" applyBorder="1"/>
    <xf numFmtId="3" fontId="36" fillId="0" borderId="0" xfId="2" applyNumberFormat="1" applyFont="1" applyBorder="1"/>
    <xf numFmtId="0" fontId="40" fillId="0" borderId="0" xfId="2" applyFont="1" applyBorder="1"/>
    <xf numFmtId="3" fontId="40" fillId="0" borderId="0" xfId="2" applyNumberFormat="1" applyFont="1" applyBorder="1"/>
    <xf numFmtId="0" fontId="5" fillId="0" borderId="0" xfId="3" applyFont="1" applyFill="1" applyBorder="1" applyAlignment="1"/>
    <xf numFmtId="0" fontId="5" fillId="0" borderId="4" xfId="0" applyFont="1" applyBorder="1"/>
    <xf numFmtId="0" fontId="5" fillId="0" borderId="8" xfId="0" applyFont="1" applyBorder="1"/>
    <xf numFmtId="0" fontId="32" fillId="0" borderId="0" xfId="0" applyFont="1"/>
    <xf numFmtId="0" fontId="38" fillId="0" borderId="0" xfId="0" applyFont="1"/>
    <xf numFmtId="0" fontId="0" fillId="0" borderId="6" xfId="0" applyBorder="1"/>
    <xf numFmtId="0" fontId="25" fillId="0" borderId="0" xfId="2" applyFont="1" applyBorder="1" applyAlignment="1">
      <alignment wrapText="1"/>
    </xf>
    <xf numFmtId="0" fontId="27" fillId="0" borderId="10" xfId="2" applyFont="1" applyFill="1" applyBorder="1" applyAlignment="1">
      <alignment horizontal="center" vertical="center"/>
    </xf>
    <xf numFmtId="0" fontId="18" fillId="0" borderId="10" xfId="2" applyFont="1" applyFill="1" applyBorder="1"/>
    <xf numFmtId="0" fontId="31" fillId="0" borderId="10" xfId="2" applyFont="1" applyBorder="1"/>
    <xf numFmtId="0" fontId="27" fillId="0" borderId="10" xfId="2" applyFont="1" applyBorder="1"/>
    <xf numFmtId="0" fontId="19" fillId="0" borderId="10" xfId="3" applyFont="1" applyFill="1" applyBorder="1" applyAlignment="1"/>
    <xf numFmtId="0" fontId="19" fillId="0" borderId="10" xfId="3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1" xfId="2" applyFont="1" applyFill="1" applyBorder="1"/>
    <xf numFmtId="3" fontId="30" fillId="0" borderId="2" xfId="2" applyNumberFormat="1" applyFont="1" applyFill="1" applyBorder="1"/>
    <xf numFmtId="0" fontId="31" fillId="0" borderId="1" xfId="2" applyFont="1" applyBorder="1"/>
    <xf numFmtId="3" fontId="31" fillId="0" borderId="2" xfId="2" applyNumberFormat="1" applyFont="1" applyBorder="1"/>
    <xf numFmtId="0" fontId="27" fillId="0" borderId="1" xfId="2" applyFont="1" applyBorder="1"/>
    <xf numFmtId="3" fontId="27" fillId="0" borderId="2" xfId="2" applyNumberFormat="1" applyFont="1" applyBorder="1"/>
    <xf numFmtId="0" fontId="19" fillId="0" borderId="1" xfId="3" applyFont="1" applyFill="1" applyBorder="1" applyAlignment="1"/>
    <xf numFmtId="3" fontId="33" fillId="0" borderId="2" xfId="2" applyNumberFormat="1" applyFont="1" applyBorder="1"/>
    <xf numFmtId="0" fontId="18" fillId="0" borderId="1" xfId="2" applyFont="1" applyFill="1" applyBorder="1"/>
    <xf numFmtId="3" fontId="18" fillId="0" borderId="2" xfId="2" applyNumberFormat="1" applyFont="1" applyFill="1" applyBorder="1"/>
    <xf numFmtId="0" fontId="16" fillId="0" borderId="2" xfId="0" applyFont="1" applyBorder="1"/>
    <xf numFmtId="0" fontId="41" fillId="0" borderId="2" xfId="0" applyFont="1" applyBorder="1"/>
    <xf numFmtId="0" fontId="18" fillId="0" borderId="1" xfId="2" applyFont="1" applyFill="1" applyBorder="1" applyAlignment="1">
      <alignment vertical="top"/>
    </xf>
    <xf numFmtId="0" fontId="18" fillId="0" borderId="10" xfId="2" applyFont="1" applyFill="1" applyBorder="1" applyAlignment="1">
      <alignment wrapText="1"/>
    </xf>
    <xf numFmtId="0" fontId="39" fillId="0" borderId="1" xfId="2" applyFont="1" applyBorder="1"/>
    <xf numFmtId="0" fontId="30" fillId="0" borderId="3" xfId="2" applyFont="1" applyFill="1" applyBorder="1"/>
    <xf numFmtId="3" fontId="30" fillId="0" borderId="4" xfId="2" applyNumberFormat="1" applyFont="1" applyFill="1" applyBorder="1"/>
    <xf numFmtId="0" fontId="39" fillId="0" borderId="6" xfId="2" applyFont="1" applyBorder="1"/>
    <xf numFmtId="0" fontId="20" fillId="0" borderId="6" xfId="3" applyFont="1" applyFill="1" applyBorder="1" applyAlignment="1"/>
    <xf numFmtId="0" fontId="20" fillId="0" borderId="7" xfId="3" applyFont="1" applyFill="1" applyBorder="1" applyAlignment="1"/>
    <xf numFmtId="3" fontId="36" fillId="0" borderId="8" xfId="2" applyNumberFormat="1" applyFont="1" applyBorder="1"/>
    <xf numFmtId="0" fontId="20" fillId="0" borderId="14" xfId="3" applyFont="1" applyFill="1" applyBorder="1" applyAlignment="1"/>
    <xf numFmtId="0" fontId="27" fillId="0" borderId="15" xfId="2" applyFont="1" applyBorder="1"/>
    <xf numFmtId="0" fontId="36" fillId="0" borderId="15" xfId="2" applyFont="1" applyBorder="1"/>
    <xf numFmtId="0" fontId="36" fillId="0" borderId="14" xfId="2" applyFont="1" applyBorder="1"/>
    <xf numFmtId="0" fontId="18" fillId="0" borderId="12" xfId="2" applyFont="1" applyFill="1" applyBorder="1"/>
    <xf numFmtId="0" fontId="19" fillId="0" borderId="1" xfId="3" applyFont="1" applyFill="1" applyBorder="1" applyAlignment="1">
      <alignment horizontal="left"/>
    </xf>
    <xf numFmtId="0" fontId="20" fillId="0" borderId="10" xfId="0" applyFont="1" applyBorder="1"/>
    <xf numFmtId="0" fontId="4" fillId="0" borderId="0" xfId="0" applyFont="1" applyBorder="1" applyAlignment="1">
      <alignment horizontal="center"/>
    </xf>
    <xf numFmtId="3" fontId="4" fillId="0" borderId="10" xfId="0" applyNumberFormat="1" applyFont="1" applyBorder="1"/>
    <xf numFmtId="3" fontId="5" fillId="0" borderId="10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1" fontId="0" fillId="0" borderId="10" xfId="0" applyNumberFormat="1" applyBorder="1"/>
    <xf numFmtId="1" fontId="4" fillId="0" borderId="10" xfId="0" applyNumberFormat="1" applyFont="1" applyBorder="1"/>
    <xf numFmtId="1" fontId="4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/>
    <xf numFmtId="165" fontId="4" fillId="0" borderId="10" xfId="0" applyNumberFormat="1" applyFont="1" applyBorder="1" applyAlignment="1">
      <alignment horizontal="right" vertical="top" wrapText="1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3" fontId="5" fillId="0" borderId="10" xfId="0" applyNumberFormat="1" applyFont="1" applyBorder="1" applyAlignment="1">
      <alignment horizontal="right"/>
    </xf>
    <xf numFmtId="3" fontId="0" fillId="0" borderId="10" xfId="0" applyNumberFormat="1" applyBorder="1" applyAlignment="1"/>
    <xf numFmtId="3" fontId="0" fillId="0" borderId="0" xfId="0" applyNumberFormat="1"/>
    <xf numFmtId="3" fontId="0" fillId="0" borderId="1" xfId="0" applyNumberFormat="1" applyBorder="1" applyAlignment="1"/>
    <xf numFmtId="3" fontId="4" fillId="0" borderId="1" xfId="0" applyNumberFormat="1" applyFont="1" applyBorder="1"/>
    <xf numFmtId="0" fontId="4" fillId="0" borderId="10" xfId="0" applyFont="1" applyBorder="1" applyAlignment="1">
      <alignment horizontal="center" wrapText="1"/>
    </xf>
    <xf numFmtId="3" fontId="0" fillId="0" borderId="10" xfId="0" applyNumberFormat="1" applyFill="1" applyBorder="1"/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0" fillId="0" borderId="10" xfId="0" applyNumberFormat="1" applyBorder="1" applyAlignment="1">
      <alignment horizontal="left"/>
    </xf>
    <xf numFmtId="3" fontId="4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64" fontId="11" fillId="0" borderId="10" xfId="5" applyNumberFormat="1" applyFont="1" applyBorder="1" applyAlignment="1">
      <alignment horizontal="right"/>
    </xf>
    <xf numFmtId="0" fontId="9" fillId="0" borderId="10" xfId="5" applyFont="1" applyBorder="1" applyAlignment="1">
      <alignment horizontal="center" wrapText="1"/>
    </xf>
    <xf numFmtId="0" fontId="9" fillId="0" borderId="10" xfId="5" applyFont="1" applyBorder="1" applyAlignment="1">
      <alignment wrapText="1"/>
    </xf>
    <xf numFmtId="0" fontId="9" fillId="0" borderId="10" xfId="5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/>
    </xf>
    <xf numFmtId="3" fontId="11" fillId="0" borderId="10" xfId="5" applyNumberFormat="1" applyFont="1" applyBorder="1" applyAlignment="1">
      <alignment horizontal="center"/>
    </xf>
    <xf numFmtId="3" fontId="7" fillId="0" borderId="10" xfId="5" applyNumberFormat="1" applyBorder="1" applyAlignment="1">
      <alignment horizontal="center"/>
    </xf>
    <xf numFmtId="0" fontId="11" fillId="0" borderId="0" xfId="5" applyFont="1" applyAlignment="1">
      <alignment horizontal="center"/>
    </xf>
    <xf numFmtId="164" fontId="11" fillId="0" borderId="0" xfId="5" applyNumberFormat="1" applyFont="1" applyAlignment="1">
      <alignment horizontal="center"/>
    </xf>
    <xf numFmtId="0" fontId="7" fillId="0" borderId="10" xfId="5" applyBorder="1" applyAlignment="1">
      <alignment vertical="center"/>
    </xf>
    <xf numFmtId="0" fontId="5" fillId="0" borderId="10" xfId="5" applyFont="1" applyBorder="1" applyAlignment="1">
      <alignment vertical="center" wrapText="1"/>
    </xf>
    <xf numFmtId="9" fontId="7" fillId="0" borderId="10" xfId="5" applyNumberForma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164" fontId="7" fillId="0" borderId="10" xfId="5" applyNumberFormat="1" applyBorder="1" applyAlignment="1">
      <alignment vertical="center"/>
    </xf>
    <xf numFmtId="0" fontId="7" fillId="0" borderId="10" xfId="5" applyBorder="1" applyAlignment="1">
      <alignment horizontal="center" vertical="center"/>
    </xf>
    <xf numFmtId="0" fontId="7" fillId="0" borderId="10" xfId="5" applyFont="1" applyBorder="1" applyAlignment="1">
      <alignment horizontal="right" vertical="center"/>
    </xf>
    <xf numFmtId="9" fontId="11" fillId="0" borderId="10" xfId="5" applyNumberFormat="1" applyFont="1" applyBorder="1"/>
    <xf numFmtId="3" fontId="43" fillId="0" borderId="10" xfId="0" applyNumberFormat="1" applyFont="1" applyBorder="1" applyAlignment="1">
      <alignment horizontal="center"/>
    </xf>
    <xf numFmtId="164" fontId="11" fillId="0" borderId="10" xfId="5" applyNumberFormat="1" applyFont="1" applyBorder="1"/>
    <xf numFmtId="3" fontId="9" fillId="0" borderId="0" xfId="5" applyNumberFormat="1" applyFont="1" applyBorder="1" applyAlignment="1">
      <alignment horizontal="center"/>
    </xf>
    <xf numFmtId="0" fontId="7" fillId="0" borderId="0" xfId="5" applyBorder="1" applyAlignment="1"/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0" xfId="5" applyFont="1" applyBorder="1" applyAlignment="1">
      <alignment horizontal="center"/>
    </xf>
    <xf numFmtId="0" fontId="9" fillId="0" borderId="0" xfId="5" applyFont="1" applyBorder="1" applyAlignment="1"/>
    <xf numFmtId="0" fontId="15" fillId="0" borderId="0" xfId="5" applyFont="1" applyBorder="1" applyAlignment="1"/>
    <xf numFmtId="9" fontId="7" fillId="0" borderId="0" xfId="5" applyNumberFormat="1" applyBorder="1" applyAlignment="1"/>
    <xf numFmtId="164" fontId="7" fillId="0" borderId="0" xfId="1" applyNumberFormat="1" applyFont="1" applyBorder="1" applyAlignment="1"/>
    <xf numFmtId="0" fontId="7" fillId="0" borderId="0" xfId="5" applyBorder="1" applyAlignment="1">
      <alignment horizontal="center"/>
    </xf>
    <xf numFmtId="0" fontId="7" fillId="0" borderId="0" xfId="5" applyBorder="1" applyAlignment="1">
      <alignment horizontal="right"/>
    </xf>
    <xf numFmtId="164" fontId="10" fillId="0" borderId="0" xfId="1" applyNumberFormat="1" applyFont="1" applyBorder="1" applyAlignment="1"/>
    <xf numFmtId="164" fontId="14" fillId="0" borderId="0" xfId="1" applyNumberFormat="1" applyFont="1" applyBorder="1" applyAlignment="1"/>
    <xf numFmtId="0" fontId="8" fillId="0" borderId="0" xfId="5" applyFont="1" applyBorder="1" applyAlignment="1"/>
    <xf numFmtId="3" fontId="7" fillId="0" borderId="10" xfId="5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3" fontId="30" fillId="0" borderId="10" xfId="2" applyNumberFormat="1" applyFont="1" applyFill="1" applyBorder="1"/>
    <xf numFmtId="3" fontId="27" fillId="0" borderId="10" xfId="2" applyNumberFormat="1" applyFont="1" applyBorder="1"/>
    <xf numFmtId="3" fontId="19" fillId="0" borderId="10" xfId="3" applyNumberFormat="1" applyFont="1" applyFill="1" applyBorder="1" applyAlignment="1"/>
    <xf numFmtId="3" fontId="19" fillId="0" borderId="10" xfId="3" applyNumberFormat="1" applyFont="1" applyFill="1" applyBorder="1" applyAlignment="1">
      <alignment horizontal="right"/>
    </xf>
    <xf numFmtId="3" fontId="20" fillId="0" borderId="14" xfId="3" applyNumberFormat="1" applyFont="1" applyFill="1" applyBorder="1" applyAlignment="1"/>
    <xf numFmtId="3" fontId="27" fillId="0" borderId="15" xfId="2" applyNumberFormat="1" applyFont="1" applyBorder="1"/>
    <xf numFmtId="3" fontId="36" fillId="0" borderId="15" xfId="2" applyNumberFormat="1" applyFont="1" applyBorder="1"/>
    <xf numFmtId="3" fontId="36" fillId="0" borderId="14" xfId="2" applyNumberFormat="1" applyFont="1" applyBorder="1"/>
    <xf numFmtId="3" fontId="18" fillId="0" borderId="12" xfId="2" applyNumberFormat="1" applyFont="1" applyFill="1" applyBorder="1"/>
    <xf numFmtId="3" fontId="39" fillId="0" borderId="10" xfId="2" applyNumberFormat="1" applyFont="1" applyBorder="1"/>
    <xf numFmtId="3" fontId="18" fillId="0" borderId="10" xfId="2" applyNumberFormat="1" applyFont="1" applyFill="1" applyBorder="1"/>
    <xf numFmtId="3" fontId="18" fillId="0" borderId="1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3" fontId="19" fillId="0" borderId="15" xfId="0" applyNumberFormat="1" applyFont="1" applyBorder="1"/>
    <xf numFmtId="3" fontId="19" fillId="0" borderId="14" xfId="0" applyNumberFormat="1" applyFont="1" applyBorder="1"/>
    <xf numFmtId="3" fontId="18" fillId="0" borderId="10" xfId="2" applyNumberFormat="1" applyFont="1" applyFill="1" applyBorder="1" applyAlignment="1">
      <alignment vertical="center" wrapText="1"/>
    </xf>
    <xf numFmtId="3" fontId="18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horizontal="left"/>
    </xf>
    <xf numFmtId="3" fontId="0" fillId="0" borderId="0" xfId="0" applyNumberFormat="1" applyBorder="1" applyAlignment="1">
      <alignment vertical="center"/>
    </xf>
    <xf numFmtId="3" fontId="4" fillId="0" borderId="0" xfId="0" applyNumberFormat="1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0" fontId="5" fillId="0" borderId="2" xfId="0" applyFont="1" applyFill="1" applyBorder="1"/>
    <xf numFmtId="3" fontId="4" fillId="0" borderId="1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4" fillId="0" borderId="0" xfId="0" applyFont="1" applyBorder="1" applyAlignment="1">
      <alignment horizontal="right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wrapText="1"/>
    </xf>
    <xf numFmtId="3" fontId="5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9" xfId="0" applyBorder="1" applyAlignment="1"/>
    <xf numFmtId="0" fontId="0" fillId="0" borderId="12" xfId="0" applyBorder="1" applyAlignment="1">
      <alignment horizontal="center" vertical="center"/>
    </xf>
    <xf numFmtId="0" fontId="0" fillId="0" borderId="5" xfId="0" applyBorder="1" applyAlignment="1"/>
    <xf numFmtId="3" fontId="22" fillId="0" borderId="10" xfId="0" applyNumberFormat="1" applyFont="1" applyBorder="1"/>
    <xf numFmtId="0" fontId="4" fillId="0" borderId="1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15" xfId="0" applyFont="1" applyBorder="1"/>
    <xf numFmtId="0" fontId="5" fillId="0" borderId="12" xfId="0" applyFont="1" applyBorder="1"/>
    <xf numFmtId="0" fontId="22" fillId="0" borderId="4" xfId="0" applyFont="1" applyBorder="1" applyAlignment="1"/>
    <xf numFmtId="0" fontId="22" fillId="0" borderId="5" xfId="0" applyFont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13" xfId="0" applyBorder="1" applyAlignment="1"/>
    <xf numFmtId="0" fontId="22" fillId="0" borderId="0" xfId="0" applyFont="1" applyBorder="1" applyAlignment="1"/>
    <xf numFmtId="3" fontId="0" fillId="0" borderId="10" xfId="0" applyNumberFormat="1" applyFill="1" applyBorder="1" applyAlignment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5" fillId="0" borderId="11" xfId="0" applyFont="1" applyBorder="1" applyAlignment="1"/>
    <xf numFmtId="3" fontId="5" fillId="0" borderId="10" xfId="0" applyNumberFormat="1" applyFont="1" applyBorder="1" applyAlignment="1"/>
    <xf numFmtId="3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4" fillId="0" borderId="11" xfId="0" applyFont="1" applyBorder="1" applyAlignment="1">
      <alignment horizontal="left"/>
    </xf>
    <xf numFmtId="3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34" fillId="0" borderId="10" xfId="3" applyFont="1" applyFill="1" applyBorder="1" applyAlignment="1"/>
    <xf numFmtId="3" fontId="34" fillId="0" borderId="10" xfId="3" applyNumberFormat="1" applyFont="1" applyFill="1" applyBorder="1" applyAlignment="1"/>
    <xf numFmtId="0" fontId="36" fillId="0" borderId="10" xfId="2" applyFont="1" applyBorder="1"/>
    <xf numFmtId="3" fontId="36" fillId="0" borderId="10" xfId="2" applyNumberFormat="1" applyFont="1" applyBorder="1"/>
    <xf numFmtId="0" fontId="30" fillId="0" borderId="10" xfId="2" applyFont="1" applyFill="1" applyBorder="1"/>
    <xf numFmtId="0" fontId="45" fillId="0" borderId="10" xfId="2" applyFont="1" applyBorder="1"/>
    <xf numFmtId="0" fontId="42" fillId="0" borderId="10" xfId="2" applyFont="1" applyFill="1" applyBorder="1"/>
    <xf numFmtId="0" fontId="46" fillId="0" borderId="10" xfId="2" applyFont="1" applyBorder="1"/>
    <xf numFmtId="3" fontId="47" fillId="0" borderId="10" xfId="2" applyNumberFormat="1" applyFont="1" applyBorder="1"/>
    <xf numFmtId="3" fontId="46" fillId="0" borderId="10" xfId="2" applyNumberFormat="1" applyFont="1" applyBorder="1"/>
    <xf numFmtId="3" fontId="42" fillId="0" borderId="10" xfId="2" applyNumberFormat="1" applyFont="1" applyFill="1" applyBorder="1"/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3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right"/>
    </xf>
    <xf numFmtId="3" fontId="7" fillId="0" borderId="10" xfId="1" applyNumberFormat="1" applyFont="1" applyBorder="1" applyAlignment="1">
      <alignment horizontal="center" vertical="center"/>
    </xf>
    <xf numFmtId="0" fontId="0" fillId="0" borderId="5" xfId="0" applyFill="1" applyBorder="1" applyAlignment="1"/>
    <xf numFmtId="0" fontId="0" fillId="0" borderId="13" xfId="0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10" xfId="0" applyFont="1" applyBorder="1" applyAlignment="1">
      <alignment wrapText="1"/>
    </xf>
    <xf numFmtId="0" fontId="5" fillId="0" borderId="10" xfId="0" applyFont="1" applyBorder="1" applyAlignment="1"/>
    <xf numFmtId="0" fontId="0" fillId="0" borderId="10" xfId="0" quotePrefix="1" applyBorder="1" applyAlignment="1">
      <alignment horizontal="center"/>
    </xf>
    <xf numFmtId="3" fontId="0" fillId="0" borderId="1" xfId="0" quotePrefix="1" applyNumberFormat="1" applyBorder="1" applyAlignment="1">
      <alignment horizontal="center" vertical="center"/>
    </xf>
    <xf numFmtId="3" fontId="0" fillId="0" borderId="10" xfId="0" quotePrefix="1" applyNumberFormat="1" applyBorder="1" applyAlignment="1">
      <alignment horizontal="center" vertical="center"/>
    </xf>
    <xf numFmtId="3" fontId="0" fillId="0" borderId="1" xfId="0" quotePrefix="1" applyNumberForma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quotePrefix="1" applyFont="1" applyBorder="1" applyAlignment="1">
      <alignment horizontal="center"/>
    </xf>
    <xf numFmtId="0" fontId="5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164" fontId="7" fillId="0" borderId="10" xfId="1" applyNumberFormat="1" applyFont="1" applyBorder="1" applyAlignment="1"/>
    <xf numFmtId="3" fontId="11" fillId="0" borderId="0" xfId="5" applyNumberFormat="1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Fill="1" applyBorder="1" applyAlignment="1"/>
    <xf numFmtId="0" fontId="5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2" xfId="0" applyFont="1" applyFill="1" applyBorder="1"/>
    <xf numFmtId="3" fontId="5" fillId="0" borderId="0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165" fontId="5" fillId="0" borderId="10" xfId="0" applyNumberFormat="1" applyFont="1" applyBorder="1" applyAlignment="1">
      <alignment horizontal="right" vertical="top" wrapText="1"/>
    </xf>
    <xf numFmtId="0" fontId="53" fillId="0" borderId="1" xfId="0" applyFont="1" applyBorder="1"/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4" fillId="0" borderId="11" xfId="0" applyNumberFormat="1" applyFont="1" applyBorder="1"/>
    <xf numFmtId="0" fontId="24" fillId="0" borderId="0" xfId="0" applyFont="1"/>
    <xf numFmtId="0" fontId="0" fillId="0" borderId="10" xfId="0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/>
    </xf>
    <xf numFmtId="0" fontId="0" fillId="0" borderId="10" xfId="0" quotePrefix="1" applyFill="1" applyBorder="1" applyAlignment="1">
      <alignment horizontal="center"/>
    </xf>
    <xf numFmtId="0" fontId="5" fillId="0" borderId="10" xfId="0" quotePrefix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left" vertical="center"/>
    </xf>
    <xf numFmtId="0" fontId="0" fillId="0" borderId="1" xfId="0" applyFill="1" applyBorder="1"/>
    <xf numFmtId="0" fontId="5" fillId="0" borderId="0" xfId="0" quotePrefix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left" vertical="center"/>
    </xf>
    <xf numFmtId="0" fontId="5" fillId="0" borderId="10" xfId="0" quotePrefix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0" fillId="0" borderId="1" xfId="0" applyNumberFormat="1" applyFill="1" applyBorder="1"/>
    <xf numFmtId="0" fontId="5" fillId="0" borderId="10" xfId="0" applyFont="1" applyFill="1" applyBorder="1" applyAlignment="1">
      <alignment horizontal="center"/>
    </xf>
    <xf numFmtId="3" fontId="5" fillId="0" borderId="1" xfId="0" applyNumberFormat="1" applyFont="1" applyFill="1" applyBorder="1"/>
    <xf numFmtId="3" fontId="5" fillId="0" borderId="10" xfId="0" applyNumberFormat="1" applyFont="1" applyFill="1" applyBorder="1"/>
    <xf numFmtId="3" fontId="4" fillId="0" borderId="1" xfId="0" applyNumberFormat="1" applyFont="1" applyFill="1" applyBorder="1"/>
    <xf numFmtId="0" fontId="1" fillId="0" borderId="2" xfId="0" applyFont="1" applyBorder="1"/>
    <xf numFmtId="0" fontId="51" fillId="0" borderId="0" xfId="0" applyFont="1" applyAlignment="1"/>
    <xf numFmtId="0" fontId="24" fillId="0" borderId="0" xfId="0" applyFont="1" applyAlignment="1"/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0" xfId="0" applyBorder="1" applyAlignment="1"/>
    <xf numFmtId="0" fontId="22" fillId="0" borderId="10" xfId="0" applyFont="1" applyBorder="1" applyAlignment="1"/>
    <xf numFmtId="0" fontId="4" fillId="0" borderId="10" xfId="0" applyFont="1" applyBorder="1" applyAlignment="1"/>
    <xf numFmtId="0" fontId="5" fillId="0" borderId="1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0" fontId="0" fillId="0" borderId="10" xfId="0" applyBorder="1" applyAlignment="1">
      <alignment wrapText="1"/>
    </xf>
    <xf numFmtId="0" fontId="5" fillId="0" borderId="10" xfId="0" applyFont="1" applyFill="1" applyBorder="1" applyAlignment="1"/>
    <xf numFmtId="0" fontId="0" fillId="0" borderId="10" xfId="0" applyFill="1" applyBorder="1" applyAlignment="1"/>
    <xf numFmtId="0" fontId="5" fillId="0" borderId="10" xfId="0" applyFont="1" applyBorder="1" applyAlignment="1"/>
    <xf numFmtId="0" fontId="5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/>
    <xf numFmtId="0" fontId="5" fillId="0" borderId="11" xfId="0" applyFont="1" applyBorder="1" applyAlignment="1"/>
    <xf numFmtId="0" fontId="0" fillId="0" borderId="10" xfId="0" applyFill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" xfId="0" applyBorder="1" applyAlignment="1"/>
    <xf numFmtId="0" fontId="4" fillId="0" borderId="10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1" xfId="0" applyFont="1" applyBorder="1" applyAlignment="1"/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/>
    <xf numFmtId="0" fontId="24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4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0" xfId="0" applyBorder="1" applyAlignment="1">
      <alignment vertical="center"/>
    </xf>
    <xf numFmtId="0" fontId="24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4" fillId="0" borderId="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5" fillId="0" borderId="0" xfId="0" quotePrefix="1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11" xfId="0" applyNumberFormat="1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0" fontId="54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right"/>
    </xf>
    <xf numFmtId="0" fontId="4" fillId="0" borderId="0" xfId="0" applyFont="1" applyBorder="1" applyAlignment="1"/>
    <xf numFmtId="0" fontId="4" fillId="0" borderId="1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2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5" applyFont="1" applyBorder="1" applyAlignment="1">
      <alignment horizontal="center"/>
    </xf>
    <xf numFmtId="0" fontId="9" fillId="0" borderId="12" xfId="5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12" xfId="5" applyFont="1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0" fontId="9" fillId="0" borderId="12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/>
    </xf>
    <xf numFmtId="0" fontId="9" fillId="0" borderId="2" xfId="5" applyFont="1" applyBorder="1" applyAlignment="1">
      <alignment horizontal="center"/>
    </xf>
    <xf numFmtId="0" fontId="9" fillId="0" borderId="11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7" fillId="0" borderId="0" xfId="5" applyFont="1" applyAlignment="1">
      <alignment horizontal="right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right"/>
    </xf>
    <xf numFmtId="0" fontId="7" fillId="0" borderId="0" xfId="5" applyFont="1" applyBorder="1" applyAlignment="1">
      <alignment horizontal="right"/>
    </xf>
    <xf numFmtId="0" fontId="19" fillId="0" borderId="1" xfId="3" applyFont="1" applyFill="1" applyBorder="1" applyAlignment="1">
      <alignment horizontal="left"/>
    </xf>
    <xf numFmtId="0" fontId="19" fillId="0" borderId="2" xfId="3" applyFont="1" applyFill="1" applyBorder="1" applyAlignment="1">
      <alignment horizontal="left"/>
    </xf>
    <xf numFmtId="0" fontId="19" fillId="0" borderId="11" xfId="3" applyFont="1" applyFill="1" applyBorder="1" applyAlignment="1">
      <alignment horizontal="left"/>
    </xf>
    <xf numFmtId="0" fontId="27" fillId="0" borderId="1" xfId="2" applyFont="1" applyFill="1" applyBorder="1" applyAlignment="1">
      <alignment horizontal="center" vertical="center"/>
    </xf>
    <xf numFmtId="0" fontId="27" fillId="0" borderId="2" xfId="2" applyFont="1" applyFill="1" applyBorder="1" applyAlignment="1">
      <alignment horizontal="center" vertical="center"/>
    </xf>
    <xf numFmtId="0" fontId="27" fillId="0" borderId="11" xfId="2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wrapText="1"/>
    </xf>
    <xf numFmtId="0" fontId="25" fillId="0" borderId="2" xfId="2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5" fillId="0" borderId="1" xfId="2" applyFont="1" applyBorder="1" applyAlignment="1">
      <alignment horizontal="center"/>
    </xf>
    <xf numFmtId="0" fontId="25" fillId="0" borderId="2" xfId="2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1" fillId="0" borderId="0" xfId="0" applyFont="1" applyAlignment="1"/>
  </cellXfs>
  <cellStyles count="6">
    <cellStyle name="Ezres" xfId="1" builtinId="3"/>
    <cellStyle name="Normál" xfId="0" builtinId="0"/>
    <cellStyle name="Normál 11" xfId="2"/>
    <cellStyle name="Normál 2 2" xfId="3"/>
    <cellStyle name="Normál 8" xfId="4"/>
    <cellStyle name="Normál_2010. évi közvetett támogatás 15. számú melléklet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K39"/>
  <sheetViews>
    <sheetView workbookViewId="0">
      <selection activeCell="A4" sqref="A4:K4"/>
    </sheetView>
  </sheetViews>
  <sheetFormatPr defaultRowHeight="12.75"/>
  <sheetData>
    <row r="1" spans="1:11">
      <c r="K1" s="44"/>
    </row>
    <row r="2" spans="1:11">
      <c r="K2" s="44"/>
    </row>
    <row r="4" spans="1:11">
      <c r="A4" s="403" t="s">
        <v>570</v>
      </c>
      <c r="B4" s="403"/>
      <c r="C4" s="403"/>
      <c r="D4" s="403"/>
      <c r="E4" s="403"/>
      <c r="F4" s="403"/>
      <c r="G4" s="403"/>
      <c r="H4" s="403"/>
      <c r="I4" s="403"/>
      <c r="J4" s="404"/>
      <c r="K4" s="404"/>
    </row>
    <row r="5" spans="1:11">
      <c r="A5" s="403" t="s">
        <v>221</v>
      </c>
      <c r="B5" s="405"/>
      <c r="C5" s="405"/>
      <c r="D5" s="405"/>
      <c r="E5" s="405"/>
      <c r="F5" s="405"/>
      <c r="G5" s="405"/>
      <c r="H5" s="405"/>
      <c r="I5" s="405"/>
      <c r="J5" s="404"/>
      <c r="K5" s="404"/>
    </row>
    <row r="6" spans="1:11">
      <c r="A6" s="403" t="s">
        <v>222</v>
      </c>
      <c r="B6" s="405"/>
      <c r="C6" s="405"/>
      <c r="D6" s="405"/>
      <c r="E6" s="405"/>
      <c r="F6" s="405"/>
      <c r="G6" s="405"/>
      <c r="H6" s="405"/>
      <c r="I6" s="405"/>
      <c r="J6" s="404"/>
      <c r="K6" s="404"/>
    </row>
    <row r="7" spans="1:11">
      <c r="A7" s="9"/>
    </row>
    <row r="8" spans="1:11">
      <c r="A8" s="7"/>
      <c r="B8" s="7"/>
      <c r="C8" s="7"/>
      <c r="D8" s="7"/>
      <c r="E8" s="7"/>
      <c r="F8" s="7"/>
      <c r="G8" s="7"/>
      <c r="H8" s="7"/>
      <c r="I8" s="7"/>
    </row>
    <row r="9" spans="1:11">
      <c r="A9" s="7"/>
      <c r="B9" s="7"/>
      <c r="C9" s="7"/>
      <c r="D9" s="7"/>
      <c r="E9" s="7"/>
      <c r="F9" s="7"/>
      <c r="G9" s="7"/>
      <c r="H9" s="7"/>
      <c r="I9" s="7"/>
    </row>
    <row r="10" spans="1:11">
      <c r="A10" s="7"/>
      <c r="B10" s="402" t="s">
        <v>533</v>
      </c>
      <c r="C10" s="402"/>
      <c r="D10" s="402"/>
      <c r="E10" s="402"/>
      <c r="F10" s="402"/>
      <c r="G10" s="402"/>
      <c r="H10" s="402"/>
      <c r="I10" s="402"/>
      <c r="J10" s="7"/>
    </row>
    <row r="11" spans="1:11">
      <c r="A11" s="7"/>
      <c r="B11" s="6"/>
      <c r="C11" s="7"/>
      <c r="D11" s="6"/>
      <c r="E11" s="6"/>
      <c r="F11" s="6"/>
      <c r="G11" s="6"/>
      <c r="H11" s="6"/>
      <c r="I11" s="7"/>
      <c r="J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1">
      <c r="A13" s="7"/>
      <c r="B13" s="406" t="s">
        <v>531</v>
      </c>
      <c r="C13" s="406"/>
      <c r="D13" s="406"/>
      <c r="E13" s="406"/>
      <c r="F13" s="406"/>
      <c r="G13" s="7"/>
      <c r="H13" s="7"/>
      <c r="I13" s="7"/>
      <c r="J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1">
      <c r="A15" s="7"/>
      <c r="B15" s="407" t="s">
        <v>532</v>
      </c>
      <c r="C15" s="407"/>
      <c r="D15" s="407"/>
      <c r="E15" s="407"/>
      <c r="F15" s="407"/>
      <c r="G15" s="7"/>
      <c r="H15" s="7"/>
      <c r="I15" s="7"/>
      <c r="J15" s="7"/>
    </row>
    <row r="16" spans="1:11">
      <c r="A16" s="7"/>
      <c r="B16" s="6"/>
      <c r="C16" s="7"/>
      <c r="D16" s="6"/>
      <c r="E16" s="6"/>
      <c r="F16" s="7"/>
      <c r="G16" s="7"/>
      <c r="H16" s="7"/>
      <c r="I16" s="7"/>
      <c r="J16" s="7"/>
    </row>
    <row r="17" spans="1:10">
      <c r="A17" s="7"/>
      <c r="C17" s="401" t="s">
        <v>32</v>
      </c>
      <c r="D17" s="401"/>
      <c r="E17" s="401"/>
      <c r="F17" s="401"/>
      <c r="G17" s="401"/>
      <c r="H17" s="401"/>
      <c r="I17" s="401"/>
      <c r="J17" s="7"/>
    </row>
    <row r="18" spans="1:10">
      <c r="A18" s="7"/>
      <c r="C18" s="352" t="s">
        <v>534</v>
      </c>
      <c r="D18" s="352"/>
      <c r="E18" s="352"/>
      <c r="F18" s="352"/>
      <c r="G18" s="352"/>
      <c r="H18" s="352"/>
      <c r="I18" s="352"/>
      <c r="J18" s="7"/>
    </row>
    <row r="19" spans="1:10">
      <c r="A19" s="7"/>
      <c r="B19" s="43"/>
      <c r="C19" s="7"/>
      <c r="D19" s="7"/>
      <c r="E19" s="7"/>
      <c r="F19" s="7"/>
      <c r="G19" s="7"/>
      <c r="H19" s="7"/>
      <c r="I19" s="7"/>
      <c r="J19" s="7"/>
    </row>
    <row r="20" spans="1:10">
      <c r="A20" s="7"/>
      <c r="B20" s="43"/>
      <c r="C20" s="7"/>
      <c r="D20" s="7"/>
      <c r="E20" s="7"/>
      <c r="F20" s="7"/>
      <c r="G20" s="7"/>
      <c r="H20" s="7"/>
      <c r="I20" s="7"/>
      <c r="J20" s="7"/>
    </row>
    <row r="21" spans="1:10">
      <c r="A21" s="7"/>
      <c r="B21" s="297" t="s">
        <v>223</v>
      </c>
      <c r="C21" s="43"/>
      <c r="D21" s="43"/>
      <c r="E21" s="43"/>
      <c r="F21" s="43"/>
      <c r="G21" s="43"/>
      <c r="H21" s="43"/>
      <c r="I21" s="43"/>
      <c r="J21" s="7"/>
    </row>
    <row r="22" spans="1:10">
      <c r="A22" s="7"/>
      <c r="B22" s="6"/>
      <c r="C22" s="7"/>
      <c r="D22" s="7"/>
      <c r="E22" s="7"/>
      <c r="F22" s="7"/>
      <c r="G22" s="7"/>
      <c r="H22" s="7"/>
      <c r="I22" s="7"/>
      <c r="J22" s="7"/>
    </row>
    <row r="23" spans="1:10">
      <c r="A23" s="7"/>
      <c r="B23" s="401" t="s">
        <v>535</v>
      </c>
      <c r="C23" s="401"/>
      <c r="D23" s="401"/>
      <c r="E23" s="401"/>
      <c r="F23" s="401"/>
      <c r="G23" s="7"/>
      <c r="H23" s="7"/>
      <c r="I23" s="7"/>
      <c r="J23" s="7"/>
    </row>
    <row r="24" spans="1:10">
      <c r="A24" s="7"/>
      <c r="B24" s="43"/>
      <c r="C24" s="7"/>
      <c r="D24" s="7"/>
      <c r="E24" s="7"/>
      <c r="F24" s="7"/>
      <c r="G24" s="7"/>
      <c r="H24" s="7"/>
      <c r="I24" s="7"/>
      <c r="J24" s="7"/>
    </row>
    <row r="25" spans="1:10">
      <c r="A25" s="7"/>
      <c r="B25" s="402" t="s">
        <v>536</v>
      </c>
      <c r="C25" s="402"/>
      <c r="D25" s="402"/>
      <c r="E25" s="402"/>
      <c r="F25" s="402"/>
      <c r="G25" s="7"/>
      <c r="H25" s="7"/>
      <c r="I25" s="7"/>
      <c r="J25" s="7"/>
    </row>
    <row r="26" spans="1:10">
      <c r="A26" s="7"/>
      <c r="B26" s="43"/>
      <c r="C26" s="7"/>
      <c r="D26" s="7"/>
      <c r="E26" s="7"/>
      <c r="F26" s="7"/>
      <c r="G26" s="7"/>
      <c r="H26" s="7"/>
      <c r="I26" s="7"/>
      <c r="J26" s="7"/>
    </row>
    <row r="27" spans="1:10">
      <c r="A27" s="7"/>
      <c r="B27" s="7" t="s">
        <v>229</v>
      </c>
      <c r="C27" s="7"/>
      <c r="D27" s="7"/>
      <c r="E27" s="7"/>
      <c r="F27" s="7"/>
      <c r="G27" s="7"/>
      <c r="H27" s="7"/>
      <c r="I27" s="7"/>
      <c r="J27" s="7"/>
    </row>
    <row r="28" spans="1:10">
      <c r="A28" s="7"/>
      <c r="B28" s="43" t="s">
        <v>230</v>
      </c>
      <c r="C28" s="7"/>
      <c r="D28" s="7"/>
      <c r="E28" s="7"/>
      <c r="F28" s="7"/>
      <c r="G28" s="7"/>
      <c r="H28" s="7"/>
      <c r="I28" s="7"/>
      <c r="J28" s="7"/>
    </row>
    <row r="29" spans="1:10">
      <c r="A29" s="7"/>
      <c r="B29" s="43"/>
      <c r="C29" s="7"/>
      <c r="D29" s="7"/>
      <c r="E29" s="7"/>
      <c r="F29" s="7"/>
      <c r="G29" s="7"/>
      <c r="H29" s="7"/>
      <c r="I29" s="7"/>
      <c r="J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>
      <c r="A31" s="7"/>
      <c r="B31" s="297" t="s">
        <v>231</v>
      </c>
      <c r="C31" s="43"/>
      <c r="D31" s="297"/>
      <c r="E31" s="297"/>
      <c r="F31" s="297"/>
      <c r="G31" s="297"/>
      <c r="H31" s="297"/>
      <c r="I31" s="297"/>
      <c r="J31" s="7"/>
    </row>
    <row r="32" spans="1:10">
      <c r="A32" s="7"/>
      <c r="B32" s="6"/>
      <c r="C32" s="7"/>
      <c r="D32" s="6"/>
      <c r="E32" s="6"/>
      <c r="F32" s="6"/>
      <c r="G32" s="6"/>
      <c r="H32" s="6"/>
      <c r="I32" s="6"/>
      <c r="J32" s="7"/>
    </row>
    <row r="33" spans="1:10">
      <c r="A33" s="7"/>
      <c r="B33" s="13" t="s">
        <v>224</v>
      </c>
      <c r="C33" s="13"/>
      <c r="D33" s="13"/>
      <c r="E33" s="13"/>
      <c r="F33" s="13"/>
      <c r="G33" s="13"/>
      <c r="H33" s="13"/>
      <c r="I33" s="13"/>
      <c r="J33" s="7"/>
    </row>
    <row r="34" spans="1:10">
      <c r="A34" s="7"/>
      <c r="B34" s="13" t="s">
        <v>225</v>
      </c>
      <c r="C34" s="7"/>
      <c r="D34" s="7"/>
      <c r="E34" s="7"/>
      <c r="F34" s="7"/>
      <c r="G34" s="7"/>
      <c r="H34" s="7"/>
      <c r="I34" s="7"/>
      <c r="J34" s="7"/>
    </row>
    <row r="35" spans="1:10">
      <c r="A35" s="7"/>
      <c r="B35" s="13" t="s">
        <v>226</v>
      </c>
      <c r="C35" s="7"/>
      <c r="D35" s="7"/>
      <c r="E35" s="7"/>
      <c r="F35" s="7"/>
      <c r="G35" s="7"/>
      <c r="H35" s="7"/>
      <c r="I35" s="7"/>
      <c r="J35" s="7"/>
    </row>
    <row r="36" spans="1:10">
      <c r="A36" s="7"/>
      <c r="B36" s="298" t="s">
        <v>227</v>
      </c>
      <c r="C36" s="7"/>
      <c r="D36" s="7"/>
      <c r="E36" s="7"/>
      <c r="F36" s="7"/>
      <c r="G36" s="7"/>
      <c r="H36" s="7"/>
      <c r="I36" s="7"/>
      <c r="J36" s="7"/>
    </row>
    <row r="37" spans="1:10">
      <c r="A37" s="7"/>
      <c r="B37" s="298" t="s">
        <v>228</v>
      </c>
      <c r="C37" s="7"/>
      <c r="D37" s="7"/>
      <c r="E37" s="7"/>
      <c r="F37" s="7"/>
      <c r="G37" s="7"/>
      <c r="H37" s="7"/>
      <c r="I37" s="7"/>
      <c r="J37" s="7"/>
    </row>
    <row r="38" spans="1:10">
      <c r="A38" s="13"/>
      <c r="B38" s="7"/>
      <c r="C38" s="7"/>
      <c r="D38" s="7"/>
      <c r="E38" s="7"/>
      <c r="F38" s="7"/>
      <c r="G38" s="7"/>
      <c r="H38" s="7"/>
      <c r="I38" s="7"/>
      <c r="J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9">
    <mergeCell ref="B23:F23"/>
    <mergeCell ref="B25:F25"/>
    <mergeCell ref="A4:K4"/>
    <mergeCell ref="A5:K5"/>
    <mergeCell ref="A6:K6"/>
    <mergeCell ref="B10:I10"/>
    <mergeCell ref="B13:F13"/>
    <mergeCell ref="B15:F15"/>
    <mergeCell ref="C17:I17"/>
  </mergeCells>
  <phoneticPr fontId="2" type="noConversion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view="pageBreakPreview" zoomScale="60" zoomScaleNormal="100" workbookViewId="0">
      <selection activeCell="I17" sqref="I17"/>
    </sheetView>
  </sheetViews>
  <sheetFormatPr defaultRowHeight="12.75"/>
  <sheetData>
    <row r="1" spans="1:13">
      <c r="G1" s="44"/>
    </row>
    <row r="2" spans="1:13">
      <c r="A2" s="403" t="s">
        <v>564</v>
      </c>
      <c r="B2" s="403"/>
      <c r="C2" s="403"/>
      <c r="D2" s="403"/>
      <c r="E2" s="403"/>
      <c r="F2" s="403"/>
      <c r="G2" s="403"/>
      <c r="H2" s="448"/>
      <c r="I2" s="448"/>
      <c r="J2" s="448"/>
      <c r="K2" s="448"/>
      <c r="L2" s="448"/>
      <c r="M2" s="404"/>
    </row>
    <row r="3" spans="1:13">
      <c r="A3" s="403" t="s">
        <v>402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  <c r="M3" s="404"/>
    </row>
    <row r="4" spans="1:13">
      <c r="A4" s="403" t="s">
        <v>29</v>
      </c>
      <c r="B4" s="403"/>
      <c r="C4" s="403"/>
      <c r="D4" s="403"/>
      <c r="E4" s="403"/>
      <c r="F4" s="403"/>
      <c r="G4" s="403"/>
      <c r="H4" s="448"/>
      <c r="I4" s="448"/>
      <c r="J4" s="448"/>
      <c r="K4" s="448"/>
      <c r="L4" s="448"/>
      <c r="M4" s="404"/>
    </row>
    <row r="5" spans="1:13">
      <c r="A5" s="403" t="s">
        <v>403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04"/>
    </row>
    <row r="6" spans="1:13" ht="14.25">
      <c r="A6" s="403" t="s">
        <v>615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4"/>
    </row>
    <row r="9" spans="1:13" ht="13.5">
      <c r="A9" s="449" t="s">
        <v>616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00"/>
    </row>
  </sheetData>
  <mergeCells count="6">
    <mergeCell ref="A9:L9"/>
    <mergeCell ref="A2:M2"/>
    <mergeCell ref="A3:M3"/>
    <mergeCell ref="A4:M4"/>
    <mergeCell ref="A5:M5"/>
    <mergeCell ref="A6:M6"/>
  </mergeCell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0"/>
  <sheetViews>
    <sheetView view="pageBreakPreview" zoomScale="60" zoomScaleNormal="100" workbookViewId="0">
      <selection activeCell="M38" sqref="M38"/>
    </sheetView>
  </sheetViews>
  <sheetFormatPr defaultRowHeight="12.75"/>
  <sheetData>
    <row r="1" spans="1:13">
      <c r="L1" s="446"/>
      <c r="M1" s="446"/>
    </row>
    <row r="2" spans="1:13">
      <c r="G2" s="44"/>
    </row>
    <row r="3" spans="1:13">
      <c r="A3" s="403" t="s">
        <v>565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  <c r="M3" s="404"/>
    </row>
    <row r="4" spans="1:13">
      <c r="A4" s="403" t="s">
        <v>402</v>
      </c>
      <c r="B4" s="403"/>
      <c r="C4" s="403"/>
      <c r="D4" s="403"/>
      <c r="E4" s="403"/>
      <c r="F4" s="403"/>
      <c r="G4" s="403"/>
      <c r="H4" s="448"/>
      <c r="I4" s="448"/>
      <c r="J4" s="448"/>
      <c r="K4" s="448"/>
      <c r="L4" s="448"/>
      <c r="M4" s="404"/>
    </row>
    <row r="5" spans="1:13">
      <c r="A5" s="403" t="s">
        <v>29</v>
      </c>
      <c r="B5" s="403"/>
      <c r="C5" s="403"/>
      <c r="D5" s="403"/>
      <c r="E5" s="403"/>
      <c r="F5" s="403"/>
      <c r="G5" s="403"/>
      <c r="H5" s="448"/>
      <c r="I5" s="448"/>
      <c r="J5" s="448"/>
      <c r="K5" s="448"/>
      <c r="L5" s="448"/>
      <c r="M5" s="404"/>
    </row>
    <row r="6" spans="1:13">
      <c r="A6" s="403" t="s">
        <v>404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04"/>
    </row>
    <row r="7" spans="1:13" ht="14.25">
      <c r="A7" s="403" t="s">
        <v>617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4"/>
    </row>
    <row r="9" spans="1:13">
      <c r="L9" s="83"/>
      <c r="M9" s="83"/>
    </row>
    <row r="10" spans="1:13" ht="13.5">
      <c r="A10" s="449" t="s">
        <v>618</v>
      </c>
      <c r="B10" s="449"/>
      <c r="C10" s="449"/>
      <c r="D10" s="449"/>
      <c r="E10" s="449"/>
      <c r="F10" s="449"/>
      <c r="G10" s="449"/>
      <c r="H10" s="449"/>
      <c r="I10" s="449"/>
      <c r="J10" s="449"/>
      <c r="K10" s="449"/>
      <c r="L10" s="449"/>
      <c r="M10" s="449"/>
    </row>
  </sheetData>
  <mergeCells count="7">
    <mergeCell ref="A10:M10"/>
    <mergeCell ref="L1:M1"/>
    <mergeCell ref="A3:M3"/>
    <mergeCell ref="A4:M4"/>
    <mergeCell ref="A5:M5"/>
    <mergeCell ref="A6:M6"/>
    <mergeCell ref="A7:M7"/>
  </mergeCells>
  <pageMargins left="0.7" right="0.7" top="0.75" bottom="0.75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2060"/>
  </sheetPr>
  <dimension ref="A1:L97"/>
  <sheetViews>
    <sheetView topLeftCell="A77" zoomScaleNormal="100" workbookViewId="0">
      <selection activeCell="A98" sqref="A98"/>
    </sheetView>
  </sheetViews>
  <sheetFormatPr defaultRowHeight="12.75"/>
  <cols>
    <col min="1" max="1" width="17" customWidth="1"/>
    <col min="7" max="7" width="10.5703125" customWidth="1"/>
    <col min="8" max="8" width="14.85546875" customWidth="1"/>
    <col min="9" max="10" width="10.5703125" customWidth="1"/>
  </cols>
  <sheetData>
    <row r="1" spans="1:12" ht="12.75" customHeight="1">
      <c r="K1" s="446"/>
      <c r="L1" s="446"/>
    </row>
    <row r="2" spans="1:12" ht="12.75" customHeight="1">
      <c r="G2" s="44"/>
    </row>
    <row r="3" spans="1:12" ht="12.75" customHeight="1">
      <c r="A3" s="403" t="s">
        <v>575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</row>
    <row r="4" spans="1:12" ht="12.75" customHeight="1">
      <c r="A4" s="403" t="s">
        <v>402</v>
      </c>
      <c r="B4" s="403"/>
      <c r="C4" s="403"/>
      <c r="D4" s="403"/>
      <c r="E4" s="403"/>
      <c r="F4" s="403"/>
      <c r="G4" s="403"/>
      <c r="H4" s="448"/>
      <c r="I4" s="448"/>
      <c r="J4" s="448"/>
      <c r="K4" s="448"/>
      <c r="L4" s="448"/>
    </row>
    <row r="5" spans="1:12" ht="12.75" customHeight="1">
      <c r="A5" s="403" t="s">
        <v>30</v>
      </c>
      <c r="B5" s="403"/>
      <c r="C5" s="403"/>
      <c r="D5" s="403"/>
      <c r="E5" s="403"/>
      <c r="F5" s="403"/>
      <c r="G5" s="403"/>
      <c r="H5" s="448"/>
      <c r="I5" s="448"/>
      <c r="J5" s="448"/>
      <c r="K5" s="448"/>
      <c r="L5" s="448"/>
    </row>
    <row r="6" spans="1:12" ht="12.75" customHeight="1">
      <c r="A6" s="403" t="s">
        <v>620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</row>
    <row r="7" spans="1:12" ht="12.75" customHeight="1">
      <c r="A7" s="101"/>
      <c r="B7" s="102"/>
      <c r="C7" s="102"/>
      <c r="D7" s="102"/>
      <c r="E7" s="102"/>
      <c r="F7" s="102"/>
      <c r="G7" s="102"/>
      <c r="H7" s="102"/>
      <c r="I7" s="103"/>
      <c r="J7" s="103"/>
    </row>
    <row r="8" spans="1:12" ht="14.25" customHeight="1">
      <c r="A8" s="9" t="s">
        <v>30</v>
      </c>
      <c r="B8" s="128"/>
      <c r="C8" s="128"/>
      <c r="D8" s="128"/>
      <c r="E8" s="128"/>
      <c r="F8" s="128"/>
      <c r="G8" s="102"/>
      <c r="H8" s="102"/>
      <c r="I8" s="103"/>
      <c r="J8" s="103"/>
    </row>
    <row r="9" spans="1:12" ht="12.75" customHeight="1">
      <c r="A9" s="10" t="s">
        <v>259</v>
      </c>
      <c r="B9" s="128"/>
      <c r="C9" s="128"/>
      <c r="D9" s="128"/>
      <c r="E9" s="128"/>
      <c r="F9" s="128"/>
      <c r="G9" s="102"/>
      <c r="H9" s="102"/>
      <c r="I9" s="103"/>
      <c r="J9" s="103"/>
    </row>
    <row r="10" spans="1:12">
      <c r="B10" s="10"/>
      <c r="C10" s="10"/>
      <c r="D10" s="10"/>
      <c r="E10" s="10"/>
      <c r="F10" s="10"/>
      <c r="G10" s="10"/>
      <c r="H10" s="10"/>
      <c r="I10" s="10"/>
      <c r="J10" s="103"/>
      <c r="K10" s="44" t="s">
        <v>397</v>
      </c>
    </row>
    <row r="11" spans="1:12" ht="25.5">
      <c r="A11" s="431" t="s">
        <v>311</v>
      </c>
      <c r="B11" s="432"/>
      <c r="C11" s="432"/>
      <c r="D11" s="432"/>
      <c r="E11" s="432"/>
      <c r="F11" s="432"/>
      <c r="G11" s="432"/>
      <c r="H11" s="433"/>
      <c r="I11" s="170" t="s">
        <v>379</v>
      </c>
      <c r="J11" s="170" t="s">
        <v>380</v>
      </c>
      <c r="K11" s="171" t="s">
        <v>378</v>
      </c>
      <c r="L11" s="170" t="s">
        <v>381</v>
      </c>
    </row>
    <row r="12" spans="1:12">
      <c r="A12" s="412" t="s">
        <v>232</v>
      </c>
      <c r="B12" s="412"/>
      <c r="C12" s="412"/>
      <c r="D12" s="412"/>
      <c r="E12" s="412"/>
      <c r="F12" s="412"/>
      <c r="G12" s="412"/>
      <c r="H12" s="412"/>
      <c r="I12" s="168"/>
      <c r="J12" s="85"/>
      <c r="K12" s="85"/>
      <c r="L12" s="85"/>
    </row>
    <row r="13" spans="1:12">
      <c r="A13" s="284"/>
      <c r="B13" s="411" t="s">
        <v>434</v>
      </c>
      <c r="C13" s="411"/>
      <c r="D13" s="411"/>
      <c r="E13" s="411"/>
      <c r="F13" s="411"/>
      <c r="G13" s="411"/>
      <c r="H13" s="411"/>
      <c r="I13" s="288"/>
      <c r="J13" s="85"/>
      <c r="K13" s="85"/>
      <c r="L13" s="85"/>
    </row>
    <row r="14" spans="1:12">
      <c r="A14" s="129"/>
      <c r="B14" s="296"/>
      <c r="C14" s="419" t="s">
        <v>119</v>
      </c>
      <c r="D14" s="419"/>
      <c r="E14" s="419"/>
      <c r="F14" s="419"/>
      <c r="G14" s="419"/>
      <c r="H14" s="419"/>
      <c r="I14" s="288"/>
      <c r="J14" s="85"/>
      <c r="K14" s="85"/>
      <c r="L14" s="85"/>
    </row>
    <row r="15" spans="1:12">
      <c r="A15" s="129"/>
      <c r="B15" s="40"/>
      <c r="C15" s="410" t="s">
        <v>233</v>
      </c>
      <c r="D15" s="410"/>
      <c r="E15" s="410"/>
      <c r="F15" s="410"/>
      <c r="G15" s="410"/>
      <c r="H15" s="410"/>
      <c r="I15" s="85"/>
      <c r="J15" s="85"/>
      <c r="K15" s="85"/>
      <c r="L15" s="85"/>
    </row>
    <row r="16" spans="1:12">
      <c r="A16" s="129"/>
      <c r="B16" s="40"/>
      <c r="C16" s="416" t="s">
        <v>234</v>
      </c>
      <c r="D16" s="410"/>
      <c r="E16" s="410"/>
      <c r="F16" s="410"/>
      <c r="G16" s="410"/>
      <c r="H16" s="410"/>
      <c r="I16" s="85"/>
      <c r="J16" s="85"/>
      <c r="K16" s="85"/>
      <c r="L16" s="85"/>
    </row>
    <row r="17" spans="1:12">
      <c r="A17" s="129"/>
      <c r="B17" s="40"/>
      <c r="C17" s="410" t="s">
        <v>235</v>
      </c>
      <c r="D17" s="410"/>
      <c r="E17" s="410"/>
      <c r="F17" s="410"/>
      <c r="G17" s="410"/>
      <c r="H17" s="410"/>
      <c r="I17" s="85"/>
      <c r="J17" s="85"/>
      <c r="K17" s="85"/>
      <c r="L17" s="85"/>
    </row>
    <row r="18" spans="1:12">
      <c r="A18" s="129"/>
      <c r="B18" s="40"/>
      <c r="C18" s="410" t="s">
        <v>236</v>
      </c>
      <c r="D18" s="410"/>
      <c r="E18" s="410"/>
      <c r="F18" s="410"/>
      <c r="G18" s="410"/>
      <c r="H18" s="410"/>
      <c r="I18" s="85"/>
      <c r="J18" s="85"/>
      <c r="K18" s="85"/>
      <c r="L18" s="85"/>
    </row>
    <row r="19" spans="1:12">
      <c r="A19" s="129"/>
      <c r="B19" s="40"/>
      <c r="C19" s="417" t="s">
        <v>15</v>
      </c>
      <c r="D19" s="418"/>
      <c r="E19" s="418"/>
      <c r="F19" s="418"/>
      <c r="G19" s="418"/>
      <c r="H19" s="418"/>
      <c r="I19" s="85"/>
      <c r="J19" s="85"/>
      <c r="K19" s="85"/>
      <c r="L19" s="85"/>
    </row>
    <row r="20" spans="1:12">
      <c r="A20" s="129"/>
      <c r="B20" s="40"/>
      <c r="C20" s="419" t="s">
        <v>19</v>
      </c>
      <c r="D20" s="410"/>
      <c r="E20" s="410"/>
      <c r="F20" s="410"/>
      <c r="G20" s="410"/>
      <c r="H20" s="410"/>
      <c r="I20" s="85"/>
      <c r="J20" s="85"/>
      <c r="K20" s="85"/>
      <c r="L20" s="85"/>
    </row>
    <row r="21" spans="1:12">
      <c r="A21" s="129"/>
      <c r="B21" s="40"/>
      <c r="C21" s="420" t="s">
        <v>20</v>
      </c>
      <c r="D21" s="421"/>
      <c r="E21" s="421"/>
      <c r="F21" s="421"/>
      <c r="G21" s="421"/>
      <c r="H21" s="422"/>
      <c r="I21" s="172"/>
      <c r="J21" s="172"/>
      <c r="K21" s="172"/>
      <c r="L21" s="172"/>
    </row>
    <row r="22" spans="1:12" ht="25.5" customHeight="1">
      <c r="A22" s="129"/>
      <c r="B22" s="40"/>
      <c r="C22" s="423" t="s">
        <v>420</v>
      </c>
      <c r="D22" s="410"/>
      <c r="E22" s="410"/>
      <c r="F22" s="410"/>
      <c r="G22" s="410"/>
      <c r="H22" s="410"/>
      <c r="I22" s="172"/>
      <c r="J22" s="172"/>
      <c r="K22" s="172"/>
      <c r="L22" s="172"/>
    </row>
    <row r="23" spans="1:12">
      <c r="A23" s="129"/>
      <c r="B23" s="40"/>
      <c r="C23" s="413" t="s">
        <v>0</v>
      </c>
      <c r="D23" s="414"/>
      <c r="E23" s="414"/>
      <c r="F23" s="414"/>
      <c r="G23" s="414"/>
      <c r="H23" s="415"/>
      <c r="I23" s="172"/>
      <c r="J23" s="172"/>
      <c r="K23" s="172"/>
      <c r="L23" s="172"/>
    </row>
    <row r="24" spans="1:12">
      <c r="A24" s="129"/>
      <c r="B24" s="40"/>
      <c r="C24" s="413" t="s">
        <v>436</v>
      </c>
      <c r="D24" s="414"/>
      <c r="E24" s="414"/>
      <c r="F24" s="414"/>
      <c r="G24" s="414"/>
      <c r="H24" s="415"/>
      <c r="I24" s="172"/>
      <c r="J24" s="172"/>
      <c r="K24" s="172"/>
      <c r="L24" s="172"/>
    </row>
    <row r="25" spans="1:12">
      <c r="A25" s="129"/>
      <c r="B25" s="40"/>
      <c r="C25" s="413" t="s">
        <v>437</v>
      </c>
      <c r="D25" s="414"/>
      <c r="E25" s="414"/>
      <c r="F25" s="414"/>
      <c r="G25" s="414"/>
      <c r="H25" s="415"/>
      <c r="I25" s="172"/>
      <c r="J25" s="172"/>
      <c r="K25" s="172"/>
      <c r="L25" s="172"/>
    </row>
    <row r="26" spans="1:12">
      <c r="A26" s="129"/>
      <c r="B26" s="16"/>
      <c r="C26" s="413" t="s">
        <v>1</v>
      </c>
      <c r="D26" s="414"/>
      <c r="E26" s="414"/>
      <c r="F26" s="414"/>
      <c r="G26" s="414"/>
      <c r="H26" s="415"/>
      <c r="I26" s="172"/>
      <c r="J26" s="172"/>
      <c r="K26" s="172"/>
      <c r="L26" s="172"/>
    </row>
    <row r="27" spans="1:12">
      <c r="A27" s="284"/>
      <c r="B27" s="411" t="s">
        <v>431</v>
      </c>
      <c r="C27" s="411"/>
      <c r="D27" s="411"/>
      <c r="E27" s="411"/>
      <c r="F27" s="411"/>
      <c r="G27" s="411"/>
      <c r="H27" s="411"/>
      <c r="I27" s="288"/>
      <c r="J27" s="85"/>
      <c r="K27" s="85"/>
      <c r="L27" s="85"/>
    </row>
    <row r="28" spans="1:12">
      <c r="A28" s="129"/>
      <c r="B28" s="11"/>
      <c r="C28" s="410" t="s">
        <v>31</v>
      </c>
      <c r="D28" s="410"/>
      <c r="E28" s="410"/>
      <c r="F28" s="410"/>
      <c r="G28" s="410"/>
      <c r="H28" s="410"/>
      <c r="I28" s="85"/>
      <c r="J28" s="85"/>
      <c r="K28" s="85"/>
      <c r="L28" s="85"/>
    </row>
    <row r="29" spans="1:12">
      <c r="A29" s="129"/>
      <c r="B29" s="40"/>
      <c r="C29" s="427" t="s">
        <v>255</v>
      </c>
      <c r="D29" s="427"/>
      <c r="E29" s="427"/>
      <c r="F29" s="427"/>
      <c r="G29" s="427"/>
      <c r="H29" s="427"/>
      <c r="I29" s="85"/>
      <c r="J29" s="85"/>
      <c r="K29" s="85"/>
      <c r="L29" s="85"/>
    </row>
    <row r="30" spans="1:12">
      <c r="A30" s="129"/>
      <c r="B30" s="40"/>
      <c r="C30" s="410" t="s">
        <v>237</v>
      </c>
      <c r="D30" s="410"/>
      <c r="E30" s="410"/>
      <c r="F30" s="410"/>
      <c r="G30" s="410"/>
      <c r="H30" s="410"/>
      <c r="I30" s="85"/>
      <c r="J30" s="85"/>
      <c r="K30" s="85"/>
      <c r="L30" s="85"/>
    </row>
    <row r="31" spans="1:12">
      <c r="A31" s="129"/>
      <c r="B31" s="40"/>
      <c r="C31" s="419" t="s">
        <v>416</v>
      </c>
      <c r="D31" s="410"/>
      <c r="E31" s="410"/>
      <c r="F31" s="410"/>
      <c r="G31" s="410"/>
      <c r="H31" s="410"/>
      <c r="I31" s="85"/>
      <c r="J31" s="85"/>
      <c r="K31" s="85"/>
      <c r="L31" s="85"/>
    </row>
    <row r="32" spans="1:12">
      <c r="A32" s="129"/>
      <c r="B32" s="40"/>
      <c r="C32" s="410" t="s">
        <v>142</v>
      </c>
      <c r="D32" s="410"/>
      <c r="E32" s="410"/>
      <c r="F32" s="410"/>
      <c r="G32" s="410"/>
      <c r="H32" s="410"/>
      <c r="I32" s="85"/>
      <c r="J32" s="85"/>
      <c r="K32" s="85"/>
      <c r="L32" s="85"/>
    </row>
    <row r="33" spans="1:12">
      <c r="A33" s="129"/>
      <c r="B33" s="40"/>
      <c r="C33" s="410" t="s">
        <v>238</v>
      </c>
      <c r="D33" s="410"/>
      <c r="E33" s="410"/>
      <c r="F33" s="410"/>
      <c r="G33" s="410"/>
      <c r="H33" s="410"/>
      <c r="I33" s="85"/>
      <c r="J33" s="85"/>
      <c r="K33" s="85"/>
      <c r="L33" s="85"/>
    </row>
    <row r="34" spans="1:12">
      <c r="A34" s="129"/>
      <c r="B34" s="16"/>
      <c r="C34" s="410" t="s">
        <v>239</v>
      </c>
      <c r="D34" s="410"/>
      <c r="E34" s="410"/>
      <c r="F34" s="410"/>
      <c r="G34" s="410"/>
      <c r="H34" s="410"/>
      <c r="I34" s="85"/>
      <c r="J34" s="85"/>
      <c r="K34" s="85"/>
      <c r="L34" s="85"/>
    </row>
    <row r="35" spans="1:12">
      <c r="A35" s="284"/>
      <c r="B35" s="411" t="s">
        <v>432</v>
      </c>
      <c r="C35" s="411"/>
      <c r="D35" s="411"/>
      <c r="E35" s="411"/>
      <c r="F35" s="411"/>
      <c r="G35" s="411"/>
      <c r="H35" s="411"/>
      <c r="I35" s="288"/>
      <c r="J35" s="288"/>
      <c r="K35" s="288"/>
      <c r="L35" s="288"/>
    </row>
    <row r="36" spans="1:12">
      <c r="A36" s="129"/>
      <c r="B36" s="11"/>
      <c r="C36" s="418" t="s">
        <v>246</v>
      </c>
      <c r="D36" s="418"/>
      <c r="E36" s="418"/>
      <c r="F36" s="418"/>
      <c r="G36" s="418"/>
      <c r="H36" s="418"/>
      <c r="I36" s="85"/>
      <c r="J36" s="85"/>
      <c r="K36" s="85"/>
      <c r="L36" s="85"/>
    </row>
    <row r="37" spans="1:12">
      <c r="A37" s="129"/>
      <c r="B37" s="40"/>
      <c r="C37" s="418" t="s">
        <v>245</v>
      </c>
      <c r="D37" s="418"/>
      <c r="E37" s="418"/>
      <c r="F37" s="418"/>
      <c r="G37" s="418"/>
      <c r="H37" s="418"/>
      <c r="I37" s="301"/>
      <c r="J37" s="85"/>
      <c r="K37" s="85"/>
      <c r="L37" s="85"/>
    </row>
    <row r="38" spans="1:12">
      <c r="A38" s="129"/>
      <c r="B38" s="40"/>
      <c r="C38" s="418" t="s">
        <v>244</v>
      </c>
      <c r="D38" s="418"/>
      <c r="E38" s="418"/>
      <c r="F38" s="418"/>
      <c r="G38" s="418"/>
      <c r="H38" s="418"/>
      <c r="I38" s="85"/>
      <c r="J38" s="85"/>
      <c r="K38" s="85"/>
      <c r="L38" s="85"/>
    </row>
    <row r="39" spans="1:12">
      <c r="A39" s="129"/>
      <c r="B39" s="40"/>
      <c r="C39" s="410" t="s">
        <v>243</v>
      </c>
      <c r="D39" s="410"/>
      <c r="E39" s="410"/>
      <c r="F39" s="410"/>
      <c r="G39" s="410"/>
      <c r="H39" s="410"/>
      <c r="I39" s="188"/>
      <c r="J39" s="85"/>
      <c r="K39" s="85"/>
      <c r="L39" s="85"/>
    </row>
    <row r="40" spans="1:12">
      <c r="A40" s="129"/>
      <c r="B40" s="40"/>
      <c r="C40" s="410" t="s">
        <v>242</v>
      </c>
      <c r="D40" s="410"/>
      <c r="E40" s="410"/>
      <c r="F40" s="410"/>
      <c r="G40" s="410"/>
      <c r="H40" s="410"/>
      <c r="I40" s="188"/>
      <c r="J40" s="85"/>
      <c r="K40" s="85"/>
      <c r="L40" s="85"/>
    </row>
    <row r="41" spans="1:12">
      <c r="A41" s="129"/>
      <c r="B41" s="40"/>
      <c r="C41" s="410" t="s">
        <v>241</v>
      </c>
      <c r="D41" s="410"/>
      <c r="E41" s="410"/>
      <c r="F41" s="410"/>
      <c r="G41" s="410"/>
      <c r="H41" s="410"/>
      <c r="I41" s="188"/>
      <c r="J41" s="85"/>
      <c r="K41" s="85"/>
      <c r="L41" s="85"/>
    </row>
    <row r="42" spans="1:12">
      <c r="A42" s="129"/>
      <c r="B42" s="16"/>
      <c r="C42" s="410" t="s">
        <v>240</v>
      </c>
      <c r="D42" s="410"/>
      <c r="E42" s="410"/>
      <c r="F42" s="410"/>
      <c r="G42" s="410"/>
      <c r="H42" s="410"/>
      <c r="I42" s="85"/>
      <c r="J42" s="85"/>
      <c r="K42" s="85"/>
      <c r="L42" s="85"/>
    </row>
    <row r="43" spans="1:12">
      <c r="A43" s="284"/>
      <c r="B43" s="411" t="s">
        <v>433</v>
      </c>
      <c r="C43" s="411"/>
      <c r="D43" s="411"/>
      <c r="E43" s="411"/>
      <c r="F43" s="411"/>
      <c r="G43" s="411"/>
      <c r="H43" s="411"/>
      <c r="I43" s="288"/>
      <c r="J43" s="85"/>
      <c r="K43" s="85"/>
      <c r="L43" s="85"/>
    </row>
    <row r="44" spans="1:12">
      <c r="A44" s="129"/>
      <c r="B44" s="295"/>
      <c r="C44" s="413" t="s">
        <v>3</v>
      </c>
      <c r="D44" s="425"/>
      <c r="E44" s="425"/>
      <c r="F44" s="425"/>
      <c r="G44" s="425"/>
      <c r="H44" s="426"/>
      <c r="I44" s="169"/>
      <c r="J44" s="85"/>
      <c r="K44" s="85"/>
      <c r="L44" s="85"/>
    </row>
    <row r="45" spans="1:12">
      <c r="A45" s="129"/>
      <c r="B45" s="300"/>
      <c r="C45" s="413" t="s">
        <v>4</v>
      </c>
      <c r="D45" s="425"/>
      <c r="E45" s="425"/>
      <c r="F45" s="425"/>
      <c r="G45" s="425"/>
      <c r="H45" s="426"/>
      <c r="I45" s="169"/>
      <c r="J45" s="85"/>
      <c r="K45" s="85"/>
      <c r="L45" s="85"/>
    </row>
    <row r="46" spans="1:12">
      <c r="A46" s="129"/>
      <c r="B46" s="300"/>
      <c r="C46" s="413" t="s">
        <v>5</v>
      </c>
      <c r="D46" s="425"/>
      <c r="E46" s="425"/>
      <c r="F46" s="425"/>
      <c r="G46" s="425"/>
      <c r="H46" s="426"/>
      <c r="I46" s="169"/>
      <c r="J46" s="85"/>
      <c r="K46" s="85"/>
      <c r="L46" s="85"/>
    </row>
    <row r="47" spans="1:12">
      <c r="A47" s="428"/>
      <c r="B47" s="429"/>
      <c r="C47" s="429"/>
      <c r="D47" s="429"/>
      <c r="E47" s="429"/>
      <c r="F47" s="429"/>
      <c r="G47" s="429"/>
      <c r="H47" s="430"/>
      <c r="I47" s="85"/>
      <c r="J47" s="85"/>
      <c r="K47" s="85"/>
      <c r="L47" s="85"/>
    </row>
    <row r="48" spans="1:12">
      <c r="A48" s="412" t="s">
        <v>247</v>
      </c>
      <c r="B48" s="412"/>
      <c r="C48" s="412"/>
      <c r="D48" s="412"/>
      <c r="E48" s="412"/>
      <c r="F48" s="412"/>
      <c r="G48" s="412"/>
      <c r="H48" s="412"/>
      <c r="I48" s="168"/>
      <c r="J48" s="85"/>
      <c r="K48" s="85"/>
      <c r="L48" s="85"/>
    </row>
    <row r="49" spans="1:12">
      <c r="A49" s="38"/>
      <c r="B49" s="411" t="s">
        <v>248</v>
      </c>
      <c r="C49" s="411"/>
      <c r="D49" s="411"/>
      <c r="E49" s="411"/>
      <c r="F49" s="411"/>
      <c r="G49" s="411"/>
      <c r="H49" s="411"/>
      <c r="I49" s="168"/>
      <c r="J49" s="85"/>
      <c r="K49" s="85"/>
      <c r="L49" s="85"/>
    </row>
    <row r="50" spans="1:12">
      <c r="A50" s="129"/>
      <c r="B50" s="11"/>
      <c r="C50" s="410" t="s">
        <v>249</v>
      </c>
      <c r="D50" s="410"/>
      <c r="E50" s="410"/>
      <c r="F50" s="410"/>
      <c r="G50" s="410"/>
      <c r="H50" s="410"/>
      <c r="I50" s="85"/>
      <c r="J50" s="85"/>
      <c r="K50" s="85"/>
      <c r="L50" s="85"/>
    </row>
    <row r="51" spans="1:12">
      <c r="A51" s="129"/>
      <c r="B51" s="40"/>
      <c r="C51" s="410" t="s">
        <v>256</v>
      </c>
      <c r="D51" s="410"/>
      <c r="E51" s="410"/>
      <c r="F51" s="410"/>
      <c r="G51" s="410"/>
      <c r="H51" s="410"/>
      <c r="I51" s="85"/>
      <c r="J51" s="85"/>
      <c r="K51" s="85"/>
      <c r="L51" s="85"/>
    </row>
    <row r="52" spans="1:12">
      <c r="A52" s="129"/>
      <c r="B52" s="16"/>
      <c r="C52" s="434" t="s">
        <v>141</v>
      </c>
      <c r="D52" s="414"/>
      <c r="E52" s="414"/>
      <c r="F52" s="414"/>
      <c r="G52" s="414"/>
      <c r="H52" s="415"/>
      <c r="I52" s="85"/>
      <c r="J52" s="85"/>
      <c r="K52" s="85"/>
      <c r="L52" s="85"/>
    </row>
    <row r="53" spans="1:12">
      <c r="A53" s="284"/>
      <c r="B53" s="411" t="s">
        <v>435</v>
      </c>
      <c r="C53" s="411"/>
      <c r="D53" s="411"/>
      <c r="E53" s="411"/>
      <c r="F53" s="411"/>
      <c r="G53" s="411"/>
      <c r="H53" s="411"/>
      <c r="I53" s="288"/>
      <c r="J53" s="85"/>
      <c r="K53" s="85"/>
      <c r="L53" s="85"/>
    </row>
    <row r="54" spans="1:12">
      <c r="A54" s="129"/>
      <c r="B54" s="296"/>
      <c r="C54" s="413" t="s">
        <v>119</v>
      </c>
      <c r="D54" s="425"/>
      <c r="E54" s="425"/>
      <c r="F54" s="425"/>
      <c r="G54" s="425"/>
      <c r="H54" s="426"/>
      <c r="I54" s="288"/>
      <c r="J54" s="85"/>
      <c r="K54" s="85"/>
      <c r="L54" s="85"/>
    </row>
    <row r="55" spans="1:12">
      <c r="A55" s="129"/>
      <c r="B55" s="40"/>
      <c r="C55" s="410" t="s">
        <v>233</v>
      </c>
      <c r="D55" s="410"/>
      <c r="E55" s="410"/>
      <c r="F55" s="410"/>
      <c r="G55" s="410"/>
      <c r="H55" s="410"/>
      <c r="I55" s="85"/>
      <c r="J55" s="85"/>
      <c r="K55" s="85"/>
      <c r="L55" s="85"/>
    </row>
    <row r="56" spans="1:12">
      <c r="A56" s="129"/>
      <c r="B56" s="40"/>
      <c r="C56" s="416" t="s">
        <v>234</v>
      </c>
      <c r="D56" s="410"/>
      <c r="E56" s="410"/>
      <c r="F56" s="410"/>
      <c r="G56" s="410"/>
      <c r="H56" s="410"/>
      <c r="I56" s="85"/>
      <c r="J56" s="85"/>
      <c r="K56" s="85"/>
      <c r="L56" s="85"/>
    </row>
    <row r="57" spans="1:12">
      <c r="A57" s="129"/>
      <c r="B57" s="40"/>
      <c r="C57" s="410" t="s">
        <v>235</v>
      </c>
      <c r="D57" s="410"/>
      <c r="E57" s="410"/>
      <c r="F57" s="410"/>
      <c r="G57" s="410"/>
      <c r="H57" s="410"/>
      <c r="I57" s="85"/>
      <c r="J57" s="85"/>
      <c r="K57" s="85"/>
      <c r="L57" s="85"/>
    </row>
    <row r="58" spans="1:12">
      <c r="A58" s="129"/>
      <c r="B58" s="40"/>
      <c r="C58" s="410" t="s">
        <v>236</v>
      </c>
      <c r="D58" s="410"/>
      <c r="E58" s="410"/>
      <c r="F58" s="410"/>
      <c r="G58" s="410"/>
      <c r="H58" s="410"/>
      <c r="I58" s="85"/>
      <c r="J58" s="85"/>
      <c r="K58" s="85"/>
      <c r="L58" s="85"/>
    </row>
    <row r="59" spans="1:12">
      <c r="A59" s="129"/>
      <c r="B59" s="40"/>
      <c r="C59" s="417" t="s">
        <v>15</v>
      </c>
      <c r="D59" s="418"/>
      <c r="E59" s="418"/>
      <c r="F59" s="418"/>
      <c r="G59" s="418"/>
      <c r="H59" s="418"/>
      <c r="I59" s="85"/>
      <c r="J59" s="85"/>
      <c r="K59" s="85"/>
      <c r="L59" s="85"/>
    </row>
    <row r="60" spans="1:12">
      <c r="A60" s="129"/>
      <c r="B60" s="40"/>
      <c r="C60" s="419" t="s">
        <v>19</v>
      </c>
      <c r="D60" s="410"/>
      <c r="E60" s="410"/>
      <c r="F60" s="410"/>
      <c r="G60" s="410"/>
      <c r="H60" s="410"/>
      <c r="I60" s="85"/>
      <c r="J60" s="85"/>
      <c r="K60" s="85"/>
      <c r="L60" s="85"/>
    </row>
    <row r="61" spans="1:12">
      <c r="A61" s="129"/>
      <c r="B61" s="40"/>
      <c r="C61" s="436" t="s">
        <v>20</v>
      </c>
      <c r="D61" s="437"/>
      <c r="E61" s="437"/>
      <c r="F61" s="437"/>
      <c r="G61" s="437"/>
      <c r="H61" s="438"/>
      <c r="I61" s="172"/>
      <c r="J61" s="172"/>
      <c r="K61" s="172"/>
      <c r="L61" s="172"/>
    </row>
    <row r="62" spans="1:12" ht="25.5" customHeight="1">
      <c r="A62" s="129"/>
      <c r="B62" s="40"/>
      <c r="C62" s="423" t="s">
        <v>420</v>
      </c>
      <c r="D62" s="410"/>
      <c r="E62" s="410"/>
      <c r="F62" s="410"/>
      <c r="G62" s="410"/>
      <c r="H62" s="410"/>
      <c r="I62" s="172"/>
      <c r="J62" s="172"/>
      <c r="K62" s="172"/>
      <c r="L62" s="172"/>
    </row>
    <row r="63" spans="1:12">
      <c r="A63" s="129"/>
      <c r="B63" s="40"/>
      <c r="C63" s="424" t="s">
        <v>0</v>
      </c>
      <c r="D63" s="414"/>
      <c r="E63" s="414"/>
      <c r="F63" s="414"/>
      <c r="G63" s="414"/>
      <c r="H63" s="415"/>
      <c r="I63" s="172"/>
      <c r="J63" s="172"/>
      <c r="K63" s="172"/>
      <c r="L63" s="172"/>
    </row>
    <row r="64" spans="1:12">
      <c r="A64" s="129"/>
      <c r="B64" s="40"/>
      <c r="C64" s="424" t="s">
        <v>436</v>
      </c>
      <c r="D64" s="414"/>
      <c r="E64" s="414"/>
      <c r="F64" s="414"/>
      <c r="G64" s="414"/>
      <c r="H64" s="415"/>
      <c r="I64" s="172"/>
      <c r="J64" s="172"/>
      <c r="K64" s="172"/>
      <c r="L64" s="172"/>
    </row>
    <row r="65" spans="1:12">
      <c r="A65" s="129"/>
      <c r="B65" s="16"/>
      <c r="C65" s="424" t="s">
        <v>2</v>
      </c>
      <c r="D65" s="414"/>
      <c r="E65" s="414"/>
      <c r="F65" s="414"/>
      <c r="G65" s="414"/>
      <c r="H65" s="415"/>
      <c r="I65" s="172"/>
      <c r="J65" s="172"/>
      <c r="K65" s="172"/>
      <c r="L65" s="172"/>
    </row>
    <row r="66" spans="1:12">
      <c r="A66" s="284"/>
      <c r="B66" s="411" t="s">
        <v>250</v>
      </c>
      <c r="C66" s="410"/>
      <c r="D66" s="410"/>
      <c r="E66" s="410"/>
      <c r="F66" s="410"/>
      <c r="G66" s="410"/>
      <c r="H66" s="410"/>
      <c r="I66" s="288"/>
      <c r="J66" s="85"/>
      <c r="K66" s="85"/>
      <c r="L66" s="85"/>
    </row>
    <row r="67" spans="1:12">
      <c r="A67" s="129"/>
      <c r="B67" s="295"/>
      <c r="C67" s="413" t="s">
        <v>3</v>
      </c>
      <c r="D67" s="425"/>
      <c r="E67" s="425"/>
      <c r="F67" s="425"/>
      <c r="G67" s="425"/>
      <c r="H67" s="426"/>
      <c r="I67" s="85"/>
      <c r="J67" s="85"/>
      <c r="K67" s="85"/>
      <c r="L67" s="85"/>
    </row>
    <row r="68" spans="1:12">
      <c r="A68" s="129"/>
      <c r="B68" s="300"/>
      <c r="C68" s="413" t="s">
        <v>4</v>
      </c>
      <c r="D68" s="425"/>
      <c r="E68" s="425"/>
      <c r="F68" s="425"/>
      <c r="G68" s="425"/>
      <c r="H68" s="426"/>
      <c r="I68" s="85"/>
      <c r="J68" s="85"/>
      <c r="K68" s="85"/>
      <c r="L68" s="85"/>
    </row>
    <row r="69" spans="1:12">
      <c r="A69" s="129"/>
      <c r="B69" s="300"/>
      <c r="C69" s="413" t="s">
        <v>5</v>
      </c>
      <c r="D69" s="425"/>
      <c r="E69" s="425"/>
      <c r="F69" s="425"/>
      <c r="G69" s="425"/>
      <c r="H69" s="426"/>
      <c r="I69" s="85"/>
      <c r="J69" s="85"/>
      <c r="K69" s="85"/>
      <c r="L69" s="85"/>
    </row>
    <row r="70" spans="1:12">
      <c r="A70" s="428"/>
      <c r="B70" s="429"/>
      <c r="C70" s="429"/>
      <c r="D70" s="429"/>
      <c r="E70" s="429"/>
      <c r="F70" s="429"/>
      <c r="G70" s="429"/>
      <c r="H70" s="430"/>
      <c r="I70" s="85"/>
      <c r="J70" s="85"/>
      <c r="K70" s="85"/>
      <c r="L70" s="85"/>
    </row>
    <row r="71" spans="1:12">
      <c r="A71" s="412" t="s">
        <v>6</v>
      </c>
      <c r="B71" s="412"/>
      <c r="C71" s="412"/>
      <c r="D71" s="412"/>
      <c r="E71" s="412"/>
      <c r="F71" s="412"/>
      <c r="G71" s="412"/>
      <c r="H71" s="412"/>
      <c r="I71" s="168"/>
      <c r="J71" s="85"/>
      <c r="K71" s="85"/>
      <c r="L71" s="85"/>
    </row>
    <row r="72" spans="1:12">
      <c r="A72" s="443"/>
      <c r="B72" s="444"/>
      <c r="C72" s="444"/>
      <c r="D72" s="444"/>
      <c r="E72" s="444"/>
      <c r="F72" s="444"/>
      <c r="G72" s="444"/>
      <c r="H72" s="445"/>
      <c r="I72" s="168"/>
      <c r="J72" s="85"/>
      <c r="K72" s="85"/>
      <c r="L72" s="85"/>
    </row>
    <row r="73" spans="1:12" ht="25.5" customHeight="1">
      <c r="A73" s="451" t="s">
        <v>21</v>
      </c>
      <c r="B73" s="452"/>
      <c r="C73" s="452"/>
      <c r="D73" s="452"/>
      <c r="E73" s="452"/>
      <c r="F73" s="452"/>
      <c r="G73" s="452"/>
      <c r="H73" s="453"/>
      <c r="I73" s="174"/>
      <c r="J73" s="172">
        <f>SUM(J74:J75)</f>
        <v>3232</v>
      </c>
      <c r="K73" s="172"/>
      <c r="L73" s="172"/>
    </row>
    <row r="74" spans="1:12">
      <c r="A74" s="38"/>
      <c r="B74" s="410" t="s">
        <v>251</v>
      </c>
      <c r="C74" s="410"/>
      <c r="D74" s="410"/>
      <c r="E74" s="410"/>
      <c r="F74" s="410"/>
      <c r="G74" s="410"/>
      <c r="H74" s="410"/>
      <c r="I74" s="85"/>
      <c r="J74" s="85">
        <v>3232</v>
      </c>
      <c r="K74" s="85"/>
      <c r="L74" s="85"/>
    </row>
    <row r="75" spans="1:12">
      <c r="A75" s="284"/>
      <c r="B75" s="410" t="s">
        <v>252</v>
      </c>
      <c r="C75" s="410"/>
      <c r="D75" s="410"/>
      <c r="E75" s="410"/>
      <c r="F75" s="410"/>
      <c r="G75" s="410"/>
      <c r="H75" s="410"/>
      <c r="I75" s="85"/>
      <c r="J75" s="85"/>
      <c r="K75" s="85"/>
      <c r="L75" s="85"/>
    </row>
    <row r="76" spans="1:12">
      <c r="A76" s="442"/>
      <c r="B76" s="410"/>
      <c r="C76" s="410"/>
      <c r="D76" s="410"/>
      <c r="E76" s="410"/>
      <c r="F76" s="410"/>
      <c r="G76" s="410"/>
      <c r="H76" s="410"/>
      <c r="I76" s="85"/>
      <c r="J76" s="85"/>
      <c r="K76" s="85"/>
      <c r="L76" s="85"/>
    </row>
    <row r="77" spans="1:12">
      <c r="A77" s="412" t="s">
        <v>7</v>
      </c>
      <c r="B77" s="412"/>
      <c r="C77" s="412"/>
      <c r="D77" s="412"/>
      <c r="E77" s="412"/>
      <c r="F77" s="412"/>
      <c r="G77" s="412"/>
      <c r="H77" s="412"/>
      <c r="I77" s="168">
        <f>I78+I84</f>
        <v>92478</v>
      </c>
      <c r="J77" s="168">
        <f>J78+J84</f>
        <v>90868</v>
      </c>
      <c r="K77" s="168">
        <f>K78+K84</f>
        <v>0</v>
      </c>
      <c r="L77" s="85"/>
    </row>
    <row r="78" spans="1:12">
      <c r="A78" s="38"/>
      <c r="B78" s="410" t="s">
        <v>253</v>
      </c>
      <c r="C78" s="410"/>
      <c r="D78" s="410"/>
      <c r="E78" s="410"/>
      <c r="F78" s="410"/>
      <c r="G78" s="410"/>
      <c r="H78" s="410"/>
      <c r="I78" s="85">
        <f>SUM(I79:I83)</f>
        <v>92478</v>
      </c>
      <c r="J78" s="85">
        <f>SUM(J79:J83)</f>
        <v>90868</v>
      </c>
      <c r="K78" s="85"/>
      <c r="L78" s="85"/>
    </row>
    <row r="79" spans="1:12">
      <c r="A79" s="129"/>
      <c r="B79" s="287"/>
      <c r="C79" s="413" t="s">
        <v>10</v>
      </c>
      <c r="D79" s="414"/>
      <c r="E79" s="414"/>
      <c r="F79" s="414"/>
      <c r="G79" s="414"/>
      <c r="H79" s="415"/>
      <c r="I79" s="85"/>
      <c r="J79" s="85"/>
      <c r="K79" s="85"/>
      <c r="L79" s="85"/>
    </row>
    <row r="80" spans="1:12">
      <c r="A80" s="129"/>
      <c r="B80" s="299"/>
      <c r="C80" s="413" t="s">
        <v>11</v>
      </c>
      <c r="D80" s="414"/>
      <c r="E80" s="414"/>
      <c r="F80" s="414"/>
      <c r="G80" s="414"/>
      <c r="H80" s="415"/>
      <c r="I80" s="85"/>
      <c r="J80" s="85"/>
      <c r="K80" s="85"/>
      <c r="L80" s="85"/>
    </row>
    <row r="81" spans="1:12">
      <c r="A81" s="129"/>
      <c r="B81" s="299"/>
      <c r="C81" s="413" t="s">
        <v>12</v>
      </c>
      <c r="D81" s="414"/>
      <c r="E81" s="414"/>
      <c r="F81" s="414"/>
      <c r="G81" s="414"/>
      <c r="H81" s="415"/>
      <c r="I81" s="85"/>
      <c r="J81" s="85"/>
      <c r="K81" s="85"/>
      <c r="L81" s="85"/>
    </row>
    <row r="82" spans="1:12">
      <c r="A82" s="129"/>
      <c r="B82" s="299"/>
      <c r="C82" s="413" t="s">
        <v>13</v>
      </c>
      <c r="D82" s="414"/>
      <c r="E82" s="414"/>
      <c r="F82" s="414"/>
      <c r="G82" s="414"/>
      <c r="H82" s="415"/>
      <c r="I82" s="188">
        <v>92478</v>
      </c>
      <c r="J82" s="85">
        <v>90868</v>
      </c>
      <c r="K82" s="85"/>
      <c r="L82" s="85"/>
    </row>
    <row r="83" spans="1:12">
      <c r="A83" s="129"/>
      <c r="B83" s="285"/>
      <c r="C83" s="413" t="s">
        <v>14</v>
      </c>
      <c r="D83" s="414"/>
      <c r="E83" s="414"/>
      <c r="F83" s="414"/>
      <c r="G83" s="414"/>
      <c r="H83" s="415"/>
      <c r="I83" s="85"/>
      <c r="J83" s="85"/>
      <c r="K83" s="85"/>
      <c r="L83" s="85"/>
    </row>
    <row r="84" spans="1:12">
      <c r="A84" s="284"/>
      <c r="B84" s="418" t="s">
        <v>254</v>
      </c>
      <c r="C84" s="418"/>
      <c r="D84" s="418"/>
      <c r="E84" s="418"/>
      <c r="F84" s="418"/>
      <c r="G84" s="418"/>
      <c r="H84" s="418"/>
      <c r="I84" s="85"/>
      <c r="J84" s="85"/>
      <c r="K84" s="85"/>
      <c r="L84" s="85"/>
    </row>
    <row r="85" spans="1:12">
      <c r="A85" s="129"/>
      <c r="B85" s="332"/>
      <c r="C85" s="413" t="s">
        <v>10</v>
      </c>
      <c r="D85" s="414"/>
      <c r="E85" s="414"/>
      <c r="F85" s="414"/>
      <c r="G85" s="414"/>
      <c r="H85" s="415"/>
      <c r="I85" s="85"/>
      <c r="J85" s="85"/>
      <c r="K85" s="85"/>
      <c r="L85" s="85"/>
    </row>
    <row r="86" spans="1:12">
      <c r="A86" s="129"/>
      <c r="B86" s="333"/>
      <c r="C86" s="413" t="s">
        <v>11</v>
      </c>
      <c r="D86" s="414"/>
      <c r="E86" s="414"/>
      <c r="F86" s="414"/>
      <c r="G86" s="414"/>
      <c r="H86" s="415"/>
      <c r="I86" s="85"/>
      <c r="J86" s="85"/>
      <c r="K86" s="85"/>
      <c r="L86" s="85"/>
    </row>
    <row r="87" spans="1:12">
      <c r="A87" s="129"/>
      <c r="B87" s="333"/>
      <c r="C87" s="413" t="s">
        <v>12</v>
      </c>
      <c r="D87" s="414"/>
      <c r="E87" s="414"/>
      <c r="F87" s="414"/>
      <c r="G87" s="414"/>
      <c r="H87" s="415"/>
      <c r="I87" s="85"/>
      <c r="J87" s="85"/>
      <c r="K87" s="85"/>
      <c r="L87" s="85"/>
    </row>
    <row r="88" spans="1:12">
      <c r="A88" s="129"/>
      <c r="B88" s="333"/>
      <c r="C88" s="413" t="s">
        <v>13</v>
      </c>
      <c r="D88" s="414"/>
      <c r="E88" s="414"/>
      <c r="F88" s="414"/>
      <c r="G88" s="414"/>
      <c r="H88" s="415"/>
      <c r="I88" s="306"/>
      <c r="J88" s="85"/>
      <c r="K88" s="85"/>
      <c r="L88" s="85"/>
    </row>
    <row r="89" spans="1:12">
      <c r="A89" s="129"/>
      <c r="B89" s="333"/>
      <c r="C89" s="413" t="s">
        <v>14</v>
      </c>
      <c r="D89" s="414"/>
      <c r="E89" s="414"/>
      <c r="F89" s="414"/>
      <c r="G89" s="414"/>
      <c r="H89" s="415"/>
      <c r="I89" s="85"/>
      <c r="J89" s="85"/>
      <c r="K89" s="85"/>
      <c r="L89" s="85"/>
    </row>
    <row r="90" spans="1:12">
      <c r="A90" s="442"/>
      <c r="B90" s="442"/>
      <c r="C90" s="410"/>
      <c r="D90" s="410"/>
      <c r="E90" s="410"/>
      <c r="F90" s="410"/>
      <c r="G90" s="410"/>
      <c r="H90" s="410"/>
      <c r="I90" s="85"/>
      <c r="J90" s="85"/>
      <c r="K90" s="85"/>
      <c r="L90" s="85"/>
    </row>
    <row r="91" spans="1:12">
      <c r="A91" s="412" t="s">
        <v>8</v>
      </c>
      <c r="B91" s="412"/>
      <c r="C91" s="412"/>
      <c r="D91" s="412"/>
      <c r="E91" s="412"/>
      <c r="F91" s="412"/>
      <c r="G91" s="412"/>
      <c r="H91" s="412"/>
      <c r="I91" s="85"/>
      <c r="J91" s="85"/>
      <c r="K91" s="85"/>
      <c r="L91" s="85"/>
    </row>
    <row r="92" spans="1:12">
      <c r="A92" s="443"/>
      <c r="B92" s="444"/>
      <c r="C92" s="444"/>
      <c r="D92" s="444"/>
      <c r="E92" s="444"/>
      <c r="F92" s="444"/>
      <c r="G92" s="444"/>
      <c r="H92" s="445"/>
      <c r="I92" s="85"/>
      <c r="J92" s="85"/>
      <c r="K92" s="85"/>
      <c r="L92" s="85"/>
    </row>
    <row r="93" spans="1:12">
      <c r="A93" s="412" t="s">
        <v>9</v>
      </c>
      <c r="B93" s="412"/>
      <c r="C93" s="412"/>
      <c r="D93" s="412"/>
      <c r="E93" s="412"/>
      <c r="F93" s="412"/>
      <c r="G93" s="412"/>
      <c r="H93" s="412"/>
      <c r="I93" s="168">
        <f>I12+I48+I73+I77+I91</f>
        <v>92478</v>
      </c>
      <c r="J93" s="168">
        <f>J12+J48+J73+J77+J91</f>
        <v>94100</v>
      </c>
      <c r="K93" s="85"/>
      <c r="L93" s="85"/>
    </row>
    <row r="96" spans="1:12" ht="13.5">
      <c r="A96" s="449" t="s">
        <v>619</v>
      </c>
      <c r="B96" s="449"/>
      <c r="C96" s="449"/>
      <c r="D96" s="449"/>
      <c r="E96" s="449"/>
      <c r="F96" s="449"/>
      <c r="G96" s="449"/>
      <c r="H96" s="449"/>
      <c r="I96" s="449"/>
      <c r="J96" s="449"/>
      <c r="K96" s="449"/>
      <c r="L96" s="449"/>
    </row>
    <row r="97" spans="1:7" ht="14.25">
      <c r="A97" s="409" t="s">
        <v>663</v>
      </c>
      <c r="B97" s="408"/>
      <c r="C97" s="408"/>
      <c r="D97" s="408"/>
      <c r="E97" s="408"/>
      <c r="F97" s="408"/>
      <c r="G97" s="408"/>
    </row>
  </sheetData>
  <mergeCells count="90">
    <mergeCell ref="A96:L96"/>
    <mergeCell ref="C17:H17"/>
    <mergeCell ref="C18:H18"/>
    <mergeCell ref="A11:H11"/>
    <mergeCell ref="A12:H12"/>
    <mergeCell ref="B13:H13"/>
    <mergeCell ref="C14:H14"/>
    <mergeCell ref="C15:H15"/>
    <mergeCell ref="C16:H16"/>
    <mergeCell ref="C23:H23"/>
    <mergeCell ref="C24:H24"/>
    <mergeCell ref="C25:H25"/>
    <mergeCell ref="C26:H26"/>
    <mergeCell ref="C19:H19"/>
    <mergeCell ref="C20:H20"/>
    <mergeCell ref="C21:H21"/>
    <mergeCell ref="C22:H22"/>
    <mergeCell ref="B27:H27"/>
    <mergeCell ref="C28:H28"/>
    <mergeCell ref="C41:H41"/>
    <mergeCell ref="C42:H42"/>
    <mergeCell ref="C31:H31"/>
    <mergeCell ref="C32:H32"/>
    <mergeCell ref="C33:H33"/>
    <mergeCell ref="C34:H34"/>
    <mergeCell ref="C37:H37"/>
    <mergeCell ref="C38:H38"/>
    <mergeCell ref="B35:H35"/>
    <mergeCell ref="C36:H36"/>
    <mergeCell ref="C29:H29"/>
    <mergeCell ref="C30:H30"/>
    <mergeCell ref="C39:H39"/>
    <mergeCell ref="C40:H40"/>
    <mergeCell ref="B49:H49"/>
    <mergeCell ref="C50:H50"/>
    <mergeCell ref="C59:H59"/>
    <mergeCell ref="B53:H53"/>
    <mergeCell ref="C54:H54"/>
    <mergeCell ref="C51:H51"/>
    <mergeCell ref="C52:H52"/>
    <mergeCell ref="A47:H47"/>
    <mergeCell ref="A48:H48"/>
    <mergeCell ref="B43:H43"/>
    <mergeCell ref="C44:H44"/>
    <mergeCell ref="C45:H45"/>
    <mergeCell ref="C46:H46"/>
    <mergeCell ref="C61:H61"/>
    <mergeCell ref="C62:H62"/>
    <mergeCell ref="C55:H55"/>
    <mergeCell ref="C56:H56"/>
    <mergeCell ref="C57:H57"/>
    <mergeCell ref="C58:H58"/>
    <mergeCell ref="C60:H60"/>
    <mergeCell ref="C89:H89"/>
    <mergeCell ref="A77:H77"/>
    <mergeCell ref="B78:H78"/>
    <mergeCell ref="C87:H87"/>
    <mergeCell ref="C63:H63"/>
    <mergeCell ref="C64:H64"/>
    <mergeCell ref="A71:H71"/>
    <mergeCell ref="A72:H72"/>
    <mergeCell ref="C65:H65"/>
    <mergeCell ref="B66:H66"/>
    <mergeCell ref="A73:H73"/>
    <mergeCell ref="B74:H74"/>
    <mergeCell ref="C67:H67"/>
    <mergeCell ref="C68:H68"/>
    <mergeCell ref="C69:H69"/>
    <mergeCell ref="A70:H70"/>
    <mergeCell ref="C83:H83"/>
    <mergeCell ref="B84:H84"/>
    <mergeCell ref="B75:H75"/>
    <mergeCell ref="A76:H76"/>
    <mergeCell ref="C88:H88"/>
    <mergeCell ref="A97:G97"/>
    <mergeCell ref="K1:L1"/>
    <mergeCell ref="A91:H91"/>
    <mergeCell ref="A92:H92"/>
    <mergeCell ref="A93:H93"/>
    <mergeCell ref="A3:L3"/>
    <mergeCell ref="A4:L4"/>
    <mergeCell ref="A5:L5"/>
    <mergeCell ref="A6:L6"/>
    <mergeCell ref="C85:H85"/>
    <mergeCell ref="C86:H86"/>
    <mergeCell ref="A90:H90"/>
    <mergeCell ref="C79:H79"/>
    <mergeCell ref="C80:H80"/>
    <mergeCell ref="C81:H81"/>
    <mergeCell ref="C82:H82"/>
  </mergeCells>
  <phoneticPr fontId="2" type="noConversion"/>
  <pageMargins left="0.78740157480314965" right="0.78740157480314965" top="0.39370078740157483" bottom="0.39370078740157483" header="0.31496062992125984" footer="0.31496062992125984"/>
  <pageSetup paperSize="9"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2060"/>
  </sheetPr>
  <dimension ref="A2:P60"/>
  <sheetViews>
    <sheetView topLeftCell="A44" zoomScaleNormal="100" workbookViewId="0">
      <selection activeCell="A61" sqref="A61"/>
    </sheetView>
  </sheetViews>
  <sheetFormatPr defaultRowHeight="12.75"/>
  <cols>
    <col min="2" max="2" width="41.85546875" customWidth="1"/>
    <col min="5" max="5" width="14.5703125" customWidth="1"/>
    <col min="8" max="8" width="10.28515625" customWidth="1"/>
    <col min="9" max="9" width="12.7109375" customWidth="1"/>
    <col min="12" max="12" width="10.42578125" customWidth="1"/>
    <col min="13" max="13" width="10.7109375" customWidth="1"/>
    <col min="15" max="15" width="12.28515625" customWidth="1"/>
  </cols>
  <sheetData>
    <row r="2" spans="1:16" ht="14.25">
      <c r="A2" s="450" t="s">
        <v>576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</row>
    <row r="3" spans="1:16" ht="14.25">
      <c r="A3" s="450" t="s">
        <v>402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</row>
    <row r="4" spans="1:16" ht="14.25">
      <c r="A4" s="450" t="s">
        <v>30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</row>
    <row r="5" spans="1:16" ht="16.5">
      <c r="A5" s="450" t="s">
        <v>621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</row>
    <row r="8" spans="1:16" ht="16.5">
      <c r="A8" s="127" t="s">
        <v>30</v>
      </c>
    </row>
    <row r="9" spans="1:16" ht="15.75">
      <c r="A9" s="102" t="s">
        <v>259</v>
      </c>
    </row>
    <row r="10" spans="1:16" ht="15.75">
      <c r="B10" s="303"/>
      <c r="C10" s="180"/>
      <c r="D10" s="276"/>
      <c r="E10" s="302"/>
      <c r="F10" s="276"/>
      <c r="G10" s="276"/>
      <c r="H10" s="302"/>
      <c r="I10" s="276"/>
      <c r="J10" s="302"/>
      <c r="K10" s="302"/>
      <c r="L10" s="302"/>
      <c r="M10" s="302"/>
      <c r="N10" s="302"/>
      <c r="O10" s="304"/>
    </row>
    <row r="11" spans="1:16">
      <c r="A11" s="456" t="s">
        <v>95</v>
      </c>
      <c r="B11" s="457"/>
      <c r="C11" s="458" t="s">
        <v>59</v>
      </c>
      <c r="D11" s="459" t="s">
        <v>125</v>
      </c>
      <c r="E11" s="457"/>
      <c r="F11" s="457"/>
      <c r="G11" s="457"/>
      <c r="H11" s="457"/>
      <c r="I11" s="459" t="s">
        <v>126</v>
      </c>
      <c r="J11" s="457"/>
      <c r="K11" s="457"/>
      <c r="L11" s="459" t="s">
        <v>127</v>
      </c>
      <c r="M11" s="457"/>
      <c r="N11" s="459" t="s">
        <v>300</v>
      </c>
      <c r="O11" s="454" t="s">
        <v>415</v>
      </c>
    </row>
    <row r="12" spans="1:16" ht="38.25" customHeight="1">
      <c r="A12" s="457"/>
      <c r="B12" s="457"/>
      <c r="C12" s="457"/>
      <c r="D12" s="261" t="s">
        <v>405</v>
      </c>
      <c r="E12" s="261" t="s">
        <v>408</v>
      </c>
      <c r="F12" s="261" t="s">
        <v>406</v>
      </c>
      <c r="G12" s="261" t="s">
        <v>299</v>
      </c>
      <c r="H12" s="261" t="s">
        <v>409</v>
      </c>
      <c r="I12" s="261" t="s">
        <v>144</v>
      </c>
      <c r="J12" s="261" t="s">
        <v>411</v>
      </c>
      <c r="K12" s="261" t="s">
        <v>412</v>
      </c>
      <c r="L12" s="261" t="s">
        <v>413</v>
      </c>
      <c r="M12" s="261" t="s">
        <v>414</v>
      </c>
      <c r="N12" s="457"/>
      <c r="O12" s="455"/>
    </row>
    <row r="13" spans="1:16" ht="15">
      <c r="A13" s="108" t="s">
        <v>394</v>
      </c>
      <c r="B13" s="109"/>
      <c r="C13" s="202">
        <f>SUM(C14:C22)</f>
        <v>94100</v>
      </c>
      <c r="D13" s="203"/>
      <c r="E13" s="203"/>
      <c r="F13" s="203"/>
      <c r="G13" s="204"/>
      <c r="H13" s="205"/>
      <c r="I13" s="205"/>
      <c r="J13" s="205"/>
      <c r="K13" s="205"/>
      <c r="L13" s="205"/>
      <c r="M13" s="205"/>
      <c r="N13" s="205"/>
      <c r="O13" s="205"/>
      <c r="P13" s="308"/>
    </row>
    <row r="14" spans="1:16" ht="25.5" customHeight="1">
      <c r="A14" s="339" t="s">
        <v>440</v>
      </c>
      <c r="B14" s="336" t="s">
        <v>441</v>
      </c>
      <c r="C14" s="203">
        <f>SUM(D14:P14)</f>
        <v>80722</v>
      </c>
      <c r="D14" s="203">
        <v>55940</v>
      </c>
      <c r="E14" s="203">
        <v>15103</v>
      </c>
      <c r="F14" s="203">
        <v>9618</v>
      </c>
      <c r="G14" s="205"/>
      <c r="H14" s="205"/>
      <c r="I14" s="203">
        <v>61</v>
      </c>
      <c r="J14" s="203"/>
      <c r="K14" s="205"/>
      <c r="L14" s="205"/>
      <c r="M14" s="205"/>
      <c r="N14" s="203"/>
      <c r="O14" s="205"/>
      <c r="P14" s="308"/>
    </row>
    <row r="15" spans="1:16">
      <c r="A15" s="340" t="s">
        <v>442</v>
      </c>
      <c r="B15" s="337" t="s">
        <v>443</v>
      </c>
      <c r="C15" s="203">
        <f>SUM(D15:P15)</f>
        <v>13378</v>
      </c>
      <c r="D15" s="203">
        <v>7835</v>
      </c>
      <c r="E15" s="203">
        <v>2264</v>
      </c>
      <c r="F15" s="203">
        <v>3279</v>
      </c>
      <c r="G15" s="205"/>
      <c r="H15" s="205"/>
      <c r="I15" s="205">
        <v>0</v>
      </c>
      <c r="J15" s="205"/>
      <c r="K15" s="205"/>
      <c r="L15" s="205"/>
      <c r="M15" s="205"/>
      <c r="N15" s="205"/>
      <c r="O15" s="205"/>
      <c r="P15" s="308"/>
    </row>
    <row r="16" spans="1:16">
      <c r="A16" s="106"/>
      <c r="B16" s="29"/>
      <c r="C16" s="203"/>
      <c r="D16" s="203"/>
      <c r="E16" s="203"/>
      <c r="F16" s="203"/>
      <c r="G16" s="205"/>
      <c r="H16" s="205"/>
      <c r="I16" s="205"/>
      <c r="J16" s="205"/>
      <c r="K16" s="205"/>
      <c r="L16" s="205"/>
      <c r="M16" s="205"/>
      <c r="N16" s="205"/>
      <c r="O16" s="205"/>
      <c r="P16" s="308"/>
    </row>
    <row r="17" spans="1:16">
      <c r="A17" s="106"/>
      <c r="B17" s="29"/>
      <c r="C17" s="203"/>
      <c r="D17" s="203"/>
      <c r="E17" s="203"/>
      <c r="F17" s="203"/>
      <c r="G17" s="205"/>
      <c r="H17" s="205"/>
      <c r="I17" s="205"/>
      <c r="J17" s="205"/>
      <c r="K17" s="205"/>
      <c r="L17" s="205"/>
      <c r="M17" s="205"/>
      <c r="N17" s="205"/>
      <c r="O17" s="205"/>
      <c r="P17" s="308"/>
    </row>
    <row r="18" spans="1:16">
      <c r="A18" s="106"/>
      <c r="B18" s="29"/>
      <c r="C18" s="203"/>
      <c r="D18" s="203"/>
      <c r="E18" s="203"/>
      <c r="F18" s="203"/>
      <c r="G18" s="205"/>
      <c r="H18" s="205"/>
      <c r="I18" s="205"/>
      <c r="J18" s="205"/>
      <c r="K18" s="205"/>
      <c r="L18" s="205"/>
      <c r="M18" s="205"/>
      <c r="N18" s="205"/>
      <c r="O18" s="205"/>
      <c r="P18" s="308"/>
    </row>
    <row r="19" spans="1:16">
      <c r="A19" s="106"/>
      <c r="B19" s="29"/>
      <c r="C19" s="203"/>
      <c r="D19" s="203"/>
      <c r="E19" s="203"/>
      <c r="F19" s="203"/>
      <c r="G19" s="205"/>
      <c r="H19" s="205"/>
      <c r="I19" s="205"/>
      <c r="J19" s="205"/>
      <c r="K19" s="205"/>
      <c r="L19" s="205"/>
      <c r="M19" s="205"/>
      <c r="N19" s="205"/>
      <c r="O19" s="205"/>
      <c r="P19" s="308"/>
    </row>
    <row r="20" spans="1:16">
      <c r="A20" s="106"/>
      <c r="B20" s="29"/>
      <c r="C20" s="203"/>
      <c r="D20" s="203"/>
      <c r="E20" s="203"/>
      <c r="F20" s="203"/>
      <c r="G20" s="205"/>
      <c r="H20" s="205"/>
      <c r="I20" s="205"/>
      <c r="J20" s="205"/>
      <c r="K20" s="205"/>
      <c r="L20" s="205"/>
      <c r="M20" s="205"/>
      <c r="N20" s="205"/>
      <c r="O20" s="205"/>
      <c r="P20" s="308"/>
    </row>
    <row r="21" spans="1:16">
      <c r="A21" s="106"/>
      <c r="B21" s="29"/>
      <c r="C21" s="203"/>
      <c r="D21" s="203"/>
      <c r="E21" s="203"/>
      <c r="F21" s="203"/>
      <c r="G21" s="205"/>
      <c r="H21" s="205"/>
      <c r="I21" s="205"/>
      <c r="J21" s="205"/>
      <c r="K21" s="205"/>
      <c r="L21" s="205"/>
      <c r="M21" s="205"/>
      <c r="N21" s="205"/>
      <c r="O21" s="205"/>
      <c r="P21" s="308"/>
    </row>
    <row r="22" spans="1:16">
      <c r="A22" s="106"/>
      <c r="B22" s="29"/>
      <c r="C22" s="203"/>
      <c r="D22" s="203"/>
      <c r="E22" s="203"/>
      <c r="F22" s="203"/>
      <c r="G22" s="205"/>
      <c r="H22" s="205"/>
      <c r="I22" s="205"/>
      <c r="J22" s="205"/>
      <c r="K22" s="205"/>
      <c r="L22" s="205"/>
      <c r="M22" s="205"/>
      <c r="N22" s="205"/>
      <c r="O22" s="205"/>
      <c r="P22" s="308"/>
    </row>
    <row r="23" spans="1:16">
      <c r="A23" s="106"/>
      <c r="B23" s="29"/>
      <c r="C23" s="203"/>
      <c r="D23" s="203"/>
      <c r="E23" s="203"/>
      <c r="F23" s="203"/>
      <c r="G23" s="205"/>
      <c r="H23" s="205"/>
      <c r="I23" s="205"/>
      <c r="J23" s="205"/>
      <c r="K23" s="205"/>
      <c r="L23" s="205"/>
      <c r="M23" s="205"/>
      <c r="N23" s="205"/>
      <c r="O23" s="205"/>
      <c r="P23" s="308"/>
    </row>
    <row r="24" spans="1:16" ht="15">
      <c r="A24" s="108"/>
      <c r="B24" s="109"/>
      <c r="C24" s="202"/>
      <c r="D24" s="203"/>
      <c r="E24" s="203"/>
      <c r="F24" s="203"/>
      <c r="G24" s="204"/>
      <c r="H24" s="205"/>
      <c r="I24" s="205"/>
      <c r="J24" s="205"/>
      <c r="K24" s="205"/>
      <c r="L24" s="205"/>
      <c r="M24" s="205"/>
      <c r="N24" s="205"/>
      <c r="O24" s="205"/>
      <c r="P24" s="308"/>
    </row>
    <row r="25" spans="1:16">
      <c r="A25" s="106"/>
      <c r="B25" s="29"/>
      <c r="C25" s="203"/>
      <c r="D25" s="203"/>
      <c r="E25" s="203"/>
      <c r="F25" s="203"/>
      <c r="G25" s="205"/>
      <c r="H25" s="205"/>
      <c r="I25" s="205"/>
      <c r="J25" s="205"/>
      <c r="K25" s="205"/>
      <c r="L25" s="205"/>
      <c r="M25" s="205"/>
      <c r="N25" s="205"/>
      <c r="O25" s="205"/>
      <c r="P25" s="308"/>
    </row>
    <row r="26" spans="1:16">
      <c r="A26" s="106"/>
      <c r="B26" s="29"/>
      <c r="C26" s="203"/>
      <c r="D26" s="203"/>
      <c r="E26" s="203"/>
      <c r="F26" s="203"/>
      <c r="G26" s="205"/>
      <c r="H26" s="205"/>
      <c r="I26" s="205"/>
      <c r="J26" s="205"/>
      <c r="K26" s="205"/>
      <c r="L26" s="205"/>
      <c r="M26" s="205"/>
      <c r="N26" s="205"/>
      <c r="O26" s="205"/>
      <c r="P26" s="308"/>
    </row>
    <row r="27" spans="1:16">
      <c r="A27" s="106"/>
      <c r="B27" s="29"/>
      <c r="C27" s="203"/>
      <c r="D27" s="203"/>
      <c r="E27" s="203"/>
      <c r="F27" s="203"/>
      <c r="G27" s="205"/>
      <c r="H27" s="205"/>
      <c r="I27" s="205"/>
      <c r="J27" s="205"/>
      <c r="K27" s="205"/>
      <c r="L27" s="205"/>
      <c r="M27" s="205"/>
      <c r="N27" s="205"/>
      <c r="O27" s="205"/>
      <c r="P27" s="308"/>
    </row>
    <row r="28" spans="1:16">
      <c r="A28" s="1"/>
      <c r="B28" s="29"/>
      <c r="C28" s="203"/>
      <c r="D28" s="203"/>
      <c r="E28" s="203"/>
      <c r="F28" s="203"/>
      <c r="G28" s="205"/>
      <c r="H28" s="205"/>
      <c r="I28" s="205"/>
      <c r="J28" s="205"/>
      <c r="K28" s="205"/>
      <c r="L28" s="205"/>
      <c r="M28" s="205"/>
      <c r="N28" s="205"/>
      <c r="O28" s="205"/>
      <c r="P28" s="308"/>
    </row>
    <row r="29" spans="1:16" ht="15">
      <c r="A29" s="108"/>
      <c r="B29" s="109"/>
      <c r="C29" s="202"/>
      <c r="D29" s="203"/>
      <c r="E29" s="203"/>
      <c r="F29" s="203"/>
      <c r="G29" s="204"/>
      <c r="H29" s="205"/>
      <c r="I29" s="205"/>
      <c r="J29" s="205"/>
      <c r="K29" s="205"/>
      <c r="L29" s="205"/>
      <c r="M29" s="205"/>
      <c r="N29" s="205"/>
      <c r="O29" s="205"/>
      <c r="P29" s="308"/>
    </row>
    <row r="30" spans="1:16">
      <c r="A30" s="106"/>
      <c r="B30" s="29"/>
      <c r="C30" s="203"/>
      <c r="D30" s="203"/>
      <c r="E30" s="203"/>
      <c r="F30" s="203"/>
      <c r="G30" s="205"/>
      <c r="H30" s="205"/>
      <c r="I30" s="205"/>
      <c r="J30" s="205"/>
      <c r="K30" s="205"/>
      <c r="L30" s="205"/>
      <c r="M30" s="205"/>
      <c r="N30" s="205"/>
      <c r="O30" s="205"/>
      <c r="P30" s="308"/>
    </row>
    <row r="31" spans="1:16">
      <c r="A31" s="106"/>
      <c r="B31" s="29"/>
      <c r="C31" s="203"/>
      <c r="D31" s="203"/>
      <c r="E31" s="203"/>
      <c r="F31" s="203"/>
      <c r="G31" s="205"/>
      <c r="H31" s="205"/>
      <c r="I31" s="205"/>
      <c r="J31" s="205"/>
      <c r="K31" s="205"/>
      <c r="L31" s="205"/>
      <c r="M31" s="205"/>
      <c r="N31" s="205"/>
      <c r="O31" s="205"/>
      <c r="P31" s="308"/>
    </row>
    <row r="32" spans="1:16">
      <c r="A32" s="106"/>
      <c r="B32" s="29"/>
      <c r="C32" s="203"/>
      <c r="D32" s="203"/>
      <c r="E32" s="203"/>
      <c r="F32" s="203"/>
      <c r="G32" s="205"/>
      <c r="H32" s="205"/>
      <c r="I32" s="205"/>
      <c r="J32" s="205"/>
      <c r="K32" s="205"/>
      <c r="L32" s="205"/>
      <c r="M32" s="205"/>
      <c r="N32" s="205"/>
      <c r="O32" s="205"/>
      <c r="P32" s="308"/>
    </row>
    <row r="33" spans="1:16">
      <c r="A33" s="1"/>
      <c r="B33" s="29"/>
      <c r="C33" s="203"/>
      <c r="D33" s="203"/>
      <c r="E33" s="203"/>
      <c r="F33" s="203"/>
      <c r="G33" s="205"/>
      <c r="H33" s="205"/>
      <c r="I33" s="205"/>
      <c r="J33" s="205"/>
      <c r="K33" s="205"/>
      <c r="L33" s="205"/>
      <c r="M33" s="205"/>
      <c r="N33" s="205"/>
      <c r="O33" s="205"/>
      <c r="P33" s="308"/>
    </row>
    <row r="34" spans="1:16" ht="15">
      <c r="A34" s="108"/>
      <c r="B34" s="109"/>
      <c r="C34" s="202"/>
      <c r="D34" s="203"/>
      <c r="E34" s="203"/>
      <c r="F34" s="203"/>
      <c r="G34" s="204"/>
      <c r="H34" s="205"/>
      <c r="I34" s="205"/>
      <c r="J34" s="205"/>
      <c r="K34" s="205"/>
      <c r="L34" s="205"/>
      <c r="M34" s="205"/>
      <c r="N34" s="205"/>
      <c r="O34" s="205"/>
      <c r="P34" s="308"/>
    </row>
    <row r="35" spans="1:16">
      <c r="A35" s="106"/>
      <c r="B35" s="29"/>
      <c r="C35" s="203"/>
      <c r="D35" s="203"/>
      <c r="E35" s="203"/>
      <c r="F35" s="203"/>
      <c r="G35" s="205"/>
      <c r="H35" s="205"/>
      <c r="I35" s="205"/>
      <c r="J35" s="205"/>
      <c r="K35" s="205"/>
      <c r="L35" s="205"/>
      <c r="M35" s="205"/>
      <c r="N35" s="205"/>
      <c r="O35" s="205"/>
      <c r="P35" s="308"/>
    </row>
    <row r="36" spans="1:16">
      <c r="A36" s="106"/>
      <c r="B36" s="29"/>
      <c r="C36" s="203"/>
      <c r="D36" s="203"/>
      <c r="E36" s="203"/>
      <c r="F36" s="203"/>
      <c r="G36" s="205"/>
      <c r="H36" s="205"/>
      <c r="I36" s="205"/>
      <c r="J36" s="205"/>
      <c r="K36" s="205"/>
      <c r="L36" s="205"/>
      <c r="M36" s="205"/>
      <c r="N36" s="205"/>
      <c r="O36" s="205"/>
      <c r="P36" s="308"/>
    </row>
    <row r="37" spans="1:16">
      <c r="A37" s="106"/>
      <c r="B37" s="29"/>
      <c r="C37" s="203"/>
      <c r="D37" s="203"/>
      <c r="E37" s="203"/>
      <c r="F37" s="203"/>
      <c r="G37" s="205"/>
      <c r="H37" s="205"/>
      <c r="I37" s="205"/>
      <c r="J37" s="205"/>
      <c r="K37" s="205"/>
      <c r="L37" s="205"/>
      <c r="M37" s="205"/>
      <c r="N37" s="205"/>
      <c r="O37" s="205"/>
      <c r="P37" s="308"/>
    </row>
    <row r="38" spans="1:16">
      <c r="A38" s="106"/>
      <c r="B38" s="29"/>
      <c r="C38" s="203"/>
      <c r="D38" s="203"/>
      <c r="E38" s="203"/>
      <c r="F38" s="203"/>
      <c r="G38" s="205"/>
      <c r="H38" s="205"/>
      <c r="I38" s="205"/>
      <c r="J38" s="205"/>
      <c r="K38" s="205"/>
      <c r="L38" s="205"/>
      <c r="M38" s="205"/>
      <c r="N38" s="205"/>
      <c r="O38" s="205"/>
      <c r="P38" s="308"/>
    </row>
    <row r="39" spans="1:16">
      <c r="A39" s="106"/>
      <c r="B39" s="29"/>
      <c r="C39" s="203"/>
      <c r="D39" s="203"/>
      <c r="E39" s="203"/>
      <c r="F39" s="203"/>
      <c r="G39" s="205"/>
      <c r="H39" s="205"/>
      <c r="I39" s="205"/>
      <c r="J39" s="205"/>
      <c r="K39" s="205"/>
      <c r="L39" s="205"/>
      <c r="M39" s="205"/>
      <c r="N39" s="205"/>
      <c r="O39" s="205"/>
      <c r="P39" s="308"/>
    </row>
    <row r="40" spans="1:16">
      <c r="A40" s="106"/>
      <c r="B40" s="29"/>
      <c r="C40" s="203"/>
      <c r="D40" s="203"/>
      <c r="E40" s="203"/>
      <c r="F40" s="203"/>
      <c r="G40" s="205"/>
      <c r="H40" s="205"/>
      <c r="I40" s="205"/>
      <c r="J40" s="205"/>
      <c r="K40" s="205"/>
      <c r="L40" s="205"/>
      <c r="M40" s="205"/>
      <c r="N40" s="205"/>
      <c r="O40" s="205"/>
      <c r="P40" s="308"/>
    </row>
    <row r="41" spans="1:16">
      <c r="A41" s="106"/>
      <c r="B41" s="29"/>
      <c r="C41" s="203"/>
      <c r="D41" s="203"/>
      <c r="E41" s="203"/>
      <c r="F41" s="203"/>
      <c r="G41" s="205"/>
      <c r="H41" s="205"/>
      <c r="I41" s="205"/>
      <c r="J41" s="205"/>
      <c r="K41" s="205"/>
      <c r="L41" s="205"/>
      <c r="M41" s="205"/>
      <c r="N41" s="205"/>
      <c r="O41" s="205"/>
      <c r="P41" s="308"/>
    </row>
    <row r="42" spans="1:16">
      <c r="A42" s="106"/>
      <c r="B42" s="29"/>
      <c r="C42" s="203"/>
      <c r="D42" s="203"/>
      <c r="E42" s="203"/>
      <c r="F42" s="203"/>
      <c r="G42" s="205"/>
      <c r="H42" s="205"/>
      <c r="I42" s="205"/>
      <c r="J42" s="205"/>
      <c r="K42" s="205"/>
      <c r="L42" s="205"/>
      <c r="M42" s="205"/>
      <c r="N42" s="205"/>
      <c r="O42" s="205"/>
      <c r="P42" s="308"/>
    </row>
    <row r="43" spans="1:16">
      <c r="A43" s="106"/>
      <c r="B43" s="29"/>
      <c r="C43" s="203"/>
      <c r="D43" s="203"/>
      <c r="E43" s="203"/>
      <c r="F43" s="203"/>
      <c r="G43" s="205"/>
      <c r="H43" s="205"/>
      <c r="I43" s="205"/>
      <c r="J43" s="205"/>
      <c r="K43" s="205"/>
      <c r="L43" s="205"/>
      <c r="M43" s="205"/>
      <c r="N43" s="205"/>
      <c r="O43" s="205"/>
      <c r="P43" s="308"/>
    </row>
    <row r="44" spans="1:16">
      <c r="A44" s="106"/>
      <c r="B44" s="29"/>
      <c r="C44" s="203"/>
      <c r="D44" s="203"/>
      <c r="E44" s="203"/>
      <c r="F44" s="203"/>
      <c r="G44" s="205"/>
      <c r="H44" s="205"/>
      <c r="I44" s="205"/>
      <c r="J44" s="205"/>
      <c r="K44" s="205"/>
      <c r="L44" s="205"/>
      <c r="M44" s="205"/>
      <c r="N44" s="205"/>
      <c r="O44" s="205"/>
      <c r="P44" s="308"/>
    </row>
    <row r="45" spans="1:16">
      <c r="A45" s="106"/>
      <c r="B45" s="29"/>
      <c r="C45" s="203"/>
      <c r="D45" s="203"/>
      <c r="E45" s="203"/>
      <c r="F45" s="203"/>
      <c r="G45" s="205"/>
      <c r="H45" s="205"/>
      <c r="I45" s="205"/>
      <c r="J45" s="205"/>
      <c r="K45" s="205"/>
      <c r="L45" s="205"/>
      <c r="M45" s="205"/>
      <c r="N45" s="205"/>
      <c r="O45" s="205"/>
      <c r="P45" s="308"/>
    </row>
    <row r="46" spans="1:16">
      <c r="A46" s="106"/>
      <c r="B46" s="29"/>
      <c r="C46" s="203"/>
      <c r="D46" s="203"/>
      <c r="E46" s="203"/>
      <c r="F46" s="203"/>
      <c r="G46" s="205"/>
      <c r="H46" s="205"/>
      <c r="I46" s="205"/>
      <c r="J46" s="205"/>
      <c r="K46" s="205"/>
      <c r="L46" s="205"/>
      <c r="M46" s="205"/>
      <c r="N46" s="205"/>
      <c r="O46" s="205"/>
      <c r="P46" s="308"/>
    </row>
    <row r="47" spans="1:16">
      <c r="A47" s="106"/>
      <c r="B47" s="29"/>
      <c r="C47" s="203"/>
      <c r="D47" s="203"/>
      <c r="E47" s="203"/>
      <c r="F47" s="203"/>
      <c r="G47" s="205"/>
      <c r="H47" s="205"/>
      <c r="I47" s="205"/>
      <c r="J47" s="205"/>
      <c r="K47" s="205"/>
      <c r="L47" s="205"/>
      <c r="M47" s="205"/>
      <c r="N47" s="205"/>
      <c r="O47" s="205"/>
      <c r="P47" s="308"/>
    </row>
    <row r="48" spans="1:16">
      <c r="A48" s="106"/>
      <c r="B48" s="29"/>
      <c r="C48" s="203"/>
      <c r="D48" s="203"/>
      <c r="E48" s="203"/>
      <c r="F48" s="203"/>
      <c r="G48" s="205"/>
      <c r="H48" s="205"/>
      <c r="I48" s="205"/>
      <c r="J48" s="205"/>
      <c r="K48" s="205"/>
      <c r="L48" s="205"/>
      <c r="M48" s="205"/>
      <c r="N48" s="205"/>
      <c r="O48" s="205"/>
      <c r="P48" s="308"/>
    </row>
    <row r="49" spans="1:16">
      <c r="A49" s="106"/>
      <c r="B49" s="29"/>
      <c r="C49" s="203"/>
      <c r="D49" s="203"/>
      <c r="E49" s="203"/>
      <c r="F49" s="203"/>
      <c r="G49" s="205"/>
      <c r="H49" s="205"/>
      <c r="I49" s="205"/>
      <c r="J49" s="205"/>
      <c r="K49" s="205"/>
      <c r="L49" s="205"/>
      <c r="M49" s="205"/>
      <c r="N49" s="205"/>
      <c r="O49" s="205"/>
      <c r="P49" s="308"/>
    </row>
    <row r="50" spans="1:16">
      <c r="A50" s="106"/>
      <c r="B50" s="29"/>
      <c r="C50" s="203"/>
      <c r="D50" s="203"/>
      <c r="E50" s="203"/>
      <c r="F50" s="203"/>
      <c r="G50" s="205"/>
      <c r="H50" s="205"/>
      <c r="I50" s="205"/>
      <c r="J50" s="205"/>
      <c r="K50" s="205"/>
      <c r="L50" s="205"/>
      <c r="M50" s="205"/>
      <c r="N50" s="205"/>
      <c r="O50" s="205"/>
      <c r="P50" s="308"/>
    </row>
    <row r="51" spans="1:16">
      <c r="A51" s="106"/>
      <c r="B51" s="29"/>
      <c r="C51" s="203"/>
      <c r="D51" s="203"/>
      <c r="E51" s="203"/>
      <c r="F51" s="203"/>
      <c r="G51" s="205"/>
      <c r="H51" s="205"/>
      <c r="I51" s="205"/>
      <c r="J51" s="205"/>
      <c r="K51" s="205"/>
      <c r="L51" s="205"/>
      <c r="M51" s="205"/>
      <c r="N51" s="205"/>
      <c r="O51" s="205"/>
      <c r="P51" s="308"/>
    </row>
    <row r="52" spans="1:16">
      <c r="A52" s="106"/>
      <c r="B52" s="29"/>
      <c r="C52" s="203"/>
      <c r="D52" s="203"/>
      <c r="E52" s="203"/>
      <c r="F52" s="203"/>
      <c r="G52" s="205"/>
      <c r="H52" s="205"/>
      <c r="I52" s="205"/>
      <c r="J52" s="205"/>
      <c r="K52" s="205"/>
      <c r="L52" s="205"/>
      <c r="M52" s="205"/>
      <c r="N52" s="205"/>
      <c r="O52" s="205"/>
      <c r="P52" s="308"/>
    </row>
    <row r="53" spans="1:16">
      <c r="A53" s="106"/>
      <c r="B53" s="29"/>
      <c r="C53" s="203"/>
      <c r="D53" s="203"/>
      <c r="E53" s="203"/>
      <c r="F53" s="203"/>
      <c r="G53" s="205"/>
      <c r="H53" s="205"/>
      <c r="I53" s="205"/>
      <c r="J53" s="205"/>
      <c r="K53" s="205"/>
      <c r="L53" s="205"/>
      <c r="M53" s="205"/>
      <c r="N53" s="205"/>
      <c r="O53" s="205"/>
      <c r="P53" s="308"/>
    </row>
    <row r="54" spans="1:16">
      <c r="A54" s="106"/>
      <c r="B54" s="29"/>
      <c r="C54" s="203"/>
      <c r="D54" s="203"/>
      <c r="E54" s="203"/>
      <c r="F54" s="203"/>
      <c r="G54" s="205"/>
      <c r="H54" s="205"/>
      <c r="I54" s="205"/>
      <c r="J54" s="205"/>
      <c r="K54" s="205"/>
      <c r="L54" s="205"/>
      <c r="M54" s="205"/>
      <c r="N54" s="205"/>
      <c r="O54" s="205"/>
      <c r="P54" s="308"/>
    </row>
    <row r="55" spans="1:16">
      <c r="A55" s="1"/>
      <c r="B55" s="29"/>
      <c r="C55" s="203"/>
      <c r="D55" s="203"/>
      <c r="E55" s="203"/>
      <c r="F55" s="203"/>
      <c r="G55" s="205"/>
      <c r="H55" s="205"/>
      <c r="I55" s="205"/>
      <c r="J55" s="205"/>
      <c r="K55" s="205"/>
      <c r="L55" s="205"/>
      <c r="M55" s="205"/>
      <c r="N55" s="205"/>
      <c r="O55" s="205"/>
      <c r="P55" s="308"/>
    </row>
    <row r="56" spans="1:16">
      <c r="A56" s="106"/>
      <c r="B56" s="309" t="s">
        <v>298</v>
      </c>
      <c r="C56" s="202">
        <f>SUM(C13,C24,C29,C34)</f>
        <v>94100</v>
      </c>
      <c r="D56" s="202">
        <f>SUM(D14:D41)</f>
        <v>63775</v>
      </c>
      <c r="E56" s="202">
        <f>SUM(E14:E41)</f>
        <v>17367</v>
      </c>
      <c r="F56" s="202">
        <f>SUM(F14:F41)</f>
        <v>12897</v>
      </c>
      <c r="G56" s="202"/>
      <c r="H56" s="202"/>
      <c r="I56" s="202">
        <v>0</v>
      </c>
      <c r="J56" s="202"/>
      <c r="K56" s="202"/>
      <c r="L56" s="202"/>
      <c r="M56" s="202"/>
      <c r="N56" s="202"/>
      <c r="O56" s="205"/>
      <c r="P56" s="308"/>
    </row>
    <row r="59" spans="1:16" ht="13.5">
      <c r="A59" s="449" t="s">
        <v>622</v>
      </c>
      <c r="B59" s="449"/>
      <c r="C59" s="449"/>
      <c r="D59" s="449"/>
      <c r="E59" s="449"/>
      <c r="F59" s="449"/>
      <c r="G59" s="449"/>
      <c r="H59" s="449"/>
      <c r="I59" s="449"/>
      <c r="J59" s="449"/>
      <c r="K59" s="449"/>
      <c r="L59" s="449"/>
      <c r="M59" s="449"/>
      <c r="N59" s="449"/>
      <c r="O59" s="449"/>
    </row>
    <row r="60" spans="1:16" ht="14.25">
      <c r="A60" s="409" t="s">
        <v>664</v>
      </c>
      <c r="B60" s="408"/>
      <c r="C60" s="408"/>
      <c r="D60" s="408"/>
      <c r="E60" s="408"/>
      <c r="F60" s="408"/>
      <c r="G60" s="408"/>
    </row>
  </sheetData>
  <mergeCells count="13">
    <mergeCell ref="A60:G60"/>
    <mergeCell ref="A2:O2"/>
    <mergeCell ref="A3:O3"/>
    <mergeCell ref="A4:O4"/>
    <mergeCell ref="A5:O5"/>
    <mergeCell ref="O11:O12"/>
    <mergeCell ref="A59:O59"/>
    <mergeCell ref="A11:B12"/>
    <mergeCell ref="C11:C12"/>
    <mergeCell ref="D11:H11"/>
    <mergeCell ref="I11:K11"/>
    <mergeCell ref="L11:M11"/>
    <mergeCell ref="N11:N12"/>
  </mergeCells>
  <phoneticPr fontId="2" type="noConversion"/>
  <pageMargins left="0.78740157480314965" right="0.78740157480314965" top="0.39370078740157483" bottom="0.39370078740157483" header="0.31496062992125984" footer="0.31496062992125984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2060"/>
  </sheetPr>
  <dimension ref="A1:M21"/>
  <sheetViews>
    <sheetView zoomScaleNormal="100" workbookViewId="0">
      <selection activeCell="A21" sqref="A21:H21"/>
    </sheetView>
  </sheetViews>
  <sheetFormatPr defaultRowHeight="12.75"/>
  <sheetData>
    <row r="1" spans="1:13">
      <c r="L1" s="446"/>
      <c r="M1" s="446"/>
    </row>
    <row r="2" spans="1:13">
      <c r="G2" s="44"/>
    </row>
    <row r="3" spans="1:13">
      <c r="A3" s="403" t="s">
        <v>577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  <c r="M3" s="404"/>
    </row>
    <row r="4" spans="1:13">
      <c r="A4" s="403" t="s">
        <v>402</v>
      </c>
      <c r="B4" s="403"/>
      <c r="C4" s="403"/>
      <c r="D4" s="403"/>
      <c r="E4" s="403"/>
      <c r="F4" s="403"/>
      <c r="G4" s="403"/>
      <c r="H4" s="448"/>
      <c r="I4" s="448"/>
      <c r="J4" s="448"/>
      <c r="K4" s="448"/>
      <c r="L4" s="448"/>
      <c r="M4" s="404"/>
    </row>
    <row r="5" spans="1:13">
      <c r="A5" s="403" t="s">
        <v>30</v>
      </c>
      <c r="B5" s="403"/>
      <c r="C5" s="403"/>
      <c r="D5" s="403"/>
      <c r="E5" s="403"/>
      <c r="F5" s="403"/>
      <c r="G5" s="403"/>
      <c r="H5" s="448"/>
      <c r="I5" s="448"/>
      <c r="J5" s="448"/>
      <c r="K5" s="448"/>
      <c r="L5" s="448"/>
      <c r="M5" s="404"/>
    </row>
    <row r="6" spans="1:13">
      <c r="A6" s="403" t="s">
        <v>403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04"/>
    </row>
    <row r="7" spans="1:13" ht="14.25">
      <c r="A7" s="403" t="s">
        <v>623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4"/>
    </row>
    <row r="9" spans="1:13">
      <c r="L9" s="83"/>
      <c r="M9" s="83" t="s">
        <v>397</v>
      </c>
    </row>
    <row r="10" spans="1:13">
      <c r="A10" s="460" t="s">
        <v>25</v>
      </c>
      <c r="B10" s="461"/>
      <c r="C10" s="461"/>
      <c r="D10" s="461"/>
      <c r="E10" s="461"/>
      <c r="F10" s="461"/>
      <c r="G10" s="461"/>
      <c r="H10" s="461"/>
      <c r="I10" s="461"/>
      <c r="J10" s="462" t="s">
        <v>22</v>
      </c>
      <c r="K10" s="462" t="s">
        <v>23</v>
      </c>
      <c r="L10" s="462" t="s">
        <v>24</v>
      </c>
      <c r="M10" s="466" t="s">
        <v>59</v>
      </c>
    </row>
    <row r="11" spans="1:13" ht="25.5" customHeight="1">
      <c r="A11" s="275" t="s">
        <v>26</v>
      </c>
      <c r="B11" s="459" t="s">
        <v>27</v>
      </c>
      <c r="C11" s="457"/>
      <c r="D11" s="457"/>
      <c r="E11" s="457"/>
      <c r="F11" s="457"/>
      <c r="G11" s="457"/>
      <c r="H11" s="457"/>
      <c r="I11" s="457"/>
      <c r="J11" s="455"/>
      <c r="K11" s="455"/>
      <c r="L11" s="455"/>
      <c r="M11" s="466"/>
    </row>
    <row r="12" spans="1:13">
      <c r="A12" s="339" t="s">
        <v>440</v>
      </c>
      <c r="B12" s="419" t="s">
        <v>32</v>
      </c>
      <c r="C12" s="410"/>
      <c r="D12" s="410"/>
      <c r="E12" s="410"/>
      <c r="F12" s="410"/>
      <c r="G12" s="410"/>
      <c r="H12" s="410"/>
      <c r="I12" s="410"/>
      <c r="J12" s="85"/>
      <c r="K12" s="85"/>
      <c r="L12" s="85"/>
      <c r="M12" s="85">
        <f>SUM(J12:L12)</f>
        <v>0</v>
      </c>
    </row>
    <row r="13" spans="1:13">
      <c r="A13" s="340" t="s">
        <v>442</v>
      </c>
      <c r="B13" s="419" t="s">
        <v>262</v>
      </c>
      <c r="C13" s="410"/>
      <c r="D13" s="410"/>
      <c r="E13" s="410"/>
      <c r="F13" s="410"/>
      <c r="G13" s="410"/>
      <c r="H13" s="410"/>
      <c r="I13" s="410"/>
      <c r="J13" s="85"/>
      <c r="K13" s="85"/>
      <c r="L13" s="85"/>
      <c r="M13" s="85">
        <f>SUM(J13:L13)</f>
        <v>0</v>
      </c>
    </row>
    <row r="14" spans="1:13">
      <c r="A14" s="338" t="s">
        <v>438</v>
      </c>
      <c r="B14" s="410" t="s">
        <v>439</v>
      </c>
      <c r="C14" s="410"/>
      <c r="D14" s="410"/>
      <c r="E14" s="410"/>
      <c r="F14" s="410"/>
      <c r="G14" s="410"/>
      <c r="H14" s="410"/>
      <c r="I14" s="410"/>
      <c r="J14" s="85">
        <v>45997</v>
      </c>
      <c r="K14" s="85">
        <v>0</v>
      </c>
      <c r="L14" s="85">
        <v>48103</v>
      </c>
      <c r="M14" s="85">
        <f>SUM(J14:L14)</f>
        <v>94100</v>
      </c>
    </row>
    <row r="15" spans="1:13">
      <c r="A15" s="463" t="s">
        <v>28</v>
      </c>
      <c r="B15" s="464"/>
      <c r="C15" s="464"/>
      <c r="D15" s="464"/>
      <c r="E15" s="464"/>
      <c r="F15" s="464"/>
      <c r="G15" s="464"/>
      <c r="H15" s="464"/>
      <c r="I15" s="465"/>
      <c r="J15" s="168">
        <f>SUM(J12:J14)</f>
        <v>45997</v>
      </c>
      <c r="K15" s="168">
        <f>SUM(K12:K14)</f>
        <v>0</v>
      </c>
      <c r="L15" s="168">
        <f>SUM(L12:L14)</f>
        <v>48103</v>
      </c>
      <c r="M15" s="168">
        <f>SUM(J15:L15)</f>
        <v>94100</v>
      </c>
    </row>
    <row r="20" spans="1:13" ht="13.5">
      <c r="A20" s="449" t="s">
        <v>624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</row>
    <row r="21" spans="1:13" ht="14.25">
      <c r="A21" s="575" t="s">
        <v>665</v>
      </c>
      <c r="B21" s="399"/>
      <c r="C21" s="399"/>
      <c r="D21" s="399"/>
      <c r="E21" s="399"/>
      <c r="F21" s="399"/>
      <c r="G21" s="399"/>
    </row>
  </sheetData>
  <mergeCells count="17">
    <mergeCell ref="B13:I13"/>
    <mergeCell ref="M10:M11"/>
    <mergeCell ref="L1:M1"/>
    <mergeCell ref="B11:I11"/>
    <mergeCell ref="A10:I10"/>
    <mergeCell ref="J10:J11"/>
    <mergeCell ref="K10:K11"/>
    <mergeCell ref="A20:M20"/>
    <mergeCell ref="L10:L11"/>
    <mergeCell ref="A3:M3"/>
    <mergeCell ref="A7:M7"/>
    <mergeCell ref="A6:M6"/>
    <mergeCell ref="A5:M5"/>
    <mergeCell ref="A4:M4"/>
    <mergeCell ref="A15:I15"/>
    <mergeCell ref="B14:I14"/>
    <mergeCell ref="B12:I12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2060"/>
  </sheetPr>
  <dimension ref="A1:M19"/>
  <sheetViews>
    <sheetView zoomScaleNormal="100" workbookViewId="0">
      <selection activeCell="A19" sqref="A19:H19"/>
    </sheetView>
  </sheetViews>
  <sheetFormatPr defaultRowHeight="12.75"/>
  <sheetData>
    <row r="1" spans="1:13">
      <c r="L1" s="446"/>
      <c r="M1" s="446"/>
    </row>
    <row r="2" spans="1:13">
      <c r="G2" s="44"/>
    </row>
    <row r="3" spans="1:13">
      <c r="A3" s="403" t="s">
        <v>578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  <c r="M3" s="404"/>
    </row>
    <row r="4" spans="1:13">
      <c r="A4" s="403" t="s">
        <v>402</v>
      </c>
      <c r="B4" s="403"/>
      <c r="C4" s="403"/>
      <c r="D4" s="403"/>
      <c r="E4" s="403"/>
      <c r="F4" s="403"/>
      <c r="G4" s="403"/>
      <c r="H4" s="448"/>
      <c r="I4" s="448"/>
      <c r="J4" s="448"/>
      <c r="K4" s="448"/>
      <c r="L4" s="448"/>
      <c r="M4" s="404"/>
    </row>
    <row r="5" spans="1:13">
      <c r="A5" s="403" t="s">
        <v>30</v>
      </c>
      <c r="B5" s="403"/>
      <c r="C5" s="403"/>
      <c r="D5" s="403"/>
      <c r="E5" s="403"/>
      <c r="F5" s="403"/>
      <c r="G5" s="403"/>
      <c r="H5" s="448"/>
      <c r="I5" s="448"/>
      <c r="J5" s="448"/>
      <c r="K5" s="448"/>
      <c r="L5" s="448"/>
      <c r="M5" s="404"/>
    </row>
    <row r="6" spans="1:13">
      <c r="A6" s="403" t="s">
        <v>404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04"/>
    </row>
    <row r="7" spans="1:13" ht="14.25">
      <c r="A7" s="403" t="s">
        <v>626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4"/>
    </row>
    <row r="9" spans="1:13">
      <c r="L9" s="83"/>
      <c r="M9" s="83" t="s">
        <v>397</v>
      </c>
    </row>
    <row r="10" spans="1:13">
      <c r="A10" s="460" t="s">
        <v>25</v>
      </c>
      <c r="B10" s="461"/>
      <c r="C10" s="461"/>
      <c r="D10" s="461"/>
      <c r="E10" s="461"/>
      <c r="F10" s="461"/>
      <c r="G10" s="461"/>
      <c r="H10" s="461"/>
      <c r="I10" s="461"/>
      <c r="J10" s="462" t="s">
        <v>22</v>
      </c>
      <c r="K10" s="462" t="s">
        <v>23</v>
      </c>
      <c r="L10" s="462" t="s">
        <v>24</v>
      </c>
      <c r="M10" s="466" t="s">
        <v>59</v>
      </c>
    </row>
    <row r="11" spans="1:13" ht="25.5" customHeight="1">
      <c r="A11" s="275" t="s">
        <v>26</v>
      </c>
      <c r="B11" s="459" t="s">
        <v>27</v>
      </c>
      <c r="C11" s="457"/>
      <c r="D11" s="457"/>
      <c r="E11" s="457"/>
      <c r="F11" s="457"/>
      <c r="G11" s="457"/>
      <c r="H11" s="457"/>
      <c r="I11" s="457"/>
      <c r="J11" s="455"/>
      <c r="K11" s="455"/>
      <c r="L11" s="455"/>
      <c r="M11" s="466"/>
    </row>
    <row r="12" spans="1:13">
      <c r="A12" s="339" t="s">
        <v>440</v>
      </c>
      <c r="B12" s="419" t="s">
        <v>32</v>
      </c>
      <c r="C12" s="410"/>
      <c r="D12" s="410"/>
      <c r="E12" s="410"/>
      <c r="F12" s="410"/>
      <c r="G12" s="410"/>
      <c r="H12" s="410"/>
      <c r="I12" s="410"/>
      <c r="J12" s="85">
        <v>40430</v>
      </c>
      <c r="K12" s="85"/>
      <c r="L12" s="85">
        <v>40292</v>
      </c>
      <c r="M12" s="85">
        <f>SUM(J12:L12)</f>
        <v>80722</v>
      </c>
    </row>
    <row r="13" spans="1:13">
      <c r="A13" s="340" t="s">
        <v>442</v>
      </c>
      <c r="B13" s="419" t="s">
        <v>262</v>
      </c>
      <c r="C13" s="410"/>
      <c r="D13" s="410"/>
      <c r="E13" s="410"/>
      <c r="F13" s="410"/>
      <c r="G13" s="410"/>
      <c r="H13" s="410"/>
      <c r="I13" s="410"/>
      <c r="J13" s="85">
        <v>5567</v>
      </c>
      <c r="K13" s="85"/>
      <c r="L13" s="85">
        <v>7811</v>
      </c>
      <c r="M13" s="85">
        <f>SUM(J13:L13)</f>
        <v>13378</v>
      </c>
    </row>
    <row r="14" spans="1:13">
      <c r="A14" s="338" t="s">
        <v>438</v>
      </c>
      <c r="B14" s="434" t="s">
        <v>280</v>
      </c>
      <c r="C14" s="414"/>
      <c r="D14" s="414"/>
      <c r="E14" s="414"/>
      <c r="F14" s="414"/>
      <c r="G14" s="414"/>
      <c r="H14" s="414"/>
      <c r="I14" s="415"/>
      <c r="J14" s="85"/>
      <c r="K14" s="85"/>
      <c r="L14" s="85"/>
      <c r="M14" s="85">
        <f>SUM(J14:L14)</f>
        <v>0</v>
      </c>
    </row>
    <row r="15" spans="1:13">
      <c r="A15" s="463" t="s">
        <v>28</v>
      </c>
      <c r="B15" s="464"/>
      <c r="C15" s="464"/>
      <c r="D15" s="464"/>
      <c r="E15" s="464"/>
      <c r="F15" s="464"/>
      <c r="G15" s="464"/>
      <c r="H15" s="464"/>
      <c r="I15" s="465"/>
      <c r="J15" s="168">
        <f>SUM(J12:J14)</f>
        <v>45997</v>
      </c>
      <c r="K15" s="168">
        <f>SUM(K12:K14)</f>
        <v>0</v>
      </c>
      <c r="L15" s="168">
        <f>SUM(L12:L14)</f>
        <v>48103</v>
      </c>
      <c r="M15" s="168">
        <f>SUM(J15:L15)</f>
        <v>94100</v>
      </c>
    </row>
    <row r="18" spans="1:13" ht="13.5">
      <c r="A18" s="449" t="s">
        <v>625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49"/>
    </row>
    <row r="19" spans="1:13" ht="14.25">
      <c r="A19" s="575" t="s">
        <v>666</v>
      </c>
      <c r="B19" s="399"/>
      <c r="C19" s="399"/>
      <c r="D19" s="399"/>
      <c r="E19" s="399"/>
      <c r="F19" s="399"/>
      <c r="G19" s="399"/>
    </row>
  </sheetData>
  <mergeCells count="17">
    <mergeCell ref="B13:I13"/>
    <mergeCell ref="B12:I12"/>
    <mergeCell ref="L1:M1"/>
    <mergeCell ref="A3:M3"/>
    <mergeCell ref="A10:I10"/>
    <mergeCell ref="J10:J11"/>
    <mergeCell ref="K10:K11"/>
    <mergeCell ref="L10:L11"/>
    <mergeCell ref="A5:M5"/>
    <mergeCell ref="A4:M4"/>
    <mergeCell ref="M10:M11"/>
    <mergeCell ref="B11:I11"/>
    <mergeCell ref="A18:M18"/>
    <mergeCell ref="A7:M7"/>
    <mergeCell ref="A6:M6"/>
    <mergeCell ref="A15:I15"/>
    <mergeCell ref="B14:I14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2060"/>
  </sheetPr>
  <dimension ref="A1:L97"/>
  <sheetViews>
    <sheetView topLeftCell="A68" zoomScaleNormal="100" workbookViewId="0">
      <selection activeCell="B87" sqref="B87"/>
    </sheetView>
  </sheetViews>
  <sheetFormatPr defaultRowHeight="12.75"/>
  <cols>
    <col min="1" max="1" width="17" customWidth="1"/>
    <col min="7" max="7" width="10.5703125" customWidth="1"/>
    <col min="8" max="8" width="14.28515625" customWidth="1"/>
    <col min="9" max="10" width="10.5703125" customWidth="1"/>
  </cols>
  <sheetData>
    <row r="1" spans="1:12">
      <c r="J1" s="83"/>
      <c r="K1" s="446"/>
      <c r="L1" s="446"/>
    </row>
    <row r="2" spans="1:12">
      <c r="G2" s="44"/>
    </row>
    <row r="3" spans="1:12">
      <c r="A3" s="403" t="s">
        <v>579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</row>
    <row r="4" spans="1:12">
      <c r="A4" s="403" t="s">
        <v>402</v>
      </c>
      <c r="B4" s="403"/>
      <c r="C4" s="403"/>
      <c r="D4" s="403"/>
      <c r="E4" s="403"/>
      <c r="F4" s="403"/>
      <c r="G4" s="403"/>
      <c r="H4" s="448"/>
      <c r="I4" s="448"/>
      <c r="J4" s="448"/>
      <c r="K4" s="448"/>
      <c r="L4" s="448"/>
    </row>
    <row r="5" spans="1:12">
      <c r="A5" s="403" t="s">
        <v>546</v>
      </c>
      <c r="B5" s="403"/>
      <c r="C5" s="403"/>
      <c r="D5" s="403"/>
      <c r="E5" s="403"/>
      <c r="F5" s="403"/>
      <c r="G5" s="403"/>
      <c r="H5" s="448"/>
      <c r="I5" s="448"/>
      <c r="J5" s="448"/>
      <c r="K5" s="448"/>
      <c r="L5" s="448"/>
    </row>
    <row r="6" spans="1:12" ht="14.25">
      <c r="A6" s="403" t="s">
        <v>627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</row>
    <row r="7" spans="1:12" ht="12.75" customHeight="1">
      <c r="A7" s="101"/>
      <c r="B7" s="102"/>
      <c r="C7" s="102"/>
      <c r="D7" s="102"/>
      <c r="E7" s="102"/>
      <c r="F7" s="102"/>
      <c r="G7" s="102"/>
      <c r="H7" s="102"/>
      <c r="I7" s="103"/>
      <c r="J7" s="103"/>
    </row>
    <row r="8" spans="1:12" ht="13.5" customHeight="1">
      <c r="A8" s="9" t="s">
        <v>260</v>
      </c>
      <c r="B8" s="128"/>
      <c r="C8" s="128"/>
      <c r="D8" s="128"/>
      <c r="E8" s="128"/>
      <c r="F8" s="128"/>
      <c r="G8" s="102"/>
      <c r="H8" s="102"/>
      <c r="I8" s="103"/>
      <c r="J8" s="103"/>
    </row>
    <row r="9" spans="1:12" ht="12.75" customHeight="1">
      <c r="A9" s="10" t="s">
        <v>261</v>
      </c>
      <c r="B9" s="128"/>
      <c r="C9" s="128"/>
      <c r="D9" s="128"/>
      <c r="E9" s="128"/>
      <c r="F9" s="128"/>
      <c r="G9" s="102"/>
      <c r="H9" s="102"/>
      <c r="I9" s="103"/>
      <c r="J9" s="103"/>
    </row>
    <row r="10" spans="1:12">
      <c r="B10" s="10"/>
      <c r="C10" s="10"/>
      <c r="D10" s="10"/>
      <c r="E10" s="10"/>
      <c r="F10" s="10"/>
      <c r="G10" s="10"/>
      <c r="H10" s="10"/>
      <c r="I10" s="10"/>
      <c r="J10" s="103"/>
      <c r="K10" s="44" t="s">
        <v>397</v>
      </c>
    </row>
    <row r="11" spans="1:12" ht="25.5">
      <c r="A11" s="431" t="s">
        <v>311</v>
      </c>
      <c r="B11" s="432"/>
      <c r="C11" s="432"/>
      <c r="D11" s="432"/>
      <c r="E11" s="432"/>
      <c r="F11" s="432"/>
      <c r="G11" s="432"/>
      <c r="H11" s="433"/>
      <c r="I11" s="170" t="s">
        <v>379</v>
      </c>
      <c r="J11" s="170" t="s">
        <v>380</v>
      </c>
      <c r="K11" s="171" t="s">
        <v>378</v>
      </c>
      <c r="L11" s="170" t="s">
        <v>381</v>
      </c>
    </row>
    <row r="12" spans="1:12">
      <c r="A12" s="412" t="s">
        <v>232</v>
      </c>
      <c r="B12" s="412"/>
      <c r="C12" s="412"/>
      <c r="D12" s="412"/>
      <c r="E12" s="412"/>
      <c r="F12" s="412"/>
      <c r="G12" s="412"/>
      <c r="H12" s="412"/>
      <c r="I12" s="168">
        <f>I13+I27+I35+I43</f>
        <v>8020</v>
      </c>
      <c r="J12" s="168">
        <f>J13+J27+J35+J43</f>
        <v>10902</v>
      </c>
      <c r="K12" s="168">
        <f>K13+K27+K35+K43</f>
        <v>0</v>
      </c>
      <c r="L12" s="85"/>
    </row>
    <row r="13" spans="1:12">
      <c r="A13" s="284"/>
      <c r="B13" s="411" t="s">
        <v>434</v>
      </c>
      <c r="C13" s="411"/>
      <c r="D13" s="411"/>
      <c r="E13" s="411"/>
      <c r="F13" s="411"/>
      <c r="G13" s="411"/>
      <c r="H13" s="411"/>
      <c r="I13" s="288"/>
      <c r="J13" s="85"/>
      <c r="K13" s="85"/>
      <c r="L13" s="85"/>
    </row>
    <row r="14" spans="1:12">
      <c r="A14" s="129"/>
      <c r="B14" s="296"/>
      <c r="C14" s="419" t="s">
        <v>119</v>
      </c>
      <c r="D14" s="419"/>
      <c r="E14" s="419"/>
      <c r="F14" s="419"/>
      <c r="G14" s="419"/>
      <c r="H14" s="419"/>
      <c r="I14" s="288"/>
      <c r="J14" s="85"/>
      <c r="K14" s="85"/>
      <c r="L14" s="85"/>
    </row>
    <row r="15" spans="1:12">
      <c r="A15" s="129"/>
      <c r="B15" s="40"/>
      <c r="C15" s="410" t="s">
        <v>233</v>
      </c>
      <c r="D15" s="410"/>
      <c r="E15" s="410"/>
      <c r="F15" s="410"/>
      <c r="G15" s="410"/>
      <c r="H15" s="410"/>
      <c r="I15" s="85"/>
      <c r="J15" s="85"/>
      <c r="K15" s="85"/>
      <c r="L15" s="85"/>
    </row>
    <row r="16" spans="1:12">
      <c r="A16" s="129"/>
      <c r="B16" s="40"/>
      <c r="C16" s="416" t="s">
        <v>234</v>
      </c>
      <c r="D16" s="410"/>
      <c r="E16" s="410"/>
      <c r="F16" s="410"/>
      <c r="G16" s="410"/>
      <c r="H16" s="410"/>
      <c r="I16" s="85"/>
      <c r="J16" s="85"/>
      <c r="K16" s="85"/>
      <c r="L16" s="85"/>
    </row>
    <row r="17" spans="1:12">
      <c r="A17" s="129"/>
      <c r="B17" s="40"/>
      <c r="C17" s="410" t="s">
        <v>235</v>
      </c>
      <c r="D17" s="410"/>
      <c r="E17" s="410"/>
      <c r="F17" s="410"/>
      <c r="G17" s="410"/>
      <c r="H17" s="410"/>
      <c r="I17" s="85"/>
      <c r="J17" s="85"/>
      <c r="K17" s="85"/>
      <c r="L17" s="85"/>
    </row>
    <row r="18" spans="1:12">
      <c r="A18" s="129"/>
      <c r="B18" s="40"/>
      <c r="C18" s="410" t="s">
        <v>236</v>
      </c>
      <c r="D18" s="410"/>
      <c r="E18" s="410"/>
      <c r="F18" s="410"/>
      <c r="G18" s="410"/>
      <c r="H18" s="410"/>
      <c r="I18" s="85"/>
      <c r="J18" s="85"/>
      <c r="K18" s="85"/>
      <c r="L18" s="85"/>
    </row>
    <row r="19" spans="1:12">
      <c r="A19" s="129"/>
      <c r="B19" s="40"/>
      <c r="C19" s="417" t="s">
        <v>15</v>
      </c>
      <c r="D19" s="418"/>
      <c r="E19" s="418"/>
      <c r="F19" s="418"/>
      <c r="G19" s="418"/>
      <c r="H19" s="418"/>
      <c r="I19" s="85"/>
      <c r="J19" s="85"/>
      <c r="K19" s="85"/>
      <c r="L19" s="85"/>
    </row>
    <row r="20" spans="1:12">
      <c r="A20" s="129"/>
      <c r="B20" s="40"/>
      <c r="C20" s="419" t="s">
        <v>19</v>
      </c>
      <c r="D20" s="410"/>
      <c r="E20" s="410"/>
      <c r="F20" s="410"/>
      <c r="G20" s="410"/>
      <c r="H20" s="410"/>
      <c r="I20" s="85"/>
      <c r="J20" s="85"/>
      <c r="K20" s="85"/>
      <c r="L20" s="85"/>
    </row>
    <row r="21" spans="1:12">
      <c r="A21" s="129"/>
      <c r="B21" s="40"/>
      <c r="C21" s="420" t="s">
        <v>20</v>
      </c>
      <c r="D21" s="421"/>
      <c r="E21" s="421"/>
      <c r="F21" s="421"/>
      <c r="G21" s="421"/>
      <c r="H21" s="422"/>
      <c r="I21" s="172"/>
      <c r="J21" s="172"/>
      <c r="K21" s="172"/>
      <c r="L21" s="172"/>
    </row>
    <row r="22" spans="1:12" ht="25.5" customHeight="1">
      <c r="A22" s="129"/>
      <c r="B22" s="40"/>
      <c r="C22" s="423" t="s">
        <v>420</v>
      </c>
      <c r="D22" s="410"/>
      <c r="E22" s="410"/>
      <c r="F22" s="410"/>
      <c r="G22" s="410"/>
      <c r="H22" s="410"/>
      <c r="I22" s="172"/>
      <c r="J22" s="172"/>
      <c r="K22" s="172"/>
      <c r="L22" s="172"/>
    </row>
    <row r="23" spans="1:12">
      <c r="A23" s="129"/>
      <c r="B23" s="40"/>
      <c r="C23" s="413" t="s">
        <v>0</v>
      </c>
      <c r="D23" s="414"/>
      <c r="E23" s="414"/>
      <c r="F23" s="414"/>
      <c r="G23" s="414"/>
      <c r="H23" s="415"/>
      <c r="I23" s="172"/>
      <c r="J23" s="172"/>
      <c r="K23" s="172"/>
      <c r="L23" s="172"/>
    </row>
    <row r="24" spans="1:12">
      <c r="A24" s="129"/>
      <c r="B24" s="40"/>
      <c r="C24" s="413" t="s">
        <v>436</v>
      </c>
      <c r="D24" s="414"/>
      <c r="E24" s="414"/>
      <c r="F24" s="414"/>
      <c r="G24" s="414"/>
      <c r="H24" s="415"/>
      <c r="I24" s="172"/>
      <c r="J24" s="172"/>
      <c r="K24" s="172"/>
      <c r="L24" s="172"/>
    </row>
    <row r="25" spans="1:12">
      <c r="A25" s="129"/>
      <c r="B25" s="40"/>
      <c r="C25" s="413" t="s">
        <v>437</v>
      </c>
      <c r="D25" s="414"/>
      <c r="E25" s="414"/>
      <c r="F25" s="414"/>
      <c r="G25" s="414"/>
      <c r="H25" s="415"/>
      <c r="I25" s="172"/>
      <c r="J25" s="172"/>
      <c r="K25" s="172"/>
      <c r="L25" s="172"/>
    </row>
    <row r="26" spans="1:12">
      <c r="A26" s="129"/>
      <c r="B26" s="16"/>
      <c r="C26" s="413" t="s">
        <v>1</v>
      </c>
      <c r="D26" s="414"/>
      <c r="E26" s="414"/>
      <c r="F26" s="414"/>
      <c r="G26" s="414"/>
      <c r="H26" s="415"/>
      <c r="I26" s="172"/>
      <c r="J26" s="172"/>
      <c r="K26" s="172"/>
      <c r="L26" s="172"/>
    </row>
    <row r="27" spans="1:12">
      <c r="A27" s="284"/>
      <c r="B27" s="411" t="s">
        <v>431</v>
      </c>
      <c r="C27" s="411"/>
      <c r="D27" s="411"/>
      <c r="E27" s="411"/>
      <c r="F27" s="411"/>
      <c r="G27" s="411"/>
      <c r="H27" s="411"/>
      <c r="I27" s="288"/>
      <c r="J27" s="85"/>
      <c r="K27" s="85"/>
      <c r="L27" s="85"/>
    </row>
    <row r="28" spans="1:12">
      <c r="A28" s="129"/>
      <c r="B28" s="11"/>
      <c r="C28" s="410" t="s">
        <v>31</v>
      </c>
      <c r="D28" s="410"/>
      <c r="E28" s="410"/>
      <c r="F28" s="410"/>
      <c r="G28" s="410"/>
      <c r="H28" s="410"/>
      <c r="I28" s="85"/>
      <c r="J28" s="85"/>
      <c r="K28" s="85"/>
      <c r="L28" s="85"/>
    </row>
    <row r="29" spans="1:12">
      <c r="A29" s="129"/>
      <c r="B29" s="40"/>
      <c r="C29" s="427" t="s">
        <v>255</v>
      </c>
      <c r="D29" s="427"/>
      <c r="E29" s="427"/>
      <c r="F29" s="427"/>
      <c r="G29" s="427"/>
      <c r="H29" s="427"/>
      <c r="I29" s="85"/>
      <c r="J29" s="85"/>
      <c r="K29" s="85"/>
      <c r="L29" s="85"/>
    </row>
    <row r="30" spans="1:12">
      <c r="A30" s="129"/>
      <c r="B30" s="40"/>
      <c r="C30" s="410" t="s">
        <v>237</v>
      </c>
      <c r="D30" s="410"/>
      <c r="E30" s="410"/>
      <c r="F30" s="410"/>
      <c r="G30" s="410"/>
      <c r="H30" s="410"/>
      <c r="I30" s="85"/>
      <c r="J30" s="85"/>
      <c r="K30" s="85"/>
      <c r="L30" s="85"/>
    </row>
    <row r="31" spans="1:12">
      <c r="A31" s="129"/>
      <c r="B31" s="40"/>
      <c r="C31" s="419" t="s">
        <v>416</v>
      </c>
      <c r="D31" s="410"/>
      <c r="E31" s="410"/>
      <c r="F31" s="410"/>
      <c r="G31" s="410"/>
      <c r="H31" s="410"/>
      <c r="I31" s="85"/>
      <c r="J31" s="85"/>
      <c r="K31" s="85"/>
      <c r="L31" s="85"/>
    </row>
    <row r="32" spans="1:12">
      <c r="A32" s="129"/>
      <c r="B32" s="40"/>
      <c r="C32" s="410" t="s">
        <v>142</v>
      </c>
      <c r="D32" s="410"/>
      <c r="E32" s="410"/>
      <c r="F32" s="410"/>
      <c r="G32" s="410"/>
      <c r="H32" s="410"/>
      <c r="I32" s="85"/>
      <c r="J32" s="85"/>
      <c r="K32" s="85"/>
      <c r="L32" s="85"/>
    </row>
    <row r="33" spans="1:12">
      <c r="A33" s="129"/>
      <c r="B33" s="40"/>
      <c r="C33" s="410" t="s">
        <v>238</v>
      </c>
      <c r="D33" s="410"/>
      <c r="E33" s="410"/>
      <c r="F33" s="410"/>
      <c r="G33" s="410"/>
      <c r="H33" s="410"/>
      <c r="I33" s="85"/>
      <c r="J33" s="85"/>
      <c r="K33" s="85"/>
      <c r="L33" s="85"/>
    </row>
    <row r="34" spans="1:12">
      <c r="A34" s="129"/>
      <c r="B34" s="16"/>
      <c r="C34" s="410" t="s">
        <v>239</v>
      </c>
      <c r="D34" s="410"/>
      <c r="E34" s="410"/>
      <c r="F34" s="410"/>
      <c r="G34" s="410"/>
      <c r="H34" s="410"/>
      <c r="I34" s="85"/>
      <c r="J34" s="85"/>
      <c r="K34" s="85"/>
      <c r="L34" s="85"/>
    </row>
    <row r="35" spans="1:12">
      <c r="A35" s="284"/>
      <c r="B35" s="411" t="s">
        <v>432</v>
      </c>
      <c r="C35" s="411"/>
      <c r="D35" s="411"/>
      <c r="E35" s="411"/>
      <c r="F35" s="411"/>
      <c r="G35" s="411"/>
      <c r="H35" s="411"/>
      <c r="I35" s="288">
        <f>SUM(I36:I42)</f>
        <v>6020</v>
      </c>
      <c r="J35" s="288">
        <f>SUM(J36:J42)</f>
        <v>8702</v>
      </c>
      <c r="K35" s="288">
        <f>SUM(K36:K42)</f>
        <v>0</v>
      </c>
      <c r="L35" s="288"/>
    </row>
    <row r="36" spans="1:12">
      <c r="A36" s="129"/>
      <c r="B36" s="11"/>
      <c r="C36" s="418" t="s">
        <v>246</v>
      </c>
      <c r="D36" s="418"/>
      <c r="E36" s="418"/>
      <c r="F36" s="418"/>
      <c r="G36" s="418"/>
      <c r="H36" s="418"/>
      <c r="I36" s="85"/>
      <c r="J36" s="85"/>
      <c r="K36" s="85"/>
      <c r="L36" s="85"/>
    </row>
    <row r="37" spans="1:12">
      <c r="A37" s="129"/>
      <c r="B37" s="40"/>
      <c r="C37" s="418" t="s">
        <v>245</v>
      </c>
      <c r="D37" s="418"/>
      <c r="E37" s="418"/>
      <c r="F37" s="418"/>
      <c r="G37" s="418"/>
      <c r="H37" s="418"/>
      <c r="I37" s="301">
        <v>5120</v>
      </c>
      <c r="J37" s="85">
        <v>6183</v>
      </c>
      <c r="K37" s="85"/>
      <c r="L37" s="85"/>
    </row>
    <row r="38" spans="1:12">
      <c r="A38" s="129"/>
      <c r="B38" s="40"/>
      <c r="C38" s="418" t="s">
        <v>244</v>
      </c>
      <c r="D38" s="418"/>
      <c r="E38" s="418"/>
      <c r="F38" s="418"/>
      <c r="G38" s="418"/>
      <c r="H38" s="418"/>
      <c r="I38" s="301">
        <v>900</v>
      </c>
      <c r="J38" s="85">
        <v>900</v>
      </c>
      <c r="K38" s="85"/>
      <c r="L38" s="85"/>
    </row>
    <row r="39" spans="1:12">
      <c r="A39" s="129"/>
      <c r="B39" s="40"/>
      <c r="C39" s="410" t="s">
        <v>243</v>
      </c>
      <c r="D39" s="410"/>
      <c r="E39" s="410"/>
      <c r="F39" s="410"/>
      <c r="G39" s="410"/>
      <c r="H39" s="410"/>
      <c r="I39" s="188"/>
      <c r="J39" s="85"/>
      <c r="K39" s="85"/>
      <c r="L39" s="85"/>
    </row>
    <row r="40" spans="1:12">
      <c r="A40" s="129"/>
      <c r="B40" s="40"/>
      <c r="C40" s="410" t="s">
        <v>242</v>
      </c>
      <c r="D40" s="410"/>
      <c r="E40" s="410"/>
      <c r="F40" s="410"/>
      <c r="G40" s="410"/>
      <c r="H40" s="410"/>
      <c r="I40" s="188"/>
      <c r="J40" s="85"/>
      <c r="K40" s="85"/>
      <c r="L40" s="85"/>
    </row>
    <row r="41" spans="1:12">
      <c r="A41" s="129"/>
      <c r="B41" s="40"/>
      <c r="C41" s="410" t="s">
        <v>241</v>
      </c>
      <c r="D41" s="410"/>
      <c r="E41" s="410"/>
      <c r="F41" s="410"/>
      <c r="G41" s="410"/>
      <c r="H41" s="410"/>
      <c r="I41" s="188"/>
      <c r="J41" s="85">
        <v>1619</v>
      </c>
      <c r="K41" s="85"/>
      <c r="L41" s="85"/>
    </row>
    <row r="42" spans="1:12">
      <c r="A42" s="129"/>
      <c r="B42" s="16"/>
      <c r="C42" s="410" t="s">
        <v>240</v>
      </c>
      <c r="D42" s="410"/>
      <c r="E42" s="410"/>
      <c r="F42" s="410"/>
      <c r="G42" s="410"/>
      <c r="H42" s="410"/>
      <c r="I42" s="85"/>
      <c r="J42" s="85"/>
      <c r="K42" s="85"/>
      <c r="L42" s="85"/>
    </row>
    <row r="43" spans="1:12">
      <c r="A43" s="284"/>
      <c r="B43" s="411" t="s">
        <v>433</v>
      </c>
      <c r="C43" s="411"/>
      <c r="D43" s="411"/>
      <c r="E43" s="411"/>
      <c r="F43" s="411"/>
      <c r="G43" s="411"/>
      <c r="H43" s="411"/>
      <c r="I43" s="288">
        <f>SUM(I44)</f>
        <v>2000</v>
      </c>
      <c r="J43" s="288">
        <f>SUM(J44)</f>
        <v>2200</v>
      </c>
      <c r="K43" s="288">
        <f>SUM(K44)</f>
        <v>0</v>
      </c>
      <c r="L43" s="85"/>
    </row>
    <row r="44" spans="1:12">
      <c r="A44" s="129"/>
      <c r="B44" s="295"/>
      <c r="C44" s="413" t="s">
        <v>3</v>
      </c>
      <c r="D44" s="425"/>
      <c r="E44" s="425"/>
      <c r="F44" s="425"/>
      <c r="G44" s="425"/>
      <c r="H44" s="426"/>
      <c r="I44" s="169">
        <v>2000</v>
      </c>
      <c r="J44" s="85">
        <v>2200</v>
      </c>
      <c r="K44" s="85"/>
      <c r="L44" s="85"/>
    </row>
    <row r="45" spans="1:12">
      <c r="A45" s="129"/>
      <c r="B45" s="300"/>
      <c r="C45" s="413" t="s">
        <v>4</v>
      </c>
      <c r="D45" s="425"/>
      <c r="E45" s="425"/>
      <c r="F45" s="425"/>
      <c r="G45" s="425"/>
      <c r="H45" s="426"/>
      <c r="I45" s="169"/>
      <c r="J45" s="85"/>
      <c r="K45" s="85"/>
      <c r="L45" s="85"/>
    </row>
    <row r="46" spans="1:12">
      <c r="A46" s="129"/>
      <c r="B46" s="300"/>
      <c r="C46" s="413" t="s">
        <v>5</v>
      </c>
      <c r="D46" s="425"/>
      <c r="E46" s="425"/>
      <c r="F46" s="425"/>
      <c r="G46" s="425"/>
      <c r="H46" s="426"/>
      <c r="I46" s="169"/>
      <c r="J46" s="85"/>
      <c r="K46" s="85"/>
      <c r="L46" s="85"/>
    </row>
    <row r="47" spans="1:12">
      <c r="A47" s="428"/>
      <c r="B47" s="429"/>
      <c r="C47" s="429"/>
      <c r="D47" s="429"/>
      <c r="E47" s="429"/>
      <c r="F47" s="429"/>
      <c r="G47" s="429"/>
      <c r="H47" s="430"/>
      <c r="I47" s="85"/>
      <c r="J47" s="85"/>
      <c r="K47" s="85"/>
      <c r="L47" s="85"/>
    </row>
    <row r="48" spans="1:12">
      <c r="A48" s="412" t="s">
        <v>247</v>
      </c>
      <c r="B48" s="412"/>
      <c r="C48" s="412"/>
      <c r="D48" s="412"/>
      <c r="E48" s="412"/>
      <c r="F48" s="412"/>
      <c r="G48" s="412"/>
      <c r="H48" s="412"/>
      <c r="I48" s="168"/>
      <c r="J48" s="85"/>
      <c r="K48" s="85"/>
      <c r="L48" s="85"/>
    </row>
    <row r="49" spans="1:12">
      <c r="A49" s="38"/>
      <c r="B49" s="411" t="s">
        <v>248</v>
      </c>
      <c r="C49" s="411"/>
      <c r="D49" s="411"/>
      <c r="E49" s="411"/>
      <c r="F49" s="411"/>
      <c r="G49" s="411"/>
      <c r="H49" s="411"/>
      <c r="I49" s="168"/>
      <c r="J49" s="85"/>
      <c r="K49" s="85"/>
      <c r="L49" s="85"/>
    </row>
    <row r="50" spans="1:12">
      <c r="A50" s="129"/>
      <c r="B50" s="11"/>
      <c r="C50" s="410" t="s">
        <v>249</v>
      </c>
      <c r="D50" s="410"/>
      <c r="E50" s="410"/>
      <c r="F50" s="410"/>
      <c r="G50" s="410"/>
      <c r="H50" s="410"/>
      <c r="I50" s="85"/>
      <c r="J50" s="85"/>
      <c r="K50" s="85"/>
      <c r="L50" s="85"/>
    </row>
    <row r="51" spans="1:12">
      <c r="A51" s="129"/>
      <c r="B51" s="40"/>
      <c r="C51" s="410" t="s">
        <v>256</v>
      </c>
      <c r="D51" s="410"/>
      <c r="E51" s="410"/>
      <c r="F51" s="410"/>
      <c r="G51" s="410"/>
      <c r="H51" s="410"/>
      <c r="I51" s="85"/>
      <c r="J51" s="85"/>
      <c r="K51" s="85"/>
      <c r="L51" s="85"/>
    </row>
    <row r="52" spans="1:12">
      <c r="A52" s="129"/>
      <c r="B52" s="16"/>
      <c r="C52" s="434" t="s">
        <v>141</v>
      </c>
      <c r="D52" s="414"/>
      <c r="E52" s="414"/>
      <c r="F52" s="414"/>
      <c r="G52" s="414"/>
      <c r="H52" s="415"/>
      <c r="I52" s="85"/>
      <c r="J52" s="85"/>
      <c r="K52" s="85"/>
      <c r="L52" s="85"/>
    </row>
    <row r="53" spans="1:12">
      <c r="A53" s="284"/>
      <c r="B53" s="411" t="s">
        <v>435</v>
      </c>
      <c r="C53" s="411"/>
      <c r="D53" s="411"/>
      <c r="E53" s="411"/>
      <c r="F53" s="411"/>
      <c r="G53" s="411"/>
      <c r="H53" s="411"/>
      <c r="I53" s="288"/>
      <c r="J53" s="85"/>
      <c r="K53" s="85"/>
      <c r="L53" s="85"/>
    </row>
    <row r="54" spans="1:12">
      <c r="A54" s="129"/>
      <c r="B54" s="296"/>
      <c r="C54" s="413" t="s">
        <v>119</v>
      </c>
      <c r="D54" s="425"/>
      <c r="E54" s="425"/>
      <c r="F54" s="425"/>
      <c r="G54" s="425"/>
      <c r="H54" s="426"/>
      <c r="I54" s="288"/>
      <c r="J54" s="85"/>
      <c r="K54" s="85"/>
      <c r="L54" s="85"/>
    </row>
    <row r="55" spans="1:12">
      <c r="A55" s="129"/>
      <c r="B55" s="40"/>
      <c r="C55" s="410" t="s">
        <v>233</v>
      </c>
      <c r="D55" s="410"/>
      <c r="E55" s="410"/>
      <c r="F55" s="410"/>
      <c r="G55" s="410"/>
      <c r="H55" s="410"/>
      <c r="I55" s="85"/>
      <c r="J55" s="85"/>
      <c r="K55" s="85"/>
      <c r="L55" s="85"/>
    </row>
    <row r="56" spans="1:12">
      <c r="A56" s="129"/>
      <c r="B56" s="40"/>
      <c r="C56" s="416" t="s">
        <v>234</v>
      </c>
      <c r="D56" s="410"/>
      <c r="E56" s="410"/>
      <c r="F56" s="410"/>
      <c r="G56" s="410"/>
      <c r="H56" s="410"/>
      <c r="I56" s="85"/>
      <c r="J56" s="85"/>
      <c r="K56" s="85"/>
      <c r="L56" s="85"/>
    </row>
    <row r="57" spans="1:12">
      <c r="A57" s="129"/>
      <c r="B57" s="40"/>
      <c r="C57" s="410" t="s">
        <v>235</v>
      </c>
      <c r="D57" s="410"/>
      <c r="E57" s="410"/>
      <c r="F57" s="410"/>
      <c r="G57" s="410"/>
      <c r="H57" s="410"/>
      <c r="I57" s="85"/>
      <c r="J57" s="85"/>
      <c r="K57" s="85"/>
      <c r="L57" s="85"/>
    </row>
    <row r="58" spans="1:12">
      <c r="A58" s="129"/>
      <c r="B58" s="40"/>
      <c r="C58" s="410" t="s">
        <v>236</v>
      </c>
      <c r="D58" s="410"/>
      <c r="E58" s="410"/>
      <c r="F58" s="410"/>
      <c r="G58" s="410"/>
      <c r="H58" s="410"/>
      <c r="I58" s="85"/>
      <c r="J58" s="85"/>
      <c r="K58" s="85"/>
      <c r="L58" s="85"/>
    </row>
    <row r="59" spans="1:12">
      <c r="A59" s="129"/>
      <c r="B59" s="40"/>
      <c r="C59" s="417" t="s">
        <v>15</v>
      </c>
      <c r="D59" s="418"/>
      <c r="E59" s="418"/>
      <c r="F59" s="418"/>
      <c r="G59" s="418"/>
      <c r="H59" s="418"/>
      <c r="I59" s="85"/>
      <c r="J59" s="85"/>
      <c r="K59" s="85"/>
      <c r="L59" s="85"/>
    </row>
    <row r="60" spans="1:12">
      <c r="A60" s="129"/>
      <c r="B60" s="40"/>
      <c r="C60" s="419" t="s">
        <v>19</v>
      </c>
      <c r="D60" s="410"/>
      <c r="E60" s="410"/>
      <c r="F60" s="410"/>
      <c r="G60" s="410"/>
      <c r="H60" s="410"/>
      <c r="I60" s="85"/>
      <c r="J60" s="85"/>
      <c r="K60" s="85"/>
      <c r="L60" s="85"/>
    </row>
    <row r="61" spans="1:12">
      <c r="A61" s="129"/>
      <c r="B61" s="40"/>
      <c r="C61" s="436" t="s">
        <v>20</v>
      </c>
      <c r="D61" s="437"/>
      <c r="E61" s="437"/>
      <c r="F61" s="437"/>
      <c r="G61" s="437"/>
      <c r="H61" s="438"/>
      <c r="I61" s="172"/>
      <c r="J61" s="172"/>
      <c r="K61" s="172"/>
      <c r="L61" s="172"/>
    </row>
    <row r="62" spans="1:12" ht="25.5" customHeight="1">
      <c r="A62" s="129"/>
      <c r="B62" s="40"/>
      <c r="C62" s="423" t="s">
        <v>420</v>
      </c>
      <c r="D62" s="410"/>
      <c r="E62" s="410"/>
      <c r="F62" s="410"/>
      <c r="G62" s="410"/>
      <c r="H62" s="410"/>
      <c r="I62" s="172"/>
      <c r="J62" s="172"/>
      <c r="K62" s="172"/>
      <c r="L62" s="172"/>
    </row>
    <row r="63" spans="1:12">
      <c r="A63" s="129"/>
      <c r="B63" s="40"/>
      <c r="C63" s="424" t="s">
        <v>0</v>
      </c>
      <c r="D63" s="414"/>
      <c r="E63" s="414"/>
      <c r="F63" s="414"/>
      <c r="G63" s="414"/>
      <c r="H63" s="415"/>
      <c r="I63" s="172"/>
      <c r="J63" s="172"/>
      <c r="K63" s="172"/>
      <c r="L63" s="172"/>
    </row>
    <row r="64" spans="1:12">
      <c r="A64" s="129"/>
      <c r="B64" s="40"/>
      <c r="C64" s="424" t="s">
        <v>436</v>
      </c>
      <c r="D64" s="414"/>
      <c r="E64" s="414"/>
      <c r="F64" s="414"/>
      <c r="G64" s="414"/>
      <c r="H64" s="415"/>
      <c r="I64" s="172"/>
      <c r="J64" s="172"/>
      <c r="K64" s="172"/>
      <c r="L64" s="172"/>
    </row>
    <row r="65" spans="1:12">
      <c r="A65" s="129"/>
      <c r="B65" s="16"/>
      <c r="C65" s="424" t="s">
        <v>2</v>
      </c>
      <c r="D65" s="414"/>
      <c r="E65" s="414"/>
      <c r="F65" s="414"/>
      <c r="G65" s="414"/>
      <c r="H65" s="415"/>
      <c r="I65" s="172"/>
      <c r="J65" s="172"/>
      <c r="K65" s="172"/>
      <c r="L65" s="172"/>
    </row>
    <row r="66" spans="1:12">
      <c r="A66" s="284"/>
      <c r="B66" s="411" t="s">
        <v>250</v>
      </c>
      <c r="C66" s="410"/>
      <c r="D66" s="410"/>
      <c r="E66" s="410"/>
      <c r="F66" s="410"/>
      <c r="G66" s="410"/>
      <c r="H66" s="410"/>
      <c r="I66" s="288"/>
      <c r="J66" s="85"/>
      <c r="K66" s="85"/>
      <c r="L66" s="85"/>
    </row>
    <row r="67" spans="1:12">
      <c r="A67" s="129"/>
      <c r="B67" s="295"/>
      <c r="C67" s="413" t="s">
        <v>3</v>
      </c>
      <c r="D67" s="425"/>
      <c r="E67" s="425"/>
      <c r="F67" s="425"/>
      <c r="G67" s="425"/>
      <c r="H67" s="426"/>
      <c r="I67" s="85"/>
      <c r="J67" s="85"/>
      <c r="K67" s="85"/>
      <c r="L67" s="85"/>
    </row>
    <row r="68" spans="1:12">
      <c r="A68" s="129"/>
      <c r="B68" s="300"/>
      <c r="C68" s="413" t="s">
        <v>4</v>
      </c>
      <c r="D68" s="425"/>
      <c r="E68" s="425"/>
      <c r="F68" s="425"/>
      <c r="G68" s="425"/>
      <c r="H68" s="426"/>
      <c r="I68" s="85"/>
      <c r="J68" s="85"/>
      <c r="K68" s="85"/>
      <c r="L68" s="85"/>
    </row>
    <row r="69" spans="1:12">
      <c r="A69" s="129"/>
      <c r="B69" s="300"/>
      <c r="C69" s="413" t="s">
        <v>5</v>
      </c>
      <c r="D69" s="425"/>
      <c r="E69" s="425"/>
      <c r="F69" s="425"/>
      <c r="G69" s="425"/>
      <c r="H69" s="426"/>
      <c r="I69" s="85"/>
      <c r="J69" s="85"/>
      <c r="K69" s="85"/>
      <c r="L69" s="85"/>
    </row>
    <row r="70" spans="1:12">
      <c r="A70" s="428"/>
      <c r="B70" s="429"/>
      <c r="C70" s="429"/>
      <c r="D70" s="429"/>
      <c r="E70" s="429"/>
      <c r="F70" s="429"/>
      <c r="G70" s="429"/>
      <c r="H70" s="430"/>
      <c r="I70" s="85"/>
      <c r="J70" s="85"/>
      <c r="K70" s="85"/>
      <c r="L70" s="85"/>
    </row>
    <row r="71" spans="1:12">
      <c r="A71" s="412" t="s">
        <v>6</v>
      </c>
      <c r="B71" s="412"/>
      <c r="C71" s="412"/>
      <c r="D71" s="412"/>
      <c r="E71" s="412"/>
      <c r="F71" s="412"/>
      <c r="G71" s="412"/>
      <c r="H71" s="412"/>
      <c r="I71" s="168">
        <f>I12+I48</f>
        <v>8020</v>
      </c>
      <c r="J71" s="168">
        <f>J12+J48</f>
        <v>10902</v>
      </c>
      <c r="K71" s="168">
        <f>K12+K48</f>
        <v>0</v>
      </c>
      <c r="L71" s="85"/>
    </row>
    <row r="72" spans="1:12">
      <c r="A72" s="443"/>
      <c r="B72" s="444"/>
      <c r="C72" s="444"/>
      <c r="D72" s="444"/>
      <c r="E72" s="444"/>
      <c r="F72" s="444"/>
      <c r="G72" s="444"/>
      <c r="H72" s="445"/>
      <c r="I72" s="168"/>
      <c r="J72" s="85"/>
      <c r="K72" s="85"/>
      <c r="L72" s="85"/>
    </row>
    <row r="73" spans="1:12" ht="25.5" customHeight="1">
      <c r="A73" s="451" t="s">
        <v>21</v>
      </c>
      <c r="B73" s="452"/>
      <c r="C73" s="452"/>
      <c r="D73" s="452"/>
      <c r="E73" s="452"/>
      <c r="F73" s="452"/>
      <c r="G73" s="452"/>
      <c r="H73" s="453"/>
      <c r="I73" s="174">
        <f>SUM(I74:I75)</f>
        <v>0</v>
      </c>
      <c r="J73" s="174">
        <f>SUM(J74:J75)</f>
        <v>93</v>
      </c>
      <c r="K73" s="174">
        <f>SUM(K74:K75)</f>
        <v>0</v>
      </c>
      <c r="L73" s="172"/>
    </row>
    <row r="74" spans="1:12">
      <c r="A74" s="38"/>
      <c r="B74" s="410" t="s">
        <v>251</v>
      </c>
      <c r="C74" s="410"/>
      <c r="D74" s="410"/>
      <c r="E74" s="410"/>
      <c r="F74" s="410"/>
      <c r="G74" s="410"/>
      <c r="H74" s="410"/>
      <c r="I74" s="85">
        <v>0</v>
      </c>
      <c r="J74" s="85">
        <v>93</v>
      </c>
      <c r="K74" s="85"/>
      <c r="L74" s="85"/>
    </row>
    <row r="75" spans="1:12">
      <c r="A75" s="284"/>
      <c r="B75" s="410" t="s">
        <v>252</v>
      </c>
      <c r="C75" s="410"/>
      <c r="D75" s="410"/>
      <c r="E75" s="410"/>
      <c r="F75" s="410"/>
      <c r="G75" s="410"/>
      <c r="H75" s="410"/>
      <c r="I75" s="85"/>
      <c r="J75" s="85"/>
      <c r="K75" s="85"/>
      <c r="L75" s="85"/>
    </row>
    <row r="76" spans="1:12">
      <c r="A76" s="442"/>
      <c r="B76" s="410"/>
      <c r="C76" s="410"/>
      <c r="D76" s="410"/>
      <c r="E76" s="410"/>
      <c r="F76" s="410"/>
      <c r="G76" s="410"/>
      <c r="H76" s="410"/>
      <c r="I76" s="85"/>
      <c r="J76" s="85"/>
      <c r="K76" s="85"/>
      <c r="L76" s="85"/>
    </row>
    <row r="77" spans="1:12">
      <c r="A77" s="412" t="s">
        <v>7</v>
      </c>
      <c r="B77" s="412"/>
      <c r="C77" s="412"/>
      <c r="D77" s="412"/>
      <c r="E77" s="412"/>
      <c r="F77" s="412"/>
      <c r="G77" s="412"/>
      <c r="H77" s="412"/>
      <c r="I77" s="168">
        <f>I78+I84</f>
        <v>28397</v>
      </c>
      <c r="J77" s="168">
        <f>J78+J84</f>
        <v>28397</v>
      </c>
      <c r="K77" s="168">
        <f>K78+K84</f>
        <v>0</v>
      </c>
      <c r="L77" s="168"/>
    </row>
    <row r="78" spans="1:12">
      <c r="A78" s="38"/>
      <c r="B78" s="410" t="s">
        <v>253</v>
      </c>
      <c r="C78" s="410"/>
      <c r="D78" s="410"/>
      <c r="E78" s="410"/>
      <c r="F78" s="410"/>
      <c r="G78" s="410"/>
      <c r="H78" s="410"/>
      <c r="I78" s="85">
        <f>SUM(I82)</f>
        <v>28397</v>
      </c>
      <c r="J78" s="85">
        <f>SUM(J82)</f>
        <v>28397</v>
      </c>
      <c r="K78" s="85">
        <f>SUM(K82)</f>
        <v>0</v>
      </c>
      <c r="L78" s="85"/>
    </row>
    <row r="79" spans="1:12">
      <c r="A79" s="129"/>
      <c r="B79" s="287"/>
      <c r="C79" s="413" t="s">
        <v>10</v>
      </c>
      <c r="D79" s="414"/>
      <c r="E79" s="414"/>
      <c r="F79" s="414"/>
      <c r="G79" s="414"/>
      <c r="H79" s="415"/>
      <c r="I79" s="85"/>
      <c r="J79" s="85"/>
      <c r="K79" s="85"/>
      <c r="L79" s="85"/>
    </row>
    <row r="80" spans="1:12">
      <c r="A80" s="129"/>
      <c r="B80" s="299"/>
      <c r="C80" s="413" t="s">
        <v>11</v>
      </c>
      <c r="D80" s="414"/>
      <c r="E80" s="414"/>
      <c r="F80" s="414"/>
      <c r="G80" s="414"/>
      <c r="H80" s="415"/>
      <c r="I80" s="85"/>
      <c r="J80" s="85"/>
      <c r="K80" s="85"/>
      <c r="L80" s="85"/>
    </row>
    <row r="81" spans="1:12">
      <c r="A81" s="129"/>
      <c r="B81" s="299"/>
      <c r="C81" s="413" t="s">
        <v>12</v>
      </c>
      <c r="D81" s="414"/>
      <c r="E81" s="414"/>
      <c r="F81" s="414"/>
      <c r="G81" s="414"/>
      <c r="H81" s="415"/>
      <c r="I81" s="85"/>
      <c r="J81" s="85"/>
      <c r="K81" s="85"/>
      <c r="L81" s="85"/>
    </row>
    <row r="82" spans="1:12">
      <c r="A82" s="129"/>
      <c r="B82" s="299"/>
      <c r="C82" s="413" t="s">
        <v>13</v>
      </c>
      <c r="D82" s="414"/>
      <c r="E82" s="414"/>
      <c r="F82" s="414"/>
      <c r="G82" s="414"/>
      <c r="H82" s="415"/>
      <c r="I82" s="188">
        <v>28397</v>
      </c>
      <c r="J82" s="85">
        <v>28397</v>
      </c>
      <c r="K82" s="85"/>
      <c r="L82" s="85"/>
    </row>
    <row r="83" spans="1:12">
      <c r="A83" s="129"/>
      <c r="B83" s="285"/>
      <c r="C83" s="413" t="s">
        <v>14</v>
      </c>
      <c r="D83" s="414"/>
      <c r="E83" s="414"/>
      <c r="F83" s="414"/>
      <c r="G83" s="414"/>
      <c r="H83" s="415"/>
      <c r="I83" s="85"/>
      <c r="J83" s="85"/>
      <c r="K83" s="85"/>
      <c r="L83" s="85"/>
    </row>
    <row r="84" spans="1:12">
      <c r="A84" s="284"/>
      <c r="B84" s="418" t="s">
        <v>254</v>
      </c>
      <c r="C84" s="418"/>
      <c r="D84" s="418"/>
      <c r="E84" s="418"/>
      <c r="F84" s="418"/>
      <c r="G84" s="418"/>
      <c r="H84" s="418"/>
      <c r="I84" s="85"/>
      <c r="J84" s="85"/>
      <c r="K84" s="85"/>
      <c r="L84" s="85"/>
    </row>
    <row r="85" spans="1:12">
      <c r="A85" s="129"/>
      <c r="B85" s="332"/>
      <c r="C85" s="413" t="s">
        <v>10</v>
      </c>
      <c r="D85" s="414"/>
      <c r="E85" s="414"/>
      <c r="F85" s="414"/>
      <c r="G85" s="414"/>
      <c r="H85" s="415"/>
      <c r="I85" s="85"/>
      <c r="J85" s="85"/>
      <c r="K85" s="85"/>
      <c r="L85" s="85"/>
    </row>
    <row r="86" spans="1:12">
      <c r="A86" s="129"/>
      <c r="B86" s="333"/>
      <c r="C86" s="413" t="s">
        <v>11</v>
      </c>
      <c r="D86" s="414"/>
      <c r="E86" s="414"/>
      <c r="F86" s="414"/>
      <c r="G86" s="414"/>
      <c r="H86" s="415"/>
      <c r="I86" s="85"/>
      <c r="J86" s="85"/>
      <c r="K86" s="85"/>
      <c r="L86" s="85"/>
    </row>
    <row r="87" spans="1:12">
      <c r="A87" s="129"/>
      <c r="B87" s="333"/>
      <c r="C87" s="413" t="s">
        <v>12</v>
      </c>
      <c r="D87" s="414"/>
      <c r="E87" s="414"/>
      <c r="F87" s="414"/>
      <c r="G87" s="414"/>
      <c r="H87" s="415"/>
      <c r="I87" s="85"/>
      <c r="J87" s="85"/>
      <c r="K87" s="85"/>
      <c r="L87" s="85"/>
    </row>
    <row r="88" spans="1:12">
      <c r="A88" s="129"/>
      <c r="B88" s="333"/>
      <c r="C88" s="413" t="s">
        <v>13</v>
      </c>
      <c r="D88" s="414"/>
      <c r="E88" s="414"/>
      <c r="F88" s="414"/>
      <c r="G88" s="414"/>
      <c r="H88" s="415"/>
      <c r="I88" s="306"/>
      <c r="J88" s="85"/>
      <c r="K88" s="85"/>
      <c r="L88" s="85"/>
    </row>
    <row r="89" spans="1:12">
      <c r="A89" s="129"/>
      <c r="B89" s="333"/>
      <c r="C89" s="413" t="s">
        <v>14</v>
      </c>
      <c r="D89" s="414"/>
      <c r="E89" s="414"/>
      <c r="F89" s="414"/>
      <c r="G89" s="414"/>
      <c r="H89" s="415"/>
      <c r="I89" s="85"/>
      <c r="J89" s="85"/>
      <c r="K89" s="85"/>
      <c r="L89" s="85"/>
    </row>
    <row r="90" spans="1:12">
      <c r="A90" s="442"/>
      <c r="B90" s="442"/>
      <c r="C90" s="410"/>
      <c r="D90" s="410"/>
      <c r="E90" s="410"/>
      <c r="F90" s="410"/>
      <c r="G90" s="410"/>
      <c r="H90" s="410"/>
      <c r="I90" s="85"/>
      <c r="J90" s="85"/>
      <c r="K90" s="85"/>
      <c r="L90" s="85"/>
    </row>
    <row r="91" spans="1:12">
      <c r="A91" s="412" t="s">
        <v>8</v>
      </c>
      <c r="B91" s="412"/>
      <c r="C91" s="412"/>
      <c r="D91" s="412"/>
      <c r="E91" s="412"/>
      <c r="F91" s="412"/>
      <c r="G91" s="412"/>
      <c r="H91" s="412"/>
      <c r="I91" s="85"/>
      <c r="J91" s="85"/>
      <c r="K91" s="85"/>
      <c r="L91" s="85"/>
    </row>
    <row r="92" spans="1:12">
      <c r="A92" s="443"/>
      <c r="B92" s="444"/>
      <c r="C92" s="444"/>
      <c r="D92" s="444"/>
      <c r="E92" s="444"/>
      <c r="F92" s="444"/>
      <c r="G92" s="444"/>
      <c r="H92" s="445"/>
      <c r="I92" s="85"/>
      <c r="J92" s="85"/>
      <c r="K92" s="85"/>
      <c r="L92" s="85"/>
    </row>
    <row r="93" spans="1:12">
      <c r="A93" s="412" t="s">
        <v>9</v>
      </c>
      <c r="B93" s="412"/>
      <c r="C93" s="412"/>
      <c r="D93" s="412"/>
      <c r="E93" s="412"/>
      <c r="F93" s="412"/>
      <c r="G93" s="412"/>
      <c r="H93" s="412"/>
      <c r="I93" s="168">
        <f>I12+I48+I73+I77+I91</f>
        <v>36417</v>
      </c>
      <c r="J93" s="168">
        <f>J12+J48+J73+J77+J91</f>
        <v>39392</v>
      </c>
      <c r="K93" s="168">
        <f>K12+K48+K73+K77+K91</f>
        <v>0</v>
      </c>
      <c r="L93" s="85"/>
    </row>
    <row r="96" spans="1:12" ht="13.5">
      <c r="A96" s="449" t="s">
        <v>628</v>
      </c>
      <c r="B96" s="449"/>
      <c r="C96" s="449"/>
      <c r="D96" s="449"/>
      <c r="E96" s="449"/>
      <c r="F96" s="449"/>
      <c r="G96" s="449"/>
      <c r="H96" s="449"/>
      <c r="I96" s="449"/>
      <c r="J96" s="449"/>
      <c r="K96" s="449"/>
      <c r="L96" s="449"/>
    </row>
    <row r="97" spans="1:7" ht="14.25">
      <c r="A97" s="409" t="s">
        <v>667</v>
      </c>
      <c r="B97" s="408"/>
      <c r="C97" s="408"/>
      <c r="D97" s="408"/>
      <c r="E97" s="408"/>
      <c r="F97" s="408"/>
      <c r="G97" s="408"/>
    </row>
  </sheetData>
  <mergeCells count="90">
    <mergeCell ref="C23:H23"/>
    <mergeCell ref="A96:L96"/>
    <mergeCell ref="C15:H15"/>
    <mergeCell ref="C16:H16"/>
    <mergeCell ref="A11:H11"/>
    <mergeCell ref="A12:H12"/>
    <mergeCell ref="B13:H13"/>
    <mergeCell ref="C14:H14"/>
    <mergeCell ref="B27:H27"/>
    <mergeCell ref="C28:H28"/>
    <mergeCell ref="C17:H17"/>
    <mergeCell ref="C18:H18"/>
    <mergeCell ref="C19:H19"/>
    <mergeCell ref="C20:H20"/>
    <mergeCell ref="C21:H21"/>
    <mergeCell ref="C22:H22"/>
    <mergeCell ref="C24:H24"/>
    <mergeCell ref="C25:H25"/>
    <mergeCell ref="C26:H26"/>
    <mergeCell ref="C39:H39"/>
    <mergeCell ref="C40:H40"/>
    <mergeCell ref="C29:H29"/>
    <mergeCell ref="C30:H30"/>
    <mergeCell ref="C31:H31"/>
    <mergeCell ref="C32:H32"/>
    <mergeCell ref="C33:H33"/>
    <mergeCell ref="C34:H34"/>
    <mergeCell ref="C41:H41"/>
    <mergeCell ref="C42:H42"/>
    <mergeCell ref="B43:H43"/>
    <mergeCell ref="C44:H44"/>
    <mergeCell ref="B35:H35"/>
    <mergeCell ref="C36:H36"/>
    <mergeCell ref="C37:H37"/>
    <mergeCell ref="C38:H38"/>
    <mergeCell ref="C45:H45"/>
    <mergeCell ref="C46:H46"/>
    <mergeCell ref="A47:H47"/>
    <mergeCell ref="A48:H48"/>
    <mergeCell ref="C67:H67"/>
    <mergeCell ref="C59:H59"/>
    <mergeCell ref="C60:H60"/>
    <mergeCell ref="C55:H55"/>
    <mergeCell ref="C56:H56"/>
    <mergeCell ref="B49:H49"/>
    <mergeCell ref="C50:H50"/>
    <mergeCell ref="B53:H53"/>
    <mergeCell ref="C54:H54"/>
    <mergeCell ref="C51:H51"/>
    <mergeCell ref="C52:H52"/>
    <mergeCell ref="C57:H57"/>
    <mergeCell ref="C58:H58"/>
    <mergeCell ref="C61:H61"/>
    <mergeCell ref="C62:H62"/>
    <mergeCell ref="A76:H76"/>
    <mergeCell ref="C65:H65"/>
    <mergeCell ref="B66:H66"/>
    <mergeCell ref="C69:H69"/>
    <mergeCell ref="A70:H70"/>
    <mergeCell ref="C68:H68"/>
    <mergeCell ref="A72:H72"/>
    <mergeCell ref="A73:H73"/>
    <mergeCell ref="B74:H74"/>
    <mergeCell ref="C64:H64"/>
    <mergeCell ref="B75:H75"/>
    <mergeCell ref="A93:H93"/>
    <mergeCell ref="C85:H85"/>
    <mergeCell ref="C86:H86"/>
    <mergeCell ref="C88:H88"/>
    <mergeCell ref="C89:H89"/>
    <mergeCell ref="A90:H90"/>
    <mergeCell ref="A71:H71"/>
    <mergeCell ref="C79:H79"/>
    <mergeCell ref="A77:H77"/>
    <mergeCell ref="A97:G97"/>
    <mergeCell ref="K1:L1"/>
    <mergeCell ref="A91:H91"/>
    <mergeCell ref="A92:H92"/>
    <mergeCell ref="C87:H87"/>
    <mergeCell ref="B78:H78"/>
    <mergeCell ref="C83:H83"/>
    <mergeCell ref="B84:H84"/>
    <mergeCell ref="C80:H80"/>
    <mergeCell ref="C81:H81"/>
    <mergeCell ref="C82:H82"/>
    <mergeCell ref="A3:L3"/>
    <mergeCell ref="A4:L4"/>
    <mergeCell ref="A5:L5"/>
    <mergeCell ref="A6:L6"/>
    <mergeCell ref="C63:H63"/>
  </mergeCells>
  <phoneticPr fontId="2" type="noConversion"/>
  <pageMargins left="0.98425196850393704" right="0.78740157480314965" top="0.39370078740157483" bottom="0.39370078740157483" header="0.31496062992125984" footer="0.31496062992125984"/>
  <pageSetup paperSize="9" scale="6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2060"/>
  </sheetPr>
  <dimension ref="A2:P59"/>
  <sheetViews>
    <sheetView topLeftCell="A28" zoomScaleNormal="100" workbookViewId="0">
      <selection activeCell="B43" sqref="B43"/>
    </sheetView>
  </sheetViews>
  <sheetFormatPr defaultRowHeight="12.75"/>
  <cols>
    <col min="2" max="2" width="39.85546875" customWidth="1"/>
    <col min="5" max="5" width="14.5703125" customWidth="1"/>
    <col min="8" max="8" width="10.5703125" customWidth="1"/>
    <col min="9" max="9" width="11.140625" customWidth="1"/>
    <col min="12" max="13" width="10.28515625" customWidth="1"/>
    <col min="15" max="15" width="13.140625" customWidth="1"/>
  </cols>
  <sheetData>
    <row r="2" spans="1:16" ht="14.25">
      <c r="A2" s="450" t="s">
        <v>580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</row>
    <row r="3" spans="1:16" ht="14.25">
      <c r="A3" s="450" t="s">
        <v>402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</row>
    <row r="4" spans="1:16" ht="14.25">
      <c r="A4" s="450" t="s">
        <v>546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</row>
    <row r="5" spans="1:16" ht="16.5">
      <c r="A5" s="450" t="s">
        <v>629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</row>
    <row r="8" spans="1:16" ht="16.5">
      <c r="A8" s="127" t="s">
        <v>260</v>
      </c>
    </row>
    <row r="9" spans="1:16" ht="15.75">
      <c r="A9" s="102" t="s">
        <v>261</v>
      </c>
    </row>
    <row r="10" spans="1:16" ht="15.75">
      <c r="B10" s="303"/>
      <c r="C10" s="180"/>
      <c r="D10" s="276"/>
      <c r="E10" s="302"/>
      <c r="F10" s="276"/>
      <c r="G10" s="276"/>
      <c r="H10" s="302"/>
      <c r="I10" s="276"/>
      <c r="J10" s="302"/>
      <c r="K10" s="302"/>
      <c r="L10" s="302"/>
      <c r="M10" s="302"/>
      <c r="N10" s="302"/>
      <c r="O10" s="304"/>
    </row>
    <row r="11" spans="1:16">
      <c r="A11" s="456" t="s">
        <v>95</v>
      </c>
      <c r="B11" s="457"/>
      <c r="C11" s="458" t="s">
        <v>59</v>
      </c>
      <c r="D11" s="459" t="s">
        <v>125</v>
      </c>
      <c r="E11" s="457"/>
      <c r="F11" s="457"/>
      <c r="G11" s="457"/>
      <c r="H11" s="457"/>
      <c r="I11" s="459" t="s">
        <v>126</v>
      </c>
      <c r="J11" s="457"/>
      <c r="K11" s="457"/>
      <c r="L11" s="459" t="s">
        <v>127</v>
      </c>
      <c r="M11" s="457"/>
      <c r="N11" s="459" t="s">
        <v>300</v>
      </c>
      <c r="O11" s="454" t="s">
        <v>415</v>
      </c>
    </row>
    <row r="12" spans="1:16" ht="38.25" customHeight="1">
      <c r="A12" s="457"/>
      <c r="B12" s="457"/>
      <c r="C12" s="457"/>
      <c r="D12" s="261" t="s">
        <v>405</v>
      </c>
      <c r="E12" s="261" t="s">
        <v>408</v>
      </c>
      <c r="F12" s="261" t="s">
        <v>406</v>
      </c>
      <c r="G12" s="261" t="s">
        <v>299</v>
      </c>
      <c r="H12" s="261" t="s">
        <v>409</v>
      </c>
      <c r="I12" s="261" t="s">
        <v>418</v>
      </c>
      <c r="J12" s="261" t="s">
        <v>411</v>
      </c>
      <c r="K12" s="261" t="s">
        <v>412</v>
      </c>
      <c r="L12" s="261" t="s">
        <v>413</v>
      </c>
      <c r="M12" s="261" t="s">
        <v>414</v>
      </c>
      <c r="N12" s="457"/>
      <c r="O12" s="455"/>
    </row>
    <row r="13" spans="1:16" ht="15">
      <c r="A13" s="108" t="s">
        <v>263</v>
      </c>
      <c r="B13" s="109"/>
      <c r="C13" s="202">
        <f>SUM(C14:C21)</f>
        <v>39392</v>
      </c>
      <c r="D13" s="203"/>
      <c r="E13" s="203"/>
      <c r="F13" s="203"/>
      <c r="G13" s="204"/>
      <c r="H13" s="205"/>
      <c r="I13" s="205"/>
      <c r="J13" s="205"/>
      <c r="K13" s="205"/>
      <c r="L13" s="205"/>
      <c r="M13" s="205"/>
      <c r="N13" s="205"/>
      <c r="O13" s="205"/>
      <c r="P13" s="308"/>
    </row>
    <row r="14" spans="1:16">
      <c r="A14" s="339" t="s">
        <v>444</v>
      </c>
      <c r="B14" s="305" t="s">
        <v>445</v>
      </c>
      <c r="C14" s="203">
        <f>SUM(D14:P14)</f>
        <v>4355</v>
      </c>
      <c r="D14" s="203">
        <v>3058</v>
      </c>
      <c r="E14" s="203">
        <v>800</v>
      </c>
      <c r="F14" s="203">
        <v>332</v>
      </c>
      <c r="G14" s="205"/>
      <c r="H14" s="205"/>
      <c r="I14" s="205">
        <v>165</v>
      </c>
      <c r="J14" s="205"/>
      <c r="K14" s="205"/>
      <c r="L14" s="205"/>
      <c r="M14" s="205"/>
      <c r="N14" s="205"/>
      <c r="O14" s="205"/>
      <c r="P14" s="308"/>
    </row>
    <row r="15" spans="1:16" s="313" customFormat="1" ht="25.5" customHeight="1">
      <c r="A15" s="341" t="s">
        <v>447</v>
      </c>
      <c r="B15" s="262" t="s">
        <v>448</v>
      </c>
      <c r="C15" s="310">
        <f>SUM(D15:P15)</f>
        <v>35037</v>
      </c>
      <c r="D15" s="310">
        <v>4504</v>
      </c>
      <c r="E15" s="310">
        <v>1230</v>
      </c>
      <c r="F15" s="310">
        <v>28787</v>
      </c>
      <c r="G15" s="311"/>
      <c r="H15" s="311"/>
      <c r="I15" s="311">
        <v>516</v>
      </c>
      <c r="J15" s="311"/>
      <c r="K15" s="311"/>
      <c r="L15" s="311"/>
      <c r="M15" s="311"/>
      <c r="N15" s="311"/>
      <c r="O15" s="311"/>
      <c r="P15" s="312"/>
    </row>
    <row r="16" spans="1:16">
      <c r="A16" s="106"/>
      <c r="B16" s="29"/>
      <c r="C16" s="203"/>
      <c r="D16" s="203"/>
      <c r="E16" s="203"/>
      <c r="F16" s="203"/>
      <c r="G16" s="205"/>
      <c r="H16" s="205"/>
      <c r="I16" s="205"/>
      <c r="J16" s="205"/>
      <c r="K16" s="205"/>
      <c r="L16" s="205"/>
      <c r="M16" s="205"/>
      <c r="N16" s="205"/>
      <c r="O16" s="205"/>
      <c r="P16" s="308"/>
    </row>
    <row r="17" spans="1:16">
      <c r="A17" s="106"/>
      <c r="B17" s="29"/>
      <c r="C17" s="203"/>
      <c r="D17" s="203"/>
      <c r="E17" s="203"/>
      <c r="F17" s="203"/>
      <c r="G17" s="205"/>
      <c r="H17" s="205"/>
      <c r="I17" s="205"/>
      <c r="J17" s="205"/>
      <c r="K17" s="205"/>
      <c r="L17" s="205"/>
      <c r="M17" s="205"/>
      <c r="N17" s="205"/>
      <c r="O17" s="205"/>
      <c r="P17" s="308"/>
    </row>
    <row r="18" spans="1:16">
      <c r="A18" s="106"/>
      <c r="B18" s="29"/>
      <c r="C18" s="203"/>
      <c r="D18" s="203"/>
      <c r="E18" s="203"/>
      <c r="F18" s="203"/>
      <c r="G18" s="205"/>
      <c r="H18" s="205"/>
      <c r="I18" s="205"/>
      <c r="J18" s="205"/>
      <c r="K18" s="205"/>
      <c r="L18" s="205"/>
      <c r="M18" s="205"/>
      <c r="N18" s="205"/>
      <c r="O18" s="205"/>
      <c r="P18" s="308"/>
    </row>
    <row r="19" spans="1:16">
      <c r="A19" s="106"/>
      <c r="B19" s="29"/>
      <c r="C19" s="203"/>
      <c r="D19" s="203"/>
      <c r="E19" s="203"/>
      <c r="F19" s="203"/>
      <c r="G19" s="205"/>
      <c r="H19" s="205"/>
      <c r="I19" s="205"/>
      <c r="J19" s="205"/>
      <c r="K19" s="205"/>
      <c r="L19" s="205"/>
      <c r="M19" s="205"/>
      <c r="N19" s="205"/>
      <c r="O19" s="205"/>
      <c r="P19" s="308"/>
    </row>
    <row r="20" spans="1:16">
      <c r="A20" s="106"/>
      <c r="B20" s="29"/>
      <c r="C20" s="203"/>
      <c r="D20" s="203"/>
      <c r="E20" s="203"/>
      <c r="F20" s="203"/>
      <c r="G20" s="205"/>
      <c r="H20" s="205"/>
      <c r="I20" s="205"/>
      <c r="J20" s="205"/>
      <c r="K20" s="205"/>
      <c r="L20" s="205"/>
      <c r="M20" s="205"/>
      <c r="N20" s="205"/>
      <c r="O20" s="205"/>
      <c r="P20" s="308"/>
    </row>
    <row r="21" spans="1:16">
      <c r="A21" s="106"/>
      <c r="B21" s="29"/>
      <c r="C21" s="203"/>
      <c r="D21" s="203"/>
      <c r="E21" s="203"/>
      <c r="F21" s="203"/>
      <c r="G21" s="205"/>
      <c r="H21" s="205"/>
      <c r="I21" s="205"/>
      <c r="J21" s="205"/>
      <c r="K21" s="205"/>
      <c r="L21" s="205"/>
      <c r="M21" s="205"/>
      <c r="N21" s="205"/>
      <c r="O21" s="205"/>
      <c r="P21" s="308"/>
    </row>
    <row r="22" spans="1:16">
      <c r="A22" s="106"/>
      <c r="B22" s="29"/>
      <c r="C22" s="203"/>
      <c r="D22" s="203"/>
      <c r="E22" s="203"/>
      <c r="F22" s="203"/>
      <c r="G22" s="205"/>
      <c r="H22" s="205"/>
      <c r="I22" s="205"/>
      <c r="J22" s="205"/>
      <c r="K22" s="205"/>
      <c r="L22" s="205"/>
      <c r="M22" s="205"/>
      <c r="N22" s="205"/>
      <c r="O22" s="205"/>
      <c r="P22" s="308"/>
    </row>
    <row r="23" spans="1:16" ht="15">
      <c r="A23" s="108"/>
      <c r="B23" s="109"/>
      <c r="C23" s="202"/>
      <c r="D23" s="203"/>
      <c r="E23" s="203"/>
      <c r="F23" s="203"/>
      <c r="G23" s="204"/>
      <c r="H23" s="205"/>
      <c r="I23" s="205"/>
      <c r="J23" s="205"/>
      <c r="K23" s="205"/>
      <c r="L23" s="205"/>
      <c r="M23" s="205"/>
      <c r="N23" s="205"/>
      <c r="O23" s="205"/>
      <c r="P23" s="308"/>
    </row>
    <row r="24" spans="1:16">
      <c r="A24" s="106"/>
      <c r="B24" s="29"/>
      <c r="C24" s="203"/>
      <c r="D24" s="203"/>
      <c r="E24" s="203"/>
      <c r="F24" s="203"/>
      <c r="G24" s="205"/>
      <c r="H24" s="205"/>
      <c r="I24" s="205"/>
      <c r="J24" s="205"/>
      <c r="K24" s="205"/>
      <c r="L24" s="205"/>
      <c r="M24" s="205"/>
      <c r="N24" s="205"/>
      <c r="O24" s="205"/>
      <c r="P24" s="308"/>
    </row>
    <row r="25" spans="1:16">
      <c r="A25" s="106"/>
      <c r="B25" s="29"/>
      <c r="C25" s="203"/>
      <c r="D25" s="203"/>
      <c r="E25" s="203"/>
      <c r="F25" s="203"/>
      <c r="G25" s="205"/>
      <c r="H25" s="205"/>
      <c r="I25" s="205"/>
      <c r="J25" s="205"/>
      <c r="K25" s="205"/>
      <c r="L25" s="205"/>
      <c r="M25" s="205"/>
      <c r="N25" s="205"/>
      <c r="O25" s="205"/>
      <c r="P25" s="308"/>
    </row>
    <row r="26" spans="1:16">
      <c r="A26" s="106"/>
      <c r="B26" s="29"/>
      <c r="C26" s="203"/>
      <c r="D26" s="203"/>
      <c r="E26" s="203"/>
      <c r="F26" s="203"/>
      <c r="G26" s="205"/>
      <c r="H26" s="205"/>
      <c r="I26" s="205"/>
      <c r="J26" s="205"/>
      <c r="K26" s="205"/>
      <c r="L26" s="205"/>
      <c r="M26" s="205"/>
      <c r="N26" s="205"/>
      <c r="O26" s="205"/>
      <c r="P26" s="308"/>
    </row>
    <row r="27" spans="1:16">
      <c r="A27" s="1"/>
      <c r="B27" s="29"/>
      <c r="C27" s="203"/>
      <c r="D27" s="203"/>
      <c r="E27" s="203"/>
      <c r="F27" s="203"/>
      <c r="G27" s="205"/>
      <c r="H27" s="205"/>
      <c r="I27" s="205"/>
      <c r="J27" s="205"/>
      <c r="K27" s="205"/>
      <c r="L27" s="205"/>
      <c r="M27" s="205"/>
      <c r="N27" s="205"/>
      <c r="O27" s="205"/>
      <c r="P27" s="308"/>
    </row>
    <row r="28" spans="1:16" ht="15">
      <c r="A28" s="108"/>
      <c r="B28" s="109"/>
      <c r="C28" s="202"/>
      <c r="D28" s="203"/>
      <c r="E28" s="203"/>
      <c r="F28" s="203"/>
      <c r="G28" s="204"/>
      <c r="H28" s="205"/>
      <c r="I28" s="205"/>
      <c r="J28" s="205"/>
      <c r="K28" s="205"/>
      <c r="L28" s="205"/>
      <c r="M28" s="205"/>
      <c r="N28" s="205"/>
      <c r="O28" s="205"/>
      <c r="P28" s="308"/>
    </row>
    <row r="29" spans="1:16">
      <c r="A29" s="106"/>
      <c r="B29" s="29"/>
      <c r="C29" s="203"/>
      <c r="D29" s="203"/>
      <c r="E29" s="203"/>
      <c r="F29" s="203"/>
      <c r="G29" s="205"/>
      <c r="H29" s="205"/>
      <c r="I29" s="205"/>
      <c r="J29" s="205"/>
      <c r="K29" s="205"/>
      <c r="L29" s="205"/>
      <c r="M29" s="205"/>
      <c r="N29" s="205"/>
      <c r="O29" s="205"/>
      <c r="P29" s="308"/>
    </row>
    <row r="30" spans="1:16">
      <c r="A30" s="106"/>
      <c r="B30" s="29"/>
      <c r="C30" s="203"/>
      <c r="D30" s="203"/>
      <c r="E30" s="203"/>
      <c r="F30" s="203"/>
      <c r="G30" s="205"/>
      <c r="H30" s="205"/>
      <c r="I30" s="205"/>
      <c r="J30" s="205"/>
      <c r="K30" s="205"/>
      <c r="L30" s="205"/>
      <c r="M30" s="205"/>
      <c r="N30" s="205"/>
      <c r="O30" s="205"/>
      <c r="P30" s="308"/>
    </row>
    <row r="31" spans="1:16">
      <c r="A31" s="106"/>
      <c r="B31" s="29"/>
      <c r="C31" s="203"/>
      <c r="D31" s="203"/>
      <c r="E31" s="203"/>
      <c r="F31" s="203"/>
      <c r="G31" s="205"/>
      <c r="H31" s="205"/>
      <c r="I31" s="205"/>
      <c r="J31" s="205"/>
      <c r="K31" s="205"/>
      <c r="L31" s="205"/>
      <c r="M31" s="205"/>
      <c r="N31" s="205"/>
      <c r="O31" s="205"/>
      <c r="P31" s="308"/>
    </row>
    <row r="32" spans="1:16">
      <c r="A32" s="1"/>
      <c r="B32" s="29"/>
      <c r="C32" s="203"/>
      <c r="D32" s="203"/>
      <c r="E32" s="203"/>
      <c r="F32" s="203"/>
      <c r="G32" s="205"/>
      <c r="H32" s="205"/>
      <c r="I32" s="205"/>
      <c r="J32" s="205"/>
      <c r="K32" s="205"/>
      <c r="L32" s="205"/>
      <c r="M32" s="205"/>
      <c r="N32" s="205"/>
      <c r="O32" s="205"/>
      <c r="P32" s="308"/>
    </row>
    <row r="33" spans="1:16" ht="15">
      <c r="A33" s="108"/>
      <c r="B33" s="109"/>
      <c r="C33" s="202"/>
      <c r="D33" s="203"/>
      <c r="E33" s="203"/>
      <c r="F33" s="203"/>
      <c r="G33" s="204"/>
      <c r="H33" s="205"/>
      <c r="I33" s="205"/>
      <c r="J33" s="205"/>
      <c r="K33" s="205"/>
      <c r="L33" s="205"/>
      <c r="M33" s="205"/>
      <c r="N33" s="205"/>
      <c r="O33" s="205"/>
      <c r="P33" s="308"/>
    </row>
    <row r="34" spans="1:16">
      <c r="A34" s="106"/>
      <c r="B34" s="29"/>
      <c r="C34" s="203"/>
      <c r="D34" s="203"/>
      <c r="E34" s="203"/>
      <c r="F34" s="203"/>
      <c r="G34" s="205"/>
      <c r="H34" s="205"/>
      <c r="I34" s="205"/>
      <c r="J34" s="205"/>
      <c r="K34" s="205"/>
      <c r="L34" s="205"/>
      <c r="M34" s="205"/>
      <c r="N34" s="205"/>
      <c r="O34" s="205"/>
      <c r="P34" s="308"/>
    </row>
    <row r="35" spans="1:16">
      <c r="A35" s="106"/>
      <c r="B35" s="29"/>
      <c r="C35" s="203"/>
      <c r="D35" s="203"/>
      <c r="E35" s="203"/>
      <c r="F35" s="203"/>
      <c r="G35" s="205"/>
      <c r="H35" s="205"/>
      <c r="I35" s="205"/>
      <c r="J35" s="205"/>
      <c r="K35" s="205"/>
      <c r="L35" s="205"/>
      <c r="M35" s="205"/>
      <c r="N35" s="205"/>
      <c r="O35" s="205"/>
      <c r="P35" s="308"/>
    </row>
    <row r="36" spans="1:16">
      <c r="A36" s="106"/>
      <c r="B36" s="29"/>
      <c r="C36" s="203"/>
      <c r="D36" s="203"/>
      <c r="E36" s="203"/>
      <c r="F36" s="203"/>
      <c r="G36" s="205"/>
      <c r="H36" s="205"/>
      <c r="I36" s="205"/>
      <c r="J36" s="205"/>
      <c r="K36" s="205"/>
      <c r="L36" s="205"/>
      <c r="M36" s="205"/>
      <c r="N36" s="205"/>
      <c r="O36" s="205"/>
      <c r="P36" s="308"/>
    </row>
    <row r="37" spans="1:16">
      <c r="A37" s="106"/>
      <c r="B37" s="29"/>
      <c r="C37" s="203"/>
      <c r="D37" s="203"/>
      <c r="E37" s="203"/>
      <c r="F37" s="203"/>
      <c r="G37" s="205"/>
      <c r="H37" s="205"/>
      <c r="I37" s="205"/>
      <c r="J37" s="205"/>
      <c r="K37" s="205"/>
      <c r="L37" s="205"/>
      <c r="M37" s="205"/>
      <c r="N37" s="205"/>
      <c r="O37" s="205"/>
      <c r="P37" s="308"/>
    </row>
    <row r="38" spans="1:16">
      <c r="A38" s="106"/>
      <c r="B38" s="29"/>
      <c r="C38" s="203"/>
      <c r="D38" s="203"/>
      <c r="E38" s="203"/>
      <c r="F38" s="203"/>
      <c r="G38" s="205"/>
      <c r="H38" s="205"/>
      <c r="I38" s="205"/>
      <c r="J38" s="205"/>
      <c r="K38" s="205"/>
      <c r="L38" s="205"/>
      <c r="M38" s="205"/>
      <c r="N38" s="205"/>
      <c r="O38" s="205"/>
      <c r="P38" s="308"/>
    </row>
    <row r="39" spans="1:16">
      <c r="A39" s="106"/>
      <c r="B39" s="29"/>
      <c r="C39" s="203"/>
      <c r="D39" s="203"/>
      <c r="E39" s="203"/>
      <c r="F39" s="203"/>
      <c r="G39" s="205"/>
      <c r="H39" s="205"/>
      <c r="I39" s="205"/>
      <c r="J39" s="205"/>
      <c r="K39" s="205"/>
      <c r="L39" s="205"/>
      <c r="M39" s="205"/>
      <c r="N39" s="205"/>
      <c r="O39" s="205"/>
      <c r="P39" s="308"/>
    </row>
    <row r="40" spans="1:16">
      <c r="A40" s="106"/>
      <c r="B40" s="29"/>
      <c r="C40" s="203"/>
      <c r="D40" s="203"/>
      <c r="E40" s="203"/>
      <c r="F40" s="203"/>
      <c r="G40" s="205"/>
      <c r="H40" s="205"/>
      <c r="I40" s="205"/>
      <c r="J40" s="205"/>
      <c r="K40" s="205"/>
      <c r="L40" s="205"/>
      <c r="M40" s="205"/>
      <c r="N40" s="205"/>
      <c r="O40" s="205"/>
      <c r="P40" s="308"/>
    </row>
    <row r="41" spans="1:16">
      <c r="A41" s="106"/>
      <c r="B41" s="29"/>
      <c r="C41" s="203"/>
      <c r="D41" s="203"/>
      <c r="E41" s="203"/>
      <c r="F41" s="203"/>
      <c r="G41" s="205"/>
      <c r="H41" s="205"/>
      <c r="I41" s="205"/>
      <c r="J41" s="205"/>
      <c r="K41" s="205"/>
      <c r="L41" s="205"/>
      <c r="M41" s="205"/>
      <c r="N41" s="205"/>
      <c r="O41" s="205"/>
      <c r="P41" s="308"/>
    </row>
    <row r="42" spans="1:16">
      <c r="A42" s="106"/>
      <c r="B42" s="29"/>
      <c r="C42" s="203"/>
      <c r="D42" s="203"/>
      <c r="E42" s="203"/>
      <c r="F42" s="203"/>
      <c r="G42" s="205"/>
      <c r="H42" s="205"/>
      <c r="I42" s="205"/>
      <c r="J42" s="205"/>
      <c r="K42" s="205"/>
      <c r="L42" s="205"/>
      <c r="M42" s="205"/>
      <c r="N42" s="205"/>
      <c r="O42" s="205"/>
      <c r="P42" s="308"/>
    </row>
    <row r="43" spans="1:16">
      <c r="A43" s="106"/>
      <c r="B43" s="29"/>
      <c r="C43" s="203"/>
      <c r="D43" s="203"/>
      <c r="E43" s="203"/>
      <c r="F43" s="203"/>
      <c r="G43" s="205"/>
      <c r="H43" s="205"/>
      <c r="I43" s="205"/>
      <c r="J43" s="205"/>
      <c r="K43" s="205"/>
      <c r="L43" s="205"/>
      <c r="M43" s="205"/>
      <c r="N43" s="205"/>
      <c r="O43" s="205"/>
      <c r="P43" s="308"/>
    </row>
    <row r="44" spans="1:16">
      <c r="A44" s="106"/>
      <c r="B44" s="29"/>
      <c r="C44" s="203"/>
      <c r="D44" s="203"/>
      <c r="E44" s="203"/>
      <c r="F44" s="203"/>
      <c r="G44" s="205"/>
      <c r="H44" s="205"/>
      <c r="I44" s="205"/>
      <c r="J44" s="205"/>
      <c r="K44" s="205"/>
      <c r="L44" s="205"/>
      <c r="M44" s="205"/>
      <c r="N44" s="205"/>
      <c r="O44" s="205"/>
      <c r="P44" s="308"/>
    </row>
    <row r="45" spans="1:16">
      <c r="A45" s="106"/>
      <c r="B45" s="29"/>
      <c r="C45" s="203"/>
      <c r="D45" s="203"/>
      <c r="E45" s="203"/>
      <c r="F45" s="203"/>
      <c r="G45" s="205"/>
      <c r="H45" s="205"/>
      <c r="I45" s="205"/>
      <c r="J45" s="205"/>
      <c r="K45" s="205"/>
      <c r="L45" s="205"/>
      <c r="M45" s="205"/>
      <c r="N45" s="205"/>
      <c r="O45" s="205"/>
      <c r="P45" s="308"/>
    </row>
    <row r="46" spans="1:16">
      <c r="A46" s="106"/>
      <c r="B46" s="29"/>
      <c r="C46" s="203"/>
      <c r="D46" s="203"/>
      <c r="E46" s="203"/>
      <c r="F46" s="203"/>
      <c r="G46" s="205"/>
      <c r="H46" s="205"/>
      <c r="I46" s="205"/>
      <c r="J46" s="205"/>
      <c r="K46" s="205"/>
      <c r="L46" s="205"/>
      <c r="M46" s="205"/>
      <c r="N46" s="205"/>
      <c r="O46" s="205"/>
      <c r="P46" s="308"/>
    </row>
    <row r="47" spans="1:16">
      <c r="A47" s="106"/>
      <c r="B47" s="29"/>
      <c r="C47" s="203"/>
      <c r="D47" s="203"/>
      <c r="E47" s="203"/>
      <c r="F47" s="203"/>
      <c r="G47" s="205"/>
      <c r="H47" s="205"/>
      <c r="I47" s="205"/>
      <c r="J47" s="205"/>
      <c r="K47" s="205"/>
      <c r="L47" s="205"/>
      <c r="M47" s="205"/>
      <c r="N47" s="205"/>
      <c r="O47" s="205"/>
      <c r="P47" s="308"/>
    </row>
    <row r="48" spans="1:16">
      <c r="A48" s="106"/>
      <c r="B48" s="29"/>
      <c r="C48" s="203"/>
      <c r="D48" s="203"/>
      <c r="E48" s="203"/>
      <c r="F48" s="203"/>
      <c r="G48" s="205"/>
      <c r="H48" s="205"/>
      <c r="I48" s="205"/>
      <c r="J48" s="205"/>
      <c r="K48" s="205"/>
      <c r="L48" s="205"/>
      <c r="M48" s="205"/>
      <c r="N48" s="205"/>
      <c r="O48" s="205"/>
      <c r="P48" s="308"/>
    </row>
    <row r="49" spans="1:16">
      <c r="A49" s="106"/>
      <c r="B49" s="29"/>
      <c r="C49" s="203"/>
      <c r="D49" s="203"/>
      <c r="E49" s="203"/>
      <c r="F49" s="203"/>
      <c r="G49" s="205"/>
      <c r="H49" s="205"/>
      <c r="I49" s="205"/>
      <c r="J49" s="205"/>
      <c r="K49" s="205"/>
      <c r="L49" s="205"/>
      <c r="M49" s="205"/>
      <c r="N49" s="205"/>
      <c r="O49" s="205"/>
      <c r="P49" s="308"/>
    </row>
    <row r="50" spans="1:16">
      <c r="A50" s="106"/>
      <c r="B50" s="29"/>
      <c r="C50" s="203"/>
      <c r="D50" s="203"/>
      <c r="E50" s="203"/>
      <c r="F50" s="203"/>
      <c r="G50" s="205"/>
      <c r="H50" s="205"/>
      <c r="I50" s="205"/>
      <c r="J50" s="205"/>
      <c r="K50" s="205"/>
      <c r="L50" s="205"/>
      <c r="M50" s="205"/>
      <c r="N50" s="205"/>
      <c r="O50" s="205"/>
      <c r="P50" s="308"/>
    </row>
    <row r="51" spans="1:16">
      <c r="A51" s="106"/>
      <c r="B51" s="29"/>
      <c r="C51" s="203"/>
      <c r="D51" s="203"/>
      <c r="E51" s="203"/>
      <c r="F51" s="203"/>
      <c r="G51" s="205"/>
      <c r="H51" s="205"/>
      <c r="I51" s="205"/>
      <c r="J51" s="205"/>
      <c r="K51" s="205"/>
      <c r="L51" s="205"/>
      <c r="M51" s="205"/>
      <c r="N51" s="205"/>
      <c r="O51" s="205"/>
      <c r="P51" s="308"/>
    </row>
    <row r="52" spans="1:16">
      <c r="A52" s="106"/>
      <c r="B52" s="29"/>
      <c r="C52" s="203"/>
      <c r="D52" s="203"/>
      <c r="E52" s="203"/>
      <c r="F52" s="203"/>
      <c r="G52" s="205"/>
      <c r="H52" s="205"/>
      <c r="I52" s="205"/>
      <c r="J52" s="205"/>
      <c r="K52" s="205"/>
      <c r="L52" s="205"/>
      <c r="M52" s="205"/>
      <c r="N52" s="205"/>
      <c r="O52" s="205"/>
      <c r="P52" s="308"/>
    </row>
    <row r="53" spans="1:16">
      <c r="A53" s="106"/>
      <c r="B53" s="29"/>
      <c r="C53" s="203"/>
      <c r="D53" s="203"/>
      <c r="E53" s="203"/>
      <c r="F53" s="203"/>
      <c r="G53" s="205"/>
      <c r="H53" s="205"/>
      <c r="I53" s="205"/>
      <c r="J53" s="205"/>
      <c r="K53" s="205"/>
      <c r="L53" s="205"/>
      <c r="M53" s="205"/>
      <c r="N53" s="205"/>
      <c r="O53" s="205"/>
      <c r="P53" s="308"/>
    </row>
    <row r="54" spans="1:16">
      <c r="A54" s="1"/>
      <c r="B54" s="29"/>
      <c r="C54" s="203"/>
      <c r="D54" s="203"/>
      <c r="E54" s="203"/>
      <c r="F54" s="203"/>
      <c r="G54" s="205"/>
      <c r="H54" s="205"/>
      <c r="I54" s="205"/>
      <c r="J54" s="205"/>
      <c r="K54" s="205"/>
      <c r="L54" s="205"/>
      <c r="M54" s="205"/>
      <c r="N54" s="205"/>
      <c r="O54" s="205"/>
      <c r="P54" s="308"/>
    </row>
    <row r="55" spans="1:16">
      <c r="A55" s="106"/>
      <c r="B55" s="28" t="s">
        <v>298</v>
      </c>
      <c r="C55" s="202">
        <f>SUM(C13,C23,C28,C33)</f>
        <v>39392</v>
      </c>
      <c r="D55" s="202">
        <f>SUM(D14:D40)</f>
        <v>7562</v>
      </c>
      <c r="E55" s="202">
        <f>SUM(E14:E40)</f>
        <v>2030</v>
      </c>
      <c r="F55" s="202">
        <f>SUM(F14:F40)</f>
        <v>29119</v>
      </c>
      <c r="G55" s="202"/>
      <c r="H55" s="202"/>
      <c r="I55" s="202"/>
      <c r="J55" s="202"/>
      <c r="K55" s="202"/>
      <c r="L55" s="205"/>
      <c r="M55" s="205"/>
      <c r="N55" s="205"/>
      <c r="O55" s="205"/>
      <c r="P55" s="308"/>
    </row>
    <row r="58" spans="1:16" ht="13.5">
      <c r="A58" s="449" t="s">
        <v>630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</row>
    <row r="59" spans="1:16" ht="14.25">
      <c r="A59" s="409" t="s">
        <v>668</v>
      </c>
      <c r="B59" s="408"/>
      <c r="C59" s="408"/>
      <c r="D59" s="408"/>
      <c r="E59" s="408"/>
      <c r="F59" s="408"/>
      <c r="G59" s="408"/>
    </row>
  </sheetData>
  <mergeCells count="13">
    <mergeCell ref="A59:G59"/>
    <mergeCell ref="A2:O2"/>
    <mergeCell ref="A3:O3"/>
    <mergeCell ref="A4:O4"/>
    <mergeCell ref="A5:O5"/>
    <mergeCell ref="O11:O12"/>
    <mergeCell ref="A58:O58"/>
    <mergeCell ref="A11:B12"/>
    <mergeCell ref="C11:C12"/>
    <mergeCell ref="D11:H11"/>
    <mergeCell ref="I11:K11"/>
    <mergeCell ref="L11:M11"/>
    <mergeCell ref="N11:N12"/>
  </mergeCells>
  <phoneticPr fontId="2" type="noConversion"/>
  <pageMargins left="0.78740157480314965" right="0.78740157480314965" top="0.39370078740157483" bottom="0.39370078740157483" header="0.31496062992125984" footer="0.31496062992125984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2060"/>
  </sheetPr>
  <dimension ref="A1:M20"/>
  <sheetViews>
    <sheetView zoomScaleNormal="100" workbookViewId="0">
      <selection activeCell="A10" sqref="A10:I10"/>
    </sheetView>
  </sheetViews>
  <sheetFormatPr defaultRowHeight="12.75"/>
  <sheetData>
    <row r="1" spans="1:13">
      <c r="J1" s="83"/>
      <c r="L1" s="446"/>
      <c r="M1" s="446"/>
    </row>
    <row r="2" spans="1:13">
      <c r="G2" s="44"/>
    </row>
    <row r="3" spans="1:13">
      <c r="A3" s="403" t="s">
        <v>581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  <c r="M3" s="404"/>
    </row>
    <row r="4" spans="1:13">
      <c r="A4" s="403" t="s">
        <v>402</v>
      </c>
      <c r="B4" s="403"/>
      <c r="C4" s="403"/>
      <c r="D4" s="403"/>
      <c r="E4" s="403"/>
      <c r="F4" s="403"/>
      <c r="G4" s="403"/>
      <c r="H4" s="448"/>
      <c r="I4" s="448"/>
      <c r="J4" s="448"/>
      <c r="K4" s="448"/>
      <c r="L4" s="448"/>
      <c r="M4" s="404"/>
    </row>
    <row r="5" spans="1:13">
      <c r="A5" s="403" t="s">
        <v>546</v>
      </c>
      <c r="B5" s="403"/>
      <c r="C5" s="403"/>
      <c r="D5" s="403"/>
      <c r="E5" s="403"/>
      <c r="F5" s="403"/>
      <c r="G5" s="403"/>
      <c r="H5" s="448"/>
      <c r="I5" s="448"/>
      <c r="J5" s="448"/>
      <c r="K5" s="448"/>
      <c r="L5" s="448"/>
      <c r="M5" s="404"/>
    </row>
    <row r="6" spans="1:13">
      <c r="A6" s="403" t="s">
        <v>417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04"/>
    </row>
    <row r="7" spans="1:13" ht="14.25">
      <c r="A7" s="403" t="s">
        <v>632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4"/>
    </row>
    <row r="9" spans="1:13">
      <c r="L9" s="83"/>
      <c r="M9" s="83" t="s">
        <v>397</v>
      </c>
    </row>
    <row r="10" spans="1:13">
      <c r="A10" s="460" t="s">
        <v>25</v>
      </c>
      <c r="B10" s="461"/>
      <c r="C10" s="461"/>
      <c r="D10" s="461"/>
      <c r="E10" s="461"/>
      <c r="F10" s="461"/>
      <c r="G10" s="461"/>
      <c r="H10" s="461"/>
      <c r="I10" s="461"/>
      <c r="J10" s="462" t="s">
        <v>22</v>
      </c>
      <c r="K10" s="462" t="s">
        <v>23</v>
      </c>
      <c r="L10" s="462" t="s">
        <v>24</v>
      </c>
      <c r="M10" s="466" t="s">
        <v>59</v>
      </c>
    </row>
    <row r="11" spans="1:13" ht="25.5" customHeight="1">
      <c r="A11" s="275" t="s">
        <v>26</v>
      </c>
      <c r="B11" s="459" t="s">
        <v>27</v>
      </c>
      <c r="C11" s="457"/>
      <c r="D11" s="457"/>
      <c r="E11" s="457"/>
      <c r="F11" s="457"/>
      <c r="G11" s="457"/>
      <c r="H11" s="457"/>
      <c r="I11" s="457"/>
      <c r="J11" s="455"/>
      <c r="K11" s="455"/>
      <c r="L11" s="455"/>
      <c r="M11" s="466"/>
    </row>
    <row r="12" spans="1:13" ht="12.75" customHeight="1">
      <c r="A12" s="338" t="s">
        <v>438</v>
      </c>
      <c r="B12" s="410" t="s">
        <v>439</v>
      </c>
      <c r="C12" s="410"/>
      <c r="D12" s="410"/>
      <c r="E12" s="410"/>
      <c r="F12" s="410"/>
      <c r="G12" s="410"/>
      <c r="H12" s="410"/>
      <c r="I12" s="410"/>
      <c r="J12" s="85">
        <v>1869</v>
      </c>
      <c r="K12" s="85">
        <v>26621</v>
      </c>
      <c r="L12" s="85"/>
      <c r="M12" s="85">
        <f>SUM(J12:L12)</f>
        <v>28490</v>
      </c>
    </row>
    <row r="13" spans="1:13" ht="12.75" customHeight="1">
      <c r="A13" s="339" t="s">
        <v>446</v>
      </c>
      <c r="B13" s="334" t="s">
        <v>265</v>
      </c>
      <c r="C13" s="335"/>
      <c r="D13" s="335"/>
      <c r="E13" s="335"/>
      <c r="F13" s="335"/>
      <c r="G13" s="335"/>
      <c r="H13" s="335"/>
      <c r="I13" s="305"/>
      <c r="J13" s="85"/>
      <c r="K13" s="85"/>
      <c r="L13" s="85"/>
      <c r="M13" s="85">
        <f>SUM(J13:L13)</f>
        <v>0</v>
      </c>
    </row>
    <row r="14" spans="1:13" ht="12.75" customHeight="1">
      <c r="A14" s="341" t="s">
        <v>447</v>
      </c>
      <c r="B14" s="419" t="s">
        <v>448</v>
      </c>
      <c r="C14" s="410"/>
      <c r="D14" s="410"/>
      <c r="E14" s="410"/>
      <c r="F14" s="410"/>
      <c r="G14" s="410"/>
      <c r="H14" s="410"/>
      <c r="I14" s="410"/>
      <c r="J14" s="85"/>
      <c r="K14" s="85">
        <v>10582</v>
      </c>
      <c r="L14" s="85"/>
      <c r="M14" s="85">
        <f>SUM(J14:L14)</f>
        <v>10582</v>
      </c>
    </row>
    <row r="15" spans="1:13">
      <c r="A15" s="339" t="s">
        <v>444</v>
      </c>
      <c r="B15" s="419" t="s">
        <v>264</v>
      </c>
      <c r="C15" s="410"/>
      <c r="D15" s="410"/>
      <c r="E15" s="410"/>
      <c r="F15" s="410"/>
      <c r="G15" s="410"/>
      <c r="H15" s="410"/>
      <c r="I15" s="410"/>
      <c r="J15" s="85"/>
      <c r="K15" s="85">
        <v>320</v>
      </c>
      <c r="L15" s="85"/>
      <c r="M15" s="85">
        <f>SUM(J15:L15)</f>
        <v>320</v>
      </c>
    </row>
    <row r="16" spans="1:13">
      <c r="A16" s="463" t="s">
        <v>28</v>
      </c>
      <c r="B16" s="464"/>
      <c r="C16" s="464"/>
      <c r="D16" s="464"/>
      <c r="E16" s="464"/>
      <c r="F16" s="464"/>
      <c r="G16" s="464"/>
      <c r="H16" s="464"/>
      <c r="I16" s="465"/>
      <c r="J16" s="168">
        <f>SUM(J12:J15)</f>
        <v>1869</v>
      </c>
      <c r="K16" s="168">
        <f>SUM(K12:K15)</f>
        <v>37523</v>
      </c>
      <c r="L16" s="168">
        <f>SUM(L12:L15)</f>
        <v>0</v>
      </c>
      <c r="M16" s="168">
        <f>SUM(M12:M15)</f>
        <v>39392</v>
      </c>
    </row>
    <row r="19" spans="1:13" ht="13.5">
      <c r="A19" s="467" t="s">
        <v>631</v>
      </c>
      <c r="B19" s="467"/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</row>
    <row r="20" spans="1:13" ht="14.25">
      <c r="A20" s="409" t="s">
        <v>669</v>
      </c>
      <c r="B20" s="408"/>
      <c r="C20" s="408"/>
      <c r="D20" s="408"/>
      <c r="E20" s="408"/>
      <c r="F20" s="408"/>
      <c r="G20" s="408"/>
    </row>
  </sheetData>
  <mergeCells count="18">
    <mergeCell ref="B11:I11"/>
    <mergeCell ref="A10:I10"/>
    <mergeCell ref="A20:G20"/>
    <mergeCell ref="L1:M1"/>
    <mergeCell ref="K10:K11"/>
    <mergeCell ref="L10:L11"/>
    <mergeCell ref="A16:I16"/>
    <mergeCell ref="B12:I12"/>
    <mergeCell ref="B14:I14"/>
    <mergeCell ref="J10:J11"/>
    <mergeCell ref="A19:M19"/>
    <mergeCell ref="A3:M3"/>
    <mergeCell ref="A7:M7"/>
    <mergeCell ref="A6:M6"/>
    <mergeCell ref="A5:M5"/>
    <mergeCell ref="A4:M4"/>
    <mergeCell ref="B15:I15"/>
    <mergeCell ref="M10:M11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</sheetPr>
  <dimension ref="A1:M20"/>
  <sheetViews>
    <sheetView zoomScaleNormal="100" workbookViewId="0">
      <selection activeCell="A21" sqref="A21"/>
    </sheetView>
  </sheetViews>
  <sheetFormatPr defaultRowHeight="12.75"/>
  <sheetData>
    <row r="1" spans="1:13">
      <c r="J1" s="83"/>
      <c r="L1" s="446"/>
      <c r="M1" s="446"/>
    </row>
    <row r="2" spans="1:13">
      <c r="G2" s="44"/>
    </row>
    <row r="3" spans="1:13">
      <c r="A3" s="403" t="s">
        <v>582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  <c r="M3" s="404"/>
    </row>
    <row r="4" spans="1:13">
      <c r="A4" s="403" t="s">
        <v>402</v>
      </c>
      <c r="B4" s="403"/>
      <c r="C4" s="403"/>
      <c r="D4" s="403"/>
      <c r="E4" s="403"/>
      <c r="F4" s="403"/>
      <c r="G4" s="403"/>
      <c r="H4" s="448"/>
      <c r="I4" s="448"/>
      <c r="J4" s="448"/>
      <c r="K4" s="448"/>
      <c r="L4" s="448"/>
      <c r="M4" s="404"/>
    </row>
    <row r="5" spans="1:13">
      <c r="A5" s="403" t="s">
        <v>546</v>
      </c>
      <c r="B5" s="403"/>
      <c r="C5" s="403"/>
      <c r="D5" s="403"/>
      <c r="E5" s="403"/>
      <c r="F5" s="403"/>
      <c r="G5" s="403"/>
      <c r="H5" s="448"/>
      <c r="I5" s="448"/>
      <c r="J5" s="448"/>
      <c r="K5" s="448"/>
      <c r="L5" s="448"/>
      <c r="M5" s="404"/>
    </row>
    <row r="6" spans="1:13">
      <c r="A6" s="403" t="s">
        <v>419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04"/>
    </row>
    <row r="7" spans="1:13" ht="14.25">
      <c r="A7" s="403" t="s">
        <v>633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4"/>
    </row>
    <row r="9" spans="1:13">
      <c r="L9" s="83"/>
      <c r="M9" s="83" t="s">
        <v>397</v>
      </c>
    </row>
    <row r="10" spans="1:13">
      <c r="A10" s="460" t="s">
        <v>25</v>
      </c>
      <c r="B10" s="461"/>
      <c r="C10" s="461"/>
      <c r="D10" s="461"/>
      <c r="E10" s="461"/>
      <c r="F10" s="461"/>
      <c r="G10" s="461"/>
      <c r="H10" s="461"/>
      <c r="I10" s="461"/>
      <c r="J10" s="462" t="s">
        <v>22</v>
      </c>
      <c r="K10" s="462" t="s">
        <v>23</v>
      </c>
      <c r="L10" s="462" t="s">
        <v>24</v>
      </c>
      <c r="M10" s="466" t="s">
        <v>59</v>
      </c>
    </row>
    <row r="11" spans="1:13" ht="25.5" customHeight="1">
      <c r="A11" s="275" t="s">
        <v>26</v>
      </c>
      <c r="B11" s="459" t="s">
        <v>27</v>
      </c>
      <c r="C11" s="457"/>
      <c r="D11" s="457"/>
      <c r="E11" s="457"/>
      <c r="F11" s="457"/>
      <c r="G11" s="457"/>
      <c r="H11" s="457"/>
      <c r="I11" s="457"/>
      <c r="J11" s="455"/>
      <c r="K11" s="455"/>
      <c r="L11" s="455"/>
      <c r="M11" s="466"/>
    </row>
    <row r="12" spans="1:13" ht="12.75" customHeight="1">
      <c r="A12" s="338" t="s">
        <v>438</v>
      </c>
      <c r="B12" s="410" t="s">
        <v>439</v>
      </c>
      <c r="C12" s="410"/>
      <c r="D12" s="410"/>
      <c r="E12" s="410"/>
      <c r="F12" s="410"/>
      <c r="G12" s="410"/>
      <c r="H12" s="410"/>
      <c r="I12" s="410"/>
      <c r="J12" s="85"/>
      <c r="K12" s="85"/>
      <c r="L12" s="85"/>
      <c r="M12" s="85">
        <f>SUM(J12:L12)</f>
        <v>0</v>
      </c>
    </row>
    <row r="13" spans="1:13" ht="12.75" customHeight="1">
      <c r="A13" s="339" t="s">
        <v>446</v>
      </c>
      <c r="B13" s="419" t="s">
        <v>265</v>
      </c>
      <c r="C13" s="410"/>
      <c r="D13" s="410"/>
      <c r="E13" s="410"/>
      <c r="F13" s="410"/>
      <c r="G13" s="410"/>
      <c r="H13" s="410"/>
      <c r="I13" s="410"/>
      <c r="J13" s="85"/>
      <c r="K13" s="85"/>
      <c r="L13" s="85"/>
      <c r="M13" s="85">
        <f>SUM(J13:L13)</f>
        <v>0</v>
      </c>
    </row>
    <row r="14" spans="1:13" ht="12.75" customHeight="1">
      <c r="A14" s="341" t="s">
        <v>447</v>
      </c>
      <c r="B14" s="419" t="s">
        <v>448</v>
      </c>
      <c r="C14" s="410"/>
      <c r="D14" s="410"/>
      <c r="E14" s="410"/>
      <c r="F14" s="410"/>
      <c r="G14" s="410"/>
      <c r="H14" s="410"/>
      <c r="I14" s="410"/>
      <c r="J14" s="85"/>
      <c r="K14" s="85">
        <v>35037</v>
      </c>
      <c r="L14" s="85"/>
      <c r="M14" s="85">
        <f>SUM(J14:L14)</f>
        <v>35037</v>
      </c>
    </row>
    <row r="15" spans="1:13">
      <c r="A15" s="339" t="s">
        <v>444</v>
      </c>
      <c r="B15" s="419" t="s">
        <v>264</v>
      </c>
      <c r="C15" s="410"/>
      <c r="D15" s="410"/>
      <c r="E15" s="410"/>
      <c r="F15" s="410"/>
      <c r="G15" s="410"/>
      <c r="H15" s="410"/>
      <c r="I15" s="410"/>
      <c r="J15" s="85"/>
      <c r="K15" s="85">
        <v>4355</v>
      </c>
      <c r="L15" s="85"/>
      <c r="M15" s="85">
        <f>SUM(J15:L15)</f>
        <v>4355</v>
      </c>
    </row>
    <row r="16" spans="1:13">
      <c r="A16" s="463" t="s">
        <v>28</v>
      </c>
      <c r="B16" s="464"/>
      <c r="C16" s="464"/>
      <c r="D16" s="464"/>
      <c r="E16" s="464"/>
      <c r="F16" s="464"/>
      <c r="G16" s="464"/>
      <c r="H16" s="464"/>
      <c r="I16" s="465"/>
      <c r="J16" s="168">
        <f>SUM(J12:J15)</f>
        <v>0</v>
      </c>
      <c r="K16" s="168">
        <f>SUM(K12:K15)</f>
        <v>39392</v>
      </c>
      <c r="L16" s="168">
        <f>SUM(L12:L15)</f>
        <v>0</v>
      </c>
      <c r="M16" s="168">
        <f>SUM(M12:M15)</f>
        <v>39392</v>
      </c>
    </row>
    <row r="19" spans="1:13" ht="13.5">
      <c r="A19" s="449" t="s">
        <v>634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</row>
    <row r="20" spans="1:13" ht="14.25">
      <c r="A20" s="409" t="s">
        <v>670</v>
      </c>
      <c r="B20" s="408"/>
      <c r="C20" s="408"/>
      <c r="D20" s="408"/>
      <c r="E20" s="408"/>
      <c r="F20" s="408"/>
      <c r="G20" s="408"/>
    </row>
  </sheetData>
  <mergeCells count="19">
    <mergeCell ref="B13:I13"/>
    <mergeCell ref="B14:I14"/>
    <mergeCell ref="B12:I12"/>
    <mergeCell ref="A20:G20"/>
    <mergeCell ref="L1:M1"/>
    <mergeCell ref="A3:M3"/>
    <mergeCell ref="A4:M4"/>
    <mergeCell ref="A5:M5"/>
    <mergeCell ref="A6:M6"/>
    <mergeCell ref="A19:M19"/>
    <mergeCell ref="A7:M7"/>
    <mergeCell ref="A10:I10"/>
    <mergeCell ref="J10:J11"/>
    <mergeCell ref="K10:K11"/>
    <mergeCell ref="L10:L11"/>
    <mergeCell ref="M10:M11"/>
    <mergeCell ref="B11:I11"/>
    <mergeCell ref="A16:I16"/>
    <mergeCell ref="B15:I15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2:H17"/>
  <sheetViews>
    <sheetView zoomScaleNormal="100" workbookViewId="0">
      <selection activeCell="C40" sqref="C40"/>
    </sheetView>
  </sheetViews>
  <sheetFormatPr defaultRowHeight="12.75"/>
  <cols>
    <col min="1" max="1" width="25" customWidth="1"/>
    <col min="2" max="4" width="10.5703125" customWidth="1"/>
  </cols>
  <sheetData>
    <row r="2" spans="1:8">
      <c r="G2" s="83"/>
    </row>
    <row r="3" spans="1:8">
      <c r="A3" s="403" t="s">
        <v>571</v>
      </c>
      <c r="B3" s="403"/>
      <c r="C3" s="403"/>
      <c r="D3" s="403"/>
      <c r="E3" s="403"/>
      <c r="F3" s="403"/>
    </row>
    <row r="4" spans="1:8">
      <c r="A4" s="403" t="s">
        <v>131</v>
      </c>
      <c r="B4" s="403"/>
      <c r="C4" s="404"/>
      <c r="D4" s="404"/>
      <c r="E4" s="404"/>
      <c r="F4" s="404"/>
      <c r="G4" s="404"/>
    </row>
    <row r="5" spans="1:8" ht="14.25">
      <c r="A5" s="403" t="s">
        <v>603</v>
      </c>
      <c r="B5" s="403"/>
      <c r="C5" s="404"/>
      <c r="D5" s="404"/>
      <c r="E5" s="404"/>
      <c r="F5" s="404"/>
      <c r="G5" s="404"/>
    </row>
    <row r="6" spans="1:8">
      <c r="A6" s="17"/>
      <c r="B6" s="17"/>
      <c r="C6" s="17"/>
      <c r="D6" s="17"/>
      <c r="E6" s="17"/>
      <c r="F6" s="17"/>
      <c r="G6" s="17"/>
    </row>
    <row r="7" spans="1:8">
      <c r="A7" s="17"/>
      <c r="B7" s="17"/>
      <c r="C7" s="17"/>
      <c r="D7" s="17"/>
      <c r="E7" s="17"/>
      <c r="F7" s="17"/>
      <c r="G7" s="17"/>
    </row>
    <row r="8" spans="1:8" ht="25.5">
      <c r="A8" s="178" t="s">
        <v>311</v>
      </c>
      <c r="B8" s="170" t="s">
        <v>379</v>
      </c>
      <c r="C8" s="170" t="s">
        <v>380</v>
      </c>
      <c r="D8" s="171" t="s">
        <v>378</v>
      </c>
      <c r="E8" s="170" t="s">
        <v>381</v>
      </c>
      <c r="F8" s="179"/>
      <c r="G8" s="180"/>
      <c r="H8" s="180"/>
    </row>
    <row r="9" spans="1:8">
      <c r="A9" s="1" t="s">
        <v>92</v>
      </c>
      <c r="B9" s="85">
        <v>55858</v>
      </c>
      <c r="C9" s="85">
        <v>63553</v>
      </c>
      <c r="D9" s="85"/>
      <c r="E9" s="21"/>
    </row>
    <row r="10" spans="1:8">
      <c r="A10" s="1"/>
      <c r="B10" s="85"/>
      <c r="C10" s="85"/>
      <c r="D10" s="85"/>
      <c r="E10" s="21"/>
    </row>
    <row r="11" spans="1:8">
      <c r="A11" s="1" t="s">
        <v>93</v>
      </c>
      <c r="B11" s="85"/>
      <c r="C11" s="85"/>
      <c r="D11" s="85"/>
      <c r="E11" s="21"/>
    </row>
    <row r="12" spans="1:8">
      <c r="A12" s="1"/>
      <c r="B12" s="85"/>
      <c r="C12" s="85"/>
      <c r="D12" s="85"/>
      <c r="E12" s="21"/>
    </row>
    <row r="13" spans="1:8">
      <c r="A13" s="181" t="s">
        <v>395</v>
      </c>
      <c r="B13" s="168">
        <f>SUM(B9:B12)</f>
        <v>55858</v>
      </c>
      <c r="C13" s="168">
        <f>SUM(C9:C12)</f>
        <v>63553</v>
      </c>
      <c r="D13" s="168"/>
      <c r="E13" s="20"/>
    </row>
    <row r="16" spans="1:8" ht="13.5">
      <c r="A16" s="408" t="s">
        <v>602</v>
      </c>
      <c r="B16" s="408"/>
      <c r="C16" s="408"/>
      <c r="D16" s="408"/>
      <c r="E16" s="408"/>
      <c r="F16" s="408"/>
      <c r="G16" s="408"/>
    </row>
    <row r="17" spans="1:7" ht="14.25">
      <c r="A17" s="409" t="s">
        <v>660</v>
      </c>
      <c r="B17" s="408"/>
      <c r="C17" s="408"/>
      <c r="D17" s="408"/>
      <c r="E17" s="408"/>
      <c r="F17" s="408"/>
      <c r="G17" s="408"/>
    </row>
  </sheetData>
  <mergeCells count="5">
    <mergeCell ref="A4:G4"/>
    <mergeCell ref="A5:G5"/>
    <mergeCell ref="A3:F3"/>
    <mergeCell ref="A16:G16"/>
    <mergeCell ref="A17:G17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2060"/>
  </sheetPr>
  <dimension ref="A1:L96"/>
  <sheetViews>
    <sheetView topLeftCell="A56" zoomScaleNormal="100" workbookViewId="0">
      <selection activeCell="A97" sqref="A97"/>
    </sheetView>
  </sheetViews>
  <sheetFormatPr defaultRowHeight="12.75"/>
  <cols>
    <col min="8" max="8" width="15.5703125" customWidth="1"/>
    <col min="9" max="12" width="10.5703125" customWidth="1"/>
  </cols>
  <sheetData>
    <row r="1" spans="1:12">
      <c r="K1" s="446"/>
      <c r="L1" s="446"/>
    </row>
    <row r="3" spans="1:12">
      <c r="A3" s="403" t="s">
        <v>583</v>
      </c>
      <c r="B3" s="403"/>
      <c r="C3" s="403"/>
      <c r="D3" s="403"/>
      <c r="E3" s="403"/>
      <c r="F3" s="403"/>
      <c r="G3" s="403"/>
      <c r="H3" s="403"/>
      <c r="I3" s="403"/>
      <c r="J3" s="404"/>
      <c r="K3" s="404"/>
      <c r="L3" s="404"/>
    </row>
    <row r="4" spans="1:12">
      <c r="A4" s="403" t="s">
        <v>350</v>
      </c>
      <c r="B4" s="403"/>
      <c r="C4" s="403"/>
      <c r="D4" s="403"/>
      <c r="E4" s="403"/>
      <c r="F4" s="403"/>
      <c r="G4" s="403"/>
      <c r="H4" s="403"/>
      <c r="I4" s="403"/>
      <c r="J4" s="404"/>
      <c r="K4" s="404"/>
      <c r="L4" s="404"/>
    </row>
    <row r="5" spans="1:12" ht="14.25">
      <c r="A5" s="403" t="s">
        <v>636</v>
      </c>
      <c r="B5" s="403"/>
      <c r="C5" s="403"/>
      <c r="D5" s="403"/>
      <c r="E5" s="403"/>
      <c r="F5" s="403"/>
      <c r="G5" s="403"/>
      <c r="H5" s="403"/>
      <c r="I5" s="403"/>
      <c r="J5" s="404"/>
      <c r="K5" s="404"/>
      <c r="L5" s="404"/>
    </row>
    <row r="7" spans="1:12">
      <c r="B7" s="10"/>
      <c r="C7" s="10"/>
      <c r="D7" s="10"/>
      <c r="E7" s="10"/>
      <c r="F7" s="10"/>
      <c r="G7" s="10"/>
      <c r="H7" s="10"/>
      <c r="I7" s="10"/>
      <c r="J7" s="103"/>
      <c r="K7" s="44" t="s">
        <v>397</v>
      </c>
    </row>
    <row r="8" spans="1:12" ht="25.5">
      <c r="A8" s="431" t="s">
        <v>311</v>
      </c>
      <c r="B8" s="432"/>
      <c r="C8" s="432"/>
      <c r="D8" s="432"/>
      <c r="E8" s="432"/>
      <c r="F8" s="432"/>
      <c r="G8" s="432"/>
      <c r="H8" s="433"/>
      <c r="I8" s="170" t="s">
        <v>379</v>
      </c>
      <c r="J8" s="170" t="s">
        <v>380</v>
      </c>
      <c r="K8" s="171" t="s">
        <v>378</v>
      </c>
      <c r="L8" s="170" t="s">
        <v>381</v>
      </c>
    </row>
    <row r="9" spans="1:12">
      <c r="A9" s="412" t="s">
        <v>232</v>
      </c>
      <c r="B9" s="412"/>
      <c r="C9" s="412"/>
      <c r="D9" s="412"/>
      <c r="E9" s="412"/>
      <c r="F9" s="412"/>
      <c r="G9" s="412"/>
      <c r="H9" s="412"/>
      <c r="I9" s="168">
        <f>I10+I24+I34+I42</f>
        <v>498779</v>
      </c>
      <c r="J9" s="168">
        <f>J10+J24+J34+J42</f>
        <v>533631</v>
      </c>
      <c r="K9" s="168">
        <f>K10+K24+K34+K42</f>
        <v>0</v>
      </c>
      <c r="L9" s="85"/>
    </row>
    <row r="10" spans="1:12">
      <c r="A10" s="284"/>
      <c r="B10" s="411" t="s">
        <v>434</v>
      </c>
      <c r="C10" s="411"/>
      <c r="D10" s="411"/>
      <c r="E10" s="411"/>
      <c r="F10" s="411"/>
      <c r="G10" s="411"/>
      <c r="H10" s="411"/>
      <c r="I10" s="288">
        <f>I11+I20+I21+I22+I23</f>
        <v>266756</v>
      </c>
      <c r="J10" s="288">
        <f>J11+J20+J21+J22+J23</f>
        <v>292963</v>
      </c>
      <c r="K10" s="288">
        <f>K11+K20+K21+K22+K23</f>
        <v>0</v>
      </c>
      <c r="L10" s="85"/>
    </row>
    <row r="11" spans="1:12">
      <c r="A11" s="129"/>
      <c r="B11" s="296"/>
      <c r="C11" s="419" t="s">
        <v>119</v>
      </c>
      <c r="D11" s="419"/>
      <c r="E11" s="419"/>
      <c r="F11" s="419"/>
      <c r="G11" s="419"/>
      <c r="H11" s="419"/>
      <c r="I11" s="169">
        <f>SUM(I12:I19)</f>
        <v>35450</v>
      </c>
      <c r="J11" s="169">
        <f>SUM(J12:J19)</f>
        <v>39537</v>
      </c>
      <c r="K11" s="169">
        <f>SUM(K12:K19)</f>
        <v>0</v>
      </c>
      <c r="L11" s="85"/>
    </row>
    <row r="12" spans="1:12" ht="12.75" customHeight="1">
      <c r="A12" s="129"/>
      <c r="B12" s="40"/>
      <c r="C12" s="410" t="s">
        <v>233</v>
      </c>
      <c r="D12" s="410"/>
      <c r="E12" s="410"/>
      <c r="F12" s="410"/>
      <c r="G12" s="410"/>
      <c r="H12" s="410"/>
      <c r="I12" s="85"/>
      <c r="J12" s="85">
        <v>21834</v>
      </c>
      <c r="K12" s="85"/>
      <c r="L12" s="85"/>
    </row>
    <row r="13" spans="1:12">
      <c r="A13" s="129"/>
      <c r="B13" s="40"/>
      <c r="C13" s="416" t="s">
        <v>234</v>
      </c>
      <c r="D13" s="410"/>
      <c r="E13" s="410"/>
      <c r="F13" s="410"/>
      <c r="G13" s="410"/>
      <c r="H13" s="410"/>
      <c r="I13" s="85">
        <v>3615</v>
      </c>
      <c r="J13" s="85">
        <v>4204</v>
      </c>
      <c r="K13" s="85"/>
      <c r="L13" s="85"/>
    </row>
    <row r="14" spans="1:12">
      <c r="A14" s="129"/>
      <c r="B14" s="40"/>
      <c r="C14" s="410" t="s">
        <v>235</v>
      </c>
      <c r="D14" s="410"/>
      <c r="E14" s="410"/>
      <c r="F14" s="410"/>
      <c r="G14" s="410"/>
      <c r="H14" s="410"/>
      <c r="I14" s="85">
        <v>11569</v>
      </c>
      <c r="J14" s="85">
        <v>11569</v>
      </c>
      <c r="K14" s="85"/>
      <c r="L14" s="85"/>
    </row>
    <row r="15" spans="1:12">
      <c r="A15" s="129"/>
      <c r="B15" s="40"/>
      <c r="C15" s="410" t="s">
        <v>236</v>
      </c>
      <c r="D15" s="410"/>
      <c r="E15" s="410"/>
      <c r="F15" s="410"/>
      <c r="G15" s="410"/>
      <c r="H15" s="410"/>
      <c r="I15" s="85"/>
      <c r="J15" s="85"/>
      <c r="K15" s="85"/>
      <c r="L15" s="85"/>
    </row>
    <row r="16" spans="1:12">
      <c r="A16" s="129"/>
      <c r="B16" s="40"/>
      <c r="C16" s="417" t="s">
        <v>15</v>
      </c>
      <c r="D16" s="418"/>
      <c r="E16" s="418"/>
      <c r="F16" s="418"/>
      <c r="G16" s="418"/>
      <c r="H16" s="418"/>
      <c r="I16" s="85">
        <v>1350</v>
      </c>
      <c r="J16" s="85">
        <v>1350</v>
      </c>
      <c r="K16" s="85"/>
      <c r="L16" s="85"/>
    </row>
    <row r="17" spans="1:12" ht="12.75" customHeight="1">
      <c r="A17" s="129"/>
      <c r="B17" s="40"/>
      <c r="C17" s="419" t="s">
        <v>19</v>
      </c>
      <c r="D17" s="410"/>
      <c r="E17" s="410"/>
      <c r="F17" s="410"/>
      <c r="G17" s="410"/>
      <c r="H17" s="410"/>
      <c r="I17" s="85"/>
      <c r="J17" s="85"/>
      <c r="K17" s="85"/>
      <c r="L17" s="85"/>
    </row>
    <row r="18" spans="1:12" ht="12.75" customHeight="1">
      <c r="A18" s="129"/>
      <c r="B18" s="40"/>
      <c r="C18" s="420" t="s">
        <v>20</v>
      </c>
      <c r="D18" s="421"/>
      <c r="E18" s="421"/>
      <c r="F18" s="421"/>
      <c r="G18" s="421"/>
      <c r="H18" s="422"/>
      <c r="I18" s="172">
        <v>580</v>
      </c>
      <c r="J18" s="172">
        <v>580</v>
      </c>
      <c r="K18" s="172"/>
      <c r="L18" s="172"/>
    </row>
    <row r="19" spans="1:12" ht="25.5" customHeight="1">
      <c r="A19" s="129"/>
      <c r="B19" s="40"/>
      <c r="C19" s="423" t="s">
        <v>420</v>
      </c>
      <c r="D19" s="410"/>
      <c r="E19" s="410"/>
      <c r="F19" s="410"/>
      <c r="G19" s="410"/>
      <c r="H19" s="410"/>
      <c r="I19" s="172">
        <v>18336</v>
      </c>
      <c r="J19" s="172"/>
      <c r="K19" s="172"/>
      <c r="L19" s="172"/>
    </row>
    <row r="20" spans="1:12">
      <c r="A20" s="129"/>
      <c r="B20" s="40"/>
      <c r="C20" s="413" t="s">
        <v>0</v>
      </c>
      <c r="D20" s="414"/>
      <c r="E20" s="414"/>
      <c r="F20" s="414"/>
      <c r="G20" s="414"/>
      <c r="H20" s="415"/>
      <c r="I20" s="172"/>
      <c r="J20" s="172"/>
      <c r="K20" s="172"/>
      <c r="L20" s="172"/>
    </row>
    <row r="21" spans="1:12">
      <c r="A21" s="129"/>
      <c r="B21" s="40"/>
      <c r="C21" s="413" t="s">
        <v>436</v>
      </c>
      <c r="D21" s="414"/>
      <c r="E21" s="414"/>
      <c r="F21" s="414"/>
      <c r="G21" s="414"/>
      <c r="H21" s="415"/>
      <c r="I21" s="172"/>
      <c r="J21" s="172"/>
      <c r="K21" s="172"/>
      <c r="L21" s="172"/>
    </row>
    <row r="22" spans="1:12">
      <c r="A22" s="129"/>
      <c r="B22" s="40"/>
      <c r="C22" s="413" t="s">
        <v>437</v>
      </c>
      <c r="D22" s="414"/>
      <c r="E22" s="414"/>
      <c r="F22" s="414"/>
      <c r="G22" s="414"/>
      <c r="H22" s="415"/>
      <c r="I22" s="172"/>
      <c r="J22" s="172"/>
      <c r="K22" s="172"/>
      <c r="L22" s="172"/>
    </row>
    <row r="23" spans="1:12">
      <c r="A23" s="129"/>
      <c r="B23" s="16"/>
      <c r="C23" s="413" t="s">
        <v>1</v>
      </c>
      <c r="D23" s="414"/>
      <c r="E23" s="414"/>
      <c r="F23" s="414"/>
      <c r="G23" s="414"/>
      <c r="H23" s="415"/>
      <c r="I23" s="85">
        <v>231306</v>
      </c>
      <c r="J23" s="172">
        <v>253426</v>
      </c>
      <c r="K23" s="172"/>
      <c r="L23" s="172"/>
    </row>
    <row r="24" spans="1:12">
      <c r="A24" s="284"/>
      <c r="B24" s="411" t="s">
        <v>431</v>
      </c>
      <c r="C24" s="411"/>
      <c r="D24" s="411"/>
      <c r="E24" s="411"/>
      <c r="F24" s="411"/>
      <c r="G24" s="411"/>
      <c r="H24" s="411"/>
      <c r="I24" s="288">
        <f>SUM(I25:I33)</f>
        <v>212115</v>
      </c>
      <c r="J24" s="288">
        <f>SUM(J25:J33)</f>
        <v>213307</v>
      </c>
      <c r="K24" s="288">
        <f>SUM(K25:K33)</f>
        <v>0</v>
      </c>
      <c r="L24" s="85"/>
    </row>
    <row r="25" spans="1:12">
      <c r="A25" s="129"/>
      <c r="B25" s="11"/>
      <c r="C25" s="410" t="s">
        <v>31</v>
      </c>
      <c r="D25" s="410"/>
      <c r="E25" s="410"/>
      <c r="F25" s="410"/>
      <c r="G25" s="410"/>
      <c r="H25" s="410"/>
      <c r="I25" s="85">
        <v>209950</v>
      </c>
      <c r="J25" s="85"/>
      <c r="K25" s="85"/>
      <c r="L25" s="85"/>
    </row>
    <row r="26" spans="1:12">
      <c r="A26" s="129"/>
      <c r="B26" s="40"/>
      <c r="C26" s="439" t="s">
        <v>552</v>
      </c>
      <c r="D26" s="440"/>
      <c r="E26" s="440"/>
      <c r="F26" s="440"/>
      <c r="G26" s="440"/>
      <c r="H26" s="441"/>
      <c r="I26" s="85"/>
      <c r="J26" s="85">
        <v>159342</v>
      </c>
      <c r="K26" s="85"/>
      <c r="L26" s="85"/>
    </row>
    <row r="27" spans="1:12" ht="12.75" customHeight="1">
      <c r="A27" s="129"/>
      <c r="B27" s="40"/>
      <c r="C27" s="439" t="s">
        <v>553</v>
      </c>
      <c r="D27" s="440"/>
      <c r="E27" s="440"/>
      <c r="F27" s="440"/>
      <c r="G27" s="440"/>
      <c r="H27" s="441"/>
      <c r="I27" s="85"/>
      <c r="J27" s="85">
        <v>52250</v>
      </c>
      <c r="K27" s="85"/>
      <c r="L27" s="85"/>
    </row>
    <row r="28" spans="1:12">
      <c r="A28" s="129"/>
      <c r="B28" s="40"/>
      <c r="C28" s="427" t="s">
        <v>255</v>
      </c>
      <c r="D28" s="427"/>
      <c r="E28" s="427"/>
      <c r="F28" s="427"/>
      <c r="G28" s="427"/>
      <c r="H28" s="427"/>
      <c r="I28" s="85"/>
      <c r="J28" s="85"/>
      <c r="K28" s="85"/>
      <c r="L28" s="85"/>
    </row>
    <row r="29" spans="1:12">
      <c r="A29" s="129"/>
      <c r="B29" s="40"/>
      <c r="C29" s="410" t="s">
        <v>237</v>
      </c>
      <c r="D29" s="410"/>
      <c r="E29" s="410"/>
      <c r="F29" s="410"/>
      <c r="G29" s="410"/>
      <c r="H29" s="410"/>
      <c r="I29" s="85"/>
      <c r="J29" s="85"/>
      <c r="K29" s="85"/>
      <c r="L29" s="85"/>
    </row>
    <row r="30" spans="1:12">
      <c r="A30" s="129"/>
      <c r="B30" s="40"/>
      <c r="C30" s="419" t="s">
        <v>416</v>
      </c>
      <c r="D30" s="410"/>
      <c r="E30" s="410"/>
      <c r="F30" s="410"/>
      <c r="G30" s="410"/>
      <c r="H30" s="410"/>
      <c r="I30" s="85"/>
      <c r="J30" s="85"/>
      <c r="K30" s="85"/>
      <c r="L30" s="85"/>
    </row>
    <row r="31" spans="1:12">
      <c r="A31" s="129"/>
      <c r="B31" s="40"/>
      <c r="C31" s="410" t="s">
        <v>142</v>
      </c>
      <c r="D31" s="410"/>
      <c r="E31" s="410"/>
      <c r="F31" s="410"/>
      <c r="G31" s="410"/>
      <c r="H31" s="410"/>
      <c r="I31" s="85">
        <v>1670</v>
      </c>
      <c r="J31" s="85">
        <v>1670</v>
      </c>
      <c r="K31" s="85"/>
      <c r="L31" s="85"/>
    </row>
    <row r="32" spans="1:12">
      <c r="A32" s="129"/>
      <c r="B32" s="40"/>
      <c r="C32" s="410" t="s">
        <v>238</v>
      </c>
      <c r="D32" s="410"/>
      <c r="E32" s="410"/>
      <c r="F32" s="410"/>
      <c r="G32" s="410"/>
      <c r="H32" s="410"/>
      <c r="I32" s="85">
        <v>495</v>
      </c>
      <c r="J32" s="85">
        <v>45</v>
      </c>
      <c r="K32" s="85"/>
      <c r="L32" s="85"/>
    </row>
    <row r="33" spans="1:12">
      <c r="A33" s="129"/>
      <c r="B33" s="16"/>
      <c r="C33" s="410" t="s">
        <v>239</v>
      </c>
      <c r="D33" s="410"/>
      <c r="E33" s="410"/>
      <c r="F33" s="410"/>
      <c r="G33" s="410"/>
      <c r="H33" s="410"/>
      <c r="I33" s="85"/>
      <c r="J33" s="85"/>
      <c r="K33" s="85"/>
      <c r="L33" s="85"/>
    </row>
    <row r="34" spans="1:12">
      <c r="A34" s="284"/>
      <c r="B34" s="411" t="s">
        <v>432</v>
      </c>
      <c r="C34" s="411"/>
      <c r="D34" s="411"/>
      <c r="E34" s="411"/>
      <c r="F34" s="411"/>
      <c r="G34" s="411"/>
      <c r="H34" s="411"/>
      <c r="I34" s="288">
        <f>SUM(I35:I41)</f>
        <v>19558</v>
      </c>
      <c r="J34" s="288">
        <f>SUM(J35:J41)</f>
        <v>27011</v>
      </c>
      <c r="K34" s="288">
        <f>SUM(K35:K41)</f>
        <v>0</v>
      </c>
      <c r="L34" s="288"/>
    </row>
    <row r="35" spans="1:12">
      <c r="A35" s="129"/>
      <c r="B35" s="11"/>
      <c r="C35" s="418" t="s">
        <v>246</v>
      </c>
      <c r="D35" s="418"/>
      <c r="E35" s="418"/>
      <c r="F35" s="418"/>
      <c r="G35" s="418"/>
      <c r="H35" s="418"/>
      <c r="I35" s="85"/>
      <c r="J35" s="85"/>
      <c r="K35" s="85"/>
      <c r="L35" s="85"/>
    </row>
    <row r="36" spans="1:12">
      <c r="A36" s="129"/>
      <c r="B36" s="40"/>
      <c r="C36" s="418" t="s">
        <v>245</v>
      </c>
      <c r="D36" s="418"/>
      <c r="E36" s="418"/>
      <c r="F36" s="418"/>
      <c r="G36" s="418"/>
      <c r="H36" s="418"/>
      <c r="I36" s="85">
        <v>8383</v>
      </c>
      <c r="J36" s="85">
        <v>10081</v>
      </c>
      <c r="K36" s="85"/>
      <c r="L36" s="85"/>
    </row>
    <row r="37" spans="1:12">
      <c r="A37" s="129"/>
      <c r="B37" s="40"/>
      <c r="C37" s="418" t="s">
        <v>244</v>
      </c>
      <c r="D37" s="418"/>
      <c r="E37" s="418"/>
      <c r="F37" s="418"/>
      <c r="G37" s="418"/>
      <c r="H37" s="418"/>
      <c r="I37" s="85">
        <v>8082</v>
      </c>
      <c r="J37" s="85">
        <v>13728</v>
      </c>
      <c r="K37" s="85"/>
      <c r="L37" s="85"/>
    </row>
    <row r="38" spans="1:12">
      <c r="A38" s="129"/>
      <c r="B38" s="40"/>
      <c r="C38" s="410" t="s">
        <v>243</v>
      </c>
      <c r="D38" s="410"/>
      <c r="E38" s="410"/>
      <c r="F38" s="410"/>
      <c r="G38" s="410"/>
      <c r="H38" s="410"/>
      <c r="I38" s="85">
        <v>389</v>
      </c>
      <c r="J38" s="85">
        <v>389</v>
      </c>
      <c r="K38" s="85"/>
      <c r="L38" s="85"/>
    </row>
    <row r="39" spans="1:12">
      <c r="A39" s="129"/>
      <c r="B39" s="40"/>
      <c r="C39" s="410" t="s">
        <v>242</v>
      </c>
      <c r="D39" s="410"/>
      <c r="E39" s="410"/>
      <c r="F39" s="410"/>
      <c r="G39" s="410"/>
      <c r="H39" s="410"/>
      <c r="I39" s="85">
        <v>101</v>
      </c>
      <c r="J39" s="85">
        <v>80</v>
      </c>
      <c r="K39" s="85"/>
      <c r="L39" s="85"/>
    </row>
    <row r="40" spans="1:12">
      <c r="A40" s="129"/>
      <c r="B40" s="40"/>
      <c r="C40" s="410" t="s">
        <v>241</v>
      </c>
      <c r="D40" s="410"/>
      <c r="E40" s="410"/>
      <c r="F40" s="410"/>
      <c r="G40" s="410"/>
      <c r="H40" s="410"/>
      <c r="I40" s="85">
        <v>603</v>
      </c>
      <c r="J40" s="85">
        <v>730</v>
      </c>
      <c r="K40" s="85"/>
      <c r="L40" s="85"/>
    </row>
    <row r="41" spans="1:12">
      <c r="A41" s="129"/>
      <c r="B41" s="16"/>
      <c r="C41" s="410" t="s">
        <v>240</v>
      </c>
      <c r="D41" s="410"/>
      <c r="E41" s="410"/>
      <c r="F41" s="410"/>
      <c r="G41" s="410"/>
      <c r="H41" s="410"/>
      <c r="I41" s="85">
        <v>2000</v>
      </c>
      <c r="J41" s="85">
        <v>2003</v>
      </c>
      <c r="K41" s="85"/>
      <c r="L41" s="85"/>
    </row>
    <row r="42" spans="1:12">
      <c r="A42" s="284"/>
      <c r="B42" s="411" t="s">
        <v>433</v>
      </c>
      <c r="C42" s="411"/>
      <c r="D42" s="411"/>
      <c r="E42" s="411"/>
      <c r="F42" s="411"/>
      <c r="G42" s="411"/>
      <c r="H42" s="411"/>
      <c r="I42" s="288">
        <f>SUM(I43:I45)</f>
        <v>350</v>
      </c>
      <c r="J42" s="288">
        <f>SUM(J43:J45)</f>
        <v>350</v>
      </c>
      <c r="K42" s="288">
        <f>SUM(K43:K45)</f>
        <v>0</v>
      </c>
      <c r="L42" s="85"/>
    </row>
    <row r="43" spans="1:12">
      <c r="A43" s="129"/>
      <c r="B43" s="295"/>
      <c r="C43" s="413" t="s">
        <v>3</v>
      </c>
      <c r="D43" s="425"/>
      <c r="E43" s="425"/>
      <c r="F43" s="425"/>
      <c r="G43" s="425"/>
      <c r="H43" s="426"/>
      <c r="I43" s="169"/>
      <c r="J43" s="85"/>
      <c r="K43" s="85"/>
      <c r="L43" s="85"/>
    </row>
    <row r="44" spans="1:12">
      <c r="A44" s="129"/>
      <c r="B44" s="300"/>
      <c r="C44" s="413" t="s">
        <v>4</v>
      </c>
      <c r="D44" s="425"/>
      <c r="E44" s="425"/>
      <c r="F44" s="425"/>
      <c r="G44" s="425"/>
      <c r="H44" s="426"/>
      <c r="I44" s="85">
        <v>350</v>
      </c>
      <c r="J44" s="85">
        <v>350</v>
      </c>
      <c r="K44" s="85"/>
      <c r="L44" s="85"/>
    </row>
    <row r="45" spans="1:12">
      <c r="A45" s="129"/>
      <c r="B45" s="300"/>
      <c r="C45" s="413" t="s">
        <v>5</v>
      </c>
      <c r="D45" s="425"/>
      <c r="E45" s="425"/>
      <c r="F45" s="425"/>
      <c r="G45" s="425"/>
      <c r="H45" s="426"/>
      <c r="I45" s="169"/>
      <c r="J45" s="85"/>
      <c r="K45" s="85"/>
      <c r="L45" s="85"/>
    </row>
    <row r="46" spans="1:12">
      <c r="A46" s="428"/>
      <c r="B46" s="429"/>
      <c r="C46" s="429"/>
      <c r="D46" s="429"/>
      <c r="E46" s="429"/>
      <c r="F46" s="429"/>
      <c r="G46" s="429"/>
      <c r="H46" s="430"/>
      <c r="I46" s="85"/>
      <c r="J46" s="85"/>
      <c r="K46" s="85"/>
      <c r="L46" s="85"/>
    </row>
    <row r="47" spans="1:12">
      <c r="A47" s="412" t="s">
        <v>247</v>
      </c>
      <c r="B47" s="412"/>
      <c r="C47" s="412"/>
      <c r="D47" s="412"/>
      <c r="E47" s="412"/>
      <c r="F47" s="412"/>
      <c r="G47" s="412"/>
      <c r="H47" s="412"/>
      <c r="I47" s="168">
        <f>I48+I52+I65</f>
        <v>37672</v>
      </c>
      <c r="J47" s="168">
        <f>J48+J52+J65</f>
        <v>74733</v>
      </c>
      <c r="K47" s="168">
        <f>K48+K52+K65</f>
        <v>0</v>
      </c>
      <c r="L47" s="85"/>
    </row>
    <row r="48" spans="1:12">
      <c r="A48" s="38"/>
      <c r="B48" s="411" t="s">
        <v>248</v>
      </c>
      <c r="C48" s="411"/>
      <c r="D48" s="411"/>
      <c r="E48" s="411"/>
      <c r="F48" s="411"/>
      <c r="G48" s="411"/>
      <c r="H48" s="411"/>
      <c r="I48" s="288">
        <f>SUM(I49:I51)</f>
        <v>7000</v>
      </c>
      <c r="J48" s="85"/>
      <c r="K48" s="85"/>
      <c r="L48" s="85"/>
    </row>
    <row r="49" spans="1:12">
      <c r="A49" s="129"/>
      <c r="B49" s="11"/>
      <c r="C49" s="410" t="s">
        <v>249</v>
      </c>
      <c r="D49" s="410"/>
      <c r="E49" s="410"/>
      <c r="F49" s="410"/>
      <c r="G49" s="410"/>
      <c r="H49" s="410"/>
      <c r="I49" s="85"/>
      <c r="J49" s="85"/>
      <c r="K49" s="85"/>
      <c r="L49" s="85"/>
    </row>
    <row r="50" spans="1:12">
      <c r="A50" s="129"/>
      <c r="B50" s="40"/>
      <c r="C50" s="410" t="s">
        <v>256</v>
      </c>
      <c r="D50" s="410"/>
      <c r="E50" s="410"/>
      <c r="F50" s="410"/>
      <c r="G50" s="410"/>
      <c r="H50" s="410"/>
      <c r="I50" s="85"/>
      <c r="J50" s="85"/>
      <c r="K50" s="85"/>
      <c r="L50" s="85"/>
    </row>
    <row r="51" spans="1:12">
      <c r="A51" s="129"/>
      <c r="B51" s="16"/>
      <c r="C51" s="434" t="s">
        <v>141</v>
      </c>
      <c r="D51" s="414"/>
      <c r="E51" s="414"/>
      <c r="F51" s="414"/>
      <c r="G51" s="414"/>
      <c r="H51" s="415"/>
      <c r="I51" s="85">
        <v>7000</v>
      </c>
      <c r="J51" s="85"/>
      <c r="K51" s="85"/>
      <c r="L51" s="85"/>
    </row>
    <row r="52" spans="1:12">
      <c r="A52" s="284"/>
      <c r="B52" s="411" t="s">
        <v>435</v>
      </c>
      <c r="C52" s="411"/>
      <c r="D52" s="411"/>
      <c r="E52" s="411"/>
      <c r="F52" s="411"/>
      <c r="G52" s="411"/>
      <c r="H52" s="411"/>
      <c r="I52" s="288">
        <f>I53+I62+I63+I64</f>
        <v>29995</v>
      </c>
      <c r="J52" s="288">
        <f>J53+J62+J63+J64</f>
        <v>74059</v>
      </c>
      <c r="K52" s="288">
        <f>K53+K62+K63+K64</f>
        <v>0</v>
      </c>
      <c r="L52" s="85"/>
    </row>
    <row r="53" spans="1:12">
      <c r="A53" s="129"/>
      <c r="B53" s="296"/>
      <c r="C53" s="413" t="s">
        <v>119</v>
      </c>
      <c r="D53" s="425"/>
      <c r="E53" s="425"/>
      <c r="F53" s="425"/>
      <c r="G53" s="425"/>
      <c r="H53" s="426"/>
      <c r="I53" s="169">
        <f>SUM(I54:I61)</f>
        <v>29995</v>
      </c>
      <c r="J53" s="169">
        <f>SUM(J54:J61)</f>
        <v>74059</v>
      </c>
      <c r="K53" s="169">
        <f>SUM(K54:K61)</f>
        <v>0</v>
      </c>
      <c r="L53" s="85"/>
    </row>
    <row r="54" spans="1:12" ht="12.75" customHeight="1">
      <c r="A54" s="129"/>
      <c r="B54" s="40"/>
      <c r="C54" s="410" t="s">
        <v>233</v>
      </c>
      <c r="D54" s="410"/>
      <c r="E54" s="410"/>
      <c r="F54" s="410"/>
      <c r="G54" s="410"/>
      <c r="H54" s="410"/>
      <c r="I54" s="85"/>
      <c r="J54" s="85"/>
      <c r="K54" s="85"/>
      <c r="L54" s="85"/>
    </row>
    <row r="55" spans="1:12">
      <c r="A55" s="129"/>
      <c r="B55" s="40"/>
      <c r="C55" s="416" t="s">
        <v>234</v>
      </c>
      <c r="D55" s="410"/>
      <c r="E55" s="410"/>
      <c r="F55" s="410"/>
      <c r="G55" s="410"/>
      <c r="H55" s="410"/>
      <c r="I55" s="85"/>
      <c r="J55" s="85"/>
      <c r="K55" s="85"/>
      <c r="L55" s="85"/>
    </row>
    <row r="56" spans="1:12">
      <c r="A56" s="129"/>
      <c r="B56" s="40"/>
      <c r="C56" s="410" t="s">
        <v>235</v>
      </c>
      <c r="D56" s="410"/>
      <c r="E56" s="410"/>
      <c r="F56" s="410"/>
      <c r="G56" s="410"/>
      <c r="H56" s="410"/>
      <c r="I56" s="85"/>
      <c r="J56" s="85"/>
      <c r="K56" s="85"/>
      <c r="L56" s="85"/>
    </row>
    <row r="57" spans="1:12">
      <c r="A57" s="129"/>
      <c r="B57" s="40"/>
      <c r="C57" s="410" t="s">
        <v>236</v>
      </c>
      <c r="D57" s="410"/>
      <c r="E57" s="410"/>
      <c r="F57" s="410"/>
      <c r="G57" s="410"/>
      <c r="H57" s="410"/>
      <c r="I57" s="85"/>
      <c r="J57" s="85"/>
      <c r="K57" s="85"/>
      <c r="L57" s="85"/>
    </row>
    <row r="58" spans="1:12">
      <c r="A58" s="129"/>
      <c r="B58" s="40"/>
      <c r="C58" s="417" t="s">
        <v>15</v>
      </c>
      <c r="D58" s="418"/>
      <c r="E58" s="418"/>
      <c r="F58" s="418"/>
      <c r="G58" s="418"/>
      <c r="H58" s="418"/>
      <c r="I58" s="85"/>
      <c r="J58" s="85"/>
      <c r="K58" s="85"/>
      <c r="L58" s="85"/>
    </row>
    <row r="59" spans="1:12" ht="12.75" customHeight="1">
      <c r="A59" s="129"/>
      <c r="B59" s="40"/>
      <c r="C59" s="419" t="s">
        <v>19</v>
      </c>
      <c r="D59" s="410"/>
      <c r="E59" s="410"/>
      <c r="F59" s="410"/>
      <c r="G59" s="410"/>
      <c r="H59" s="410"/>
      <c r="I59" s="85"/>
      <c r="J59" s="85"/>
      <c r="K59" s="85"/>
      <c r="L59" s="85"/>
    </row>
    <row r="60" spans="1:12" ht="12.75" customHeight="1">
      <c r="A60" s="129"/>
      <c r="B60" s="40"/>
      <c r="C60" s="436" t="s">
        <v>20</v>
      </c>
      <c r="D60" s="437"/>
      <c r="E60" s="437"/>
      <c r="F60" s="437"/>
      <c r="G60" s="437"/>
      <c r="H60" s="438"/>
      <c r="I60" s="172">
        <v>29995</v>
      </c>
      <c r="J60" s="172">
        <v>74059</v>
      </c>
      <c r="K60" s="172"/>
      <c r="L60" s="172"/>
    </row>
    <row r="61" spans="1:12" ht="25.5" customHeight="1">
      <c r="A61" s="129"/>
      <c r="B61" s="40"/>
      <c r="C61" s="423" t="s">
        <v>420</v>
      </c>
      <c r="D61" s="410"/>
      <c r="E61" s="410"/>
      <c r="F61" s="410"/>
      <c r="G61" s="410"/>
      <c r="H61" s="410"/>
      <c r="I61" s="172"/>
      <c r="J61" s="172"/>
      <c r="K61" s="172"/>
      <c r="L61" s="172"/>
    </row>
    <row r="62" spans="1:12" ht="12.75" customHeight="1">
      <c r="A62" s="129"/>
      <c r="B62" s="40"/>
      <c r="C62" s="424" t="s">
        <v>0</v>
      </c>
      <c r="D62" s="414"/>
      <c r="E62" s="414"/>
      <c r="F62" s="414"/>
      <c r="G62" s="414"/>
      <c r="H62" s="415"/>
      <c r="I62" s="172"/>
      <c r="J62" s="172"/>
      <c r="K62" s="172"/>
      <c r="L62" s="172"/>
    </row>
    <row r="63" spans="1:12" ht="12.75" customHeight="1">
      <c r="A63" s="129"/>
      <c r="B63" s="40"/>
      <c r="C63" s="424" t="s">
        <v>436</v>
      </c>
      <c r="D63" s="414"/>
      <c r="E63" s="414"/>
      <c r="F63" s="414"/>
      <c r="G63" s="414"/>
      <c r="H63" s="415"/>
      <c r="I63" s="172"/>
      <c r="J63" s="172"/>
      <c r="K63" s="172"/>
      <c r="L63" s="172"/>
    </row>
    <row r="64" spans="1:12">
      <c r="A64" s="129"/>
      <c r="B64" s="16"/>
      <c r="C64" s="424" t="s">
        <v>2</v>
      </c>
      <c r="D64" s="414"/>
      <c r="E64" s="414"/>
      <c r="F64" s="414"/>
      <c r="G64" s="414"/>
      <c r="H64" s="415"/>
      <c r="I64" s="172"/>
      <c r="J64" s="172"/>
      <c r="K64" s="172"/>
      <c r="L64" s="172"/>
    </row>
    <row r="65" spans="1:12">
      <c r="A65" s="284"/>
      <c r="B65" s="411" t="s">
        <v>250</v>
      </c>
      <c r="C65" s="410"/>
      <c r="D65" s="410"/>
      <c r="E65" s="410"/>
      <c r="F65" s="410"/>
      <c r="G65" s="410"/>
      <c r="H65" s="410"/>
      <c r="I65" s="288">
        <f>SUM(I66:I68)</f>
        <v>677</v>
      </c>
      <c r="J65" s="288">
        <f>SUM(J66:J68)</f>
        <v>674</v>
      </c>
      <c r="K65" s="288">
        <f>SUM(K66:K68)</f>
        <v>0</v>
      </c>
      <c r="L65" s="85"/>
    </row>
    <row r="66" spans="1:12">
      <c r="A66" s="129"/>
      <c r="B66" s="295"/>
      <c r="C66" s="413" t="s">
        <v>3</v>
      </c>
      <c r="D66" s="425"/>
      <c r="E66" s="425"/>
      <c r="F66" s="425"/>
      <c r="G66" s="425"/>
      <c r="H66" s="426"/>
      <c r="I66" s="85"/>
      <c r="J66" s="85"/>
      <c r="K66" s="85"/>
      <c r="L66" s="85"/>
    </row>
    <row r="67" spans="1:12">
      <c r="A67" s="129"/>
      <c r="B67" s="300"/>
      <c r="C67" s="413" t="s">
        <v>4</v>
      </c>
      <c r="D67" s="425"/>
      <c r="E67" s="425"/>
      <c r="F67" s="425"/>
      <c r="G67" s="425"/>
      <c r="H67" s="426"/>
      <c r="I67" s="85">
        <v>677</v>
      </c>
      <c r="J67" s="85">
        <v>674</v>
      </c>
      <c r="K67" s="85"/>
      <c r="L67" s="85"/>
    </row>
    <row r="68" spans="1:12">
      <c r="A68" s="129"/>
      <c r="B68" s="300"/>
      <c r="C68" s="413" t="s">
        <v>5</v>
      </c>
      <c r="D68" s="425"/>
      <c r="E68" s="425"/>
      <c r="F68" s="425"/>
      <c r="G68" s="425"/>
      <c r="H68" s="426"/>
      <c r="I68" s="85"/>
      <c r="J68" s="85"/>
      <c r="K68" s="85"/>
      <c r="L68" s="85"/>
    </row>
    <row r="69" spans="1:12">
      <c r="A69" s="428"/>
      <c r="B69" s="429"/>
      <c r="C69" s="429"/>
      <c r="D69" s="429"/>
      <c r="E69" s="429"/>
      <c r="F69" s="429"/>
      <c r="G69" s="429"/>
      <c r="H69" s="430"/>
      <c r="I69" s="85"/>
      <c r="J69" s="85"/>
      <c r="K69" s="85"/>
      <c r="L69" s="85"/>
    </row>
    <row r="70" spans="1:12">
      <c r="A70" s="412" t="s">
        <v>6</v>
      </c>
      <c r="B70" s="412"/>
      <c r="C70" s="412"/>
      <c r="D70" s="412"/>
      <c r="E70" s="412"/>
      <c r="F70" s="412"/>
      <c r="G70" s="412"/>
      <c r="H70" s="412"/>
      <c r="I70" s="168">
        <f>I9+I47</f>
        <v>536451</v>
      </c>
      <c r="J70" s="168">
        <f>J9+J47</f>
        <v>608364</v>
      </c>
      <c r="K70" s="168">
        <f>K9+K47</f>
        <v>0</v>
      </c>
      <c r="L70" s="85"/>
    </row>
    <row r="71" spans="1:12" ht="12.75" customHeight="1">
      <c r="A71" s="443"/>
      <c r="B71" s="444"/>
      <c r="C71" s="444"/>
      <c r="D71" s="444"/>
      <c r="E71" s="444"/>
      <c r="F71" s="444"/>
      <c r="G71" s="444"/>
      <c r="H71" s="445"/>
      <c r="I71" s="168"/>
      <c r="J71" s="85"/>
      <c r="K71" s="85"/>
      <c r="L71" s="85"/>
    </row>
    <row r="72" spans="1:12" ht="25.5" customHeight="1">
      <c r="A72" s="451" t="s">
        <v>21</v>
      </c>
      <c r="B72" s="452"/>
      <c r="C72" s="452"/>
      <c r="D72" s="452"/>
      <c r="E72" s="452"/>
      <c r="F72" s="452"/>
      <c r="G72" s="452"/>
      <c r="H72" s="453"/>
      <c r="I72" s="174">
        <f>SUM(I73:I74)</f>
        <v>55858</v>
      </c>
      <c r="J72" s="174">
        <f>SUM(J73:J74)</f>
        <v>60228</v>
      </c>
      <c r="K72" s="174">
        <f>SUM(K73:K74)</f>
        <v>0</v>
      </c>
      <c r="L72" s="172"/>
    </row>
    <row r="73" spans="1:12">
      <c r="A73" s="38"/>
      <c r="B73" s="410" t="s">
        <v>251</v>
      </c>
      <c r="C73" s="410"/>
      <c r="D73" s="410"/>
      <c r="E73" s="410"/>
      <c r="F73" s="410"/>
      <c r="G73" s="410"/>
      <c r="H73" s="410"/>
      <c r="I73" s="85">
        <v>25778</v>
      </c>
      <c r="J73" s="85">
        <v>60228</v>
      </c>
      <c r="K73" s="85"/>
      <c r="L73" s="85"/>
    </row>
    <row r="74" spans="1:12">
      <c r="A74" s="284"/>
      <c r="B74" s="410" t="s">
        <v>252</v>
      </c>
      <c r="C74" s="410"/>
      <c r="D74" s="410"/>
      <c r="E74" s="410"/>
      <c r="F74" s="410"/>
      <c r="G74" s="410"/>
      <c r="H74" s="410"/>
      <c r="I74" s="85">
        <v>30080</v>
      </c>
      <c r="J74" s="85"/>
      <c r="K74" s="85"/>
      <c r="L74" s="85"/>
    </row>
    <row r="75" spans="1:12">
      <c r="A75" s="442"/>
      <c r="B75" s="410"/>
      <c r="C75" s="410"/>
      <c r="D75" s="410"/>
      <c r="E75" s="410"/>
      <c r="F75" s="410"/>
      <c r="G75" s="410"/>
      <c r="H75" s="410"/>
      <c r="I75" s="85"/>
      <c r="J75" s="85"/>
      <c r="K75" s="85"/>
      <c r="L75" s="85"/>
    </row>
    <row r="76" spans="1:12">
      <c r="A76" s="412" t="s">
        <v>7</v>
      </c>
      <c r="B76" s="412"/>
      <c r="C76" s="412"/>
      <c r="D76" s="412"/>
      <c r="E76" s="412"/>
      <c r="F76" s="412"/>
      <c r="G76" s="412"/>
      <c r="H76" s="412"/>
      <c r="I76" s="168"/>
      <c r="J76" s="85"/>
      <c r="K76" s="85"/>
      <c r="L76" s="85"/>
    </row>
    <row r="77" spans="1:12">
      <c r="A77" s="38"/>
      <c r="B77" s="410" t="s">
        <v>253</v>
      </c>
      <c r="C77" s="410"/>
      <c r="D77" s="410"/>
      <c r="E77" s="410"/>
      <c r="F77" s="410"/>
      <c r="G77" s="410"/>
      <c r="H77" s="410"/>
      <c r="I77" s="85"/>
      <c r="J77" s="85"/>
      <c r="K77" s="85"/>
      <c r="L77" s="85"/>
    </row>
    <row r="78" spans="1:12">
      <c r="A78" s="129"/>
      <c r="B78" s="287"/>
      <c r="C78" s="413" t="s">
        <v>10</v>
      </c>
      <c r="D78" s="414"/>
      <c r="E78" s="414"/>
      <c r="F78" s="414"/>
      <c r="G78" s="414"/>
      <c r="H78" s="415"/>
      <c r="I78" s="85"/>
      <c r="J78" s="85"/>
      <c r="K78" s="85"/>
      <c r="L78" s="85"/>
    </row>
    <row r="79" spans="1:12">
      <c r="A79" s="129"/>
      <c r="B79" s="299"/>
      <c r="C79" s="413" t="s">
        <v>11</v>
      </c>
      <c r="D79" s="414"/>
      <c r="E79" s="414"/>
      <c r="F79" s="414"/>
      <c r="G79" s="414"/>
      <c r="H79" s="415"/>
      <c r="I79" s="85"/>
      <c r="J79" s="85"/>
      <c r="K79" s="85"/>
      <c r="L79" s="85"/>
    </row>
    <row r="80" spans="1:12">
      <c r="A80" s="129"/>
      <c r="B80" s="299"/>
      <c r="C80" s="413" t="s">
        <v>12</v>
      </c>
      <c r="D80" s="414"/>
      <c r="E80" s="414"/>
      <c r="F80" s="414"/>
      <c r="G80" s="414"/>
      <c r="H80" s="415"/>
      <c r="I80" s="85"/>
      <c r="J80" s="85"/>
      <c r="K80" s="85"/>
      <c r="L80" s="85"/>
    </row>
    <row r="81" spans="1:12">
      <c r="A81" s="129"/>
      <c r="B81" s="299"/>
      <c r="C81" s="413" t="s">
        <v>13</v>
      </c>
      <c r="D81" s="414"/>
      <c r="E81" s="414"/>
      <c r="F81" s="414"/>
      <c r="G81" s="414"/>
      <c r="H81" s="415"/>
      <c r="I81" s="188"/>
      <c r="J81" s="85"/>
      <c r="K81" s="85"/>
      <c r="L81" s="85"/>
    </row>
    <row r="82" spans="1:12">
      <c r="A82" s="129"/>
      <c r="B82" s="285"/>
      <c r="C82" s="413" t="s">
        <v>14</v>
      </c>
      <c r="D82" s="414"/>
      <c r="E82" s="414"/>
      <c r="F82" s="414"/>
      <c r="G82" s="414"/>
      <c r="H82" s="415"/>
      <c r="I82" s="85"/>
      <c r="J82" s="85"/>
      <c r="K82" s="85"/>
      <c r="L82" s="85"/>
    </row>
    <row r="83" spans="1:12">
      <c r="A83" s="284"/>
      <c r="B83" s="418" t="s">
        <v>254</v>
      </c>
      <c r="C83" s="418"/>
      <c r="D83" s="418"/>
      <c r="E83" s="418"/>
      <c r="F83" s="418"/>
      <c r="G83" s="418"/>
      <c r="H83" s="418"/>
      <c r="I83" s="85"/>
      <c r="J83" s="85"/>
      <c r="K83" s="85"/>
      <c r="L83" s="85"/>
    </row>
    <row r="84" spans="1:12">
      <c r="A84" s="129"/>
      <c r="B84" s="332"/>
      <c r="C84" s="413" t="s">
        <v>10</v>
      </c>
      <c r="D84" s="414"/>
      <c r="E84" s="414"/>
      <c r="F84" s="414"/>
      <c r="G84" s="414"/>
      <c r="H84" s="415"/>
      <c r="I84" s="85"/>
      <c r="J84" s="85"/>
      <c r="K84" s="85"/>
      <c r="L84" s="85"/>
    </row>
    <row r="85" spans="1:12">
      <c r="A85" s="129"/>
      <c r="B85" s="333"/>
      <c r="C85" s="413" t="s">
        <v>11</v>
      </c>
      <c r="D85" s="414"/>
      <c r="E85" s="414"/>
      <c r="F85" s="414"/>
      <c r="G85" s="414"/>
      <c r="H85" s="415"/>
      <c r="I85" s="85"/>
      <c r="J85" s="85"/>
      <c r="K85" s="85"/>
      <c r="L85" s="85"/>
    </row>
    <row r="86" spans="1:12">
      <c r="A86" s="129"/>
      <c r="B86" s="333"/>
      <c r="C86" s="413" t="s">
        <v>12</v>
      </c>
      <c r="D86" s="414"/>
      <c r="E86" s="414"/>
      <c r="F86" s="414"/>
      <c r="G86" s="414"/>
      <c r="H86" s="415"/>
      <c r="I86" s="85"/>
      <c r="J86" s="85"/>
      <c r="K86" s="85"/>
      <c r="L86" s="85"/>
    </row>
    <row r="87" spans="1:12">
      <c r="A87" s="129"/>
      <c r="B87" s="333"/>
      <c r="C87" s="413" t="s">
        <v>13</v>
      </c>
      <c r="D87" s="414"/>
      <c r="E87" s="414"/>
      <c r="F87" s="414"/>
      <c r="G87" s="414"/>
      <c r="H87" s="415"/>
      <c r="I87" s="306"/>
      <c r="J87" s="85"/>
      <c r="K87" s="85"/>
      <c r="L87" s="85"/>
    </row>
    <row r="88" spans="1:12">
      <c r="A88" s="129"/>
      <c r="B88" s="333"/>
      <c r="C88" s="413" t="s">
        <v>14</v>
      </c>
      <c r="D88" s="414"/>
      <c r="E88" s="414"/>
      <c r="F88" s="414"/>
      <c r="G88" s="414"/>
      <c r="H88" s="415"/>
      <c r="I88" s="85"/>
      <c r="J88" s="85"/>
      <c r="K88" s="85"/>
      <c r="L88" s="85"/>
    </row>
    <row r="89" spans="1:12">
      <c r="A89" s="442"/>
      <c r="B89" s="442"/>
      <c r="C89" s="410"/>
      <c r="D89" s="410"/>
      <c r="E89" s="410"/>
      <c r="F89" s="410"/>
      <c r="G89" s="410"/>
      <c r="H89" s="410"/>
      <c r="I89" s="85"/>
      <c r="J89" s="85"/>
      <c r="K89" s="85"/>
      <c r="L89" s="85"/>
    </row>
    <row r="90" spans="1:12">
      <c r="A90" s="412" t="s">
        <v>8</v>
      </c>
      <c r="B90" s="412"/>
      <c r="C90" s="412"/>
      <c r="D90" s="412"/>
      <c r="E90" s="412"/>
      <c r="F90" s="412"/>
      <c r="G90" s="412"/>
      <c r="H90" s="412"/>
      <c r="I90" s="85"/>
      <c r="J90" s="85"/>
      <c r="K90" s="85"/>
      <c r="L90" s="85"/>
    </row>
    <row r="91" spans="1:12">
      <c r="A91" s="443"/>
      <c r="B91" s="444"/>
      <c r="C91" s="444"/>
      <c r="D91" s="444"/>
      <c r="E91" s="444"/>
      <c r="F91" s="444"/>
      <c r="G91" s="444"/>
      <c r="H91" s="445"/>
      <c r="I91" s="85"/>
      <c r="J91" s="85"/>
      <c r="K91" s="85"/>
      <c r="L91" s="85"/>
    </row>
    <row r="92" spans="1:12">
      <c r="A92" s="412" t="s">
        <v>9</v>
      </c>
      <c r="B92" s="412"/>
      <c r="C92" s="412"/>
      <c r="D92" s="412"/>
      <c r="E92" s="412"/>
      <c r="F92" s="412"/>
      <c r="G92" s="412"/>
      <c r="H92" s="412"/>
      <c r="I92" s="168">
        <f>I9+I47+I72+I76+I90</f>
        <v>592309</v>
      </c>
      <c r="J92" s="168">
        <f>J9+J47+J72+J76+J90</f>
        <v>668592</v>
      </c>
      <c r="K92" s="168">
        <f>K9+K47+K72+K76+K90</f>
        <v>0</v>
      </c>
      <c r="L92" s="85"/>
    </row>
    <row r="95" spans="1:12" ht="13.5">
      <c r="A95" s="449" t="s">
        <v>635</v>
      </c>
      <c r="B95" s="449"/>
      <c r="C95" s="449"/>
      <c r="D95" s="449"/>
      <c r="E95" s="449"/>
      <c r="F95" s="449"/>
      <c r="G95" s="449"/>
      <c r="H95" s="449"/>
      <c r="I95" s="449"/>
      <c r="J95" s="449"/>
      <c r="K95" s="449"/>
      <c r="L95" s="449"/>
    </row>
    <row r="96" spans="1:12" ht="14.25">
      <c r="A96" s="409" t="s">
        <v>671</v>
      </c>
      <c r="B96" s="408"/>
      <c r="C96" s="408"/>
      <c r="D96" s="408"/>
      <c r="E96" s="408"/>
      <c r="F96" s="408"/>
      <c r="G96" s="408"/>
    </row>
  </sheetData>
  <mergeCells count="91">
    <mergeCell ref="C35:H35"/>
    <mergeCell ref="C36:H36"/>
    <mergeCell ref="C23:H23"/>
    <mergeCell ref="B24:H24"/>
    <mergeCell ref="C25:H25"/>
    <mergeCell ref="C28:H28"/>
    <mergeCell ref="C26:H26"/>
    <mergeCell ref="C27:H27"/>
    <mergeCell ref="B10:H10"/>
    <mergeCell ref="A8:H8"/>
    <mergeCell ref="A9:H9"/>
    <mergeCell ref="C16:H16"/>
    <mergeCell ref="C17:H17"/>
    <mergeCell ref="C18:H18"/>
    <mergeCell ref="C19:H19"/>
    <mergeCell ref="A3:L3"/>
    <mergeCell ref="A4:L4"/>
    <mergeCell ref="A5:L5"/>
    <mergeCell ref="C21:H21"/>
    <mergeCell ref="C22:H22"/>
    <mergeCell ref="C11:H11"/>
    <mergeCell ref="C12:H12"/>
    <mergeCell ref="C13:H13"/>
    <mergeCell ref="C14:H14"/>
    <mergeCell ref="C15:H15"/>
    <mergeCell ref="C20:H20"/>
    <mergeCell ref="C29:H29"/>
    <mergeCell ref="C30:H30"/>
    <mergeCell ref="C31:H31"/>
    <mergeCell ref="C59:H59"/>
    <mergeCell ref="C32:H32"/>
    <mergeCell ref="C33:H33"/>
    <mergeCell ref="B34:H34"/>
    <mergeCell ref="A47:H47"/>
    <mergeCell ref="B48:H48"/>
    <mergeCell ref="C37:H37"/>
    <mergeCell ref="C38:H38"/>
    <mergeCell ref="C39:H39"/>
    <mergeCell ref="C40:H40"/>
    <mergeCell ref="C41:H41"/>
    <mergeCell ref="B42:H42"/>
    <mergeCell ref="C43:H43"/>
    <mergeCell ref="C44:H44"/>
    <mergeCell ref="C45:H45"/>
    <mergeCell ref="A46:H46"/>
    <mergeCell ref="B52:H52"/>
    <mergeCell ref="C53:H53"/>
    <mergeCell ref="C54:H54"/>
    <mergeCell ref="C55:H55"/>
    <mergeCell ref="C56:H56"/>
    <mergeCell ref="B83:H83"/>
    <mergeCell ref="C84:H84"/>
    <mergeCell ref="B73:H73"/>
    <mergeCell ref="B74:H74"/>
    <mergeCell ref="A75:H75"/>
    <mergeCell ref="A76:H76"/>
    <mergeCell ref="C78:H78"/>
    <mergeCell ref="C79:H79"/>
    <mergeCell ref="C80:H80"/>
    <mergeCell ref="C81:H81"/>
    <mergeCell ref="C82:H82"/>
    <mergeCell ref="C67:H67"/>
    <mergeCell ref="C68:H68"/>
    <mergeCell ref="K1:L1"/>
    <mergeCell ref="B77:H77"/>
    <mergeCell ref="C57:H57"/>
    <mergeCell ref="C58:H58"/>
    <mergeCell ref="A71:H71"/>
    <mergeCell ref="A72:H72"/>
    <mergeCell ref="C61:H61"/>
    <mergeCell ref="C62:H62"/>
    <mergeCell ref="C63:H63"/>
    <mergeCell ref="C64:H64"/>
    <mergeCell ref="B65:H65"/>
    <mergeCell ref="C66:H66"/>
    <mergeCell ref="C60:H60"/>
    <mergeCell ref="C49:H49"/>
    <mergeCell ref="C50:H50"/>
    <mergeCell ref="C51:H51"/>
    <mergeCell ref="A69:H69"/>
    <mergeCell ref="A70:H70"/>
    <mergeCell ref="C85:H85"/>
    <mergeCell ref="C86:H86"/>
    <mergeCell ref="C87:H87"/>
    <mergeCell ref="A96:G96"/>
    <mergeCell ref="A92:H92"/>
    <mergeCell ref="C88:H88"/>
    <mergeCell ref="A89:H89"/>
    <mergeCell ref="A90:H90"/>
    <mergeCell ref="A91:H91"/>
    <mergeCell ref="A95:L95"/>
  </mergeCells>
  <phoneticPr fontId="2" type="noConversion"/>
  <pageMargins left="0.98425196850393704" right="0.78740157480314965" top="0.39370078740157483" bottom="0.39370078740157483" header="0.51181102362204722" footer="0.51181102362204722"/>
  <pageSetup paperSize="9" scale="6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2060"/>
  </sheetPr>
  <dimension ref="A1:Q104"/>
  <sheetViews>
    <sheetView zoomScaleNormal="100" workbookViewId="0">
      <pane ySplit="9" topLeftCell="A79" activePane="bottomLeft" state="frozen"/>
      <selection pane="bottomLeft" activeCell="A86" sqref="A86"/>
    </sheetView>
  </sheetViews>
  <sheetFormatPr defaultRowHeight="12.75"/>
  <cols>
    <col min="1" max="1" width="9.140625" style="372"/>
    <col min="2" max="2" width="44.7109375" customWidth="1"/>
    <col min="3" max="3" width="9.140625" style="10"/>
    <col min="5" max="5" width="11.42578125" customWidth="1"/>
    <col min="7" max="7" width="11" customWidth="1"/>
  </cols>
  <sheetData>
    <row r="1" spans="1:17">
      <c r="P1" s="446"/>
      <c r="Q1" s="446"/>
    </row>
    <row r="3" spans="1:17">
      <c r="A3" s="403" t="s">
        <v>584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4"/>
      <c r="O3" s="404"/>
      <c r="P3" s="404"/>
      <c r="Q3" s="404"/>
    </row>
    <row r="4" spans="1:17">
      <c r="A4" s="403" t="s">
        <v>350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4"/>
    </row>
    <row r="5" spans="1:17" ht="14.25">
      <c r="A5" s="403" t="s">
        <v>637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4"/>
    </row>
    <row r="6" spans="1:17">
      <c r="A6" s="37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7">
      <c r="Q7" s="44" t="s">
        <v>397</v>
      </c>
    </row>
    <row r="8" spans="1:17" ht="12.75" customHeight="1">
      <c r="A8" s="478" t="s">
        <v>95</v>
      </c>
      <c r="B8" s="479"/>
      <c r="C8" s="472" t="s">
        <v>59</v>
      </c>
      <c r="D8" s="474" t="s">
        <v>125</v>
      </c>
      <c r="E8" s="447"/>
      <c r="F8" s="447"/>
      <c r="G8" s="447"/>
      <c r="H8" s="447"/>
      <c r="I8" s="475"/>
      <c r="J8" s="474" t="s">
        <v>126</v>
      </c>
      <c r="K8" s="447"/>
      <c r="L8" s="414"/>
      <c r="M8" s="415"/>
      <c r="N8" s="476" t="s">
        <v>127</v>
      </c>
      <c r="O8" s="447"/>
      <c r="P8" s="475"/>
      <c r="Q8" s="470" t="s">
        <v>300</v>
      </c>
    </row>
    <row r="9" spans="1:17" ht="51">
      <c r="A9" s="480"/>
      <c r="B9" s="481"/>
      <c r="C9" s="473"/>
      <c r="D9" s="261" t="s">
        <v>405</v>
      </c>
      <c r="E9" s="261" t="s">
        <v>408</v>
      </c>
      <c r="F9" s="261" t="s">
        <v>406</v>
      </c>
      <c r="G9" s="261" t="s">
        <v>422</v>
      </c>
      <c r="H9" s="261" t="s">
        <v>423</v>
      </c>
      <c r="I9" s="261" t="s">
        <v>424</v>
      </c>
      <c r="J9" s="261" t="s">
        <v>423</v>
      </c>
      <c r="K9" s="261" t="s">
        <v>424</v>
      </c>
      <c r="L9" s="283" t="s">
        <v>410</v>
      </c>
      <c r="M9" s="286" t="s">
        <v>293</v>
      </c>
      <c r="N9" s="315" t="s">
        <v>425</v>
      </c>
      <c r="O9" s="315" t="s">
        <v>426</v>
      </c>
      <c r="P9" s="314" t="s">
        <v>427</v>
      </c>
      <c r="Q9" s="471"/>
    </row>
    <row r="10" spans="1:17" ht="12.75" customHeight="1">
      <c r="A10" s="374" t="s">
        <v>301</v>
      </c>
      <c r="B10" s="185"/>
      <c r="C10" s="168">
        <f>SUM(C11:C17)</f>
        <v>311382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7">
      <c r="A11" s="375" t="s">
        <v>454</v>
      </c>
      <c r="B11" s="260" t="s">
        <v>268</v>
      </c>
      <c r="C11" s="169">
        <f t="shared" ref="C11:C17" si="0">SUM(D11:Q11)</f>
        <v>9182</v>
      </c>
      <c r="D11" s="85"/>
      <c r="E11" s="85"/>
      <c r="F11" s="85">
        <v>1016</v>
      </c>
      <c r="G11" s="85"/>
      <c r="H11" s="85"/>
      <c r="I11" s="85"/>
      <c r="J11" s="85"/>
      <c r="K11" s="85"/>
      <c r="L11" s="85"/>
      <c r="M11" s="85">
        <v>8166</v>
      </c>
      <c r="N11" s="85"/>
      <c r="O11" s="85"/>
      <c r="P11" s="85"/>
      <c r="Q11" s="85"/>
    </row>
    <row r="12" spans="1:17" ht="12.75" customHeight="1">
      <c r="A12" s="375" t="s">
        <v>455</v>
      </c>
      <c r="B12" s="345" t="s">
        <v>457</v>
      </c>
      <c r="C12" s="169">
        <f t="shared" si="0"/>
        <v>14290</v>
      </c>
      <c r="D12" s="85"/>
      <c r="E12" s="85"/>
      <c r="F12" s="85">
        <v>3767</v>
      </c>
      <c r="G12" s="85"/>
      <c r="H12" s="85"/>
      <c r="I12" s="85"/>
      <c r="J12" s="85"/>
      <c r="K12" s="85"/>
      <c r="L12" s="85">
        <v>10523</v>
      </c>
      <c r="M12" s="85"/>
      <c r="N12" s="85"/>
      <c r="O12" s="85"/>
      <c r="P12" s="85"/>
      <c r="Q12" s="85"/>
    </row>
    <row r="13" spans="1:17">
      <c r="A13" s="375" t="s">
        <v>456</v>
      </c>
      <c r="B13" s="263" t="s">
        <v>269</v>
      </c>
      <c r="C13" s="169">
        <f t="shared" si="0"/>
        <v>11643</v>
      </c>
      <c r="D13" s="85">
        <v>2283</v>
      </c>
      <c r="E13" s="85">
        <v>583</v>
      </c>
      <c r="F13" s="85">
        <v>5441</v>
      </c>
      <c r="G13" s="85"/>
      <c r="H13" s="85"/>
      <c r="I13" s="85"/>
      <c r="J13" s="85"/>
      <c r="K13" s="85"/>
      <c r="L13" s="85">
        <v>3336</v>
      </c>
      <c r="M13" s="85"/>
      <c r="N13" s="85"/>
      <c r="O13" s="85"/>
      <c r="P13" s="85"/>
      <c r="Q13" s="85"/>
    </row>
    <row r="14" spans="1:17">
      <c r="A14" s="375" t="s">
        <v>459</v>
      </c>
      <c r="B14" s="263" t="s">
        <v>302</v>
      </c>
      <c r="C14" s="169">
        <f t="shared" si="0"/>
        <v>17010</v>
      </c>
      <c r="D14" s="85"/>
      <c r="E14" s="85"/>
      <c r="F14" s="85">
        <v>17010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7">
      <c r="A15" s="375" t="s">
        <v>460</v>
      </c>
      <c r="B15" s="260" t="s">
        <v>66</v>
      </c>
      <c r="C15" s="169">
        <f t="shared" si="0"/>
        <v>245283</v>
      </c>
      <c r="D15" s="169">
        <v>6134</v>
      </c>
      <c r="E15" s="169">
        <v>1012</v>
      </c>
      <c r="F15" s="169">
        <v>32005</v>
      </c>
      <c r="G15" s="169"/>
      <c r="H15" s="169">
        <f>204231-76600-21298</f>
        <v>106333</v>
      </c>
      <c r="I15" s="169">
        <v>76600</v>
      </c>
      <c r="J15" s="169"/>
      <c r="K15" s="169"/>
      <c r="L15" s="169">
        <v>1611</v>
      </c>
      <c r="M15" s="169">
        <v>290</v>
      </c>
      <c r="N15" s="169"/>
      <c r="O15" s="169"/>
      <c r="P15" s="169"/>
      <c r="Q15" s="169">
        <v>21298</v>
      </c>
    </row>
    <row r="16" spans="1:17">
      <c r="A16" s="376" t="s">
        <v>484</v>
      </c>
      <c r="B16" s="260" t="s">
        <v>270</v>
      </c>
      <c r="C16" s="169">
        <f t="shared" si="0"/>
        <v>11350</v>
      </c>
      <c r="D16" s="85"/>
      <c r="E16" s="85"/>
      <c r="F16" s="85">
        <v>7850</v>
      </c>
      <c r="G16" s="85"/>
      <c r="H16" s="85"/>
      <c r="I16" s="85"/>
      <c r="J16" s="85"/>
      <c r="K16" s="85"/>
      <c r="L16" s="85">
        <v>500</v>
      </c>
      <c r="M16" s="85">
        <v>3000</v>
      </c>
      <c r="N16" s="85"/>
      <c r="O16" s="85"/>
      <c r="P16" s="85"/>
      <c r="Q16" s="85"/>
    </row>
    <row r="17" spans="1:17">
      <c r="A17" s="376" t="s">
        <v>485</v>
      </c>
      <c r="B17" s="260" t="s">
        <v>271</v>
      </c>
      <c r="C17" s="169">
        <f t="shared" si="0"/>
        <v>2624</v>
      </c>
      <c r="D17" s="85"/>
      <c r="E17" s="85"/>
      <c r="F17" s="85">
        <v>2624</v>
      </c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>
      <c r="A18" s="377"/>
      <c r="B18" s="185"/>
      <c r="C18" s="169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ht="12.75" customHeight="1">
      <c r="A19" s="374" t="s">
        <v>303</v>
      </c>
      <c r="B19" s="185"/>
      <c r="C19" s="168">
        <f>SUM(C20:C26)</f>
        <v>63070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>
      <c r="A20" s="376" t="s">
        <v>464</v>
      </c>
      <c r="B20" s="29" t="s">
        <v>304</v>
      </c>
      <c r="C20" s="169">
        <f>SUM(D20:Q20)</f>
        <v>48002</v>
      </c>
      <c r="D20" s="85">
        <v>1583</v>
      </c>
      <c r="E20" s="85">
        <v>458</v>
      </c>
      <c r="F20" s="85">
        <v>6530</v>
      </c>
      <c r="G20" s="85"/>
      <c r="H20" s="85"/>
      <c r="I20" s="85"/>
      <c r="J20" s="85"/>
      <c r="K20" s="85"/>
      <c r="L20" s="85">
        <v>15480</v>
      </c>
      <c r="M20" s="85">
        <v>23951</v>
      </c>
      <c r="N20" s="85"/>
      <c r="O20" s="85"/>
      <c r="P20" s="85"/>
      <c r="Q20" s="85"/>
    </row>
    <row r="21" spans="1:17">
      <c r="A21" s="376" t="s">
        <v>465</v>
      </c>
      <c r="B21" s="29" t="s">
        <v>272</v>
      </c>
      <c r="C21" s="169">
        <f t="shared" ref="C21:C26" si="1">SUM(D21:Q21)</f>
        <v>3923</v>
      </c>
      <c r="D21" s="169"/>
      <c r="E21" s="169"/>
      <c r="F21" s="169"/>
      <c r="G21" s="169"/>
      <c r="H21" s="169">
        <v>3923</v>
      </c>
      <c r="I21" s="169"/>
      <c r="J21" s="169"/>
      <c r="K21" s="169"/>
      <c r="L21" s="169"/>
      <c r="M21" s="169"/>
      <c r="N21" s="169"/>
      <c r="O21" s="169"/>
      <c r="P21" s="169"/>
      <c r="Q21" s="169"/>
    </row>
    <row r="22" spans="1:17">
      <c r="A22" s="376" t="s">
        <v>466</v>
      </c>
      <c r="B22" s="29" t="s">
        <v>305</v>
      </c>
      <c r="C22" s="169">
        <f t="shared" si="1"/>
        <v>1123</v>
      </c>
      <c r="D22" s="85"/>
      <c r="E22" s="85"/>
      <c r="F22" s="85">
        <v>153</v>
      </c>
      <c r="G22" s="85"/>
      <c r="H22" s="85"/>
      <c r="I22" s="85">
        <v>970</v>
      </c>
      <c r="J22" s="85"/>
      <c r="K22" s="85"/>
      <c r="L22" s="85"/>
      <c r="M22" s="85"/>
      <c r="N22" s="85"/>
      <c r="O22" s="85"/>
      <c r="P22" s="85"/>
      <c r="Q22" s="85"/>
    </row>
    <row r="23" spans="1:17">
      <c r="A23" s="376" t="s">
        <v>467</v>
      </c>
      <c r="B23" s="29" t="s">
        <v>273</v>
      </c>
      <c r="C23" s="169">
        <f t="shared" si="1"/>
        <v>2506</v>
      </c>
      <c r="D23" s="85"/>
      <c r="E23" s="85"/>
      <c r="F23" s="85"/>
      <c r="G23" s="85"/>
      <c r="H23" s="85">
        <v>2506</v>
      </c>
      <c r="I23" s="85"/>
      <c r="J23" s="85"/>
      <c r="K23" s="85"/>
      <c r="L23" s="85"/>
      <c r="M23" s="85"/>
      <c r="N23" s="85"/>
      <c r="O23" s="85"/>
      <c r="P23" s="85"/>
      <c r="Q23" s="85"/>
    </row>
    <row r="24" spans="1:17">
      <c r="A24" s="376" t="s">
        <v>468</v>
      </c>
      <c r="B24" s="29" t="s">
        <v>274</v>
      </c>
      <c r="C24" s="169">
        <f t="shared" si="1"/>
        <v>1650</v>
      </c>
      <c r="D24" s="85"/>
      <c r="E24" s="85"/>
      <c r="F24" s="85"/>
      <c r="G24" s="85"/>
      <c r="H24" s="85"/>
      <c r="I24" s="85">
        <v>1650</v>
      </c>
      <c r="J24" s="85"/>
      <c r="K24" s="85"/>
      <c r="L24" s="85"/>
      <c r="M24" s="85"/>
      <c r="N24" s="85"/>
      <c r="O24" s="85"/>
      <c r="P24" s="85"/>
      <c r="Q24" s="85"/>
    </row>
    <row r="25" spans="1:17">
      <c r="A25" s="376" t="s">
        <v>469</v>
      </c>
      <c r="B25" s="29" t="s">
        <v>275</v>
      </c>
      <c r="C25" s="169">
        <f t="shared" si="1"/>
        <v>5866</v>
      </c>
      <c r="D25" s="85">
        <v>3910</v>
      </c>
      <c r="E25" s="85">
        <v>910</v>
      </c>
      <c r="F25" s="85">
        <v>758</v>
      </c>
      <c r="G25" s="85"/>
      <c r="H25" s="85"/>
      <c r="I25" s="85"/>
      <c r="J25" s="85"/>
      <c r="K25" s="85"/>
      <c r="L25" s="85">
        <v>288</v>
      </c>
      <c r="M25" s="85"/>
      <c r="N25" s="85"/>
      <c r="O25" s="85"/>
      <c r="P25" s="85"/>
      <c r="Q25" s="85"/>
    </row>
    <row r="26" spans="1:17">
      <c r="A26" s="376" t="s">
        <v>470</v>
      </c>
      <c r="B26" s="29" t="s">
        <v>276</v>
      </c>
      <c r="C26" s="169">
        <f t="shared" si="1"/>
        <v>0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>
      <c r="A27" s="378"/>
      <c r="B27" s="185"/>
      <c r="C27" s="169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ht="12.75" customHeight="1">
      <c r="A28" s="483" t="s">
        <v>537</v>
      </c>
      <c r="B28" s="484"/>
      <c r="C28" s="168">
        <f>SUM(C29:C29)</f>
        <v>0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>
      <c r="A29" s="379" t="s">
        <v>279</v>
      </c>
      <c r="B29" s="29" t="s">
        <v>309</v>
      </c>
      <c r="C29" s="169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>
      <c r="A30" s="378"/>
      <c r="B30" s="185"/>
      <c r="C30" s="169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ht="15">
      <c r="A31" s="374" t="s">
        <v>310</v>
      </c>
      <c r="B31" s="185"/>
      <c r="C31" s="168">
        <f>SUM(C32:C39)</f>
        <v>219929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ht="25.5">
      <c r="A32" s="376" t="s">
        <v>440</v>
      </c>
      <c r="B32" s="343" t="s">
        <v>492</v>
      </c>
      <c r="C32" s="169">
        <f t="shared" ref="C32:C39" si="2">SUM(D32:Q32)</f>
        <v>55726</v>
      </c>
      <c r="D32" s="85">
        <v>15568</v>
      </c>
      <c r="E32" s="85">
        <v>4028</v>
      </c>
      <c r="F32" s="85">
        <v>21775</v>
      </c>
      <c r="G32" s="85"/>
      <c r="H32" s="85"/>
      <c r="I32" s="85"/>
      <c r="J32" s="85"/>
      <c r="K32" s="85"/>
      <c r="L32" s="85">
        <v>385</v>
      </c>
      <c r="M32" s="85">
        <v>13970</v>
      </c>
      <c r="N32" s="85"/>
      <c r="O32" s="85"/>
      <c r="P32" s="85"/>
      <c r="Q32" s="85"/>
    </row>
    <row r="33" spans="1:17" ht="12.75" customHeight="1">
      <c r="A33" s="376" t="s">
        <v>458</v>
      </c>
      <c r="B33" s="327" t="s">
        <v>33</v>
      </c>
      <c r="C33" s="173">
        <f t="shared" si="2"/>
        <v>9592</v>
      </c>
      <c r="D33" s="172"/>
      <c r="E33" s="172"/>
      <c r="F33" s="172">
        <v>9592</v>
      </c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</row>
    <row r="34" spans="1:17" ht="25.5">
      <c r="A34" s="376" t="s">
        <v>461</v>
      </c>
      <c r="B34" s="343" t="s">
        <v>462</v>
      </c>
      <c r="C34" s="169">
        <f t="shared" si="2"/>
        <v>17575</v>
      </c>
      <c r="D34" s="85"/>
      <c r="E34" s="85"/>
      <c r="F34" s="85">
        <v>17575</v>
      </c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>
      <c r="A35" s="376" t="s">
        <v>438</v>
      </c>
      <c r="B35" s="343" t="s">
        <v>463</v>
      </c>
      <c r="C35" s="173">
        <f t="shared" si="2"/>
        <v>119265</v>
      </c>
      <c r="D35" s="172"/>
      <c r="E35" s="172"/>
      <c r="F35" s="172"/>
      <c r="G35" s="172"/>
      <c r="H35" s="172">
        <v>119265</v>
      </c>
      <c r="I35" s="172"/>
      <c r="J35" s="172">
        <v>0</v>
      </c>
      <c r="K35" s="172"/>
      <c r="L35" s="172"/>
      <c r="M35" s="172"/>
      <c r="N35" s="172"/>
      <c r="O35" s="172"/>
      <c r="P35" s="172"/>
      <c r="Q35" s="172"/>
    </row>
    <row r="36" spans="1:17" ht="25.5">
      <c r="A36" s="376" t="s">
        <v>477</v>
      </c>
      <c r="B36" s="343" t="s">
        <v>478</v>
      </c>
      <c r="C36" s="169">
        <f t="shared" si="2"/>
        <v>641</v>
      </c>
      <c r="D36" s="85"/>
      <c r="E36" s="85"/>
      <c r="F36" s="85">
        <v>41</v>
      </c>
      <c r="G36" s="85"/>
      <c r="H36" s="85"/>
      <c r="I36" s="85"/>
      <c r="J36" s="85"/>
      <c r="K36" s="85"/>
      <c r="L36" s="85"/>
      <c r="M36" s="85"/>
      <c r="N36" s="85"/>
      <c r="O36" s="85">
        <v>600</v>
      </c>
      <c r="P36" s="85"/>
      <c r="Q36" s="85"/>
    </row>
    <row r="37" spans="1:17">
      <c r="A37" s="376" t="s">
        <v>480</v>
      </c>
      <c r="B37" s="346" t="s">
        <v>281</v>
      </c>
      <c r="C37" s="169">
        <f t="shared" si="2"/>
        <v>2005</v>
      </c>
      <c r="D37" s="85"/>
      <c r="E37" s="85"/>
      <c r="F37" s="85"/>
      <c r="G37" s="85"/>
      <c r="H37" s="85"/>
      <c r="I37" s="85">
        <v>2005</v>
      </c>
      <c r="J37" s="85"/>
      <c r="K37" s="85"/>
      <c r="L37" s="85"/>
      <c r="M37" s="85"/>
      <c r="N37" s="85"/>
      <c r="O37" s="85"/>
      <c r="P37" s="85"/>
      <c r="Q37" s="85"/>
    </row>
    <row r="38" spans="1:17">
      <c r="A38" s="376" t="s">
        <v>482</v>
      </c>
      <c r="B38" s="29" t="s">
        <v>34</v>
      </c>
      <c r="C38" s="169">
        <f t="shared" si="2"/>
        <v>6438</v>
      </c>
      <c r="D38" s="85">
        <v>1911</v>
      </c>
      <c r="E38" s="85">
        <v>527</v>
      </c>
      <c r="F38" s="85">
        <v>3800</v>
      </c>
      <c r="G38" s="85"/>
      <c r="H38" s="85"/>
      <c r="I38" s="85"/>
      <c r="J38" s="85"/>
      <c r="K38" s="85"/>
      <c r="L38" s="85">
        <v>200</v>
      </c>
      <c r="M38" s="85"/>
      <c r="N38" s="85"/>
      <c r="O38" s="85"/>
      <c r="P38" s="85"/>
      <c r="Q38" s="85"/>
    </row>
    <row r="39" spans="1:17" ht="25.5">
      <c r="A39" s="376" t="s">
        <v>483</v>
      </c>
      <c r="B39" s="100" t="s">
        <v>282</v>
      </c>
      <c r="C39" s="173">
        <f t="shared" si="2"/>
        <v>8687</v>
      </c>
      <c r="D39" s="172">
        <v>100</v>
      </c>
      <c r="E39" s="172">
        <v>51</v>
      </c>
      <c r="F39" s="172">
        <v>2076</v>
      </c>
      <c r="G39" s="172"/>
      <c r="H39" s="172"/>
      <c r="I39" s="172">
        <v>6460</v>
      </c>
      <c r="J39" s="172"/>
      <c r="K39" s="172"/>
      <c r="L39" s="172"/>
      <c r="M39" s="172"/>
      <c r="N39" s="172"/>
      <c r="O39" s="172"/>
      <c r="P39" s="172"/>
      <c r="Q39" s="172"/>
    </row>
    <row r="40" spans="1:17">
      <c r="A40" s="380"/>
      <c r="B40" s="351"/>
      <c r="C40" s="363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</row>
    <row r="41" spans="1:17">
      <c r="A41" s="380"/>
      <c r="B41" s="351"/>
      <c r="C41" s="363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</row>
    <row r="42" spans="1:17">
      <c r="A42" s="380"/>
      <c r="B42" s="351"/>
      <c r="C42" s="363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</row>
    <row r="43" spans="1:17">
      <c r="A43" s="380"/>
      <c r="B43" s="351"/>
      <c r="C43" s="363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</row>
    <row r="44" spans="1:17">
      <c r="A44" s="380"/>
      <c r="B44" s="351"/>
      <c r="C44" s="363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</row>
    <row r="45" spans="1:17">
      <c r="A45" s="380"/>
      <c r="B45" s="351"/>
      <c r="C45" s="363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</row>
    <row r="46" spans="1:17">
      <c r="A46" s="380"/>
      <c r="B46" s="351"/>
      <c r="C46" s="363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</row>
    <row r="47" spans="1:17">
      <c r="A47" s="380"/>
      <c r="B47" s="351"/>
      <c r="C47" s="3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</row>
    <row r="48" spans="1:17">
      <c r="A48" s="380"/>
      <c r="B48" s="351"/>
      <c r="C48" s="363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</row>
    <row r="49" spans="1:17">
      <c r="A49" s="380"/>
      <c r="B49" s="351"/>
      <c r="C49" s="363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</row>
    <row r="50" spans="1:17">
      <c r="A50" s="380"/>
      <c r="B50" s="351"/>
      <c r="C50" s="363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</row>
    <row r="51" spans="1:17">
      <c r="A51" s="380"/>
      <c r="B51" s="351"/>
      <c r="C51" s="363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</row>
    <row r="52" spans="1:17">
      <c r="A52" s="380"/>
      <c r="B52" s="351"/>
      <c r="C52" s="363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</row>
    <row r="53" spans="1:17">
      <c r="A53" s="380"/>
      <c r="B53" s="351"/>
      <c r="C53" s="363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</row>
    <row r="54" spans="1:17">
      <c r="A54" s="380"/>
      <c r="B54" s="351"/>
      <c r="C54" s="363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</row>
    <row r="55" spans="1:17">
      <c r="A55" s="381"/>
      <c r="B55" s="186"/>
      <c r="C55" s="1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 t="s">
        <v>421</v>
      </c>
    </row>
    <row r="56" spans="1:17">
      <c r="A56" s="482" t="s">
        <v>371</v>
      </c>
      <c r="B56" s="405"/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</row>
    <row r="57" spans="1:17">
      <c r="A57" s="381"/>
      <c r="B57" s="186"/>
      <c r="C57" s="13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>
      <c r="A58" s="478" t="s">
        <v>95</v>
      </c>
      <c r="B58" s="479"/>
      <c r="C58" s="472" t="s">
        <v>59</v>
      </c>
      <c r="D58" s="474" t="s">
        <v>125</v>
      </c>
      <c r="E58" s="447"/>
      <c r="F58" s="447"/>
      <c r="G58" s="447"/>
      <c r="H58" s="447"/>
      <c r="I58" s="475"/>
      <c r="J58" s="474" t="s">
        <v>126</v>
      </c>
      <c r="K58" s="447"/>
      <c r="L58" s="414"/>
      <c r="M58" s="415"/>
      <c r="N58" s="476" t="s">
        <v>127</v>
      </c>
      <c r="O58" s="447"/>
      <c r="P58" s="475"/>
      <c r="Q58" s="470" t="s">
        <v>300</v>
      </c>
    </row>
    <row r="59" spans="1:17" ht="51">
      <c r="A59" s="480"/>
      <c r="B59" s="481"/>
      <c r="C59" s="473"/>
      <c r="D59" s="261" t="s">
        <v>405</v>
      </c>
      <c r="E59" s="261" t="s">
        <v>408</v>
      </c>
      <c r="F59" s="261" t="s">
        <v>406</v>
      </c>
      <c r="G59" s="261" t="s">
        <v>422</v>
      </c>
      <c r="H59" s="261" t="s">
        <v>423</v>
      </c>
      <c r="I59" s="261" t="s">
        <v>424</v>
      </c>
      <c r="J59" s="261" t="s">
        <v>423</v>
      </c>
      <c r="K59" s="261" t="s">
        <v>424</v>
      </c>
      <c r="L59" s="283" t="s">
        <v>410</v>
      </c>
      <c r="M59" s="286" t="s">
        <v>293</v>
      </c>
      <c r="N59" s="315" t="s">
        <v>425</v>
      </c>
      <c r="O59" s="315" t="s">
        <v>426</v>
      </c>
      <c r="P59" s="314" t="s">
        <v>427</v>
      </c>
      <c r="Q59" s="471"/>
    </row>
    <row r="60" spans="1:17" ht="12.75" customHeight="1">
      <c r="A60" s="374" t="s">
        <v>306</v>
      </c>
      <c r="B60" s="185"/>
      <c r="C60" s="168">
        <f>SUM(C61:C77)</f>
        <v>74211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ht="14.25" customHeight="1">
      <c r="A61" s="382" t="s">
        <v>471</v>
      </c>
      <c r="B61" s="343" t="s">
        <v>472</v>
      </c>
      <c r="C61" s="169">
        <f t="shared" ref="C61:C77" si="3">SUM(D61:Q61)</f>
        <v>1334</v>
      </c>
      <c r="D61" s="85"/>
      <c r="E61" s="85"/>
      <c r="F61" s="85"/>
      <c r="G61" s="85">
        <v>1334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ht="12.75" customHeight="1">
      <c r="A62" s="383">
        <v>102040</v>
      </c>
      <c r="B62" s="23" t="s">
        <v>493</v>
      </c>
      <c r="C62" s="169">
        <f t="shared" si="3"/>
        <v>0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ht="25.5">
      <c r="A63" s="384">
        <v>106020</v>
      </c>
      <c r="B63" s="343" t="s">
        <v>473</v>
      </c>
      <c r="C63" s="169">
        <f t="shared" si="3"/>
        <v>2700</v>
      </c>
      <c r="D63" s="85"/>
      <c r="E63" s="85"/>
      <c r="F63" s="85"/>
      <c r="G63" s="85">
        <v>2700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ht="25.5">
      <c r="A64" s="384">
        <v>101150</v>
      </c>
      <c r="B64" s="343" t="s">
        <v>475</v>
      </c>
      <c r="C64" s="169">
        <f t="shared" si="3"/>
        <v>915</v>
      </c>
      <c r="D64" s="85"/>
      <c r="E64" s="85"/>
      <c r="F64" s="85"/>
      <c r="G64" s="85">
        <v>915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ht="25.5">
      <c r="A65" s="385">
        <v>101231</v>
      </c>
      <c r="B65" s="343" t="s">
        <v>474</v>
      </c>
      <c r="C65" s="169">
        <f t="shared" si="3"/>
        <v>0</v>
      </c>
      <c r="D65" s="85"/>
      <c r="E65" s="85"/>
      <c r="F65" s="85"/>
      <c r="G65" s="85">
        <v>0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ht="38.25">
      <c r="A66" s="384">
        <v>104051</v>
      </c>
      <c r="B66" s="343" t="s">
        <v>498</v>
      </c>
      <c r="C66" s="169">
        <f t="shared" si="3"/>
        <v>14506</v>
      </c>
      <c r="D66" s="85"/>
      <c r="E66" s="85"/>
      <c r="F66" s="85"/>
      <c r="G66" s="85">
        <v>14506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ht="25.5">
      <c r="A67" s="384">
        <v>107060</v>
      </c>
      <c r="B67" s="343" t="s">
        <v>487</v>
      </c>
      <c r="C67" s="169">
        <f t="shared" si="3"/>
        <v>3800</v>
      </c>
      <c r="D67" s="168"/>
      <c r="E67" s="168"/>
      <c r="F67" s="168"/>
      <c r="G67" s="169">
        <v>3800</v>
      </c>
      <c r="H67" s="168"/>
      <c r="I67" s="168"/>
      <c r="J67" s="168"/>
      <c r="K67" s="168"/>
      <c r="L67" s="168"/>
      <c r="M67" s="168"/>
      <c r="N67" s="168"/>
      <c r="O67" s="168"/>
      <c r="P67" s="168"/>
      <c r="Q67" s="168"/>
    </row>
    <row r="68" spans="1:17">
      <c r="A68" s="384">
        <v>107051</v>
      </c>
      <c r="B68" s="346" t="s">
        <v>277</v>
      </c>
      <c r="C68" s="169">
        <f t="shared" si="3"/>
        <v>10402</v>
      </c>
      <c r="D68" s="85"/>
      <c r="E68" s="85"/>
      <c r="F68" s="85">
        <v>10402</v>
      </c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>
      <c r="A69" s="384">
        <v>107052</v>
      </c>
      <c r="B69" s="346" t="s">
        <v>307</v>
      </c>
      <c r="C69" s="169">
        <f t="shared" si="3"/>
        <v>19318</v>
      </c>
      <c r="D69" s="85">
        <v>12732</v>
      </c>
      <c r="E69" s="85">
        <v>3304</v>
      </c>
      <c r="F69" s="85">
        <v>3192</v>
      </c>
      <c r="G69" s="85"/>
      <c r="H69" s="85"/>
      <c r="I69" s="85"/>
      <c r="J69" s="85"/>
      <c r="K69" s="85"/>
      <c r="L69" s="85">
        <v>90</v>
      </c>
      <c r="M69" s="85"/>
      <c r="N69" s="85"/>
      <c r="O69" s="85"/>
      <c r="P69" s="85"/>
      <c r="Q69" s="85"/>
    </row>
    <row r="70" spans="1:17">
      <c r="A70" s="384">
        <v>107053</v>
      </c>
      <c r="B70" s="346" t="s">
        <v>278</v>
      </c>
      <c r="C70" s="169">
        <f t="shared" si="3"/>
        <v>848</v>
      </c>
      <c r="D70" s="85"/>
      <c r="E70" s="85"/>
      <c r="F70" s="85"/>
      <c r="G70" s="85"/>
      <c r="H70" s="85">
        <v>848</v>
      </c>
      <c r="I70" s="85"/>
      <c r="J70" s="85"/>
      <c r="K70" s="85"/>
      <c r="L70" s="85"/>
      <c r="M70" s="85"/>
      <c r="N70" s="85"/>
      <c r="O70" s="85"/>
      <c r="P70" s="85"/>
      <c r="Q70" s="85"/>
    </row>
    <row r="71" spans="1:17">
      <c r="A71" s="384">
        <v>107054</v>
      </c>
      <c r="B71" s="346" t="s">
        <v>308</v>
      </c>
      <c r="C71" s="169">
        <f t="shared" si="3"/>
        <v>858</v>
      </c>
      <c r="D71" s="85"/>
      <c r="E71" s="85"/>
      <c r="F71" s="85"/>
      <c r="G71" s="85"/>
      <c r="H71" s="85">
        <v>858</v>
      </c>
      <c r="I71" s="85"/>
      <c r="J71" s="85"/>
      <c r="K71" s="85"/>
      <c r="L71" s="85"/>
      <c r="M71" s="85"/>
      <c r="N71" s="85"/>
      <c r="O71" s="85"/>
      <c r="P71" s="85"/>
      <c r="Q71" s="85"/>
    </row>
    <row r="72" spans="1:17" ht="38.25">
      <c r="A72" s="385">
        <v>101231</v>
      </c>
      <c r="B72" s="343" t="s">
        <v>494</v>
      </c>
      <c r="C72" s="281">
        <f t="shared" si="3"/>
        <v>0</v>
      </c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</row>
    <row r="73" spans="1:17" ht="38.25">
      <c r="A73" s="385">
        <v>101231</v>
      </c>
      <c r="B73" s="343" t="s">
        <v>494</v>
      </c>
      <c r="C73" s="281">
        <f t="shared" si="3"/>
        <v>0</v>
      </c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</row>
    <row r="74" spans="1:17">
      <c r="A74" s="382" t="s">
        <v>489</v>
      </c>
      <c r="B74" s="343" t="s">
        <v>490</v>
      </c>
      <c r="C74" s="173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</row>
    <row r="75" spans="1:17">
      <c r="A75" s="382" t="s">
        <v>489</v>
      </c>
      <c r="B75" s="343" t="s">
        <v>490</v>
      </c>
      <c r="C75" s="173">
        <f t="shared" si="3"/>
        <v>0</v>
      </c>
      <c r="D75" s="172"/>
      <c r="E75" s="172"/>
      <c r="F75" s="172"/>
      <c r="G75" s="172"/>
      <c r="H75" s="172"/>
      <c r="I75" s="172"/>
      <c r="K75" s="172"/>
      <c r="L75" s="172"/>
      <c r="M75" s="172"/>
      <c r="N75" s="172"/>
      <c r="O75" s="172"/>
      <c r="P75" s="172"/>
      <c r="Q75" s="172"/>
    </row>
    <row r="76" spans="1:17">
      <c r="A76" s="382" t="s">
        <v>489</v>
      </c>
      <c r="B76" s="343" t="s">
        <v>490</v>
      </c>
      <c r="C76" s="173">
        <f t="shared" si="3"/>
        <v>0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</row>
    <row r="77" spans="1:17" ht="25.5">
      <c r="A77" s="382" t="s">
        <v>481</v>
      </c>
      <c r="B77" s="343" t="s">
        <v>491</v>
      </c>
      <c r="C77" s="169">
        <f t="shared" si="3"/>
        <v>19530</v>
      </c>
      <c r="D77" s="85">
        <v>15467</v>
      </c>
      <c r="E77" s="85">
        <v>4063</v>
      </c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>
      <c r="A78" s="386"/>
      <c r="B78" s="185"/>
      <c r="C78" s="187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ht="12.75" customHeight="1">
      <c r="A79" s="374" t="s">
        <v>373</v>
      </c>
      <c r="B79" s="185"/>
      <c r="C79" s="202">
        <v>0</v>
      </c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ht="15">
      <c r="A80" s="374"/>
      <c r="B80" s="185"/>
      <c r="C80" s="202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ht="15.75">
      <c r="A81" s="468" t="s">
        <v>61</v>
      </c>
      <c r="B81" s="469"/>
      <c r="C81" s="202">
        <f>C10+C19+C28+C31+C60+C79</f>
        <v>668592</v>
      </c>
      <c r="D81" s="174">
        <f t="shared" ref="D81:Q81" si="4">SUM(D10:D39,D60:D77)</f>
        <v>59688</v>
      </c>
      <c r="E81" s="174">
        <f t="shared" si="4"/>
        <v>14936</v>
      </c>
      <c r="F81" s="174">
        <f t="shared" si="4"/>
        <v>145607</v>
      </c>
      <c r="G81" s="174">
        <f t="shared" si="4"/>
        <v>23255</v>
      </c>
      <c r="H81" s="174">
        <f t="shared" si="4"/>
        <v>233733</v>
      </c>
      <c r="I81" s="174">
        <f t="shared" si="4"/>
        <v>87685</v>
      </c>
      <c r="J81" s="174">
        <f t="shared" si="4"/>
        <v>0</v>
      </c>
      <c r="K81" s="174">
        <f t="shared" si="4"/>
        <v>0</v>
      </c>
      <c r="L81" s="174">
        <f t="shared" si="4"/>
        <v>32413</v>
      </c>
      <c r="M81" s="174">
        <f t="shared" si="4"/>
        <v>49377</v>
      </c>
      <c r="N81" s="174">
        <f t="shared" si="4"/>
        <v>0</v>
      </c>
      <c r="O81" s="174">
        <f t="shared" si="4"/>
        <v>600</v>
      </c>
      <c r="P81" s="174">
        <f t="shared" si="4"/>
        <v>0</v>
      </c>
      <c r="Q81" s="174">
        <f t="shared" si="4"/>
        <v>21298</v>
      </c>
    </row>
    <row r="82" spans="1:17" ht="12.75" customHeight="1">
      <c r="A82" s="387"/>
      <c r="B82" s="186"/>
      <c r="C82" s="266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</row>
    <row r="83" spans="1:17" ht="15.75">
      <c r="A83" s="387"/>
      <c r="B83" s="268"/>
      <c r="C83" s="342"/>
      <c r="D83" s="265"/>
      <c r="E83" s="265"/>
      <c r="F83" s="265"/>
      <c r="G83" s="265"/>
      <c r="H83" s="266"/>
      <c r="I83" s="265"/>
      <c r="J83" s="265"/>
      <c r="K83" s="265"/>
      <c r="L83" s="265"/>
      <c r="M83" s="265"/>
      <c r="N83" s="265"/>
      <c r="O83" s="265"/>
      <c r="P83" s="265"/>
      <c r="Q83" s="265"/>
    </row>
    <row r="84" spans="1:17" ht="13.5">
      <c r="A84" s="477" t="s">
        <v>638</v>
      </c>
      <c r="B84" s="477"/>
      <c r="C84" s="477"/>
      <c r="D84" s="477"/>
      <c r="E84" s="477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</row>
    <row r="85" spans="1:17" ht="14.25">
      <c r="A85" s="409" t="s">
        <v>672</v>
      </c>
      <c r="B85" s="408"/>
      <c r="C85" s="408"/>
      <c r="D85" s="408"/>
      <c r="E85" s="408"/>
      <c r="F85" s="408"/>
      <c r="G85" s="408"/>
      <c r="H85" s="111"/>
      <c r="I85" s="111"/>
      <c r="J85" s="111"/>
      <c r="K85" s="111"/>
      <c r="L85" s="111"/>
      <c r="M85" s="111"/>
      <c r="N85" s="111"/>
      <c r="O85" s="111"/>
      <c r="P85" s="111"/>
      <c r="Q85" s="111"/>
    </row>
    <row r="86" spans="1:17" ht="15.75">
      <c r="A86" s="388"/>
      <c r="B86" s="268"/>
      <c r="C86" s="307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</row>
    <row r="87" spans="1:17" ht="15">
      <c r="A87" s="389"/>
      <c r="B87" s="267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</row>
    <row r="88" spans="1:17">
      <c r="A88" s="381"/>
      <c r="B88" s="186"/>
      <c r="C88" s="266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</row>
    <row r="89" spans="1:17" ht="12.75" customHeight="1">
      <c r="A89" s="381"/>
      <c r="B89" s="268"/>
      <c r="C89" s="307"/>
      <c r="D89" s="265"/>
      <c r="E89" s="265"/>
      <c r="F89" s="266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</row>
    <row r="90" spans="1:17">
      <c r="A90" s="381"/>
      <c r="B90" s="267"/>
      <c r="C90" s="266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</row>
    <row r="91" spans="1:17">
      <c r="A91" s="381"/>
      <c r="B91" s="186"/>
      <c r="C91" s="266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</row>
    <row r="92" spans="1:17">
      <c r="A92" s="381"/>
      <c r="B92" s="186"/>
      <c r="C92" s="364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</row>
    <row r="93" spans="1:17" ht="15.75">
      <c r="A93" s="381"/>
      <c r="B93" s="268"/>
      <c r="C93" s="342"/>
      <c r="D93" s="342"/>
      <c r="E93" s="342"/>
      <c r="F93" s="342"/>
      <c r="G93" s="342"/>
      <c r="H93" s="342"/>
      <c r="I93" s="342"/>
      <c r="J93" s="342"/>
      <c r="K93" s="342"/>
      <c r="L93" s="342"/>
      <c r="M93" s="342"/>
      <c r="N93" s="342"/>
      <c r="O93" s="342"/>
      <c r="P93" s="342"/>
      <c r="Q93" s="342"/>
    </row>
    <row r="94" spans="1:17">
      <c r="A94" s="381"/>
      <c r="B94" s="186"/>
      <c r="C94" s="266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</row>
    <row r="95" spans="1:17">
      <c r="A95" s="381"/>
      <c r="B95" s="186"/>
      <c r="C95" s="266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</row>
    <row r="96" spans="1:17">
      <c r="A96" s="390"/>
      <c r="B96" s="186"/>
      <c r="C96" s="266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</row>
    <row r="97" spans="1:17" ht="15">
      <c r="A97" s="389"/>
      <c r="B97" s="186"/>
      <c r="C97" s="265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266"/>
    </row>
    <row r="98" spans="1:17">
      <c r="A98" s="391"/>
      <c r="B98" s="186"/>
      <c r="C98" s="266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</row>
    <row r="99" spans="1:17" ht="12.75" customHeight="1">
      <c r="A99" s="392"/>
      <c r="B99" s="268"/>
      <c r="C99" s="265"/>
      <c r="D99" s="265"/>
      <c r="E99" s="265"/>
      <c r="F99" s="265"/>
      <c r="G99" s="265"/>
      <c r="H99" s="265"/>
      <c r="I99" s="269"/>
      <c r="J99" s="265"/>
      <c r="K99" s="269"/>
      <c r="L99" s="265"/>
      <c r="M99" s="269"/>
      <c r="N99" s="265"/>
      <c r="O99" s="265"/>
      <c r="P99" s="265"/>
      <c r="Q99" s="265"/>
    </row>
    <row r="100" spans="1:17">
      <c r="A100" s="388"/>
      <c r="B100" s="186"/>
      <c r="C100" s="266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</row>
    <row r="101" spans="1:17" ht="15.75">
      <c r="A101" s="388"/>
      <c r="B101" s="268"/>
      <c r="C101" s="265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>
      <c r="A102" s="388"/>
      <c r="B102" s="186"/>
      <c r="C102" s="266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</row>
    <row r="103" spans="1:17">
      <c r="A103" s="388"/>
      <c r="B103" s="186"/>
      <c r="C103" s="266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</row>
    <row r="104" spans="1:17" ht="15.75">
      <c r="A104" s="388"/>
      <c r="B104" s="268"/>
      <c r="C104" s="265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</row>
  </sheetData>
  <mergeCells count="21">
    <mergeCell ref="A56:Q56"/>
    <mergeCell ref="Q58:Q59"/>
    <mergeCell ref="C58:C59"/>
    <mergeCell ref="D58:I58"/>
    <mergeCell ref="A28:B28"/>
    <mergeCell ref="A85:G85"/>
    <mergeCell ref="P1:Q1"/>
    <mergeCell ref="A81:B81"/>
    <mergeCell ref="A3:Q3"/>
    <mergeCell ref="A4:Q4"/>
    <mergeCell ref="A5:Q5"/>
    <mergeCell ref="Q8:Q9"/>
    <mergeCell ref="C8:C9"/>
    <mergeCell ref="D8:I8"/>
    <mergeCell ref="J8:M8"/>
    <mergeCell ref="N8:P8"/>
    <mergeCell ref="A84:Q84"/>
    <mergeCell ref="A8:B9"/>
    <mergeCell ref="A58:B59"/>
    <mergeCell ref="J58:M58"/>
    <mergeCell ref="N58:P58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2060"/>
  </sheetPr>
  <dimension ref="A1:M49"/>
  <sheetViews>
    <sheetView topLeftCell="A7" zoomScaleNormal="100" workbookViewId="0">
      <selection activeCell="O50" sqref="O50"/>
    </sheetView>
  </sheetViews>
  <sheetFormatPr defaultRowHeight="12.75"/>
  <sheetData>
    <row r="1" spans="1:13">
      <c r="L1" s="446"/>
      <c r="M1" s="446"/>
    </row>
    <row r="3" spans="1:13">
      <c r="A3" s="403" t="s">
        <v>585</v>
      </c>
      <c r="B3" s="403"/>
      <c r="C3" s="403"/>
      <c r="D3" s="403"/>
      <c r="E3" s="403"/>
      <c r="F3" s="403"/>
      <c r="G3" s="403"/>
      <c r="H3" s="403"/>
      <c r="I3" s="403"/>
      <c r="J3" s="404"/>
      <c r="K3" s="404"/>
      <c r="L3" s="404"/>
      <c r="M3" s="404"/>
    </row>
    <row r="4" spans="1:13">
      <c r="A4" s="403" t="s">
        <v>350</v>
      </c>
      <c r="B4" s="403"/>
      <c r="C4" s="403"/>
      <c r="D4" s="403"/>
      <c r="E4" s="403"/>
      <c r="F4" s="403"/>
      <c r="G4" s="403"/>
      <c r="H4" s="403"/>
      <c r="I4" s="403"/>
      <c r="J4" s="404"/>
      <c r="K4" s="404"/>
      <c r="L4" s="404"/>
      <c r="M4" s="404"/>
    </row>
    <row r="5" spans="1:13">
      <c r="A5" s="403" t="s">
        <v>267</v>
      </c>
      <c r="B5" s="403"/>
      <c r="C5" s="403"/>
      <c r="D5" s="403"/>
      <c r="E5" s="403"/>
      <c r="F5" s="403"/>
      <c r="G5" s="403"/>
      <c r="H5" s="403"/>
      <c r="I5" s="403"/>
      <c r="J5" s="404"/>
      <c r="K5" s="404"/>
      <c r="L5" s="404"/>
      <c r="M5" s="404"/>
    </row>
    <row r="6" spans="1:13" ht="14.25">
      <c r="A6" s="403" t="s">
        <v>639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4"/>
    </row>
    <row r="8" spans="1:13">
      <c r="L8" s="83"/>
      <c r="M8" s="83" t="s">
        <v>397</v>
      </c>
    </row>
    <row r="9" spans="1:13">
      <c r="A9" s="460" t="s">
        <v>25</v>
      </c>
      <c r="B9" s="461"/>
      <c r="C9" s="461"/>
      <c r="D9" s="461"/>
      <c r="E9" s="461"/>
      <c r="F9" s="461"/>
      <c r="G9" s="461"/>
      <c r="H9" s="461"/>
      <c r="I9" s="461"/>
      <c r="J9" s="462" t="s">
        <v>22</v>
      </c>
      <c r="K9" s="462" t="s">
        <v>23</v>
      </c>
      <c r="L9" s="462" t="s">
        <v>24</v>
      </c>
      <c r="M9" s="466" t="s">
        <v>59</v>
      </c>
    </row>
    <row r="10" spans="1:13" ht="25.5" customHeight="1">
      <c r="A10" s="275" t="s">
        <v>26</v>
      </c>
      <c r="B10" s="459" t="s">
        <v>27</v>
      </c>
      <c r="C10" s="457"/>
      <c r="D10" s="457"/>
      <c r="E10" s="457"/>
      <c r="F10" s="457"/>
      <c r="G10" s="457"/>
      <c r="H10" s="457"/>
      <c r="I10" s="457"/>
      <c r="J10" s="455"/>
      <c r="K10" s="455"/>
      <c r="L10" s="455"/>
      <c r="M10" s="466"/>
    </row>
    <row r="11" spans="1:13" ht="12.75" customHeight="1">
      <c r="A11" s="344" t="s">
        <v>440</v>
      </c>
      <c r="B11" s="419" t="s">
        <v>492</v>
      </c>
      <c r="C11" s="410"/>
      <c r="D11" s="410"/>
      <c r="E11" s="410"/>
      <c r="F11" s="410"/>
      <c r="G11" s="410"/>
      <c r="H11" s="410"/>
      <c r="I11" s="410"/>
      <c r="J11" s="85">
        <v>26556</v>
      </c>
      <c r="K11" s="85"/>
      <c r="L11" s="85"/>
      <c r="M11" s="85">
        <f>SUM(J11:L11)</f>
        <v>26556</v>
      </c>
    </row>
    <row r="12" spans="1:13" ht="12.75" customHeight="1">
      <c r="A12" s="344" t="s">
        <v>485</v>
      </c>
      <c r="B12" s="410" t="s">
        <v>271</v>
      </c>
      <c r="C12" s="410"/>
      <c r="D12" s="410"/>
      <c r="E12" s="410"/>
      <c r="F12" s="410"/>
      <c r="G12" s="410"/>
      <c r="H12" s="410"/>
      <c r="I12" s="410"/>
      <c r="J12" s="85">
        <v>875</v>
      </c>
      <c r="K12" s="85"/>
      <c r="L12" s="85"/>
      <c r="M12" s="85">
        <f>SUM(J12:L12)</f>
        <v>875</v>
      </c>
    </row>
    <row r="13" spans="1:13" ht="12.75" customHeight="1">
      <c r="A13" s="338" t="s">
        <v>455</v>
      </c>
      <c r="B13" s="485" t="s">
        <v>496</v>
      </c>
      <c r="C13" s="486"/>
      <c r="D13" s="486"/>
      <c r="E13" s="486"/>
      <c r="F13" s="486"/>
      <c r="G13" s="486"/>
      <c r="H13" s="486"/>
      <c r="I13" s="487"/>
      <c r="J13" s="85">
        <v>0</v>
      </c>
      <c r="K13" s="85">
        <v>119</v>
      </c>
      <c r="L13" s="85"/>
      <c r="M13" s="85">
        <f>SUM(J13:L13)</f>
        <v>119</v>
      </c>
    </row>
    <row r="14" spans="1:13" ht="12.75" customHeight="1">
      <c r="A14" s="344" t="s">
        <v>461</v>
      </c>
      <c r="B14" s="410" t="s">
        <v>462</v>
      </c>
      <c r="C14" s="410"/>
      <c r="D14" s="410"/>
      <c r="E14" s="410"/>
      <c r="F14" s="410"/>
      <c r="G14" s="410"/>
      <c r="H14" s="410"/>
      <c r="I14" s="410"/>
      <c r="J14" s="85">
        <v>508215</v>
      </c>
      <c r="K14" s="85"/>
      <c r="L14" s="85"/>
      <c r="M14" s="85">
        <f t="shared" ref="M14:M19" si="0">SUM(J14:L14)</f>
        <v>508215</v>
      </c>
    </row>
    <row r="15" spans="1:13" ht="12.75" customHeight="1">
      <c r="A15" s="344" t="s">
        <v>438</v>
      </c>
      <c r="B15" s="410" t="s">
        <v>463</v>
      </c>
      <c r="C15" s="410"/>
      <c r="D15" s="410"/>
      <c r="E15" s="410"/>
      <c r="F15" s="410"/>
      <c r="G15" s="410"/>
      <c r="H15" s="410"/>
      <c r="I15" s="410"/>
      <c r="J15" s="85">
        <v>60228</v>
      </c>
      <c r="K15" s="85"/>
      <c r="L15" s="85"/>
      <c r="M15" s="85">
        <f t="shared" si="0"/>
        <v>60228</v>
      </c>
    </row>
    <row r="16" spans="1:13" ht="12.75" customHeight="1">
      <c r="A16" s="344" t="s">
        <v>489</v>
      </c>
      <c r="B16" s="436" t="s">
        <v>490</v>
      </c>
      <c r="C16" s="494"/>
      <c r="D16" s="494"/>
      <c r="E16" s="494"/>
      <c r="F16" s="494"/>
      <c r="G16" s="494"/>
      <c r="H16" s="494"/>
      <c r="I16" s="495"/>
      <c r="J16" s="85"/>
      <c r="K16" s="85"/>
      <c r="L16" s="85"/>
      <c r="M16" s="85">
        <f t="shared" si="0"/>
        <v>0</v>
      </c>
    </row>
    <row r="17" spans="1:13" ht="12.75" customHeight="1">
      <c r="A17" s="344" t="s">
        <v>481</v>
      </c>
      <c r="B17" s="410" t="s">
        <v>491</v>
      </c>
      <c r="C17" s="410"/>
      <c r="D17" s="410"/>
      <c r="E17" s="410"/>
      <c r="F17" s="410"/>
      <c r="G17" s="410"/>
      <c r="H17" s="410"/>
      <c r="I17" s="410"/>
      <c r="J17" s="85">
        <v>21834</v>
      </c>
      <c r="K17" s="85"/>
      <c r="L17" s="85"/>
      <c r="M17" s="85">
        <f t="shared" si="0"/>
        <v>21834</v>
      </c>
    </row>
    <row r="18" spans="1:13" ht="12.75" customHeight="1">
      <c r="A18" s="338" t="s">
        <v>454</v>
      </c>
      <c r="B18" s="410" t="s">
        <v>268</v>
      </c>
      <c r="C18" s="410"/>
      <c r="D18" s="410"/>
      <c r="E18" s="410"/>
      <c r="F18" s="410"/>
      <c r="G18" s="410"/>
      <c r="H18" s="410"/>
      <c r="I18" s="410"/>
      <c r="J18" s="85"/>
      <c r="K18" s="85"/>
      <c r="L18" s="85"/>
      <c r="M18" s="85">
        <f t="shared" si="0"/>
        <v>0</v>
      </c>
    </row>
    <row r="19" spans="1:13" ht="12.75" customHeight="1">
      <c r="A19" s="344" t="s">
        <v>458</v>
      </c>
      <c r="B19" s="419" t="s">
        <v>33</v>
      </c>
      <c r="C19" s="410"/>
      <c r="D19" s="410"/>
      <c r="E19" s="410"/>
      <c r="F19" s="410"/>
      <c r="G19" s="410"/>
      <c r="H19" s="410"/>
      <c r="I19" s="410"/>
      <c r="J19" s="85"/>
      <c r="K19" s="85">
        <v>0</v>
      </c>
      <c r="L19" s="85"/>
      <c r="M19" s="85">
        <f t="shared" si="0"/>
        <v>0</v>
      </c>
    </row>
    <row r="20" spans="1:13" ht="12.75" customHeight="1">
      <c r="A20" s="344" t="s">
        <v>477</v>
      </c>
      <c r="B20" s="491" t="s">
        <v>478</v>
      </c>
      <c r="C20" s="492"/>
      <c r="D20" s="492"/>
      <c r="E20" s="492"/>
      <c r="F20" s="492"/>
      <c r="G20" s="492"/>
      <c r="H20" s="492"/>
      <c r="I20" s="493"/>
      <c r="J20" s="85"/>
      <c r="K20" s="85">
        <v>677</v>
      </c>
      <c r="L20" s="85"/>
      <c r="M20" s="85">
        <v>677</v>
      </c>
    </row>
    <row r="21" spans="1:13" ht="12.75" customHeight="1">
      <c r="A21" s="338" t="s">
        <v>459</v>
      </c>
      <c r="B21" s="410" t="s">
        <v>302</v>
      </c>
      <c r="C21" s="410"/>
      <c r="D21" s="410"/>
      <c r="E21" s="410"/>
      <c r="F21" s="410"/>
      <c r="G21" s="410"/>
      <c r="H21" s="410"/>
      <c r="I21" s="410"/>
      <c r="J21" s="85"/>
      <c r="K21" s="85"/>
      <c r="L21" s="85"/>
      <c r="M21" s="85">
        <f t="shared" ref="M21:M29" si="1">SUM(J21:L21)</f>
        <v>0</v>
      </c>
    </row>
    <row r="22" spans="1:13">
      <c r="A22" s="338" t="s">
        <v>456</v>
      </c>
      <c r="B22" s="410" t="s">
        <v>269</v>
      </c>
      <c r="C22" s="410"/>
      <c r="D22" s="410"/>
      <c r="E22" s="410"/>
      <c r="F22" s="410"/>
      <c r="G22" s="410"/>
      <c r="H22" s="410"/>
      <c r="I22" s="410"/>
      <c r="J22" s="85"/>
      <c r="K22" s="85"/>
      <c r="L22" s="85"/>
      <c r="M22" s="85">
        <f t="shared" si="1"/>
        <v>0</v>
      </c>
    </row>
    <row r="23" spans="1:13">
      <c r="A23" s="338" t="s">
        <v>460</v>
      </c>
      <c r="B23" s="410" t="s">
        <v>66</v>
      </c>
      <c r="C23" s="410"/>
      <c r="D23" s="410"/>
      <c r="E23" s="410"/>
      <c r="F23" s="410"/>
      <c r="G23" s="410"/>
      <c r="H23" s="410"/>
      <c r="I23" s="410"/>
      <c r="J23" s="85">
        <v>6260</v>
      </c>
      <c r="K23" s="85"/>
      <c r="L23" s="85"/>
      <c r="M23" s="85">
        <f t="shared" si="1"/>
        <v>6260</v>
      </c>
    </row>
    <row r="24" spans="1:13">
      <c r="A24" s="344" t="s">
        <v>464</v>
      </c>
      <c r="B24" s="410" t="s">
        <v>304</v>
      </c>
      <c r="C24" s="410"/>
      <c r="D24" s="410"/>
      <c r="E24" s="410"/>
      <c r="F24" s="410"/>
      <c r="G24" s="410"/>
      <c r="H24" s="410"/>
      <c r="I24" s="410"/>
      <c r="J24" s="85">
        <v>29665</v>
      </c>
      <c r="K24" s="85"/>
      <c r="L24" s="85"/>
      <c r="M24" s="85">
        <f t="shared" si="1"/>
        <v>29665</v>
      </c>
    </row>
    <row r="25" spans="1:13">
      <c r="A25" s="344" t="s">
        <v>465</v>
      </c>
      <c r="B25" s="434" t="s">
        <v>272</v>
      </c>
      <c r="C25" s="414"/>
      <c r="D25" s="414"/>
      <c r="E25" s="414"/>
      <c r="F25" s="414"/>
      <c r="G25" s="414"/>
      <c r="H25" s="414"/>
      <c r="I25" s="415"/>
      <c r="J25" s="85"/>
      <c r="K25" s="85"/>
      <c r="L25" s="85"/>
      <c r="M25" s="85">
        <f t="shared" si="1"/>
        <v>0</v>
      </c>
    </row>
    <row r="26" spans="1:13">
      <c r="A26" s="344" t="s">
        <v>466</v>
      </c>
      <c r="B26" s="410" t="s">
        <v>305</v>
      </c>
      <c r="C26" s="410"/>
      <c r="D26" s="410"/>
      <c r="E26" s="410"/>
      <c r="F26" s="410"/>
      <c r="G26" s="410"/>
      <c r="H26" s="410"/>
      <c r="I26" s="410"/>
      <c r="J26" s="85"/>
      <c r="K26" s="85">
        <v>962</v>
      </c>
      <c r="L26" s="85"/>
      <c r="M26" s="85">
        <f t="shared" si="1"/>
        <v>962</v>
      </c>
    </row>
    <row r="27" spans="1:13">
      <c r="A27" s="344" t="s">
        <v>467</v>
      </c>
      <c r="B27" s="410" t="s">
        <v>273</v>
      </c>
      <c r="C27" s="410"/>
      <c r="D27" s="410"/>
      <c r="E27" s="410"/>
      <c r="F27" s="410"/>
      <c r="G27" s="410"/>
      <c r="H27" s="410"/>
      <c r="I27" s="410"/>
      <c r="J27" s="85"/>
      <c r="K27" s="85"/>
      <c r="L27" s="85"/>
      <c r="M27" s="85">
        <f t="shared" si="1"/>
        <v>0</v>
      </c>
    </row>
    <row r="28" spans="1:13">
      <c r="A28" s="344" t="s">
        <v>468</v>
      </c>
      <c r="B28" s="410" t="s">
        <v>274</v>
      </c>
      <c r="C28" s="410"/>
      <c r="D28" s="410"/>
      <c r="E28" s="410"/>
      <c r="F28" s="410"/>
      <c r="G28" s="410"/>
      <c r="H28" s="410"/>
      <c r="I28" s="410"/>
      <c r="J28" s="85"/>
      <c r="K28" s="85">
        <v>315</v>
      </c>
      <c r="L28" s="85"/>
      <c r="M28" s="85">
        <f t="shared" si="1"/>
        <v>315</v>
      </c>
    </row>
    <row r="29" spans="1:13">
      <c r="A29" s="344" t="s">
        <v>469</v>
      </c>
      <c r="B29" s="410" t="s">
        <v>275</v>
      </c>
      <c r="C29" s="410"/>
      <c r="D29" s="410"/>
      <c r="E29" s="410"/>
      <c r="F29" s="410"/>
      <c r="G29" s="410"/>
      <c r="H29" s="410"/>
      <c r="I29" s="410"/>
      <c r="J29" s="85">
        <v>4204</v>
      </c>
      <c r="K29" s="85"/>
      <c r="L29" s="85"/>
      <c r="M29" s="85">
        <f t="shared" si="1"/>
        <v>4204</v>
      </c>
    </row>
    <row r="30" spans="1:13">
      <c r="A30" s="344" t="s">
        <v>483</v>
      </c>
      <c r="B30" s="410" t="s">
        <v>282</v>
      </c>
      <c r="C30" s="410"/>
      <c r="D30" s="410"/>
      <c r="E30" s="410"/>
      <c r="F30" s="410"/>
      <c r="G30" s="410"/>
      <c r="H30" s="410"/>
      <c r="I30" s="410"/>
      <c r="J30" s="85"/>
      <c r="K30" s="85"/>
      <c r="L30" s="85"/>
      <c r="M30" s="85">
        <f t="shared" ref="M30:M37" si="2">SUM(J30:L30)</f>
        <v>0</v>
      </c>
    </row>
    <row r="31" spans="1:13">
      <c r="A31" s="344" t="s">
        <v>484</v>
      </c>
      <c r="B31" s="410" t="s">
        <v>270</v>
      </c>
      <c r="C31" s="410"/>
      <c r="D31" s="410"/>
      <c r="E31" s="410"/>
      <c r="F31" s="410"/>
      <c r="G31" s="410"/>
      <c r="H31" s="410"/>
      <c r="I31" s="410"/>
      <c r="J31" s="85"/>
      <c r="K31" s="85">
        <v>908</v>
      </c>
      <c r="L31" s="85"/>
      <c r="M31" s="85">
        <f t="shared" si="2"/>
        <v>908</v>
      </c>
    </row>
    <row r="32" spans="1:13">
      <c r="A32" s="344" t="s">
        <v>482</v>
      </c>
      <c r="B32" s="419" t="s">
        <v>34</v>
      </c>
      <c r="C32" s="410"/>
      <c r="D32" s="410"/>
      <c r="E32" s="410"/>
      <c r="F32" s="410"/>
      <c r="G32" s="410"/>
      <c r="H32" s="410"/>
      <c r="I32" s="410"/>
      <c r="J32" s="85"/>
      <c r="K32" s="85">
        <v>5000</v>
      </c>
      <c r="L32" s="85"/>
      <c r="M32" s="85">
        <f t="shared" si="2"/>
        <v>5000</v>
      </c>
    </row>
    <row r="33" spans="1:13">
      <c r="A33" s="344" t="s">
        <v>480</v>
      </c>
      <c r="B33" s="488" t="s">
        <v>281</v>
      </c>
      <c r="C33" s="489"/>
      <c r="D33" s="489"/>
      <c r="E33" s="489"/>
      <c r="F33" s="489"/>
      <c r="G33" s="489"/>
      <c r="H33" s="489"/>
      <c r="I33" s="490"/>
      <c r="J33" s="85"/>
      <c r="K33" s="85">
        <v>0</v>
      </c>
      <c r="L33" s="85"/>
      <c r="M33" s="85">
        <f t="shared" si="2"/>
        <v>0</v>
      </c>
    </row>
    <row r="34" spans="1:13">
      <c r="A34" s="25">
        <v>101150</v>
      </c>
      <c r="B34" s="491" t="s">
        <v>476</v>
      </c>
      <c r="C34" s="492"/>
      <c r="D34" s="492"/>
      <c r="E34" s="492"/>
      <c r="F34" s="492"/>
      <c r="G34" s="492"/>
      <c r="H34" s="492"/>
      <c r="I34" s="493"/>
      <c r="J34" s="85"/>
      <c r="K34" s="85"/>
      <c r="L34" s="85"/>
      <c r="M34" s="85">
        <f t="shared" si="2"/>
        <v>0</v>
      </c>
    </row>
    <row r="35" spans="1:13">
      <c r="A35" s="259">
        <v>101231</v>
      </c>
      <c r="B35" s="491" t="s">
        <v>474</v>
      </c>
      <c r="C35" s="492"/>
      <c r="D35" s="492"/>
      <c r="E35" s="492"/>
      <c r="F35" s="492"/>
      <c r="G35" s="492"/>
      <c r="H35" s="492"/>
      <c r="I35" s="493"/>
      <c r="J35" s="85"/>
      <c r="K35" s="85"/>
      <c r="L35" s="85"/>
      <c r="M35" s="85">
        <f t="shared" si="2"/>
        <v>0</v>
      </c>
    </row>
    <row r="36" spans="1:13">
      <c r="A36" s="25">
        <v>103010</v>
      </c>
      <c r="B36" s="491" t="s">
        <v>488</v>
      </c>
      <c r="C36" s="492"/>
      <c r="D36" s="492"/>
      <c r="E36" s="492"/>
      <c r="F36" s="492"/>
      <c r="G36" s="492"/>
      <c r="H36" s="492"/>
      <c r="I36" s="493"/>
      <c r="J36" s="85"/>
      <c r="K36" s="85"/>
      <c r="L36" s="85"/>
      <c r="M36" s="85">
        <f t="shared" si="2"/>
        <v>0</v>
      </c>
    </row>
    <row r="37" spans="1:13" ht="13.5" customHeight="1">
      <c r="A37" s="25">
        <v>104051</v>
      </c>
      <c r="B37" s="491" t="s">
        <v>486</v>
      </c>
      <c r="C37" s="492"/>
      <c r="D37" s="492"/>
      <c r="E37" s="492"/>
      <c r="F37" s="492"/>
      <c r="G37" s="492"/>
      <c r="H37" s="492"/>
      <c r="I37" s="493"/>
      <c r="J37" s="85">
        <v>580</v>
      </c>
      <c r="K37" s="85"/>
      <c r="L37" s="85"/>
      <c r="M37" s="85">
        <f t="shared" si="2"/>
        <v>580</v>
      </c>
    </row>
    <row r="38" spans="1:13" ht="12.75" customHeight="1">
      <c r="A38" s="344" t="s">
        <v>471</v>
      </c>
      <c r="B38" s="491" t="s">
        <v>472</v>
      </c>
      <c r="C38" s="492"/>
      <c r="D38" s="492"/>
      <c r="E38" s="492"/>
      <c r="F38" s="492"/>
      <c r="G38" s="492"/>
      <c r="H38" s="492"/>
      <c r="I38" s="493"/>
      <c r="J38" s="85"/>
      <c r="K38" s="85"/>
      <c r="L38" s="85"/>
      <c r="M38" s="85">
        <f t="shared" ref="M38:M44" si="3">SUM(J38:L38)</f>
        <v>0</v>
      </c>
    </row>
    <row r="39" spans="1:13" ht="12.75" customHeight="1">
      <c r="A39" s="25">
        <v>106020</v>
      </c>
      <c r="B39" s="491" t="s">
        <v>473</v>
      </c>
      <c r="C39" s="492"/>
      <c r="D39" s="492"/>
      <c r="E39" s="492"/>
      <c r="F39" s="492"/>
      <c r="G39" s="492"/>
      <c r="H39" s="492"/>
      <c r="I39" s="493"/>
      <c r="J39" s="85"/>
      <c r="K39" s="85"/>
      <c r="L39" s="85"/>
      <c r="M39" s="85">
        <f t="shared" si="3"/>
        <v>0</v>
      </c>
    </row>
    <row r="40" spans="1:13" ht="12.75" customHeight="1">
      <c r="A40" s="25">
        <v>107051</v>
      </c>
      <c r="B40" s="488" t="s">
        <v>277</v>
      </c>
      <c r="C40" s="489"/>
      <c r="D40" s="489"/>
      <c r="E40" s="489"/>
      <c r="F40" s="489"/>
      <c r="G40" s="489"/>
      <c r="H40" s="489"/>
      <c r="I40" s="490"/>
      <c r="J40" s="85">
        <f>494</f>
        <v>494</v>
      </c>
      <c r="K40" s="85"/>
      <c r="L40" s="85"/>
      <c r="M40" s="85">
        <f t="shared" si="3"/>
        <v>494</v>
      </c>
    </row>
    <row r="41" spans="1:13" ht="12.75" customHeight="1">
      <c r="A41" s="25">
        <v>107052</v>
      </c>
      <c r="B41" s="488" t="s">
        <v>307</v>
      </c>
      <c r="C41" s="489"/>
      <c r="D41" s="489"/>
      <c r="E41" s="489"/>
      <c r="F41" s="489"/>
      <c r="G41" s="489"/>
      <c r="H41" s="489"/>
      <c r="I41" s="490"/>
      <c r="J41" s="85"/>
      <c r="K41" s="85"/>
      <c r="L41" s="85"/>
      <c r="M41" s="85">
        <f t="shared" si="3"/>
        <v>0</v>
      </c>
    </row>
    <row r="42" spans="1:13" ht="12.75" customHeight="1">
      <c r="A42" s="25">
        <v>107053</v>
      </c>
      <c r="B42" s="488" t="s">
        <v>278</v>
      </c>
      <c r="C42" s="489"/>
      <c r="D42" s="489"/>
      <c r="E42" s="489"/>
      <c r="F42" s="489"/>
      <c r="G42" s="489"/>
      <c r="H42" s="489"/>
      <c r="I42" s="490"/>
      <c r="J42" s="85"/>
      <c r="K42" s="85"/>
      <c r="L42" s="85"/>
      <c r="M42" s="85">
        <f t="shared" si="3"/>
        <v>0</v>
      </c>
    </row>
    <row r="43" spans="1:13" ht="12.75" customHeight="1">
      <c r="A43" s="25">
        <v>107054</v>
      </c>
      <c r="B43" s="488" t="s">
        <v>308</v>
      </c>
      <c r="C43" s="489"/>
      <c r="D43" s="489"/>
      <c r="E43" s="489"/>
      <c r="F43" s="489"/>
      <c r="G43" s="489"/>
      <c r="H43" s="489"/>
      <c r="I43" s="490"/>
      <c r="J43" s="85">
        <v>1350</v>
      </c>
      <c r="K43" s="85"/>
      <c r="L43" s="85"/>
      <c r="M43" s="85">
        <f t="shared" si="3"/>
        <v>1350</v>
      </c>
    </row>
    <row r="44" spans="1:13" ht="12.75" customHeight="1">
      <c r="A44" s="25">
        <v>107060</v>
      </c>
      <c r="B44" s="491" t="s">
        <v>495</v>
      </c>
      <c r="C44" s="492"/>
      <c r="D44" s="492"/>
      <c r="E44" s="492"/>
      <c r="F44" s="492"/>
      <c r="G44" s="492"/>
      <c r="H44" s="492"/>
      <c r="I44" s="493"/>
      <c r="J44" s="85">
        <v>350</v>
      </c>
      <c r="K44" s="85"/>
      <c r="L44" s="85"/>
      <c r="M44" s="85">
        <f t="shared" si="3"/>
        <v>350</v>
      </c>
    </row>
    <row r="45" spans="1:13">
      <c r="A45" s="463" t="s">
        <v>28</v>
      </c>
      <c r="B45" s="464"/>
      <c r="C45" s="464"/>
      <c r="D45" s="464"/>
      <c r="E45" s="464"/>
      <c r="F45" s="464"/>
      <c r="G45" s="464"/>
      <c r="H45" s="464"/>
      <c r="I45" s="465"/>
      <c r="J45" s="168">
        <f>SUM(J11:J44)</f>
        <v>660611</v>
      </c>
      <c r="K45" s="168">
        <f>SUM(K11:K44)</f>
        <v>7981</v>
      </c>
      <c r="L45" s="168">
        <f>SUM(L11:L44)</f>
        <v>0</v>
      </c>
      <c r="M45" s="168">
        <f>SUM(M11:M44)</f>
        <v>668592</v>
      </c>
    </row>
    <row r="48" spans="1:13" ht="13.5">
      <c r="A48" s="449" t="s">
        <v>640</v>
      </c>
      <c r="B48" s="449"/>
      <c r="C48" s="449"/>
      <c r="D48" s="449"/>
      <c r="E48" s="449"/>
      <c r="F48" s="449"/>
      <c r="G48" s="449"/>
      <c r="H48" s="449"/>
      <c r="I48" s="449"/>
      <c r="J48" s="449"/>
      <c r="K48" s="449"/>
      <c r="L48" s="449"/>
      <c r="M48" s="449"/>
    </row>
    <row r="49" spans="1:7" ht="14.25">
      <c r="A49" s="409" t="s">
        <v>673</v>
      </c>
      <c r="B49" s="408"/>
      <c r="C49" s="408"/>
      <c r="D49" s="408"/>
      <c r="E49" s="408"/>
      <c r="F49" s="408"/>
      <c r="G49" s="408"/>
    </row>
  </sheetData>
  <mergeCells count="48">
    <mergeCell ref="A48:M48"/>
    <mergeCell ref="L9:L10"/>
    <mergeCell ref="A3:M3"/>
    <mergeCell ref="A4:M4"/>
    <mergeCell ref="A5:M5"/>
    <mergeCell ref="A6:M6"/>
    <mergeCell ref="M9:M10"/>
    <mergeCell ref="B10:I10"/>
    <mergeCell ref="A9:I9"/>
    <mergeCell ref="J9:J10"/>
    <mergeCell ref="K9:K10"/>
    <mergeCell ref="B19:I19"/>
    <mergeCell ref="B22:I22"/>
    <mergeCell ref="B11:I11"/>
    <mergeCell ref="B14:I14"/>
    <mergeCell ref="B18:I18"/>
    <mergeCell ref="B39:I39"/>
    <mergeCell ref="B35:I35"/>
    <mergeCell ref="B37:I37"/>
    <mergeCell ref="B23:I23"/>
    <mergeCell ref="B38:I38"/>
    <mergeCell ref="B24:I24"/>
    <mergeCell ref="B25:I25"/>
    <mergeCell ref="B26:I26"/>
    <mergeCell ref="B27:I27"/>
    <mergeCell ref="B34:I34"/>
    <mergeCell ref="B33:I33"/>
    <mergeCell ref="B29:I29"/>
    <mergeCell ref="B15:I15"/>
    <mergeCell ref="B21:I21"/>
    <mergeCell ref="B16:I16"/>
    <mergeCell ref="B17:I17"/>
    <mergeCell ref="A49:G49"/>
    <mergeCell ref="L1:M1"/>
    <mergeCell ref="A45:I45"/>
    <mergeCell ref="B30:I30"/>
    <mergeCell ref="B31:I31"/>
    <mergeCell ref="B12:I12"/>
    <mergeCell ref="B13:I13"/>
    <mergeCell ref="B42:I42"/>
    <mergeCell ref="B43:I43"/>
    <mergeCell ref="B32:I32"/>
    <mergeCell ref="B20:I20"/>
    <mergeCell ref="B44:I44"/>
    <mergeCell ref="B36:I36"/>
    <mergeCell ref="B40:I40"/>
    <mergeCell ref="B41:I41"/>
    <mergeCell ref="B28:I28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2060"/>
  </sheetPr>
  <dimension ref="A1:M48"/>
  <sheetViews>
    <sheetView topLeftCell="A7" zoomScaleNormal="100" workbookViewId="0">
      <selection activeCell="A48" sqref="A48:H48"/>
    </sheetView>
  </sheetViews>
  <sheetFormatPr defaultRowHeight="12.75"/>
  <sheetData>
    <row r="1" spans="1:13">
      <c r="L1" s="446"/>
      <c r="M1" s="446"/>
    </row>
    <row r="3" spans="1:13">
      <c r="A3" s="403" t="s">
        <v>586</v>
      </c>
      <c r="B3" s="403"/>
      <c r="C3" s="403"/>
      <c r="D3" s="403"/>
      <c r="E3" s="403"/>
      <c r="F3" s="403"/>
      <c r="G3" s="403"/>
      <c r="H3" s="403"/>
      <c r="I3" s="403"/>
      <c r="J3" s="404"/>
      <c r="K3" s="404"/>
      <c r="L3" s="404"/>
      <c r="M3" s="404"/>
    </row>
    <row r="4" spans="1:13">
      <c r="A4" s="403" t="s">
        <v>350</v>
      </c>
      <c r="B4" s="403"/>
      <c r="C4" s="403"/>
      <c r="D4" s="403"/>
      <c r="E4" s="403"/>
      <c r="F4" s="403"/>
      <c r="G4" s="403"/>
      <c r="H4" s="403"/>
      <c r="I4" s="403"/>
      <c r="J4" s="404"/>
      <c r="K4" s="404"/>
      <c r="L4" s="404"/>
      <c r="M4" s="404"/>
    </row>
    <row r="5" spans="1:13">
      <c r="A5" s="403" t="s">
        <v>16</v>
      </c>
      <c r="B5" s="403"/>
      <c r="C5" s="403"/>
      <c r="D5" s="403"/>
      <c r="E5" s="403"/>
      <c r="F5" s="403"/>
      <c r="G5" s="403"/>
      <c r="H5" s="403"/>
      <c r="I5" s="403"/>
      <c r="J5" s="404"/>
      <c r="K5" s="404"/>
      <c r="L5" s="404"/>
      <c r="M5" s="404"/>
    </row>
    <row r="6" spans="1:13" ht="14.25">
      <c r="A6" s="403" t="s">
        <v>641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4"/>
    </row>
    <row r="8" spans="1:13">
      <c r="M8" s="83" t="s">
        <v>397</v>
      </c>
    </row>
    <row r="9" spans="1:13">
      <c r="A9" s="460" t="s">
        <v>25</v>
      </c>
      <c r="B9" s="461"/>
      <c r="C9" s="461"/>
      <c r="D9" s="461"/>
      <c r="E9" s="461"/>
      <c r="F9" s="461"/>
      <c r="G9" s="461"/>
      <c r="H9" s="461"/>
      <c r="I9" s="461"/>
      <c r="J9" s="462" t="s">
        <v>22</v>
      </c>
      <c r="K9" s="462" t="s">
        <v>23</v>
      </c>
      <c r="L9" s="462" t="s">
        <v>24</v>
      </c>
      <c r="M9" s="466" t="s">
        <v>59</v>
      </c>
    </row>
    <row r="10" spans="1:13" ht="25.5" customHeight="1">
      <c r="A10" s="275" t="s">
        <v>26</v>
      </c>
      <c r="B10" s="459" t="s">
        <v>27</v>
      </c>
      <c r="C10" s="457"/>
      <c r="D10" s="457"/>
      <c r="E10" s="457"/>
      <c r="F10" s="457"/>
      <c r="G10" s="457"/>
      <c r="H10" s="457"/>
      <c r="I10" s="457"/>
      <c r="J10" s="455"/>
      <c r="K10" s="455"/>
      <c r="L10" s="455"/>
      <c r="M10" s="466"/>
    </row>
    <row r="11" spans="1:13" ht="12.75" customHeight="1">
      <c r="A11" s="344" t="s">
        <v>440</v>
      </c>
      <c r="B11" s="419" t="s">
        <v>492</v>
      </c>
      <c r="C11" s="410"/>
      <c r="D11" s="410"/>
      <c r="E11" s="410"/>
      <c r="F11" s="410"/>
      <c r="G11" s="410"/>
      <c r="H11" s="410"/>
      <c r="I11" s="410"/>
      <c r="J11" s="85">
        <v>55726</v>
      </c>
      <c r="K11" s="85"/>
      <c r="L11" s="85"/>
      <c r="M11" s="169">
        <f t="shared" ref="M11:M21" si="0">SUM(J11:L11)</f>
        <v>55726</v>
      </c>
    </row>
    <row r="12" spans="1:13" ht="12.75" customHeight="1">
      <c r="A12" s="344" t="s">
        <v>485</v>
      </c>
      <c r="B12" s="410" t="s">
        <v>271</v>
      </c>
      <c r="C12" s="410"/>
      <c r="D12" s="410"/>
      <c r="E12" s="410"/>
      <c r="F12" s="410"/>
      <c r="G12" s="410"/>
      <c r="H12" s="410"/>
      <c r="I12" s="410"/>
      <c r="J12" s="85">
        <v>2624</v>
      </c>
      <c r="K12" s="85"/>
      <c r="L12" s="85"/>
      <c r="M12" s="169">
        <f t="shared" si="0"/>
        <v>2624</v>
      </c>
    </row>
    <row r="13" spans="1:13" ht="12.75" customHeight="1">
      <c r="A13" s="338" t="s">
        <v>455</v>
      </c>
      <c r="B13" s="485" t="s">
        <v>496</v>
      </c>
      <c r="C13" s="486"/>
      <c r="D13" s="486"/>
      <c r="E13" s="486"/>
      <c r="F13" s="486"/>
      <c r="G13" s="486"/>
      <c r="H13" s="486"/>
      <c r="I13" s="487"/>
      <c r="J13" s="85">
        <v>1000</v>
      </c>
      <c r="K13" s="85">
        <v>13290</v>
      </c>
      <c r="L13" s="85"/>
      <c r="M13" s="169">
        <f t="shared" si="0"/>
        <v>14290</v>
      </c>
    </row>
    <row r="14" spans="1:13" ht="12.75" customHeight="1">
      <c r="A14" s="344" t="s">
        <v>461</v>
      </c>
      <c r="B14" s="410" t="s">
        <v>462</v>
      </c>
      <c r="C14" s="410"/>
      <c r="D14" s="410"/>
      <c r="E14" s="410"/>
      <c r="F14" s="410"/>
      <c r="G14" s="410"/>
      <c r="H14" s="410"/>
      <c r="I14" s="410"/>
      <c r="J14" s="85">
        <v>17575</v>
      </c>
      <c r="K14" s="85"/>
      <c r="L14" s="85"/>
      <c r="M14" s="169">
        <f t="shared" si="0"/>
        <v>17575</v>
      </c>
    </row>
    <row r="15" spans="1:13" ht="12.75" customHeight="1">
      <c r="A15" s="344" t="s">
        <v>438</v>
      </c>
      <c r="B15" s="410" t="s">
        <v>463</v>
      </c>
      <c r="C15" s="410"/>
      <c r="D15" s="410"/>
      <c r="E15" s="410"/>
      <c r="F15" s="410"/>
      <c r="G15" s="410"/>
      <c r="H15" s="410"/>
      <c r="I15" s="410"/>
      <c r="J15" s="169">
        <v>42800</v>
      </c>
      <c r="K15" s="169">
        <v>28862</v>
      </c>
      <c r="L15" s="169">
        <v>47603</v>
      </c>
      <c r="M15" s="169">
        <f t="shared" si="0"/>
        <v>119265</v>
      </c>
    </row>
    <row r="16" spans="1:13" ht="12.75" customHeight="1">
      <c r="A16" s="344" t="s">
        <v>481</v>
      </c>
      <c r="B16" s="419" t="s">
        <v>597</v>
      </c>
      <c r="C16" s="410"/>
      <c r="D16" s="410"/>
      <c r="E16" s="410"/>
      <c r="F16" s="410"/>
      <c r="G16" s="410"/>
      <c r="H16" s="410"/>
      <c r="I16" s="410"/>
      <c r="J16" s="85">
        <v>19530</v>
      </c>
      <c r="K16" s="85"/>
      <c r="L16" s="85"/>
      <c r="M16" s="169">
        <f t="shared" si="0"/>
        <v>19530</v>
      </c>
    </row>
    <row r="17" spans="1:13">
      <c r="A17" s="338" t="s">
        <v>454</v>
      </c>
      <c r="B17" s="410" t="s">
        <v>268</v>
      </c>
      <c r="C17" s="410"/>
      <c r="D17" s="410"/>
      <c r="E17" s="410"/>
      <c r="F17" s="410"/>
      <c r="G17" s="410"/>
      <c r="H17" s="410"/>
      <c r="I17" s="410"/>
      <c r="J17" s="85">
        <v>9182</v>
      </c>
      <c r="K17" s="85"/>
      <c r="L17" s="85"/>
      <c r="M17" s="169">
        <f t="shared" si="0"/>
        <v>9182</v>
      </c>
    </row>
    <row r="18" spans="1:13" ht="12.75" customHeight="1">
      <c r="A18" s="344" t="s">
        <v>458</v>
      </c>
      <c r="B18" s="419" t="s">
        <v>33</v>
      </c>
      <c r="C18" s="410"/>
      <c r="D18" s="410"/>
      <c r="E18" s="410"/>
      <c r="F18" s="410"/>
      <c r="G18" s="410"/>
      <c r="H18" s="410"/>
      <c r="I18" s="410"/>
      <c r="J18" s="85">
        <v>9592</v>
      </c>
      <c r="K18" s="85"/>
      <c r="L18" s="85"/>
      <c r="M18" s="169">
        <f t="shared" si="0"/>
        <v>9592</v>
      </c>
    </row>
    <row r="19" spans="1:13" ht="12.75" customHeight="1">
      <c r="A19" s="344" t="s">
        <v>477</v>
      </c>
      <c r="B19" s="491" t="s">
        <v>478</v>
      </c>
      <c r="C19" s="492"/>
      <c r="D19" s="492"/>
      <c r="E19" s="492"/>
      <c r="F19" s="492"/>
      <c r="G19" s="492"/>
      <c r="H19" s="492"/>
      <c r="I19" s="493"/>
      <c r="J19" s="85"/>
      <c r="K19" s="85"/>
      <c r="L19" s="85"/>
      <c r="M19" s="169">
        <f t="shared" si="0"/>
        <v>0</v>
      </c>
    </row>
    <row r="20" spans="1:13" ht="12.75" customHeight="1">
      <c r="A20" s="344" t="s">
        <v>477</v>
      </c>
      <c r="B20" s="491" t="s">
        <v>479</v>
      </c>
      <c r="C20" s="492"/>
      <c r="D20" s="492"/>
      <c r="E20" s="492"/>
      <c r="F20" s="492"/>
      <c r="G20" s="492"/>
      <c r="H20" s="492"/>
      <c r="I20" s="493"/>
      <c r="J20" s="85"/>
      <c r="K20" s="85">
        <v>641</v>
      </c>
      <c r="L20" s="85"/>
      <c r="M20" s="169">
        <f t="shared" si="0"/>
        <v>641</v>
      </c>
    </row>
    <row r="21" spans="1:13">
      <c r="A21" s="338" t="s">
        <v>459</v>
      </c>
      <c r="B21" s="410" t="s">
        <v>302</v>
      </c>
      <c r="C21" s="410"/>
      <c r="D21" s="410"/>
      <c r="E21" s="410"/>
      <c r="F21" s="410"/>
      <c r="G21" s="410"/>
      <c r="H21" s="410"/>
      <c r="I21" s="410"/>
      <c r="J21" s="85">
        <v>17010</v>
      </c>
      <c r="K21" s="85"/>
      <c r="L21" s="85"/>
      <c r="M21" s="169">
        <f t="shared" si="0"/>
        <v>17010</v>
      </c>
    </row>
    <row r="22" spans="1:13">
      <c r="A22" s="338" t="s">
        <v>456</v>
      </c>
      <c r="B22" s="410" t="s">
        <v>269</v>
      </c>
      <c r="C22" s="410"/>
      <c r="D22" s="410"/>
      <c r="E22" s="410"/>
      <c r="F22" s="410"/>
      <c r="G22" s="410"/>
      <c r="H22" s="410"/>
      <c r="I22" s="410"/>
      <c r="J22" s="85">
        <v>11643</v>
      </c>
      <c r="K22" s="85"/>
      <c r="L22" s="85"/>
      <c r="M22" s="169">
        <f t="shared" ref="M22:M29" si="1">SUM(J22:L22)</f>
        <v>11643</v>
      </c>
    </row>
    <row r="23" spans="1:13">
      <c r="A23" s="338" t="s">
        <v>460</v>
      </c>
      <c r="B23" s="410" t="s">
        <v>66</v>
      </c>
      <c r="C23" s="410"/>
      <c r="D23" s="410"/>
      <c r="E23" s="410"/>
      <c r="F23" s="410"/>
      <c r="G23" s="410"/>
      <c r="H23" s="410"/>
      <c r="I23" s="410"/>
      <c r="J23" s="85">
        <v>242183</v>
      </c>
      <c r="K23" s="85">
        <v>3100</v>
      </c>
      <c r="L23" s="85"/>
      <c r="M23" s="169">
        <f t="shared" si="1"/>
        <v>245283</v>
      </c>
    </row>
    <row r="24" spans="1:13">
      <c r="A24" s="344" t="s">
        <v>464</v>
      </c>
      <c r="B24" s="410" t="s">
        <v>304</v>
      </c>
      <c r="C24" s="410"/>
      <c r="D24" s="410"/>
      <c r="E24" s="410"/>
      <c r="F24" s="410"/>
      <c r="G24" s="410"/>
      <c r="H24" s="410"/>
      <c r="I24" s="410"/>
      <c r="J24" s="85">
        <v>48002</v>
      </c>
      <c r="K24" s="85"/>
      <c r="L24" s="85"/>
      <c r="M24" s="169">
        <f t="shared" si="1"/>
        <v>48002</v>
      </c>
    </row>
    <row r="25" spans="1:13">
      <c r="A25" s="344" t="s">
        <v>465</v>
      </c>
      <c r="B25" s="410" t="s">
        <v>272</v>
      </c>
      <c r="C25" s="410"/>
      <c r="D25" s="410"/>
      <c r="E25" s="410"/>
      <c r="F25" s="410"/>
      <c r="G25" s="410"/>
      <c r="H25" s="410"/>
      <c r="I25" s="410"/>
      <c r="J25" s="85"/>
      <c r="K25" s="85">
        <v>3923</v>
      </c>
      <c r="L25" s="85"/>
      <c r="M25" s="169">
        <f t="shared" si="1"/>
        <v>3923</v>
      </c>
    </row>
    <row r="26" spans="1:13">
      <c r="A26" s="344" t="s">
        <v>466</v>
      </c>
      <c r="B26" s="410" t="s">
        <v>305</v>
      </c>
      <c r="C26" s="410"/>
      <c r="D26" s="410"/>
      <c r="E26" s="410"/>
      <c r="F26" s="410"/>
      <c r="G26" s="410"/>
      <c r="H26" s="410"/>
      <c r="I26" s="410"/>
      <c r="J26" s="85"/>
      <c r="K26" s="85">
        <v>1123</v>
      </c>
      <c r="L26" s="85"/>
      <c r="M26" s="169">
        <f t="shared" si="1"/>
        <v>1123</v>
      </c>
    </row>
    <row r="27" spans="1:13">
      <c r="A27" s="344" t="s">
        <v>467</v>
      </c>
      <c r="B27" s="410" t="s">
        <v>273</v>
      </c>
      <c r="C27" s="410"/>
      <c r="D27" s="410"/>
      <c r="E27" s="410"/>
      <c r="F27" s="410"/>
      <c r="G27" s="410"/>
      <c r="H27" s="410"/>
      <c r="I27" s="410"/>
      <c r="J27" s="85"/>
      <c r="K27" s="85">
        <v>2506</v>
      </c>
      <c r="L27" s="85"/>
      <c r="M27" s="169">
        <f t="shared" si="1"/>
        <v>2506</v>
      </c>
    </row>
    <row r="28" spans="1:13">
      <c r="A28" s="344" t="s">
        <v>468</v>
      </c>
      <c r="B28" s="410" t="s">
        <v>274</v>
      </c>
      <c r="C28" s="410"/>
      <c r="D28" s="410"/>
      <c r="E28" s="410"/>
      <c r="F28" s="410"/>
      <c r="G28" s="410"/>
      <c r="H28" s="410"/>
      <c r="I28" s="410"/>
      <c r="J28" s="85"/>
      <c r="K28" s="85">
        <v>1650</v>
      </c>
      <c r="L28" s="85"/>
      <c r="M28" s="169">
        <f t="shared" si="1"/>
        <v>1650</v>
      </c>
    </row>
    <row r="29" spans="1:13">
      <c r="A29" s="344" t="s">
        <v>469</v>
      </c>
      <c r="B29" s="410" t="s">
        <v>275</v>
      </c>
      <c r="C29" s="410"/>
      <c r="D29" s="410"/>
      <c r="E29" s="410"/>
      <c r="F29" s="410"/>
      <c r="G29" s="410"/>
      <c r="H29" s="410"/>
      <c r="I29" s="410"/>
      <c r="J29" s="85">
        <v>5866</v>
      </c>
      <c r="K29" s="85"/>
      <c r="L29" s="85"/>
      <c r="M29" s="169">
        <f t="shared" si="1"/>
        <v>5866</v>
      </c>
    </row>
    <row r="30" spans="1:13">
      <c r="A30" s="344" t="s">
        <v>483</v>
      </c>
      <c r="B30" s="410" t="s">
        <v>282</v>
      </c>
      <c r="C30" s="410"/>
      <c r="D30" s="410"/>
      <c r="E30" s="410"/>
      <c r="F30" s="410"/>
      <c r="G30" s="410"/>
      <c r="H30" s="410"/>
      <c r="I30" s="410"/>
      <c r="J30" s="85">
        <v>8687</v>
      </c>
      <c r="K30" s="85"/>
      <c r="L30" s="85"/>
      <c r="M30" s="169">
        <f t="shared" ref="M30:M36" si="2">SUM(J30:L30)</f>
        <v>8687</v>
      </c>
    </row>
    <row r="31" spans="1:13">
      <c r="A31" s="344" t="s">
        <v>484</v>
      </c>
      <c r="B31" s="410" t="s">
        <v>270</v>
      </c>
      <c r="C31" s="410"/>
      <c r="D31" s="410"/>
      <c r="E31" s="410"/>
      <c r="F31" s="410"/>
      <c r="G31" s="410"/>
      <c r="H31" s="410"/>
      <c r="I31" s="410"/>
      <c r="J31" s="85"/>
      <c r="K31" s="85">
        <v>11350</v>
      </c>
      <c r="L31" s="85"/>
      <c r="M31" s="169">
        <f t="shared" si="2"/>
        <v>11350</v>
      </c>
    </row>
    <row r="32" spans="1:13">
      <c r="A32" s="344" t="s">
        <v>482</v>
      </c>
      <c r="B32" s="419" t="s">
        <v>34</v>
      </c>
      <c r="C32" s="410"/>
      <c r="D32" s="410"/>
      <c r="E32" s="410"/>
      <c r="F32" s="410"/>
      <c r="G32" s="410"/>
      <c r="H32" s="410"/>
      <c r="I32" s="410"/>
      <c r="J32" s="85"/>
      <c r="K32" s="85">
        <v>6438</v>
      </c>
      <c r="L32" s="85"/>
      <c r="M32" s="169">
        <f t="shared" si="2"/>
        <v>6438</v>
      </c>
    </row>
    <row r="33" spans="1:13">
      <c r="A33" s="344" t="s">
        <v>480</v>
      </c>
      <c r="B33" s="488" t="s">
        <v>281</v>
      </c>
      <c r="C33" s="489"/>
      <c r="D33" s="489"/>
      <c r="E33" s="489"/>
      <c r="F33" s="489"/>
      <c r="G33" s="489"/>
      <c r="H33" s="489"/>
      <c r="I33" s="490"/>
      <c r="J33" s="85"/>
      <c r="K33" s="85">
        <v>2005</v>
      </c>
      <c r="L33" s="85"/>
      <c r="M33" s="169">
        <f t="shared" si="2"/>
        <v>2005</v>
      </c>
    </row>
    <row r="34" spans="1:13">
      <c r="A34" s="25">
        <v>101150</v>
      </c>
      <c r="B34" s="491" t="s">
        <v>475</v>
      </c>
      <c r="C34" s="492"/>
      <c r="D34" s="492"/>
      <c r="E34" s="492"/>
      <c r="F34" s="492"/>
      <c r="G34" s="492"/>
      <c r="H34" s="492"/>
      <c r="I34" s="493"/>
      <c r="J34" s="85">
        <v>915</v>
      </c>
      <c r="K34" s="85"/>
      <c r="L34" s="85"/>
      <c r="M34" s="169">
        <f t="shared" si="2"/>
        <v>915</v>
      </c>
    </row>
    <row r="35" spans="1:13">
      <c r="A35" s="25">
        <v>103010</v>
      </c>
      <c r="B35" s="491" t="s">
        <v>488</v>
      </c>
      <c r="C35" s="492"/>
      <c r="D35" s="492"/>
      <c r="E35" s="492"/>
      <c r="F35" s="492"/>
      <c r="G35" s="492"/>
      <c r="H35" s="492"/>
      <c r="I35" s="493"/>
      <c r="J35" s="85"/>
      <c r="K35" s="85"/>
      <c r="L35" s="85"/>
      <c r="M35" s="169">
        <f t="shared" si="2"/>
        <v>0</v>
      </c>
    </row>
    <row r="36" spans="1:13">
      <c r="A36" s="25">
        <v>104051</v>
      </c>
      <c r="B36" s="491" t="s">
        <v>486</v>
      </c>
      <c r="C36" s="492"/>
      <c r="D36" s="492"/>
      <c r="E36" s="492"/>
      <c r="F36" s="492"/>
      <c r="G36" s="492"/>
      <c r="H36" s="492"/>
      <c r="I36" s="493"/>
      <c r="J36" s="85">
        <v>14506</v>
      </c>
      <c r="K36" s="85"/>
      <c r="L36" s="85"/>
      <c r="M36" s="169">
        <f t="shared" si="2"/>
        <v>14506</v>
      </c>
    </row>
    <row r="37" spans="1:13" ht="12.75" customHeight="1">
      <c r="A37" s="344" t="s">
        <v>471</v>
      </c>
      <c r="B37" s="491" t="s">
        <v>472</v>
      </c>
      <c r="C37" s="492"/>
      <c r="D37" s="492"/>
      <c r="E37" s="492"/>
      <c r="F37" s="492"/>
      <c r="G37" s="492"/>
      <c r="H37" s="492"/>
      <c r="I37" s="493"/>
      <c r="J37" s="85">
        <v>1334</v>
      </c>
      <c r="K37" s="85"/>
      <c r="L37" s="85"/>
      <c r="M37" s="169">
        <f t="shared" ref="M37:M43" si="3">SUM(J37:L37)</f>
        <v>1334</v>
      </c>
    </row>
    <row r="38" spans="1:13" ht="12.75" customHeight="1">
      <c r="A38" s="25">
        <v>106020</v>
      </c>
      <c r="B38" s="491" t="s">
        <v>473</v>
      </c>
      <c r="C38" s="492"/>
      <c r="D38" s="492"/>
      <c r="E38" s="492"/>
      <c r="F38" s="492"/>
      <c r="G38" s="492"/>
      <c r="H38" s="492"/>
      <c r="I38" s="493"/>
      <c r="J38" s="85">
        <v>2700</v>
      </c>
      <c r="K38" s="85"/>
      <c r="L38" s="85"/>
      <c r="M38" s="169">
        <f t="shared" si="3"/>
        <v>2700</v>
      </c>
    </row>
    <row r="39" spans="1:13" ht="12.75" customHeight="1">
      <c r="A39" s="25">
        <v>107051</v>
      </c>
      <c r="B39" s="488" t="s">
        <v>277</v>
      </c>
      <c r="C39" s="489"/>
      <c r="D39" s="489"/>
      <c r="E39" s="489"/>
      <c r="F39" s="489"/>
      <c r="G39" s="489"/>
      <c r="H39" s="489"/>
      <c r="I39" s="490"/>
      <c r="J39" s="85">
        <v>10402</v>
      </c>
      <c r="K39" s="85"/>
      <c r="L39" s="85"/>
      <c r="M39" s="169">
        <f t="shared" si="3"/>
        <v>10402</v>
      </c>
    </row>
    <row r="40" spans="1:13" ht="12.75" customHeight="1">
      <c r="A40" s="25">
        <v>107052</v>
      </c>
      <c r="B40" s="488" t="s">
        <v>307</v>
      </c>
      <c r="C40" s="489"/>
      <c r="D40" s="489"/>
      <c r="E40" s="489"/>
      <c r="F40" s="489"/>
      <c r="G40" s="489"/>
      <c r="H40" s="489"/>
      <c r="I40" s="490"/>
      <c r="J40" s="85">
        <v>19318</v>
      </c>
      <c r="K40" s="85"/>
      <c r="L40" s="85"/>
      <c r="M40" s="169">
        <f t="shared" si="3"/>
        <v>19318</v>
      </c>
    </row>
    <row r="41" spans="1:13" ht="12.75" customHeight="1">
      <c r="A41" s="25">
        <v>107053</v>
      </c>
      <c r="B41" s="488" t="s">
        <v>278</v>
      </c>
      <c r="C41" s="489"/>
      <c r="D41" s="489"/>
      <c r="E41" s="489"/>
      <c r="F41" s="489"/>
      <c r="G41" s="489"/>
      <c r="H41" s="489"/>
      <c r="I41" s="490"/>
      <c r="J41" s="85"/>
      <c r="K41" s="85">
        <v>848</v>
      </c>
      <c r="L41" s="85"/>
      <c r="M41" s="169">
        <f t="shared" si="3"/>
        <v>848</v>
      </c>
    </row>
    <row r="42" spans="1:13" ht="12.75" customHeight="1">
      <c r="A42" s="25">
        <v>107054</v>
      </c>
      <c r="B42" s="488" t="s">
        <v>308</v>
      </c>
      <c r="C42" s="489"/>
      <c r="D42" s="489"/>
      <c r="E42" s="489"/>
      <c r="F42" s="489"/>
      <c r="G42" s="489"/>
      <c r="H42" s="489"/>
      <c r="I42" s="490"/>
      <c r="J42" s="85">
        <v>858</v>
      </c>
      <c r="K42" s="85"/>
      <c r="L42" s="85"/>
      <c r="M42" s="169">
        <f t="shared" si="3"/>
        <v>858</v>
      </c>
    </row>
    <row r="43" spans="1:13" ht="12.75" customHeight="1">
      <c r="A43" s="25">
        <v>107060</v>
      </c>
      <c r="B43" s="491" t="s">
        <v>495</v>
      </c>
      <c r="C43" s="492"/>
      <c r="D43" s="492"/>
      <c r="E43" s="492"/>
      <c r="F43" s="492"/>
      <c r="G43" s="492"/>
      <c r="H43" s="492"/>
      <c r="I43" s="493"/>
      <c r="J43" s="85">
        <v>3800</v>
      </c>
      <c r="K43" s="85"/>
      <c r="L43" s="85"/>
      <c r="M43" s="169">
        <f t="shared" si="3"/>
        <v>3800</v>
      </c>
    </row>
    <row r="44" spans="1:13">
      <c r="A44" s="463" t="s">
        <v>28</v>
      </c>
      <c r="B44" s="464"/>
      <c r="C44" s="464"/>
      <c r="D44" s="464"/>
      <c r="E44" s="464"/>
      <c r="F44" s="464"/>
      <c r="G44" s="464"/>
      <c r="H44" s="464"/>
      <c r="I44" s="465"/>
      <c r="J44" s="168">
        <f>SUM(J11:J43)</f>
        <v>545253</v>
      </c>
      <c r="K44" s="168">
        <f>SUM(K11:K43)</f>
        <v>75736</v>
      </c>
      <c r="L44" s="168">
        <f>SUM(L11:L43)</f>
        <v>47603</v>
      </c>
      <c r="M44" s="168">
        <f>SUM(M11:M43)</f>
        <v>668592</v>
      </c>
    </row>
    <row r="47" spans="1:13" ht="13.5">
      <c r="A47" s="449" t="s">
        <v>642</v>
      </c>
      <c r="B47" s="449"/>
      <c r="C47" s="449"/>
      <c r="D47" s="449"/>
      <c r="E47" s="449"/>
      <c r="F47" s="449"/>
      <c r="G47" s="449"/>
      <c r="H47" s="449"/>
      <c r="I47" s="449"/>
      <c r="J47" s="449"/>
      <c r="K47" s="449"/>
      <c r="L47" s="449"/>
      <c r="M47" s="449"/>
    </row>
    <row r="48" spans="1:13" ht="14.25">
      <c r="A48" s="575" t="s">
        <v>674</v>
      </c>
      <c r="B48" s="399"/>
      <c r="C48" s="399"/>
      <c r="D48" s="399"/>
      <c r="E48" s="399"/>
      <c r="F48" s="399"/>
      <c r="G48" s="399"/>
    </row>
  </sheetData>
  <mergeCells count="46">
    <mergeCell ref="B29:I29"/>
    <mergeCell ref="B41:I41"/>
    <mergeCell ref="B39:I39"/>
    <mergeCell ref="B40:I40"/>
    <mergeCell ref="B32:I32"/>
    <mergeCell ref="B35:I35"/>
    <mergeCell ref="B28:I28"/>
    <mergeCell ref="B14:I14"/>
    <mergeCell ref="B15:I15"/>
    <mergeCell ref="A3:M3"/>
    <mergeCell ref="A4:M4"/>
    <mergeCell ref="A5:M5"/>
    <mergeCell ref="A6:M6"/>
    <mergeCell ref="J9:J10"/>
    <mergeCell ref="B10:I10"/>
    <mergeCell ref="L1:M1"/>
    <mergeCell ref="B27:I27"/>
    <mergeCell ref="K9:K10"/>
    <mergeCell ref="L9:L10"/>
    <mergeCell ref="M9:M10"/>
    <mergeCell ref="B16:I16"/>
    <mergeCell ref="A9:I9"/>
    <mergeCell ref="B17:I17"/>
    <mergeCell ref="B21:I21"/>
    <mergeCell ref="B11:I11"/>
    <mergeCell ref="B18:I18"/>
    <mergeCell ref="B13:I13"/>
    <mergeCell ref="B12:I12"/>
    <mergeCell ref="B23:I23"/>
    <mergeCell ref="B19:I19"/>
    <mergeCell ref="B20:I20"/>
    <mergeCell ref="B30:I30"/>
    <mergeCell ref="B22:I22"/>
    <mergeCell ref="B24:I24"/>
    <mergeCell ref="A44:I44"/>
    <mergeCell ref="B42:I42"/>
    <mergeCell ref="B33:I33"/>
    <mergeCell ref="B43:I43"/>
    <mergeCell ref="B25:I25"/>
    <mergeCell ref="B26:I26"/>
    <mergeCell ref="B37:I37"/>
    <mergeCell ref="B38:I38"/>
    <mergeCell ref="B34:I34"/>
    <mergeCell ref="B36:I36"/>
    <mergeCell ref="B31:I31"/>
    <mergeCell ref="A47:M47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2060"/>
  </sheetPr>
  <dimension ref="A2:I7"/>
  <sheetViews>
    <sheetView view="pageBreakPreview" zoomScale="60" zoomScaleNormal="100" workbookViewId="0">
      <selection activeCell="A8" sqref="A8"/>
    </sheetView>
  </sheetViews>
  <sheetFormatPr defaultRowHeight="12.75"/>
  <sheetData>
    <row r="2" spans="1:9">
      <c r="A2" s="403" t="s">
        <v>567</v>
      </c>
      <c r="B2" s="403"/>
      <c r="C2" s="403"/>
      <c r="D2" s="403"/>
      <c r="E2" s="403"/>
      <c r="F2" s="403"/>
      <c r="G2" s="403"/>
    </row>
    <row r="3" spans="1:9">
      <c r="A3" s="403" t="s">
        <v>65</v>
      </c>
      <c r="B3" s="403"/>
      <c r="C3" s="403"/>
      <c r="D3" s="403"/>
      <c r="E3" s="403"/>
      <c r="F3" s="403"/>
      <c r="G3" s="403"/>
    </row>
    <row r="4" spans="1:9" ht="14.25">
      <c r="A4" s="403" t="s">
        <v>643</v>
      </c>
      <c r="B4" s="403"/>
      <c r="C4" s="403"/>
      <c r="D4" s="403"/>
      <c r="E4" s="403"/>
      <c r="F4" s="403"/>
      <c r="G4" s="403"/>
    </row>
    <row r="5" spans="1:9">
      <c r="C5" s="17"/>
      <c r="D5" s="17"/>
      <c r="E5" s="17"/>
    </row>
    <row r="7" spans="1:9" ht="13.5">
      <c r="A7" s="449" t="s">
        <v>644</v>
      </c>
      <c r="B7" s="449"/>
      <c r="C7" s="449"/>
      <c r="D7" s="449"/>
      <c r="E7" s="449"/>
      <c r="F7" s="449"/>
      <c r="G7" s="449"/>
      <c r="H7" s="449"/>
      <c r="I7" s="449"/>
    </row>
  </sheetData>
  <mergeCells count="4">
    <mergeCell ref="A2:G2"/>
    <mergeCell ref="A3:G3"/>
    <mergeCell ref="A4:G4"/>
    <mergeCell ref="A7:I7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2060"/>
  </sheetPr>
  <dimension ref="A2:I9"/>
  <sheetViews>
    <sheetView view="pageBreakPreview" zoomScale="60" zoomScaleNormal="100" workbookViewId="0">
      <selection activeCell="A8" sqref="A8"/>
    </sheetView>
  </sheetViews>
  <sheetFormatPr defaultRowHeight="12.75"/>
  <sheetData>
    <row r="2" spans="1:9">
      <c r="A2" s="403" t="s">
        <v>568</v>
      </c>
      <c r="B2" s="403"/>
      <c r="C2" s="403"/>
      <c r="D2" s="403"/>
      <c r="E2" s="403"/>
      <c r="F2" s="403"/>
      <c r="G2" s="403"/>
      <c r="H2" s="403"/>
    </row>
    <row r="3" spans="1:9">
      <c r="A3" s="403" t="s">
        <v>65</v>
      </c>
      <c r="B3" s="403"/>
      <c r="C3" s="403"/>
      <c r="D3" s="403"/>
      <c r="E3" s="403"/>
      <c r="F3" s="403"/>
      <c r="G3" s="403"/>
      <c r="H3" s="403"/>
    </row>
    <row r="4" spans="1:9" ht="14.25">
      <c r="A4" s="403" t="s">
        <v>645</v>
      </c>
      <c r="B4" s="403"/>
      <c r="C4" s="403"/>
      <c r="D4" s="403"/>
      <c r="E4" s="403"/>
      <c r="F4" s="403"/>
      <c r="G4" s="403"/>
      <c r="H4" s="403"/>
    </row>
    <row r="5" spans="1:9">
      <c r="D5" s="17"/>
      <c r="E5" s="17"/>
      <c r="F5" s="17"/>
      <c r="G5" s="17"/>
    </row>
    <row r="6" spans="1:9">
      <c r="D6" s="17"/>
      <c r="E6" s="17"/>
      <c r="F6" s="17"/>
      <c r="G6" s="17"/>
    </row>
    <row r="7" spans="1:9" ht="13.5">
      <c r="A7" s="449" t="s">
        <v>646</v>
      </c>
      <c r="B7" s="449"/>
      <c r="C7" s="449"/>
      <c r="D7" s="449"/>
      <c r="E7" s="449"/>
      <c r="F7" s="449"/>
      <c r="G7" s="449"/>
      <c r="H7" s="449"/>
      <c r="I7" s="449"/>
    </row>
    <row r="8" spans="1:9">
      <c r="F8" s="17"/>
      <c r="G8" s="17"/>
    </row>
    <row r="9" spans="1:9">
      <c r="B9" s="17"/>
      <c r="C9" s="17"/>
      <c r="D9" s="17"/>
      <c r="E9" s="17"/>
      <c r="F9" s="17"/>
      <c r="G9" s="17"/>
      <c r="H9" s="83"/>
    </row>
  </sheetData>
  <mergeCells count="4">
    <mergeCell ref="A2:H2"/>
    <mergeCell ref="A3:H3"/>
    <mergeCell ref="A4:H4"/>
    <mergeCell ref="A7:I7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2060"/>
  </sheetPr>
  <dimension ref="A1:N33"/>
  <sheetViews>
    <sheetView view="pageBreakPreview" zoomScale="60" zoomScaleNormal="100" workbookViewId="0">
      <selection activeCell="A3" sqref="A3:N3"/>
    </sheetView>
  </sheetViews>
  <sheetFormatPr defaultRowHeight="12.75"/>
  <cols>
    <col min="10" max="13" width="10.5703125" customWidth="1"/>
  </cols>
  <sheetData>
    <row r="1" spans="1:14">
      <c r="N1" s="83"/>
    </row>
    <row r="3" spans="1:14">
      <c r="A3" s="403" t="s">
        <v>587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4">
      <c r="A4" s="403" t="s">
        <v>139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</row>
    <row r="5" spans="1:14">
      <c r="A5" s="403" t="s">
        <v>428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</row>
    <row r="8" spans="1:14">
      <c r="L8" s="83" t="s">
        <v>397</v>
      </c>
    </row>
    <row r="9" spans="1:14" ht="25.5">
      <c r="A9" s="275" t="s">
        <v>374</v>
      </c>
      <c r="B9" s="459" t="s">
        <v>166</v>
      </c>
      <c r="C9" s="457"/>
      <c r="D9" s="457"/>
      <c r="E9" s="457"/>
      <c r="F9" s="457"/>
      <c r="G9" s="459" t="s">
        <v>167</v>
      </c>
      <c r="H9" s="457"/>
      <c r="I9" s="457"/>
      <c r="J9" s="170" t="s">
        <v>379</v>
      </c>
      <c r="K9" s="170" t="s">
        <v>380</v>
      </c>
      <c r="L9" s="171" t="s">
        <v>378</v>
      </c>
      <c r="M9" s="170" t="s">
        <v>381</v>
      </c>
    </row>
    <row r="10" spans="1:14" ht="25.5" customHeight="1">
      <c r="A10" s="275" t="s">
        <v>398</v>
      </c>
      <c r="B10" s="423" t="s">
        <v>140</v>
      </c>
      <c r="C10" s="416"/>
      <c r="D10" s="416"/>
      <c r="E10" s="416"/>
      <c r="F10" s="416"/>
      <c r="G10" s="416"/>
      <c r="H10" s="416"/>
      <c r="I10" s="416"/>
      <c r="J10" s="21"/>
      <c r="K10" s="21"/>
      <c r="L10" s="21"/>
      <c r="M10" s="21"/>
    </row>
    <row r="11" spans="1:14" ht="38.25" customHeight="1">
      <c r="A11" s="275" t="s">
        <v>399</v>
      </c>
      <c r="B11" s="423" t="s">
        <v>160</v>
      </c>
      <c r="C11" s="416"/>
      <c r="D11" s="416"/>
      <c r="E11" s="416"/>
      <c r="F11" s="416"/>
      <c r="G11" s="416"/>
      <c r="H11" s="416"/>
      <c r="I11" s="416"/>
      <c r="J11" s="21"/>
      <c r="K11" s="21"/>
      <c r="L11" s="21"/>
      <c r="M11" s="21"/>
    </row>
    <row r="12" spans="1:14" ht="25.5" customHeight="1">
      <c r="A12" s="275" t="s">
        <v>400</v>
      </c>
      <c r="B12" s="423" t="s">
        <v>161</v>
      </c>
      <c r="C12" s="416"/>
      <c r="D12" s="416"/>
      <c r="E12" s="416"/>
      <c r="F12" s="416"/>
      <c r="G12" s="416"/>
      <c r="H12" s="416"/>
      <c r="I12" s="416"/>
      <c r="J12" s="21"/>
      <c r="K12" s="21"/>
      <c r="L12" s="21"/>
      <c r="M12" s="21"/>
    </row>
    <row r="13" spans="1:14" ht="25.5" customHeight="1">
      <c r="A13" s="275" t="s">
        <v>401</v>
      </c>
      <c r="B13" s="423" t="s">
        <v>162</v>
      </c>
      <c r="C13" s="416"/>
      <c r="D13" s="416"/>
      <c r="E13" s="416"/>
      <c r="F13" s="416"/>
      <c r="G13" s="416"/>
      <c r="H13" s="416"/>
      <c r="I13" s="416"/>
      <c r="J13" s="21"/>
      <c r="K13" s="21"/>
      <c r="L13" s="21"/>
      <c r="M13" s="21"/>
    </row>
    <row r="14" spans="1:14" ht="51" customHeight="1">
      <c r="A14" s="275" t="s">
        <v>63</v>
      </c>
      <c r="B14" s="423" t="s">
        <v>163</v>
      </c>
      <c r="C14" s="416"/>
      <c r="D14" s="416"/>
      <c r="E14" s="416"/>
      <c r="F14" s="416"/>
      <c r="G14" s="416"/>
      <c r="H14" s="416"/>
      <c r="I14" s="416"/>
      <c r="J14" s="21"/>
      <c r="K14" s="21"/>
      <c r="L14" s="21"/>
      <c r="M14" s="21"/>
    </row>
    <row r="15" spans="1:14" ht="25.5" customHeight="1">
      <c r="A15" s="275" t="s">
        <v>64</v>
      </c>
      <c r="B15" s="423" t="s">
        <v>164</v>
      </c>
      <c r="C15" s="416"/>
      <c r="D15" s="416"/>
      <c r="E15" s="416"/>
      <c r="F15" s="416"/>
      <c r="G15" s="416"/>
      <c r="H15" s="416"/>
      <c r="I15" s="416"/>
      <c r="J15" s="21"/>
      <c r="K15" s="21"/>
      <c r="L15" s="21"/>
      <c r="M15" s="21"/>
    </row>
    <row r="16" spans="1:14" ht="38.25" customHeight="1">
      <c r="A16" s="275" t="s">
        <v>50</v>
      </c>
      <c r="B16" s="423" t="s">
        <v>165</v>
      </c>
      <c r="C16" s="416"/>
      <c r="D16" s="416"/>
      <c r="E16" s="416"/>
      <c r="F16" s="416"/>
      <c r="G16" s="416"/>
      <c r="H16" s="416"/>
      <c r="I16" s="416"/>
      <c r="J16" s="21"/>
      <c r="K16" s="21"/>
      <c r="L16" s="21"/>
      <c r="M16" s="21"/>
    </row>
    <row r="17" spans="2:13">
      <c r="I17" s="83" t="s">
        <v>395</v>
      </c>
      <c r="J17" s="20">
        <f>SUM(J10:J16)</f>
        <v>0</v>
      </c>
      <c r="K17" s="21"/>
      <c r="L17" s="21"/>
      <c r="M17" s="21"/>
    </row>
    <row r="32" spans="2:13">
      <c r="B32" s="273"/>
      <c r="C32" s="273"/>
      <c r="D32" s="274"/>
      <c r="E32" s="274"/>
      <c r="F32" s="274"/>
      <c r="G32" s="274"/>
      <c r="H32" s="273"/>
      <c r="I32" s="274"/>
      <c r="J32" s="274"/>
    </row>
    <row r="33" spans="2:10">
      <c r="B33" s="273"/>
      <c r="C33" s="274"/>
      <c r="D33" s="274"/>
      <c r="E33" s="274"/>
      <c r="F33" s="274"/>
      <c r="G33" s="274"/>
      <c r="H33" s="274"/>
      <c r="I33" s="274"/>
      <c r="J33" s="274"/>
    </row>
  </sheetData>
  <mergeCells count="19">
    <mergeCell ref="G16:I16"/>
    <mergeCell ref="B13:F13"/>
    <mergeCell ref="B14:F14"/>
    <mergeCell ref="B15:F15"/>
    <mergeCell ref="B16:F16"/>
    <mergeCell ref="G13:I13"/>
    <mergeCell ref="G15:I15"/>
    <mergeCell ref="G14:I14"/>
    <mergeCell ref="B12:F12"/>
    <mergeCell ref="B9:F9"/>
    <mergeCell ref="G9:I9"/>
    <mergeCell ref="G10:I10"/>
    <mergeCell ref="G11:I11"/>
    <mergeCell ref="G12:I12"/>
    <mergeCell ref="A3:N3"/>
    <mergeCell ref="A4:N4"/>
    <mergeCell ref="A5:N5"/>
    <mergeCell ref="B10:F10"/>
    <mergeCell ref="B11:F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2060"/>
  </sheetPr>
  <dimension ref="A1:N38"/>
  <sheetViews>
    <sheetView topLeftCell="A22" zoomScaleNormal="100" workbookViewId="0">
      <selection activeCell="A39" sqref="A39"/>
    </sheetView>
  </sheetViews>
  <sheetFormatPr defaultRowHeight="12.75"/>
  <cols>
    <col min="1" max="1" width="41.28515625" customWidth="1"/>
    <col min="2" max="2" width="6.7109375" customWidth="1"/>
    <col min="3" max="11" width="9.7109375" customWidth="1"/>
    <col min="12" max="12" width="10.140625" bestFit="1" customWidth="1"/>
  </cols>
  <sheetData>
    <row r="1" spans="1:14">
      <c r="K1" s="83" t="s">
        <v>389</v>
      </c>
    </row>
    <row r="3" spans="1:14">
      <c r="A3" s="403" t="s">
        <v>588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17"/>
      <c r="M3" s="17"/>
      <c r="N3" s="17"/>
    </row>
    <row r="4" spans="1:14">
      <c r="A4" s="403" t="s">
        <v>351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17"/>
      <c r="M4" s="17"/>
      <c r="N4" s="17"/>
    </row>
    <row r="5" spans="1:14" ht="14.25">
      <c r="A5" s="403" t="s">
        <v>649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17"/>
      <c r="M5" s="17"/>
      <c r="N5" s="17"/>
    </row>
    <row r="7" spans="1:14">
      <c r="K7" s="83" t="s">
        <v>397</v>
      </c>
    </row>
    <row r="8" spans="1:14" ht="25.5" customHeight="1">
      <c r="A8" s="459" t="s">
        <v>311</v>
      </c>
      <c r="B8" s="462" t="s">
        <v>376</v>
      </c>
      <c r="C8" s="497" t="s">
        <v>216</v>
      </c>
      <c r="D8" s="462" t="s">
        <v>168</v>
      </c>
      <c r="E8" s="496"/>
      <c r="F8" s="496"/>
      <c r="G8" s="496"/>
      <c r="H8" s="496"/>
      <c r="I8" s="496"/>
      <c r="J8" s="496"/>
      <c r="K8" s="459" t="s">
        <v>59</v>
      </c>
      <c r="L8" s="276"/>
      <c r="M8" s="137"/>
    </row>
    <row r="9" spans="1:14" ht="25.5" customHeight="1">
      <c r="A9" s="459"/>
      <c r="B9" s="416"/>
      <c r="C9" s="498"/>
      <c r="D9" s="261" t="s">
        <v>217</v>
      </c>
      <c r="E9" s="261" t="s">
        <v>218</v>
      </c>
      <c r="F9" s="261" t="s">
        <v>219</v>
      </c>
      <c r="G9" s="261" t="s">
        <v>35</v>
      </c>
      <c r="H9" s="261" t="s">
        <v>36</v>
      </c>
      <c r="I9" s="261" t="s">
        <v>450</v>
      </c>
      <c r="J9" s="280" t="s">
        <v>530</v>
      </c>
      <c r="K9" s="466"/>
      <c r="L9" s="277"/>
      <c r="M9" s="278"/>
    </row>
    <row r="10" spans="1:14" ht="12.75" customHeight="1">
      <c r="A10" s="94" t="s">
        <v>169</v>
      </c>
      <c r="B10" s="279" t="s">
        <v>188</v>
      </c>
      <c r="C10" s="203">
        <v>211592</v>
      </c>
      <c r="D10" s="203">
        <v>211592</v>
      </c>
      <c r="E10" s="203">
        <v>211592</v>
      </c>
      <c r="F10" s="203">
        <v>211592</v>
      </c>
      <c r="G10" s="203">
        <v>211592</v>
      </c>
      <c r="H10" s="203">
        <v>211592</v>
      </c>
      <c r="I10" s="203">
        <v>211592</v>
      </c>
      <c r="J10" s="203">
        <v>211592</v>
      </c>
      <c r="K10" s="203">
        <f>SUM(C10:J10)</f>
        <v>1692736</v>
      </c>
      <c r="L10" s="277"/>
      <c r="M10" s="278"/>
    </row>
    <row r="11" spans="1:14" ht="12.75" customHeight="1">
      <c r="A11" s="94" t="s">
        <v>176</v>
      </c>
      <c r="B11" s="279" t="s">
        <v>189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77"/>
      <c r="M11" s="278"/>
    </row>
    <row r="12" spans="1:14" ht="12.75" customHeight="1">
      <c r="A12" s="94" t="s">
        <v>177</v>
      </c>
      <c r="B12" s="279" t="s">
        <v>190</v>
      </c>
      <c r="C12" s="203">
        <v>1715</v>
      </c>
      <c r="D12" s="203">
        <v>1715</v>
      </c>
      <c r="E12" s="203">
        <v>1715</v>
      </c>
      <c r="F12" s="203">
        <v>1715</v>
      </c>
      <c r="G12" s="203">
        <v>1715</v>
      </c>
      <c r="H12" s="203">
        <v>1715</v>
      </c>
      <c r="I12" s="203">
        <v>1715</v>
      </c>
      <c r="J12" s="203">
        <v>1715</v>
      </c>
      <c r="K12" s="203">
        <f t="shared" ref="K12:K18" si="0">SUM(C12:J12)</f>
        <v>13720</v>
      </c>
      <c r="L12" s="277"/>
      <c r="M12" s="278"/>
    </row>
    <row r="13" spans="1:14" ht="38.25" customHeight="1">
      <c r="A13" s="93" t="s">
        <v>215</v>
      </c>
      <c r="B13" s="279" t="s">
        <v>191</v>
      </c>
      <c r="C13" s="203"/>
      <c r="D13" s="203"/>
      <c r="E13" s="203"/>
      <c r="F13" s="203"/>
      <c r="G13" s="203"/>
      <c r="H13" s="203"/>
      <c r="I13" s="203"/>
      <c r="J13" s="203"/>
      <c r="K13" s="203">
        <f t="shared" si="0"/>
        <v>0</v>
      </c>
      <c r="L13" s="277"/>
      <c r="M13" s="278"/>
    </row>
    <row r="14" spans="1:14" ht="12.75" customHeight="1">
      <c r="A14" s="94" t="s">
        <v>178</v>
      </c>
      <c r="B14" s="279" t="s">
        <v>192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77"/>
      <c r="M14" s="278"/>
    </row>
    <row r="15" spans="1:14" ht="25.5" customHeight="1">
      <c r="A15" s="93" t="s">
        <v>179</v>
      </c>
      <c r="B15" s="279" t="s">
        <v>193</v>
      </c>
      <c r="C15" s="203"/>
      <c r="D15" s="203"/>
      <c r="E15" s="203"/>
      <c r="F15" s="203"/>
      <c r="G15" s="203"/>
      <c r="H15" s="203"/>
      <c r="I15" s="203"/>
      <c r="J15" s="203"/>
      <c r="K15" s="203"/>
      <c r="L15" s="277"/>
      <c r="M15" s="278"/>
    </row>
    <row r="16" spans="1:14">
      <c r="A16" s="34" t="s">
        <v>175</v>
      </c>
      <c r="B16" s="279" t="s">
        <v>194</v>
      </c>
      <c r="C16" s="203"/>
      <c r="D16" s="203"/>
      <c r="E16" s="203"/>
      <c r="F16" s="281"/>
      <c r="G16" s="202"/>
      <c r="H16" s="202"/>
      <c r="I16" s="202"/>
      <c r="J16" s="202"/>
      <c r="K16" s="203"/>
      <c r="L16" s="272"/>
      <c r="M16" s="272"/>
    </row>
    <row r="17" spans="1:13">
      <c r="A17" s="34" t="s">
        <v>180</v>
      </c>
      <c r="B17" s="279" t="s">
        <v>195</v>
      </c>
      <c r="C17" s="203">
        <f>SUM(C10:C16)</f>
        <v>213307</v>
      </c>
      <c r="D17" s="203">
        <f t="shared" ref="D17:J17" si="1">SUM(D10:D16)</f>
        <v>213307</v>
      </c>
      <c r="E17" s="203">
        <f t="shared" si="1"/>
        <v>213307</v>
      </c>
      <c r="F17" s="203">
        <f t="shared" si="1"/>
        <v>213307</v>
      </c>
      <c r="G17" s="203">
        <f t="shared" si="1"/>
        <v>213307</v>
      </c>
      <c r="H17" s="203">
        <f t="shared" si="1"/>
        <v>213307</v>
      </c>
      <c r="I17" s="203">
        <f t="shared" si="1"/>
        <v>213307</v>
      </c>
      <c r="J17" s="203">
        <f t="shared" si="1"/>
        <v>213307</v>
      </c>
      <c r="K17" s="203">
        <f t="shared" si="0"/>
        <v>1706456</v>
      </c>
      <c r="L17" s="7"/>
      <c r="M17" s="7"/>
    </row>
    <row r="18" spans="1:13">
      <c r="A18" s="282" t="s">
        <v>181</v>
      </c>
      <c r="B18" s="279" t="s">
        <v>196</v>
      </c>
      <c r="C18" s="202">
        <f>C17/2</f>
        <v>106653.5</v>
      </c>
      <c r="D18" s="202">
        <f t="shared" ref="D18:J18" si="2">D17/2</f>
        <v>106653.5</v>
      </c>
      <c r="E18" s="202">
        <f t="shared" si="2"/>
        <v>106653.5</v>
      </c>
      <c r="F18" s="202">
        <f t="shared" si="2"/>
        <v>106653.5</v>
      </c>
      <c r="G18" s="202">
        <f t="shared" si="2"/>
        <v>106653.5</v>
      </c>
      <c r="H18" s="202">
        <f t="shared" si="2"/>
        <v>106653.5</v>
      </c>
      <c r="I18" s="202">
        <f t="shared" si="2"/>
        <v>106653.5</v>
      </c>
      <c r="J18" s="202">
        <f t="shared" si="2"/>
        <v>106653.5</v>
      </c>
      <c r="K18" s="202">
        <f t="shared" si="0"/>
        <v>853228</v>
      </c>
    </row>
    <row r="19" spans="1:13" ht="25.5" customHeight="1">
      <c r="A19" s="95" t="s">
        <v>182</v>
      </c>
      <c r="B19" s="279" t="s">
        <v>197</v>
      </c>
      <c r="C19" s="203">
        <f>SUM(C20:C26)</f>
        <v>0</v>
      </c>
      <c r="D19" s="203">
        <f t="shared" ref="D19:J19" si="3">SUM(D20:D26)</f>
        <v>0</v>
      </c>
      <c r="E19" s="203">
        <f t="shared" si="3"/>
        <v>0</v>
      </c>
      <c r="F19" s="203">
        <f t="shared" si="3"/>
        <v>0</v>
      </c>
      <c r="G19" s="203">
        <f t="shared" si="3"/>
        <v>0</v>
      </c>
      <c r="H19" s="203">
        <f t="shared" si="3"/>
        <v>0</v>
      </c>
      <c r="I19" s="203">
        <f t="shared" si="3"/>
        <v>0</v>
      </c>
      <c r="J19" s="203">
        <f t="shared" si="3"/>
        <v>0</v>
      </c>
      <c r="K19" s="203">
        <f>SUM(C19:J19)</f>
        <v>0</v>
      </c>
    </row>
    <row r="20" spans="1:13">
      <c r="A20" s="34" t="s">
        <v>183</v>
      </c>
      <c r="B20" s="279" t="s">
        <v>198</v>
      </c>
      <c r="C20" s="203"/>
      <c r="D20" s="203"/>
      <c r="E20" s="203"/>
      <c r="F20" s="203"/>
      <c r="G20" s="203"/>
      <c r="H20" s="203"/>
      <c r="I20" s="203"/>
      <c r="J20" s="203"/>
      <c r="K20" s="203"/>
    </row>
    <row r="21" spans="1:13">
      <c r="A21" s="34" t="s">
        <v>184</v>
      </c>
      <c r="B21" s="279" t="s">
        <v>199</v>
      </c>
      <c r="C21" s="203"/>
      <c r="D21" s="203"/>
      <c r="E21" s="203"/>
      <c r="F21" s="203"/>
      <c r="G21" s="203"/>
      <c r="H21" s="203"/>
      <c r="I21" s="203"/>
      <c r="J21" s="203"/>
      <c r="K21" s="203"/>
    </row>
    <row r="22" spans="1:13">
      <c r="A22" s="34" t="s">
        <v>185</v>
      </c>
      <c r="B22" s="279" t="s">
        <v>200</v>
      </c>
      <c r="C22" s="203"/>
      <c r="D22" s="203"/>
      <c r="E22" s="203"/>
      <c r="F22" s="203"/>
      <c r="G22" s="203"/>
      <c r="H22" s="203"/>
      <c r="I22" s="203"/>
      <c r="J22" s="203"/>
      <c r="K22" s="203"/>
    </row>
    <row r="23" spans="1:13">
      <c r="A23" s="34" t="s">
        <v>171</v>
      </c>
      <c r="B23" s="279" t="s">
        <v>201</v>
      </c>
      <c r="C23" s="203"/>
      <c r="D23" s="203"/>
      <c r="E23" s="203"/>
      <c r="F23" s="203"/>
      <c r="G23" s="203"/>
      <c r="H23" s="203"/>
      <c r="I23" s="203"/>
      <c r="J23" s="203"/>
      <c r="K23" s="203"/>
    </row>
    <row r="24" spans="1:13">
      <c r="A24" s="34" t="s">
        <v>173</v>
      </c>
      <c r="B24" s="279" t="s">
        <v>202</v>
      </c>
      <c r="C24" s="203"/>
      <c r="D24" s="203"/>
      <c r="E24" s="203"/>
      <c r="F24" s="203"/>
      <c r="G24" s="203"/>
      <c r="H24" s="203"/>
      <c r="I24" s="203"/>
      <c r="J24" s="203"/>
      <c r="K24" s="203"/>
    </row>
    <row r="25" spans="1:13">
      <c r="A25" s="34" t="s">
        <v>174</v>
      </c>
      <c r="B25" s="279" t="s">
        <v>203</v>
      </c>
      <c r="C25" s="203"/>
      <c r="D25" s="203"/>
      <c r="E25" s="203"/>
      <c r="F25" s="203"/>
      <c r="G25" s="203"/>
      <c r="H25" s="203"/>
      <c r="I25" s="203"/>
      <c r="J25" s="203"/>
      <c r="K25" s="203"/>
    </row>
    <row r="26" spans="1:13">
      <c r="A26" s="34" t="s">
        <v>186</v>
      </c>
      <c r="B26" s="279" t="s">
        <v>204</v>
      </c>
      <c r="C26" s="203"/>
      <c r="D26" s="203"/>
      <c r="E26" s="203"/>
      <c r="F26" s="203"/>
      <c r="G26" s="203"/>
      <c r="H26" s="203"/>
      <c r="I26" s="203"/>
      <c r="J26" s="203"/>
      <c r="K26" s="203"/>
    </row>
    <row r="27" spans="1:13" ht="25.5" customHeight="1">
      <c r="A27" s="95" t="s">
        <v>187</v>
      </c>
      <c r="B27" s="279" t="s">
        <v>205</v>
      </c>
      <c r="C27" s="203">
        <f>SUM(C28:C34)</f>
        <v>0</v>
      </c>
      <c r="D27" s="203">
        <f t="shared" ref="D27:J27" si="4">SUM(D28:D34)</f>
        <v>0</v>
      </c>
      <c r="E27" s="203">
        <f t="shared" si="4"/>
        <v>0</v>
      </c>
      <c r="F27" s="203">
        <f t="shared" si="4"/>
        <v>0</v>
      </c>
      <c r="G27" s="203">
        <f t="shared" si="4"/>
        <v>0</v>
      </c>
      <c r="H27" s="203">
        <f t="shared" si="4"/>
        <v>0</v>
      </c>
      <c r="I27" s="203">
        <f t="shared" si="4"/>
        <v>0</v>
      </c>
      <c r="J27" s="203">
        <f t="shared" si="4"/>
        <v>0</v>
      </c>
      <c r="K27" s="203">
        <f>SUM(C27:J27)</f>
        <v>0</v>
      </c>
    </row>
    <row r="28" spans="1:13">
      <c r="A28" s="34" t="s">
        <v>183</v>
      </c>
      <c r="B28" s="279" t="s">
        <v>206</v>
      </c>
      <c r="C28" s="203"/>
      <c r="D28" s="203"/>
      <c r="E28" s="203"/>
      <c r="F28" s="203"/>
      <c r="G28" s="203"/>
      <c r="H28" s="203"/>
      <c r="I28" s="203"/>
      <c r="J28" s="203"/>
      <c r="K28" s="203"/>
    </row>
    <row r="29" spans="1:13">
      <c r="A29" s="34" t="s">
        <v>184</v>
      </c>
      <c r="B29" s="279" t="s">
        <v>207</v>
      </c>
      <c r="C29" s="203"/>
      <c r="D29" s="203"/>
      <c r="E29" s="203"/>
      <c r="F29" s="203"/>
      <c r="G29" s="203"/>
      <c r="H29" s="203"/>
      <c r="I29" s="203"/>
      <c r="J29" s="203"/>
      <c r="K29" s="203"/>
    </row>
    <row r="30" spans="1:13">
      <c r="A30" s="34" t="s">
        <v>185</v>
      </c>
      <c r="B30" s="279" t="s">
        <v>208</v>
      </c>
      <c r="C30" s="203"/>
      <c r="D30" s="203"/>
      <c r="E30" s="203"/>
      <c r="F30" s="203"/>
      <c r="G30" s="203"/>
      <c r="H30" s="203"/>
      <c r="I30" s="203"/>
      <c r="J30" s="203"/>
      <c r="K30" s="203"/>
    </row>
    <row r="31" spans="1:13">
      <c r="A31" s="34" t="s">
        <v>171</v>
      </c>
      <c r="B31" s="279" t="s">
        <v>209</v>
      </c>
      <c r="C31" s="203"/>
      <c r="D31" s="203"/>
      <c r="E31" s="203"/>
      <c r="F31" s="203"/>
      <c r="G31" s="203"/>
      <c r="H31" s="203"/>
      <c r="I31" s="203"/>
      <c r="J31" s="203"/>
      <c r="K31" s="203"/>
    </row>
    <row r="32" spans="1:13">
      <c r="A32" s="34" t="s">
        <v>173</v>
      </c>
      <c r="B32" s="279" t="s">
        <v>210</v>
      </c>
      <c r="C32" s="203"/>
      <c r="D32" s="203"/>
      <c r="E32" s="203"/>
      <c r="F32" s="203"/>
      <c r="G32" s="203"/>
      <c r="H32" s="203"/>
      <c r="I32" s="203"/>
      <c r="J32" s="203"/>
      <c r="K32" s="203"/>
    </row>
    <row r="33" spans="1:11">
      <c r="A33" s="34" t="s">
        <v>174</v>
      </c>
      <c r="B33" s="279" t="s">
        <v>211</v>
      </c>
      <c r="C33" s="203"/>
      <c r="D33" s="203"/>
      <c r="E33" s="203"/>
      <c r="F33" s="203"/>
      <c r="G33" s="203"/>
      <c r="H33" s="203"/>
      <c r="I33" s="203"/>
      <c r="J33" s="203"/>
      <c r="K33" s="203"/>
    </row>
    <row r="34" spans="1:11">
      <c r="A34" s="34" t="s">
        <v>186</v>
      </c>
      <c r="B34" s="279" t="s">
        <v>212</v>
      </c>
      <c r="C34" s="203"/>
      <c r="D34" s="203"/>
      <c r="E34" s="203"/>
      <c r="F34" s="203"/>
      <c r="G34" s="203"/>
      <c r="H34" s="203"/>
      <c r="I34" s="203"/>
      <c r="J34" s="203"/>
      <c r="K34" s="203"/>
    </row>
    <row r="35" spans="1:11">
      <c r="A35" s="282" t="s">
        <v>172</v>
      </c>
      <c r="B35" s="279" t="s">
        <v>213</v>
      </c>
      <c r="C35" s="202">
        <f>C19+C27</f>
        <v>0</v>
      </c>
      <c r="D35" s="202">
        <f t="shared" ref="D35:J35" si="5">D19+D27</f>
        <v>0</v>
      </c>
      <c r="E35" s="202">
        <f t="shared" si="5"/>
        <v>0</v>
      </c>
      <c r="F35" s="202">
        <f t="shared" si="5"/>
        <v>0</v>
      </c>
      <c r="G35" s="202">
        <f t="shared" si="5"/>
        <v>0</v>
      </c>
      <c r="H35" s="202">
        <f t="shared" si="5"/>
        <v>0</v>
      </c>
      <c r="I35" s="202">
        <f t="shared" si="5"/>
        <v>0</v>
      </c>
      <c r="J35" s="202">
        <f t="shared" si="5"/>
        <v>0</v>
      </c>
      <c r="K35" s="202">
        <f>SUM(C35:J35)</f>
        <v>0</v>
      </c>
    </row>
    <row r="36" spans="1:11" ht="25.5" customHeight="1">
      <c r="A36" s="95" t="s">
        <v>170</v>
      </c>
      <c r="B36" s="279" t="s">
        <v>214</v>
      </c>
      <c r="C36" s="203">
        <f>C18-C35</f>
        <v>106653.5</v>
      </c>
      <c r="D36" s="203">
        <f t="shared" ref="D36:J36" si="6">D18-D35</f>
        <v>106653.5</v>
      </c>
      <c r="E36" s="203">
        <f t="shared" si="6"/>
        <v>106653.5</v>
      </c>
      <c r="F36" s="203">
        <f t="shared" si="6"/>
        <v>106653.5</v>
      </c>
      <c r="G36" s="203">
        <f t="shared" si="6"/>
        <v>106653.5</v>
      </c>
      <c r="H36" s="203">
        <f t="shared" si="6"/>
        <v>106653.5</v>
      </c>
      <c r="I36" s="203">
        <f t="shared" si="6"/>
        <v>106653.5</v>
      </c>
      <c r="J36" s="203">
        <f t="shared" si="6"/>
        <v>106653.5</v>
      </c>
      <c r="K36" s="203">
        <f>SUM(C36:J36)</f>
        <v>853228</v>
      </c>
    </row>
    <row r="37" spans="1:11">
      <c r="A37" s="24"/>
    </row>
    <row r="38" spans="1:11" ht="14.25">
      <c r="A38" s="409" t="s">
        <v>675</v>
      </c>
      <c r="B38" s="408"/>
      <c r="C38" s="408"/>
      <c r="D38" s="408"/>
      <c r="E38" s="408"/>
      <c r="F38" s="408"/>
      <c r="G38" s="408"/>
    </row>
  </sheetData>
  <mergeCells count="9">
    <mergeCell ref="A38:G38"/>
    <mergeCell ref="A3:K3"/>
    <mergeCell ref="A4:K4"/>
    <mergeCell ref="A5:K5"/>
    <mergeCell ref="K8:K9"/>
    <mergeCell ref="D8:J8"/>
    <mergeCell ref="A8:A9"/>
    <mergeCell ref="B8:B9"/>
    <mergeCell ref="C8:C9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3" orientation="landscape" r:id="rId1"/>
  <ignoredErrors>
    <ignoredError sqref="B10:B11 B12:B36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J51"/>
  <sheetViews>
    <sheetView zoomScaleNormal="100" workbookViewId="0">
      <selection activeCell="B2" sqref="B2"/>
    </sheetView>
  </sheetViews>
  <sheetFormatPr defaultRowHeight="12.75"/>
  <cols>
    <col min="5" max="10" width="10.5703125" customWidth="1"/>
  </cols>
  <sheetData>
    <row r="1" spans="1:10">
      <c r="J1" s="83"/>
    </row>
    <row r="5" spans="1:10">
      <c r="A5" s="403" t="s">
        <v>589</v>
      </c>
      <c r="B5" s="403"/>
      <c r="C5" s="403"/>
      <c r="D5" s="403"/>
      <c r="E5" s="403"/>
      <c r="F5" s="403"/>
      <c r="G5" s="403"/>
      <c r="H5" s="403"/>
      <c r="I5" s="403"/>
      <c r="J5" s="404"/>
    </row>
    <row r="6" spans="1:10">
      <c r="A6" s="403" t="s">
        <v>351</v>
      </c>
      <c r="B6" s="403"/>
      <c r="C6" s="403"/>
      <c r="D6" s="403"/>
      <c r="E6" s="403"/>
      <c r="F6" s="403"/>
      <c r="G6" s="403"/>
      <c r="H6" s="403"/>
      <c r="I6" s="403"/>
      <c r="J6" s="404"/>
    </row>
    <row r="8" spans="1:10" ht="14.25">
      <c r="A8" s="403" t="s">
        <v>648</v>
      </c>
      <c r="B8" s="403"/>
      <c r="C8" s="403"/>
      <c r="D8" s="403"/>
      <c r="E8" s="403"/>
      <c r="F8" s="403"/>
      <c r="G8" s="403"/>
      <c r="H8" s="403"/>
      <c r="I8" s="403"/>
      <c r="J8" s="404"/>
    </row>
    <row r="9" spans="1:10">
      <c r="H9" s="9"/>
    </row>
    <row r="10" spans="1:10">
      <c r="B10" s="9"/>
      <c r="C10" s="9"/>
      <c r="G10" s="9"/>
      <c r="H10" s="17"/>
      <c r="J10" s="84" t="s">
        <v>52</v>
      </c>
    </row>
    <row r="11" spans="1:10">
      <c r="A11" s="502" t="s">
        <v>311</v>
      </c>
      <c r="B11" s="503"/>
      <c r="C11" s="503"/>
      <c r="D11" s="504"/>
      <c r="E11" s="499" t="s">
        <v>51</v>
      </c>
      <c r="F11" s="500"/>
      <c r="G11" s="501" t="s">
        <v>286</v>
      </c>
      <c r="H11" s="500"/>
      <c r="I11" s="501" t="s">
        <v>372</v>
      </c>
      <c r="J11" s="500"/>
    </row>
    <row r="12" spans="1:10" ht="25.5">
      <c r="A12" s="505"/>
      <c r="B12" s="506"/>
      <c r="C12" s="506"/>
      <c r="D12" s="507"/>
      <c r="E12" s="170" t="s">
        <v>379</v>
      </c>
      <c r="F12" s="170" t="s">
        <v>380</v>
      </c>
      <c r="G12" s="170" t="s">
        <v>379</v>
      </c>
      <c r="H12" s="170" t="s">
        <v>380</v>
      </c>
      <c r="I12" s="170" t="s">
        <v>379</v>
      </c>
      <c r="J12" s="170" t="s">
        <v>380</v>
      </c>
    </row>
    <row r="13" spans="1:10">
      <c r="A13" s="1"/>
      <c r="B13" s="2"/>
      <c r="C13" s="2"/>
      <c r="D13" s="2"/>
      <c r="E13" s="21"/>
      <c r="F13" s="2"/>
      <c r="G13" s="21"/>
      <c r="H13" s="2"/>
      <c r="I13" s="21"/>
      <c r="J13" s="21"/>
    </row>
    <row r="14" spans="1:10">
      <c r="A14" s="5"/>
      <c r="B14" s="27"/>
      <c r="C14" s="2"/>
      <c r="D14" s="2"/>
      <c r="E14" s="21"/>
      <c r="F14" s="2"/>
      <c r="G14" s="20"/>
      <c r="H14" s="27"/>
      <c r="I14" s="20"/>
      <c r="J14" s="20"/>
    </row>
    <row r="15" spans="1:10">
      <c r="A15" s="463" t="s">
        <v>37</v>
      </c>
      <c r="B15" s="464"/>
      <c r="C15" s="464"/>
      <c r="D15" s="465"/>
      <c r="E15" s="20">
        <v>22</v>
      </c>
      <c r="F15" s="27">
        <v>19</v>
      </c>
      <c r="G15" s="20">
        <v>0</v>
      </c>
      <c r="H15" s="27">
        <v>0</v>
      </c>
      <c r="I15" s="20">
        <v>1</v>
      </c>
      <c r="J15" s="20">
        <v>1</v>
      </c>
    </row>
    <row r="16" spans="1:10">
      <c r="A16" s="1"/>
      <c r="B16" s="2"/>
      <c r="C16" s="2"/>
      <c r="D16" s="2"/>
      <c r="E16" s="21"/>
      <c r="F16" s="2"/>
      <c r="G16" s="21"/>
      <c r="H16" s="2"/>
      <c r="I16" s="21"/>
      <c r="J16" s="21"/>
    </row>
    <row r="17" spans="1:10">
      <c r="A17" s="463" t="s">
        <v>548</v>
      </c>
      <c r="B17" s="464"/>
      <c r="C17" s="464"/>
      <c r="D17" s="465"/>
      <c r="E17" s="20">
        <v>0</v>
      </c>
      <c r="F17" s="27">
        <v>0</v>
      </c>
      <c r="G17" s="20">
        <v>1</v>
      </c>
      <c r="H17" s="27">
        <v>1</v>
      </c>
      <c r="I17" s="20">
        <v>0</v>
      </c>
      <c r="J17" s="20">
        <v>0</v>
      </c>
    </row>
    <row r="18" spans="1:10">
      <c r="A18" s="1"/>
      <c r="B18" s="2"/>
      <c r="C18" s="2"/>
      <c r="D18" s="2"/>
      <c r="E18" s="21"/>
      <c r="F18" s="398"/>
      <c r="G18" s="21"/>
      <c r="H18" s="2"/>
      <c r="I18" s="21"/>
      <c r="J18" s="21"/>
    </row>
    <row r="19" spans="1:10" hidden="1">
      <c r="A19" s="1"/>
      <c r="B19" s="2"/>
      <c r="C19" s="2"/>
      <c r="D19" s="2"/>
      <c r="E19" s="21"/>
      <c r="F19" s="398"/>
      <c r="G19" s="21"/>
      <c r="H19" s="2"/>
      <c r="I19" s="21"/>
      <c r="J19" s="21"/>
    </row>
    <row r="20" spans="1:10" hidden="1">
      <c r="A20" s="1"/>
      <c r="B20" s="2"/>
      <c r="C20" s="2"/>
      <c r="D20" s="2"/>
      <c r="E20" s="21"/>
      <c r="F20" s="398"/>
      <c r="G20" s="21"/>
      <c r="H20" s="2"/>
      <c r="I20" s="21"/>
      <c r="J20" s="21"/>
    </row>
    <row r="21" spans="1:10">
      <c r="A21" s="463" t="s">
        <v>283</v>
      </c>
      <c r="B21" s="464"/>
      <c r="C21" s="464"/>
      <c r="D21" s="465"/>
      <c r="E21" s="21"/>
      <c r="F21" s="398"/>
      <c r="G21" s="21"/>
      <c r="H21" s="21"/>
      <c r="I21" s="21"/>
      <c r="J21" s="21"/>
    </row>
    <row r="22" spans="1:10">
      <c r="A22" s="1"/>
      <c r="B22" s="2"/>
      <c r="C22" s="2"/>
      <c r="D22" s="2"/>
      <c r="E22" s="21"/>
      <c r="F22" s="398"/>
      <c r="G22" s="21"/>
      <c r="H22" s="21"/>
      <c r="I22" s="21"/>
      <c r="J22" s="21"/>
    </row>
    <row r="23" spans="1:10">
      <c r="A23" s="1"/>
      <c r="B23" s="440" t="s">
        <v>53</v>
      </c>
      <c r="C23" s="440"/>
      <c r="D23" s="441"/>
      <c r="E23" s="21">
        <v>1</v>
      </c>
      <c r="F23" s="398">
        <v>13</v>
      </c>
      <c r="G23" s="21">
        <v>9</v>
      </c>
      <c r="H23" s="21">
        <v>10</v>
      </c>
      <c r="I23" s="21">
        <v>0</v>
      </c>
      <c r="J23" s="21">
        <v>1</v>
      </c>
    </row>
    <row r="24" spans="1:10">
      <c r="A24" s="1"/>
      <c r="B24" s="2"/>
      <c r="C24" s="2"/>
      <c r="D24" s="2"/>
      <c r="E24" s="21"/>
      <c r="F24" s="398"/>
      <c r="G24" s="21"/>
      <c r="H24" s="21"/>
      <c r="I24" s="21"/>
      <c r="J24" s="21"/>
    </row>
    <row r="25" spans="1:10">
      <c r="A25" s="463" t="s">
        <v>284</v>
      </c>
      <c r="B25" s="464"/>
      <c r="C25" s="464"/>
      <c r="D25" s="465"/>
      <c r="E25" s="20">
        <f>E23</f>
        <v>1</v>
      </c>
      <c r="F25" s="20">
        <f>F23</f>
        <v>13</v>
      </c>
      <c r="G25" s="20">
        <f>G23</f>
        <v>9</v>
      </c>
      <c r="H25" s="20">
        <f>H23</f>
        <v>10</v>
      </c>
      <c r="I25" s="20">
        <f t="shared" ref="I25:J25" si="0">I23</f>
        <v>0</v>
      </c>
      <c r="J25" s="20">
        <f t="shared" si="0"/>
        <v>1</v>
      </c>
    </row>
    <row r="26" spans="1:10">
      <c r="A26" s="1"/>
      <c r="B26" s="2"/>
      <c r="C26" s="2"/>
      <c r="D26" s="2"/>
      <c r="E26" s="21"/>
      <c r="F26" s="398"/>
      <c r="G26" s="21"/>
      <c r="H26" s="21"/>
      <c r="I26" s="21"/>
      <c r="J26" s="21"/>
    </row>
    <row r="27" spans="1:10">
      <c r="A27" s="1"/>
      <c r="B27" s="2"/>
      <c r="C27" s="2"/>
      <c r="D27" s="2"/>
      <c r="E27" s="21"/>
      <c r="F27" s="398"/>
      <c r="G27" s="21"/>
      <c r="H27" s="21"/>
      <c r="I27" s="21"/>
      <c r="J27" s="21"/>
    </row>
    <row r="28" spans="1:10">
      <c r="A28" s="463" t="s">
        <v>61</v>
      </c>
      <c r="B28" s="464"/>
      <c r="C28" s="464"/>
      <c r="D28" s="465"/>
      <c r="E28" s="20">
        <f t="shared" ref="E28:I28" si="1">E15+E17+E25</f>
        <v>23</v>
      </c>
      <c r="F28" s="20">
        <f t="shared" si="1"/>
        <v>32</v>
      </c>
      <c r="G28" s="20">
        <f>G15+G17+G25</f>
        <v>10</v>
      </c>
      <c r="H28" s="20">
        <f>H15+H17+H25</f>
        <v>11</v>
      </c>
      <c r="I28" s="20">
        <f t="shared" si="1"/>
        <v>1</v>
      </c>
      <c r="J28" s="20">
        <f>J15+J17+J25</f>
        <v>2</v>
      </c>
    </row>
    <row r="29" spans="1:10" ht="13.5" thickBot="1">
      <c r="A29" s="3"/>
      <c r="B29" s="4"/>
      <c r="C29" s="4"/>
      <c r="D29" s="4"/>
      <c r="E29" s="4"/>
      <c r="F29" s="4"/>
      <c r="G29" s="4"/>
      <c r="H29" s="4"/>
      <c r="I29" s="4"/>
      <c r="J29" s="11"/>
    </row>
    <row r="30" spans="1:10" ht="15" customHeight="1" thickTop="1">
      <c r="A30" s="196"/>
      <c r="B30" s="197"/>
      <c r="C30" s="197"/>
      <c r="D30" s="198"/>
      <c r="E30" s="197"/>
      <c r="F30" s="508" t="s">
        <v>62</v>
      </c>
      <c r="G30" s="508"/>
      <c r="H30" s="508"/>
      <c r="I30" s="509">
        <f>F28+H28+J28</f>
        <v>45</v>
      </c>
      <c r="J30" s="510"/>
    </row>
    <row r="31" spans="1:10">
      <c r="A31" s="7"/>
      <c r="B31" s="7"/>
      <c r="C31" s="7"/>
      <c r="D31" s="7"/>
      <c r="E31" s="7"/>
      <c r="F31" s="7"/>
      <c r="G31" s="7"/>
      <c r="H31" s="7"/>
      <c r="I31" s="7"/>
    </row>
    <row r="32" spans="1:10">
      <c r="A32" s="7"/>
      <c r="B32" s="7"/>
      <c r="C32" s="7"/>
      <c r="D32" s="7"/>
      <c r="E32" s="7"/>
      <c r="F32" s="7"/>
      <c r="G32" s="7"/>
      <c r="H32" s="7"/>
      <c r="I32" s="7"/>
    </row>
    <row r="33" spans="1:10" ht="13.5">
      <c r="A33" s="467" t="s">
        <v>647</v>
      </c>
      <c r="B33" s="467"/>
      <c r="C33" s="467"/>
      <c r="D33" s="467"/>
      <c r="E33" s="467"/>
      <c r="F33" s="467"/>
      <c r="G33" s="467"/>
      <c r="H33" s="467"/>
      <c r="I33" s="467"/>
      <c r="J33" s="467"/>
    </row>
    <row r="34" spans="1:10" ht="14.25">
      <c r="A34" s="409" t="s">
        <v>676</v>
      </c>
      <c r="B34" s="408"/>
      <c r="C34" s="408"/>
      <c r="D34" s="408"/>
      <c r="E34" s="408"/>
      <c r="F34" s="408"/>
      <c r="G34" s="408"/>
      <c r="H34" s="7"/>
      <c r="I34" s="7"/>
    </row>
    <row r="35" spans="1:10">
      <c r="A35" s="7"/>
      <c r="B35" s="7"/>
      <c r="C35" s="7"/>
      <c r="D35" s="7"/>
      <c r="E35" s="7"/>
      <c r="F35" s="7"/>
      <c r="G35" s="7"/>
      <c r="H35" s="7"/>
      <c r="I35" s="7"/>
    </row>
    <row r="36" spans="1:10">
      <c r="A36" s="7"/>
      <c r="B36" s="7"/>
      <c r="C36" s="7"/>
      <c r="D36" s="7"/>
      <c r="E36" s="7"/>
      <c r="F36" s="7"/>
      <c r="G36" s="7"/>
      <c r="H36" s="7"/>
      <c r="I36" s="7"/>
    </row>
    <row r="37" spans="1:10">
      <c r="A37" s="7"/>
      <c r="B37" s="7"/>
      <c r="C37" s="7"/>
      <c r="D37" s="7"/>
      <c r="E37" s="7"/>
      <c r="F37" s="7"/>
      <c r="G37" s="7"/>
      <c r="H37" s="7"/>
      <c r="I37" s="7"/>
    </row>
    <row r="38" spans="1:10">
      <c r="A38" s="7"/>
      <c r="B38" s="7"/>
      <c r="C38" s="7"/>
      <c r="D38" s="7"/>
      <c r="E38" s="7"/>
      <c r="F38" s="7"/>
      <c r="G38" s="7"/>
      <c r="H38" s="7"/>
      <c r="I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</row>
    <row r="40" spans="1:10">
      <c r="A40" s="7"/>
      <c r="B40" s="7"/>
      <c r="C40" s="7"/>
      <c r="D40" s="7"/>
      <c r="E40" s="7"/>
      <c r="F40" s="7"/>
      <c r="G40" s="7"/>
      <c r="H40" s="7"/>
      <c r="I40" s="7"/>
    </row>
    <row r="41" spans="1:10">
      <c r="A41" s="7"/>
      <c r="B41" s="7"/>
      <c r="C41" s="7"/>
      <c r="D41" s="7"/>
      <c r="E41" s="7"/>
      <c r="F41" s="7"/>
      <c r="G41" s="7"/>
      <c r="H41" s="7"/>
      <c r="I41" s="7"/>
    </row>
    <row r="42" spans="1:10">
      <c r="A42" s="7"/>
      <c r="B42" s="7"/>
      <c r="C42" s="7"/>
      <c r="D42" s="7"/>
      <c r="E42" s="7"/>
      <c r="F42" s="7"/>
      <c r="G42" s="7"/>
      <c r="H42" s="7"/>
      <c r="I42" s="7"/>
    </row>
    <row r="43" spans="1:10">
      <c r="A43" s="7"/>
      <c r="B43" s="7"/>
      <c r="C43" s="7"/>
      <c r="D43" s="7"/>
      <c r="E43" s="7"/>
      <c r="F43" s="7"/>
      <c r="G43" s="7"/>
      <c r="H43" s="7"/>
      <c r="I43" s="7"/>
    </row>
    <row r="44" spans="1:10">
      <c r="A44" s="7"/>
      <c r="B44" s="7"/>
      <c r="C44" s="7"/>
      <c r="D44" s="7"/>
      <c r="E44" s="7"/>
      <c r="F44" s="7"/>
      <c r="G44" s="7"/>
      <c r="H44" s="7"/>
      <c r="I44" s="7"/>
    </row>
    <row r="45" spans="1:10">
      <c r="A45" s="7"/>
      <c r="B45" s="7"/>
      <c r="C45" s="7"/>
      <c r="D45" s="7"/>
      <c r="E45" s="7"/>
      <c r="F45" s="7"/>
      <c r="G45" s="7"/>
      <c r="H45" s="7"/>
      <c r="I45" s="7"/>
    </row>
    <row r="46" spans="1:10">
      <c r="A46" s="7"/>
      <c r="B46" s="7"/>
      <c r="C46" s="7"/>
      <c r="D46" s="7"/>
      <c r="E46" s="7"/>
      <c r="F46" s="7"/>
      <c r="G46" s="7"/>
      <c r="H46" s="7"/>
      <c r="I46" s="7"/>
    </row>
    <row r="47" spans="1:10">
      <c r="A47" s="7"/>
      <c r="B47" s="7"/>
      <c r="C47" s="7"/>
      <c r="D47" s="7"/>
      <c r="E47" s="7"/>
      <c r="F47" s="7"/>
      <c r="G47" s="7"/>
      <c r="H47" s="7"/>
      <c r="I47" s="7"/>
    </row>
    <row r="48" spans="1:10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7"/>
      <c r="E49" s="7"/>
      <c r="F49" s="7"/>
      <c r="G49" s="7"/>
      <c r="H49" s="7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7"/>
      <c r="E51" s="7"/>
      <c r="F51" s="7"/>
      <c r="G51" s="7"/>
      <c r="H51" s="7"/>
      <c r="I51" s="7"/>
    </row>
  </sheetData>
  <mergeCells count="17">
    <mergeCell ref="A28:D28"/>
    <mergeCell ref="A34:G34"/>
    <mergeCell ref="A5:J5"/>
    <mergeCell ref="A6:J6"/>
    <mergeCell ref="A8:J8"/>
    <mergeCell ref="E11:F11"/>
    <mergeCell ref="G11:H11"/>
    <mergeCell ref="I11:J11"/>
    <mergeCell ref="A11:D12"/>
    <mergeCell ref="A33:J33"/>
    <mergeCell ref="F30:H30"/>
    <mergeCell ref="I30:J30"/>
    <mergeCell ref="A15:D15"/>
    <mergeCell ref="A17:D17"/>
    <mergeCell ref="A21:D21"/>
    <mergeCell ref="B23:D23"/>
    <mergeCell ref="A25:D25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2060"/>
  </sheetPr>
  <dimension ref="A1:I52"/>
  <sheetViews>
    <sheetView view="pageBreakPreview" zoomScale="60" zoomScaleNormal="100" workbookViewId="0">
      <selection activeCell="A20" sqref="A20:G20"/>
    </sheetView>
  </sheetViews>
  <sheetFormatPr defaultRowHeight="12.75"/>
  <cols>
    <col min="2" max="2" width="11.5703125" customWidth="1"/>
    <col min="3" max="4" width="13" customWidth="1"/>
    <col min="5" max="5" width="13.140625" customWidth="1"/>
    <col min="6" max="7" width="10.5703125" customWidth="1"/>
    <col min="9" max="9" width="9.85546875" customWidth="1"/>
  </cols>
  <sheetData>
    <row r="1" spans="1:9">
      <c r="H1" s="83"/>
    </row>
    <row r="5" spans="1:9">
      <c r="A5" s="403" t="s">
        <v>590</v>
      </c>
      <c r="B5" s="403"/>
      <c r="C5" s="403"/>
      <c r="D5" s="403"/>
      <c r="E5" s="403"/>
      <c r="F5" s="403"/>
      <c r="G5" s="403"/>
      <c r="H5" s="403"/>
      <c r="I5" s="17"/>
    </row>
    <row r="6" spans="1:9">
      <c r="A6" s="403" t="s">
        <v>351</v>
      </c>
      <c r="B6" s="403"/>
      <c r="C6" s="403"/>
      <c r="D6" s="403"/>
      <c r="E6" s="403"/>
      <c r="F6" s="403"/>
      <c r="G6" s="403"/>
      <c r="H6" s="403"/>
      <c r="I6" s="17"/>
    </row>
    <row r="8" spans="1:9" ht="14.25">
      <c r="A8" s="403" t="s">
        <v>650</v>
      </c>
      <c r="B8" s="403"/>
      <c r="C8" s="403"/>
      <c r="D8" s="403"/>
      <c r="E8" s="403"/>
      <c r="F8" s="403"/>
      <c r="G8" s="403"/>
      <c r="H8" s="403"/>
      <c r="I8" s="17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H11" s="9"/>
    </row>
    <row r="12" spans="1:9">
      <c r="B12" s="9"/>
      <c r="C12" s="9"/>
      <c r="G12" s="44" t="s">
        <v>52</v>
      </c>
      <c r="H12" s="17"/>
      <c r="I12" s="84"/>
    </row>
    <row r="13" spans="1:9" ht="25.5">
      <c r="A13" s="431" t="s">
        <v>96</v>
      </c>
      <c r="B13" s="433"/>
      <c r="C13" s="474" t="s">
        <v>285</v>
      </c>
      <c r="D13" s="447"/>
      <c r="E13" s="475"/>
      <c r="F13" s="170" t="s">
        <v>379</v>
      </c>
      <c r="G13" s="170" t="s">
        <v>380</v>
      </c>
      <c r="H13" s="200"/>
      <c r="I13" s="110"/>
    </row>
    <row r="14" spans="1:9">
      <c r="A14" s="511"/>
      <c r="B14" s="512"/>
      <c r="C14" s="424" t="s">
        <v>30</v>
      </c>
      <c r="D14" s="452"/>
      <c r="E14" s="453"/>
      <c r="F14" s="171"/>
      <c r="G14" s="25"/>
      <c r="H14" s="199"/>
      <c r="I14" s="167"/>
    </row>
    <row r="15" spans="1:9" ht="12.75" customHeight="1">
      <c r="A15" s="511"/>
      <c r="B15" s="512"/>
      <c r="C15" s="424" t="s">
        <v>260</v>
      </c>
      <c r="D15" s="452"/>
      <c r="E15" s="453"/>
      <c r="F15" s="171"/>
      <c r="G15" s="25"/>
      <c r="H15" s="199"/>
      <c r="I15" s="167"/>
    </row>
    <row r="16" spans="1:9">
      <c r="A16" s="513"/>
      <c r="B16" s="514"/>
      <c r="C16" s="413" t="s">
        <v>351</v>
      </c>
      <c r="D16" s="414"/>
      <c r="E16" s="415"/>
      <c r="F16" s="25">
        <v>15</v>
      </c>
      <c r="G16" s="25">
        <v>16</v>
      </c>
      <c r="H16" s="199"/>
      <c r="I16" s="167"/>
    </row>
    <row r="17" spans="1:9">
      <c r="A17" s="443" t="s">
        <v>395</v>
      </c>
      <c r="B17" s="444"/>
      <c r="C17" s="444"/>
      <c r="D17" s="444"/>
      <c r="E17" s="445"/>
      <c r="F17" s="22">
        <f>SUM(F14:F16)</f>
        <v>15</v>
      </c>
      <c r="G17" s="22">
        <f>SUM(G14:G16)</f>
        <v>16</v>
      </c>
      <c r="H17" s="167"/>
      <c r="I17" s="110"/>
    </row>
    <row r="18" spans="1:9">
      <c r="A18" s="7"/>
      <c r="B18" s="6"/>
      <c r="C18" s="13"/>
      <c r="D18" s="7"/>
      <c r="E18" s="7"/>
      <c r="F18" s="7"/>
      <c r="G18" s="137"/>
      <c r="H18" s="167"/>
      <c r="I18" s="110"/>
    </row>
    <row r="19" spans="1:9">
      <c r="A19" s="7"/>
      <c r="B19" s="7"/>
      <c r="C19" s="7"/>
      <c r="D19" s="7"/>
      <c r="E19" s="13"/>
      <c r="F19" s="7"/>
      <c r="G19" s="7"/>
      <c r="H19" s="7"/>
      <c r="I19" s="7"/>
    </row>
    <row r="20" spans="1:9" ht="14.25">
      <c r="A20" s="409" t="s">
        <v>677</v>
      </c>
      <c r="B20" s="408"/>
      <c r="C20" s="408"/>
      <c r="D20" s="408"/>
      <c r="E20" s="408"/>
      <c r="F20" s="408"/>
      <c r="G20" s="408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7"/>
      <c r="B31" s="7"/>
      <c r="C31" s="7"/>
      <c r="D31" s="7"/>
      <c r="E31" s="7"/>
      <c r="F31" s="7"/>
      <c r="G31" s="7"/>
      <c r="H31" s="7"/>
      <c r="I31" s="7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6"/>
      <c r="B33" s="6"/>
      <c r="C33" s="7"/>
      <c r="D33" s="7"/>
      <c r="E33" s="7"/>
      <c r="F33" s="7"/>
      <c r="G33" s="6"/>
      <c r="H33" s="7"/>
      <c r="I33" s="6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6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7"/>
      <c r="B44" s="7"/>
      <c r="C44" s="7"/>
      <c r="D44" s="7"/>
      <c r="E44" s="7"/>
      <c r="F44" s="7"/>
      <c r="G44" s="7"/>
      <c r="H44" s="7"/>
      <c r="I44" s="7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6"/>
      <c r="B46" s="7"/>
      <c r="C46" s="7"/>
      <c r="D46" s="7"/>
      <c r="E46" s="6"/>
      <c r="F46" s="7"/>
      <c r="G46" s="6"/>
      <c r="H46" s="7"/>
      <c r="I46" s="6"/>
    </row>
    <row r="47" spans="1:9">
      <c r="A47" s="7"/>
      <c r="B47" s="7"/>
      <c r="C47" s="7"/>
      <c r="D47" s="7"/>
      <c r="E47" s="7"/>
      <c r="F47" s="7"/>
      <c r="G47" s="7"/>
      <c r="H47" s="7"/>
      <c r="I47" s="7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6"/>
      <c r="B49" s="7"/>
      <c r="C49" s="7"/>
      <c r="D49" s="7"/>
      <c r="E49" s="6"/>
      <c r="F49" s="7"/>
      <c r="G49" s="6"/>
      <c r="H49" s="7"/>
      <c r="I49" s="6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6"/>
      <c r="E51" s="7"/>
      <c r="F51" s="7"/>
      <c r="G51" s="6"/>
      <c r="H51" s="6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</sheetData>
  <mergeCells count="11">
    <mergeCell ref="A20:G20"/>
    <mergeCell ref="A5:H5"/>
    <mergeCell ref="A6:H6"/>
    <mergeCell ref="A8:H8"/>
    <mergeCell ref="C13:E13"/>
    <mergeCell ref="A13:B13"/>
    <mergeCell ref="A17:E17"/>
    <mergeCell ref="C15:E15"/>
    <mergeCell ref="C16:E16"/>
    <mergeCell ref="A14:B16"/>
    <mergeCell ref="C14:E14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3:D21"/>
  <sheetViews>
    <sheetView view="pageBreakPreview" zoomScale="60" zoomScaleNormal="100" workbookViewId="0">
      <selection activeCell="A3" sqref="A3:D3"/>
    </sheetView>
  </sheetViews>
  <sheetFormatPr defaultRowHeight="12.75"/>
  <cols>
    <col min="1" max="1" width="31.42578125" customWidth="1"/>
    <col min="2" max="2" width="18.85546875" customWidth="1"/>
    <col min="3" max="3" width="18.42578125" customWidth="1"/>
    <col min="4" max="4" width="14.7109375" customWidth="1"/>
  </cols>
  <sheetData>
    <row r="3" spans="1:4">
      <c r="A3" s="403" t="s">
        <v>572</v>
      </c>
      <c r="B3" s="403"/>
      <c r="C3" s="403"/>
      <c r="D3" s="403"/>
    </row>
    <row r="4" spans="1:4">
      <c r="A4" s="403" t="s">
        <v>132</v>
      </c>
      <c r="B4" s="403"/>
      <c r="C4" s="403"/>
      <c r="D4" s="403"/>
    </row>
    <row r="5" spans="1:4">
      <c r="A5" s="403" t="s">
        <v>133</v>
      </c>
      <c r="B5" s="403"/>
      <c r="C5" s="403"/>
      <c r="D5" s="403"/>
    </row>
    <row r="6" spans="1:4">
      <c r="A6" s="403" t="s">
        <v>134</v>
      </c>
      <c r="B6" s="403"/>
      <c r="C6" s="403"/>
      <c r="D6" s="403"/>
    </row>
    <row r="7" spans="1:4">
      <c r="A7" s="17"/>
      <c r="B7" s="17"/>
      <c r="C7" s="17"/>
      <c r="D7" s="17"/>
    </row>
    <row r="8" spans="1:4">
      <c r="A8" s="9"/>
      <c r="B8" s="9"/>
      <c r="C8" s="9"/>
    </row>
    <row r="9" spans="1:4">
      <c r="A9" s="9"/>
      <c r="B9" s="9"/>
      <c r="C9" s="9"/>
    </row>
    <row r="10" spans="1:4">
      <c r="A10" s="21"/>
      <c r="B10" s="25" t="s">
        <v>92</v>
      </c>
      <c r="C10" s="25" t="s">
        <v>93</v>
      </c>
      <c r="D10" s="25" t="s">
        <v>59</v>
      </c>
    </row>
    <row r="11" spans="1:4">
      <c r="A11" s="20" t="s">
        <v>94</v>
      </c>
      <c r="B11" s="45"/>
      <c r="C11" s="45"/>
      <c r="D11" s="21"/>
    </row>
    <row r="12" spans="1:4">
      <c r="A12" s="21"/>
      <c r="B12" s="45"/>
      <c r="C12" s="45"/>
      <c r="D12" s="21"/>
    </row>
    <row r="13" spans="1:4">
      <c r="A13" s="21" t="s">
        <v>135</v>
      </c>
      <c r="B13" s="45"/>
      <c r="C13" s="45"/>
      <c r="D13" s="21"/>
    </row>
    <row r="14" spans="1:4">
      <c r="A14" s="21" t="s">
        <v>137</v>
      </c>
      <c r="B14" s="45"/>
      <c r="C14" s="45"/>
      <c r="D14" s="21"/>
    </row>
    <row r="15" spans="1:4">
      <c r="A15" s="21"/>
      <c r="B15" s="21"/>
      <c r="C15" s="21"/>
      <c r="D15" s="21"/>
    </row>
    <row r="16" spans="1:4">
      <c r="A16" s="20" t="s">
        <v>95</v>
      </c>
      <c r="B16" s="21"/>
      <c r="C16" s="21"/>
      <c r="D16" s="21"/>
    </row>
    <row r="17" spans="1:4">
      <c r="A17" s="21"/>
      <c r="B17" s="21"/>
      <c r="C17" s="21"/>
      <c r="D17" s="21"/>
    </row>
    <row r="18" spans="1:4">
      <c r="A18" s="21" t="s">
        <v>136</v>
      </c>
      <c r="B18" s="21"/>
      <c r="C18" s="21"/>
      <c r="D18" s="21"/>
    </row>
    <row r="19" spans="1:4">
      <c r="A19" s="21" t="s">
        <v>138</v>
      </c>
      <c r="B19" s="21"/>
      <c r="C19" s="21"/>
      <c r="D19" s="21"/>
    </row>
    <row r="20" spans="1:4">
      <c r="A20" s="21"/>
      <c r="B20" s="45"/>
      <c r="C20" s="45"/>
      <c r="D20" s="21"/>
    </row>
    <row r="21" spans="1:4">
      <c r="A21" s="14"/>
      <c r="B21" s="15"/>
      <c r="C21" s="96" t="s">
        <v>395</v>
      </c>
      <c r="D21" s="20">
        <f>D11-D20</f>
        <v>0</v>
      </c>
    </row>
  </sheetData>
  <mergeCells count="4">
    <mergeCell ref="A4:D4"/>
    <mergeCell ref="A5:D5"/>
    <mergeCell ref="A6:D6"/>
    <mergeCell ref="A3:D3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2060"/>
  </sheetPr>
  <dimension ref="A1:J58"/>
  <sheetViews>
    <sheetView view="pageBreakPreview" topLeftCell="A2" zoomScale="60" zoomScaleNormal="100" workbookViewId="0">
      <selection activeCell="A2" sqref="A2:G2"/>
    </sheetView>
  </sheetViews>
  <sheetFormatPr defaultRowHeight="12.75"/>
  <cols>
    <col min="1" max="1" width="41.5703125" customWidth="1"/>
    <col min="2" max="7" width="10.5703125" customWidth="1"/>
  </cols>
  <sheetData>
    <row r="1" spans="1:10">
      <c r="A1" s="515"/>
      <c r="B1" s="515"/>
      <c r="C1" s="515"/>
      <c r="D1" s="515"/>
      <c r="E1" s="515"/>
      <c r="F1" s="515"/>
      <c r="G1" s="515"/>
    </row>
    <row r="2" spans="1:10">
      <c r="A2" s="403" t="s">
        <v>591</v>
      </c>
      <c r="B2" s="403"/>
      <c r="C2" s="403"/>
      <c r="D2" s="403"/>
      <c r="E2" s="403"/>
      <c r="F2" s="403"/>
      <c r="G2" s="403"/>
    </row>
    <row r="3" spans="1:10">
      <c r="A3" s="403" t="s">
        <v>387</v>
      </c>
      <c r="B3" s="403"/>
      <c r="C3" s="403"/>
      <c r="D3" s="403"/>
      <c r="E3" s="403"/>
      <c r="F3" s="403"/>
      <c r="G3" s="403"/>
    </row>
    <row r="4" spans="1:10">
      <c r="B4" s="17"/>
    </row>
    <row r="5" spans="1:10">
      <c r="B5" s="17"/>
      <c r="C5" s="17"/>
      <c r="G5" s="44" t="s">
        <v>397</v>
      </c>
    </row>
    <row r="6" spans="1:10">
      <c r="A6" s="472" t="s">
        <v>311</v>
      </c>
      <c r="B6" s="516" t="s">
        <v>367</v>
      </c>
      <c r="C6" s="414"/>
      <c r="D6" s="415"/>
      <c r="E6" s="517" t="s">
        <v>368</v>
      </c>
      <c r="F6" s="518"/>
      <c r="G6" s="519"/>
      <c r="H6" s="7"/>
    </row>
    <row r="7" spans="1:10" ht="25.5">
      <c r="A7" s="473"/>
      <c r="B7" s="170" t="s">
        <v>379</v>
      </c>
      <c r="C7" s="170" t="s">
        <v>380</v>
      </c>
      <c r="D7" s="171" t="s">
        <v>378</v>
      </c>
      <c r="E7" s="170" t="s">
        <v>379</v>
      </c>
      <c r="F7" s="170" t="s">
        <v>380</v>
      </c>
      <c r="G7" s="171" t="s">
        <v>378</v>
      </c>
      <c r="H7" s="7"/>
    </row>
    <row r="8" spans="1:10">
      <c r="A8" s="328"/>
      <c r="B8" s="85"/>
      <c r="C8" s="85"/>
      <c r="D8" s="183"/>
      <c r="E8" s="85"/>
      <c r="F8" s="85"/>
      <c r="G8" s="85"/>
      <c r="H8" s="7"/>
    </row>
    <row r="9" spans="1:10">
      <c r="A9" s="328"/>
      <c r="B9" s="85"/>
      <c r="C9" s="85"/>
      <c r="D9" s="183"/>
      <c r="E9" s="85"/>
      <c r="F9" s="85"/>
      <c r="G9" s="85"/>
      <c r="H9" s="7"/>
    </row>
    <row r="10" spans="1:10">
      <c r="A10" s="347" t="s">
        <v>395</v>
      </c>
      <c r="B10" s="168"/>
      <c r="C10" s="168"/>
      <c r="D10" s="168"/>
      <c r="E10" s="168"/>
      <c r="F10" s="168"/>
      <c r="G10" s="168"/>
      <c r="H10" s="7"/>
    </row>
    <row r="11" spans="1:10">
      <c r="A11" s="1"/>
      <c r="B11" s="85"/>
      <c r="C11" s="85"/>
      <c r="D11" s="183"/>
      <c r="E11" s="85"/>
      <c r="F11" s="85"/>
      <c r="G11" s="85"/>
      <c r="H11" s="111"/>
      <c r="I11" s="189"/>
      <c r="J11" s="189"/>
    </row>
    <row r="12" spans="1:10">
      <c r="A12" s="1"/>
      <c r="B12" s="85"/>
      <c r="C12" s="85"/>
      <c r="D12" s="183"/>
      <c r="E12" s="85"/>
      <c r="F12" s="85"/>
      <c r="G12" s="85"/>
      <c r="H12" s="111"/>
      <c r="I12" s="189"/>
      <c r="J12" s="189"/>
    </row>
    <row r="13" spans="1:10">
      <c r="A13" s="1"/>
      <c r="B13" s="85"/>
      <c r="C13" s="85"/>
      <c r="D13" s="183"/>
      <c r="E13" s="85"/>
      <c r="F13" s="85"/>
      <c r="G13" s="85"/>
      <c r="H13" s="111"/>
      <c r="I13" s="189"/>
      <c r="J13" s="189"/>
    </row>
    <row r="14" spans="1:10">
      <c r="A14" s="181"/>
      <c r="B14" s="168"/>
      <c r="C14" s="168"/>
      <c r="D14" s="168"/>
      <c r="E14" s="168"/>
      <c r="F14" s="168"/>
      <c r="G14" s="168"/>
      <c r="H14" s="111"/>
      <c r="J14" s="189"/>
    </row>
    <row r="15" spans="1:10">
      <c r="A15" s="1"/>
      <c r="B15" s="21"/>
      <c r="C15" s="21"/>
      <c r="D15" s="29"/>
      <c r="E15" s="21"/>
      <c r="F15" s="21"/>
      <c r="G15" s="21"/>
      <c r="H15" s="7"/>
    </row>
    <row r="16" spans="1:10">
      <c r="A16" s="1"/>
      <c r="B16" s="21"/>
      <c r="C16" s="21"/>
      <c r="D16" s="29"/>
      <c r="E16" s="21"/>
      <c r="F16" s="21"/>
      <c r="G16" s="21"/>
      <c r="H16" s="7"/>
    </row>
    <row r="17" spans="1:8">
      <c r="A17" s="1"/>
      <c r="B17" s="21"/>
      <c r="C17" s="21"/>
      <c r="D17" s="29"/>
      <c r="E17" s="21"/>
      <c r="F17" s="21"/>
      <c r="G17" s="21"/>
      <c r="H17" s="7"/>
    </row>
    <row r="18" spans="1:8">
      <c r="A18" s="1"/>
      <c r="B18" s="21"/>
      <c r="C18" s="21"/>
      <c r="D18" s="29"/>
      <c r="E18" s="21"/>
      <c r="F18" s="21"/>
      <c r="G18" s="21"/>
      <c r="H18" s="7"/>
    </row>
    <row r="19" spans="1:8">
      <c r="A19" s="1"/>
      <c r="B19" s="21"/>
      <c r="C19" s="21"/>
      <c r="D19" s="29"/>
      <c r="E19" s="21"/>
      <c r="F19" s="21"/>
      <c r="G19" s="21"/>
      <c r="H19" s="7"/>
    </row>
    <row r="20" spans="1:8">
      <c r="A20" s="1"/>
      <c r="B20" s="21"/>
      <c r="C20" s="21"/>
      <c r="D20" s="29"/>
      <c r="E20" s="21"/>
      <c r="F20" s="21"/>
      <c r="G20" s="21"/>
      <c r="H20" s="7"/>
    </row>
    <row r="21" spans="1:8">
      <c r="A21" s="1"/>
      <c r="B21" s="21"/>
      <c r="C21" s="21"/>
      <c r="D21" s="29"/>
      <c r="E21" s="21"/>
      <c r="F21" s="21"/>
      <c r="G21" s="21"/>
      <c r="H21" s="7"/>
    </row>
    <row r="22" spans="1:8">
      <c r="A22" s="1"/>
      <c r="B22" s="21"/>
      <c r="C22" s="21"/>
      <c r="D22" s="29"/>
      <c r="E22" s="21"/>
      <c r="F22" s="21"/>
      <c r="G22" s="21"/>
      <c r="H22" s="7"/>
    </row>
    <row r="23" spans="1:8">
      <c r="A23" s="1"/>
      <c r="B23" s="21"/>
      <c r="C23" s="21"/>
      <c r="D23" s="29"/>
      <c r="E23" s="21"/>
      <c r="F23" s="21"/>
      <c r="G23" s="21"/>
      <c r="H23" s="7"/>
    </row>
    <row r="24" spans="1:8">
      <c r="A24" s="1"/>
      <c r="B24" s="21"/>
      <c r="C24" s="21"/>
      <c r="D24" s="29"/>
      <c r="E24" s="21"/>
      <c r="F24" s="21"/>
      <c r="G24" s="21"/>
      <c r="H24" s="7"/>
    </row>
    <row r="25" spans="1:8">
      <c r="A25" s="1"/>
      <c r="B25" s="21"/>
      <c r="C25" s="21"/>
      <c r="D25" s="29"/>
      <c r="E25" s="21"/>
      <c r="F25" s="21"/>
      <c r="G25" s="21"/>
      <c r="H25" s="7"/>
    </row>
    <row r="26" spans="1:8">
      <c r="A26" s="1"/>
      <c r="B26" s="21"/>
      <c r="C26" s="21"/>
      <c r="D26" s="29"/>
      <c r="E26" s="21"/>
      <c r="F26" s="21"/>
      <c r="G26" s="21"/>
      <c r="H26" s="7"/>
    </row>
    <row r="27" spans="1:8">
      <c r="A27" s="1"/>
      <c r="B27" s="21"/>
      <c r="C27" s="21"/>
      <c r="D27" s="29"/>
      <c r="E27" s="21"/>
      <c r="F27" s="21"/>
      <c r="G27" s="21"/>
      <c r="H27" s="7"/>
    </row>
    <row r="28" spans="1:8">
      <c r="A28" s="1"/>
      <c r="B28" s="21"/>
      <c r="C28" s="21"/>
      <c r="D28" s="29"/>
      <c r="E28" s="21"/>
      <c r="F28" s="21"/>
      <c r="G28" s="21"/>
      <c r="H28" s="7"/>
    </row>
    <row r="29" spans="1:8">
      <c r="A29" s="1"/>
      <c r="B29" s="21"/>
      <c r="C29" s="21"/>
      <c r="D29" s="29"/>
      <c r="E29" s="21"/>
      <c r="F29" s="21"/>
      <c r="G29" s="21"/>
      <c r="H29" s="7"/>
    </row>
    <row r="30" spans="1:8">
      <c r="A30" s="1"/>
      <c r="B30" s="21"/>
      <c r="C30" s="21"/>
      <c r="D30" s="29"/>
      <c r="E30" s="21"/>
      <c r="F30" s="21"/>
      <c r="G30" s="21"/>
      <c r="H30" s="7"/>
    </row>
    <row r="31" spans="1:8">
      <c r="A31" s="1"/>
      <c r="B31" s="21"/>
      <c r="C31" s="21"/>
      <c r="D31" s="29"/>
      <c r="E31" s="21"/>
      <c r="F31" s="21"/>
      <c r="G31" s="21"/>
      <c r="H31" s="7"/>
    </row>
    <row r="32" spans="1:8">
      <c r="A32" s="1"/>
      <c r="B32" s="21"/>
      <c r="C32" s="21"/>
      <c r="D32" s="29"/>
      <c r="E32" s="21"/>
      <c r="F32" s="21"/>
      <c r="G32" s="21"/>
      <c r="H32" s="7"/>
    </row>
    <row r="33" spans="1:8">
      <c r="A33" s="1"/>
      <c r="B33" s="21"/>
      <c r="C33" s="21"/>
      <c r="D33" s="29"/>
      <c r="E33" s="21"/>
      <c r="F33" s="21"/>
      <c r="G33" s="21"/>
      <c r="H33" s="7"/>
    </row>
    <row r="34" spans="1:8">
      <c r="A34" s="1"/>
      <c r="B34" s="21"/>
      <c r="C34" s="21"/>
      <c r="D34" s="29"/>
      <c r="E34" s="21"/>
      <c r="F34" s="21"/>
      <c r="G34" s="21"/>
      <c r="H34" s="7"/>
    </row>
    <row r="35" spans="1:8">
      <c r="A35" s="1"/>
      <c r="B35" s="21"/>
      <c r="C35" s="21"/>
      <c r="D35" s="29"/>
      <c r="E35" s="21"/>
      <c r="F35" s="21"/>
      <c r="G35" s="21"/>
      <c r="H35" s="7"/>
    </row>
    <row r="36" spans="1:8">
      <c r="A36" s="1"/>
      <c r="B36" s="21"/>
      <c r="C36" s="21"/>
      <c r="D36" s="29"/>
      <c r="E36" s="21"/>
      <c r="F36" s="21"/>
      <c r="G36" s="21"/>
      <c r="H36" s="7"/>
    </row>
    <row r="37" spans="1:8">
      <c r="A37" s="1"/>
      <c r="B37" s="21"/>
      <c r="C37" s="21"/>
      <c r="D37" s="29"/>
      <c r="E37" s="21"/>
      <c r="F37" s="21"/>
      <c r="G37" s="21"/>
      <c r="H37" s="7"/>
    </row>
    <row r="38" spans="1:8">
      <c r="A38" s="1"/>
      <c r="B38" s="21"/>
      <c r="C38" s="21"/>
      <c r="D38" s="29"/>
      <c r="E38" s="21"/>
      <c r="F38" s="21"/>
      <c r="G38" s="21"/>
      <c r="H38" s="7"/>
    </row>
    <row r="39" spans="1:8">
      <c r="A39" s="1"/>
      <c r="B39" s="21"/>
      <c r="C39" s="21"/>
      <c r="D39" s="29"/>
      <c r="E39" s="21"/>
      <c r="F39" s="21"/>
      <c r="G39" s="21"/>
      <c r="H39" s="7"/>
    </row>
    <row r="40" spans="1:8">
      <c r="A40" s="1"/>
      <c r="B40" s="21"/>
      <c r="C40" s="21"/>
      <c r="D40" s="29"/>
      <c r="E40" s="21"/>
      <c r="F40" s="21"/>
      <c r="G40" s="21"/>
      <c r="H40" s="7"/>
    </row>
    <row r="41" spans="1:8">
      <c r="A41" s="1"/>
      <c r="B41" s="21"/>
      <c r="C41" s="21"/>
      <c r="D41" s="29"/>
      <c r="E41" s="21"/>
      <c r="F41" s="21"/>
      <c r="G41" s="21"/>
      <c r="H41" s="7"/>
    </row>
    <row r="42" spans="1:8">
      <c r="A42" s="1"/>
      <c r="B42" s="21"/>
      <c r="C42" s="21"/>
      <c r="D42" s="29"/>
      <c r="E42" s="21"/>
      <c r="F42" s="21"/>
      <c r="G42" s="21"/>
      <c r="H42" s="7"/>
    </row>
    <row r="43" spans="1:8">
      <c r="A43" s="1"/>
      <c r="B43" s="21"/>
      <c r="C43" s="21"/>
      <c r="D43" s="29"/>
      <c r="E43" s="21"/>
      <c r="F43" s="21"/>
      <c r="G43" s="21"/>
      <c r="H43" s="7"/>
    </row>
    <row r="44" spans="1:8">
      <c r="A44" s="1"/>
      <c r="B44" s="21"/>
      <c r="C44" s="21"/>
      <c r="D44" s="29"/>
      <c r="E44" s="21"/>
      <c r="F44" s="21"/>
      <c r="G44" s="21"/>
      <c r="H44" s="7"/>
    </row>
    <row r="45" spans="1:8">
      <c r="A45" s="1"/>
      <c r="B45" s="21"/>
      <c r="C45" s="21"/>
      <c r="D45" s="29"/>
      <c r="E45" s="21"/>
      <c r="F45" s="21"/>
      <c r="G45" s="21"/>
      <c r="H45" s="7"/>
    </row>
    <row r="46" spans="1:8">
      <c r="A46" s="3"/>
      <c r="B46" s="21"/>
      <c r="C46" s="38"/>
      <c r="D46" s="11"/>
      <c r="E46" s="21"/>
      <c r="F46" s="21"/>
      <c r="G46" s="21"/>
      <c r="H46" s="7"/>
    </row>
    <row r="47" spans="1:8">
      <c r="A47" s="1"/>
      <c r="B47" s="21"/>
      <c r="C47" s="29"/>
      <c r="D47" s="29"/>
      <c r="E47" s="21"/>
      <c r="F47" s="21"/>
      <c r="G47" s="21"/>
      <c r="H47" s="7"/>
    </row>
    <row r="48" spans="1:8">
      <c r="A48" s="1"/>
      <c r="B48" s="21"/>
      <c r="C48" s="29"/>
      <c r="D48" s="29"/>
      <c r="E48" s="21"/>
      <c r="F48" s="21"/>
      <c r="G48" s="21"/>
      <c r="H48" s="7"/>
    </row>
    <row r="49" spans="1:8">
      <c r="A49" s="1"/>
      <c r="B49" s="21"/>
      <c r="C49" s="29"/>
      <c r="D49" s="29"/>
      <c r="E49" s="21"/>
      <c r="F49" s="21"/>
      <c r="G49" s="21"/>
      <c r="H49" s="7"/>
    </row>
    <row r="50" spans="1:8">
      <c r="A50" s="1"/>
      <c r="B50" s="21"/>
      <c r="C50" s="29"/>
      <c r="D50" s="29"/>
      <c r="E50" s="21"/>
      <c r="F50" s="21"/>
      <c r="G50" s="21"/>
      <c r="H50" s="7"/>
    </row>
    <row r="51" spans="1:8">
      <c r="A51" s="1"/>
      <c r="B51" s="21"/>
      <c r="C51" s="29"/>
      <c r="D51" s="29"/>
      <c r="E51" s="21"/>
      <c r="F51" s="21"/>
      <c r="G51" s="21"/>
      <c r="H51" s="7"/>
    </row>
    <row r="52" spans="1:8">
      <c r="A52" s="1"/>
      <c r="B52" s="21"/>
      <c r="C52" s="29"/>
      <c r="D52" s="29"/>
      <c r="E52" s="21"/>
      <c r="F52" s="21"/>
      <c r="G52" s="21"/>
      <c r="H52" s="7"/>
    </row>
    <row r="53" spans="1:8">
      <c r="A53" s="1"/>
      <c r="B53" s="21"/>
      <c r="C53" s="29"/>
      <c r="D53" s="29"/>
      <c r="E53" s="21"/>
      <c r="F53" s="21"/>
      <c r="G53" s="21"/>
      <c r="H53" s="7"/>
    </row>
    <row r="54" spans="1:8">
      <c r="A54" s="1"/>
      <c r="B54" s="21"/>
      <c r="C54" s="29"/>
      <c r="D54" s="29"/>
      <c r="E54" s="21"/>
      <c r="F54" s="21"/>
      <c r="G54" s="21"/>
      <c r="H54" s="7"/>
    </row>
    <row r="55" spans="1:8">
      <c r="A55" s="1"/>
      <c r="B55" s="21"/>
      <c r="C55" s="29"/>
      <c r="D55" s="29"/>
      <c r="E55" s="21"/>
      <c r="F55" s="21"/>
      <c r="G55" s="21"/>
      <c r="H55" s="7"/>
    </row>
    <row r="56" spans="1:8">
      <c r="A56" s="1"/>
      <c r="B56" s="21"/>
      <c r="C56" s="29"/>
      <c r="D56" s="29"/>
      <c r="E56" s="21"/>
      <c r="F56" s="21"/>
      <c r="G56" s="21"/>
      <c r="H56" s="7"/>
    </row>
    <row r="57" spans="1:8">
      <c r="A57" s="1"/>
      <c r="B57" s="21"/>
      <c r="C57" s="29"/>
      <c r="D57" s="29"/>
      <c r="E57" s="21"/>
      <c r="F57" s="21"/>
      <c r="G57" s="21"/>
      <c r="H57" s="7"/>
    </row>
    <row r="58" spans="1:8">
      <c r="A58" s="1"/>
      <c r="B58" s="21"/>
      <c r="C58" s="29"/>
      <c r="D58" s="29"/>
      <c r="E58" s="21"/>
      <c r="F58" s="21"/>
      <c r="G58" s="21"/>
      <c r="H58" s="7"/>
    </row>
  </sheetData>
  <mergeCells count="6">
    <mergeCell ref="A1:G1"/>
    <mergeCell ref="A3:G3"/>
    <mergeCell ref="B6:D6"/>
    <mergeCell ref="E6:G6"/>
    <mergeCell ref="A6:A7"/>
    <mergeCell ref="A2:G2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3:J68"/>
  <sheetViews>
    <sheetView view="pageBreakPreview" zoomScale="60" zoomScaleNormal="100" workbookViewId="0">
      <selection activeCell="A21" sqref="A21:I21"/>
    </sheetView>
  </sheetViews>
  <sheetFormatPr defaultRowHeight="12.75"/>
  <cols>
    <col min="1" max="1" width="16.5703125" customWidth="1"/>
    <col min="7" max="7" width="11" customWidth="1"/>
    <col min="8" max="9" width="18.7109375" customWidth="1"/>
  </cols>
  <sheetData>
    <row r="3" spans="1:9" ht="14.25">
      <c r="A3" s="403" t="s">
        <v>651</v>
      </c>
      <c r="B3" s="403"/>
      <c r="C3" s="403"/>
      <c r="D3" s="403"/>
      <c r="E3" s="403"/>
      <c r="F3" s="403"/>
      <c r="G3" s="403"/>
      <c r="H3" s="403"/>
      <c r="I3" s="403"/>
    </row>
    <row r="4" spans="1:9">
      <c r="A4" s="403" t="s">
        <v>60</v>
      </c>
      <c r="B4" s="403"/>
      <c r="C4" s="403"/>
      <c r="D4" s="403"/>
      <c r="E4" s="403"/>
      <c r="F4" s="403"/>
      <c r="G4" s="403"/>
      <c r="H4" s="403"/>
      <c r="I4" s="403"/>
    </row>
    <row r="5" spans="1:9">
      <c r="A5" s="403" t="s">
        <v>220</v>
      </c>
      <c r="B5" s="403"/>
      <c r="C5" s="403"/>
      <c r="D5" s="403"/>
      <c r="E5" s="403"/>
      <c r="F5" s="403"/>
      <c r="G5" s="403"/>
      <c r="H5" s="403"/>
      <c r="I5" s="403"/>
    </row>
    <row r="6" spans="1:9">
      <c r="B6" s="18"/>
      <c r="C6" s="19"/>
      <c r="D6" s="19"/>
      <c r="E6" s="18"/>
      <c r="H6" s="10"/>
    </row>
    <row r="7" spans="1:9">
      <c r="B7" s="18"/>
      <c r="C7" s="19"/>
      <c r="D7" s="19"/>
      <c r="E7" s="18"/>
      <c r="H7" s="10"/>
    </row>
    <row r="8" spans="1:9">
      <c r="B8" s="18"/>
      <c r="C8" s="19"/>
      <c r="D8" s="19"/>
      <c r="E8" s="18"/>
      <c r="H8" s="10"/>
    </row>
    <row r="9" spans="1:9">
      <c r="B9" s="18"/>
      <c r="C9" s="19"/>
      <c r="D9" s="19"/>
      <c r="E9" s="18"/>
      <c r="H9" s="10"/>
      <c r="I9" s="44" t="s">
        <v>397</v>
      </c>
    </row>
    <row r="10" spans="1:9" ht="12.75" customHeight="1">
      <c r="A10" s="502" t="s">
        <v>369</v>
      </c>
      <c r="B10" s="524"/>
      <c r="C10" s="524"/>
      <c r="D10" s="524"/>
      <c r="E10" s="524"/>
      <c r="F10" s="524"/>
      <c r="G10" s="525"/>
      <c r="H10" s="522" t="s">
        <v>379</v>
      </c>
      <c r="I10" s="522" t="s">
        <v>380</v>
      </c>
    </row>
    <row r="11" spans="1:9">
      <c r="A11" s="526"/>
      <c r="B11" s="527"/>
      <c r="C11" s="527"/>
      <c r="D11" s="527"/>
      <c r="E11" s="527"/>
      <c r="F11" s="527"/>
      <c r="G11" s="528"/>
      <c r="H11" s="523"/>
      <c r="I11" s="529"/>
    </row>
    <row r="12" spans="1:9">
      <c r="A12" s="1"/>
      <c r="B12" s="2"/>
      <c r="C12" s="2"/>
      <c r="D12" s="2"/>
      <c r="E12" s="2"/>
      <c r="F12" s="2"/>
      <c r="G12" s="29"/>
      <c r="H12" s="21"/>
      <c r="I12" s="21"/>
    </row>
    <row r="13" spans="1:9">
      <c r="A13" s="5" t="s">
        <v>54</v>
      </c>
      <c r="B13" s="2"/>
      <c r="C13" s="2"/>
      <c r="D13" s="2"/>
      <c r="E13" s="2"/>
      <c r="F13" s="2"/>
      <c r="G13" s="29"/>
      <c r="H13" s="168">
        <f>SUM(H14:H15)</f>
        <v>33000</v>
      </c>
      <c r="I13" s="168">
        <f>SUM(I14:I15)</f>
        <v>21298</v>
      </c>
    </row>
    <row r="14" spans="1:9">
      <c r="A14" s="32" t="s">
        <v>549</v>
      </c>
      <c r="B14" s="2"/>
      <c r="C14" s="2"/>
      <c r="D14" s="2"/>
      <c r="E14" s="2"/>
      <c r="F14" s="2"/>
      <c r="G14" s="29"/>
      <c r="H14" s="85">
        <v>33000</v>
      </c>
      <c r="I14" s="85">
        <v>21298</v>
      </c>
    </row>
    <row r="15" spans="1:9">
      <c r="A15" s="32" t="s">
        <v>550</v>
      </c>
      <c r="B15" s="2"/>
      <c r="C15" s="2"/>
      <c r="D15" s="2"/>
      <c r="E15" s="2"/>
      <c r="F15" s="2"/>
      <c r="G15" s="183"/>
      <c r="H15" s="29">
        <v>0</v>
      </c>
      <c r="I15" s="29">
        <v>0</v>
      </c>
    </row>
    <row r="16" spans="1:9">
      <c r="A16" s="1"/>
      <c r="B16" s="2"/>
      <c r="C16" s="2"/>
      <c r="D16" s="2"/>
      <c r="E16" s="2"/>
      <c r="F16" s="2"/>
      <c r="G16" s="183"/>
      <c r="H16" s="29"/>
      <c r="I16" s="29"/>
    </row>
    <row r="17" spans="1:10">
      <c r="A17" s="463" t="s">
        <v>152</v>
      </c>
      <c r="B17" s="464"/>
      <c r="C17" s="464"/>
      <c r="D17" s="464"/>
      <c r="E17" s="464"/>
      <c r="F17" s="464"/>
      <c r="G17" s="465"/>
      <c r="H17" s="365">
        <v>0</v>
      </c>
      <c r="I17" s="365">
        <v>0</v>
      </c>
    </row>
    <row r="18" spans="1:10">
      <c r="A18" s="1"/>
      <c r="B18" s="2"/>
      <c r="C18" s="2"/>
      <c r="D18" s="2"/>
      <c r="E18" s="2"/>
      <c r="F18" s="2"/>
      <c r="G18" s="29"/>
      <c r="H18" s="85"/>
      <c r="I18" s="85"/>
    </row>
    <row r="19" spans="1:10">
      <c r="A19" s="7"/>
      <c r="B19" s="7"/>
      <c r="C19" s="7"/>
      <c r="D19" s="7"/>
      <c r="E19" s="7"/>
      <c r="F19" s="7"/>
      <c r="G19" s="7"/>
      <c r="H19" s="7"/>
    </row>
    <row r="20" spans="1:10">
      <c r="A20" s="180"/>
      <c r="B20" s="180"/>
      <c r="C20" s="180"/>
      <c r="D20" s="180"/>
      <c r="E20" s="180"/>
      <c r="F20" s="180"/>
      <c r="G20" s="180"/>
      <c r="H20" s="180"/>
      <c r="I20" s="167"/>
      <c r="J20" s="7"/>
    </row>
    <row r="21" spans="1:10" ht="13.5">
      <c r="A21" s="530" t="s">
        <v>652</v>
      </c>
      <c r="B21" s="530"/>
      <c r="C21" s="530"/>
      <c r="D21" s="530"/>
      <c r="E21" s="530"/>
      <c r="F21" s="530"/>
      <c r="G21" s="530"/>
      <c r="H21" s="530"/>
      <c r="I21" s="530"/>
      <c r="J21" s="7"/>
    </row>
    <row r="22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>
      <c r="A23" s="7"/>
      <c r="B23" s="7"/>
      <c r="C23" s="7"/>
      <c r="D23" s="7"/>
      <c r="E23" s="7"/>
      <c r="F23" s="7"/>
      <c r="G23" s="7"/>
      <c r="H23" s="111"/>
      <c r="I23" s="111"/>
      <c r="J23" s="7"/>
    </row>
    <row r="24" spans="1:10">
      <c r="A24" s="7"/>
      <c r="B24" s="7"/>
      <c r="C24" s="7"/>
      <c r="D24" s="7"/>
      <c r="E24" s="7"/>
      <c r="F24" s="7"/>
      <c r="G24" s="7"/>
      <c r="H24" s="111"/>
      <c r="I24" s="111"/>
      <c r="J24" s="7"/>
    </row>
    <row r="25" spans="1:10">
      <c r="A25" s="7"/>
      <c r="B25" s="7"/>
      <c r="C25" s="7"/>
      <c r="D25" s="7"/>
      <c r="E25" s="7"/>
      <c r="F25" s="7"/>
      <c r="G25" s="7"/>
      <c r="H25" s="111"/>
      <c r="I25" s="111"/>
      <c r="J25" s="7"/>
    </row>
    <row r="26" spans="1:10">
      <c r="A26" s="7"/>
      <c r="B26" s="43"/>
      <c r="C26" s="7"/>
      <c r="D26" s="7"/>
      <c r="E26" s="7"/>
      <c r="F26" s="7"/>
      <c r="G26" s="7"/>
      <c r="H26" s="111"/>
      <c r="I26" s="111"/>
      <c r="J26" s="7"/>
    </row>
    <row r="27" spans="1:10">
      <c r="A27" s="7"/>
      <c r="B27" s="7"/>
      <c r="C27" s="7"/>
      <c r="D27" s="7"/>
      <c r="E27" s="7"/>
      <c r="F27" s="7"/>
      <c r="G27" s="7"/>
      <c r="H27" s="111"/>
      <c r="I27" s="111"/>
      <c r="J27" s="7"/>
    </row>
    <row r="28" spans="1:10">
      <c r="A28" s="7"/>
      <c r="B28" s="43"/>
      <c r="C28" s="7"/>
      <c r="D28" s="7"/>
      <c r="E28" s="7"/>
      <c r="F28" s="7"/>
      <c r="G28" s="7"/>
      <c r="H28" s="111"/>
      <c r="I28" s="111"/>
      <c r="J28" s="7"/>
    </row>
    <row r="29" spans="1:10">
      <c r="A29" s="7"/>
      <c r="B29" s="43"/>
      <c r="C29" s="7"/>
      <c r="D29" s="7"/>
      <c r="E29" s="7"/>
      <c r="F29" s="7"/>
      <c r="G29" s="7"/>
      <c r="H29" s="111"/>
      <c r="I29" s="111"/>
      <c r="J29" s="7"/>
    </row>
    <row r="30" spans="1:10">
      <c r="A30" s="7"/>
      <c r="B30" s="43"/>
      <c r="C30" s="7"/>
      <c r="D30" s="7"/>
      <c r="E30" s="7"/>
      <c r="F30" s="7"/>
      <c r="G30" s="7"/>
      <c r="H30" s="111"/>
      <c r="I30" s="111"/>
      <c r="J30" s="7"/>
    </row>
    <row r="31" spans="1:10">
      <c r="A31" s="7"/>
      <c r="B31" s="43"/>
      <c r="C31" s="7"/>
      <c r="D31" s="7"/>
      <c r="E31" s="7"/>
      <c r="F31" s="7"/>
      <c r="G31" s="7"/>
      <c r="H31" s="111"/>
      <c r="I31" s="111"/>
      <c r="J31" s="7"/>
    </row>
    <row r="32" spans="1:10">
      <c r="A32" s="7"/>
      <c r="B32" s="43"/>
      <c r="C32" s="7"/>
      <c r="D32" s="7"/>
      <c r="E32" s="7"/>
      <c r="F32" s="7"/>
      <c r="G32" s="7"/>
      <c r="H32" s="111"/>
      <c r="I32" s="111"/>
      <c r="J32" s="7"/>
    </row>
    <row r="33" spans="1:10">
      <c r="A33" s="7"/>
      <c r="B33" s="43"/>
      <c r="C33" s="7"/>
      <c r="D33" s="7"/>
      <c r="E33" s="7"/>
      <c r="F33" s="7"/>
      <c r="G33" s="7"/>
      <c r="H33" s="111"/>
      <c r="I33" s="111"/>
      <c r="J33" s="7"/>
    </row>
    <row r="34" spans="1:10">
      <c r="A34" s="7"/>
      <c r="B34" s="43"/>
      <c r="C34" s="7"/>
      <c r="D34" s="7"/>
      <c r="E34" s="7"/>
      <c r="F34" s="7"/>
      <c r="G34" s="7"/>
      <c r="H34" s="111"/>
      <c r="I34" s="111"/>
      <c r="J34" s="7"/>
    </row>
    <row r="35" spans="1:10">
      <c r="A35" s="7"/>
      <c r="B35" s="43"/>
      <c r="C35" s="7"/>
      <c r="D35" s="7"/>
      <c r="E35" s="7"/>
      <c r="F35" s="7"/>
      <c r="G35" s="7"/>
      <c r="H35" s="111"/>
      <c r="I35" s="111"/>
      <c r="J35" s="7"/>
    </row>
    <row r="36" spans="1:10">
      <c r="A36" s="7"/>
      <c r="B36" s="43"/>
      <c r="C36" s="7"/>
      <c r="D36" s="7"/>
      <c r="E36" s="7"/>
      <c r="F36" s="7"/>
      <c r="G36" s="7"/>
      <c r="H36" s="111"/>
      <c r="I36" s="111"/>
      <c r="J36" s="7"/>
    </row>
    <row r="37" spans="1:10">
      <c r="A37" s="7"/>
      <c r="B37" s="43"/>
      <c r="C37" s="7"/>
      <c r="D37" s="7"/>
      <c r="E37" s="7"/>
      <c r="F37" s="7"/>
      <c r="G37" s="7"/>
      <c r="H37" s="111"/>
      <c r="I37" s="111"/>
      <c r="J37" s="7"/>
    </row>
    <row r="38" spans="1:10">
      <c r="A38" s="7"/>
      <c r="B38" s="7"/>
      <c r="C38" s="7"/>
      <c r="D38" s="7"/>
      <c r="E38" s="7"/>
      <c r="F38" s="7"/>
      <c r="G38" s="7"/>
      <c r="H38" s="111"/>
      <c r="I38" s="111"/>
      <c r="J38" s="7"/>
    </row>
    <row r="39" spans="1:10">
      <c r="A39" s="7"/>
      <c r="B39" s="7"/>
      <c r="C39" s="7"/>
      <c r="D39" s="7"/>
      <c r="E39" s="7"/>
      <c r="F39" s="7"/>
      <c r="G39" s="7"/>
      <c r="H39" s="111"/>
      <c r="I39" s="111"/>
      <c r="J39" s="7"/>
    </row>
    <row r="40" spans="1:10">
      <c r="A40" s="7"/>
      <c r="B40" s="43"/>
      <c r="C40" s="7"/>
      <c r="D40" s="7"/>
      <c r="E40" s="7"/>
      <c r="F40" s="7"/>
      <c r="G40" s="7"/>
      <c r="H40" s="111"/>
      <c r="I40" s="111"/>
      <c r="J40" s="7"/>
    </row>
    <row r="41" spans="1:10">
      <c r="A41" s="7"/>
      <c r="B41" s="43"/>
      <c r="C41" s="7"/>
      <c r="D41" s="7"/>
      <c r="E41" s="7"/>
      <c r="F41" s="7"/>
      <c r="G41" s="7"/>
      <c r="H41" s="111"/>
      <c r="I41" s="111"/>
      <c r="J41" s="7"/>
    </row>
    <row r="42" spans="1:10">
      <c r="A42" s="7"/>
      <c r="B42" s="43"/>
      <c r="C42" s="7"/>
      <c r="D42" s="7"/>
      <c r="E42" s="7"/>
      <c r="F42" s="7"/>
      <c r="G42" s="7"/>
      <c r="H42" s="111"/>
      <c r="I42" s="111"/>
      <c r="J42" s="7"/>
    </row>
    <row r="43" spans="1:10">
      <c r="A43" s="7"/>
      <c r="B43" s="43"/>
      <c r="C43" s="7"/>
      <c r="D43" s="7"/>
      <c r="E43" s="7"/>
      <c r="F43" s="7"/>
      <c r="G43" s="7"/>
      <c r="H43" s="111"/>
      <c r="I43" s="111"/>
      <c r="J43" s="7"/>
    </row>
    <row r="44" spans="1:10">
      <c r="A44" s="7"/>
      <c r="B44" s="43"/>
      <c r="C44" s="7"/>
      <c r="D44" s="7"/>
      <c r="E44" s="7"/>
      <c r="F44" s="7"/>
      <c r="G44" s="7"/>
      <c r="H44" s="111"/>
      <c r="I44" s="111"/>
      <c r="J44" s="7"/>
    </row>
    <row r="45" spans="1:10">
      <c r="A45" s="7"/>
      <c r="B45" s="43"/>
      <c r="C45" s="7"/>
      <c r="D45" s="7"/>
      <c r="E45" s="7"/>
      <c r="F45" s="7"/>
      <c r="G45" s="7"/>
      <c r="H45" s="111"/>
      <c r="I45" s="111"/>
      <c r="J45" s="7"/>
    </row>
    <row r="46" spans="1:10">
      <c r="A46" s="7"/>
      <c r="B46" s="7"/>
      <c r="C46" s="7"/>
      <c r="D46" s="7"/>
      <c r="E46" s="7"/>
      <c r="F46" s="7"/>
      <c r="G46" s="7"/>
      <c r="H46" s="111"/>
      <c r="I46" s="111"/>
      <c r="J46" s="7"/>
    </row>
    <row r="47" spans="1:10">
      <c r="A47" s="520"/>
      <c r="B47" s="520"/>
      <c r="C47" s="520"/>
      <c r="D47" s="520"/>
      <c r="E47" s="520"/>
      <c r="F47" s="520"/>
      <c r="G47" s="520"/>
      <c r="H47" s="111"/>
      <c r="I47" s="111"/>
      <c r="J47" s="7"/>
    </row>
    <row r="48" spans="1:10">
      <c r="A48" s="7"/>
      <c r="B48" s="7"/>
      <c r="C48" s="7"/>
      <c r="D48" s="7"/>
      <c r="E48" s="7"/>
      <c r="F48" s="7"/>
      <c r="G48" s="7"/>
      <c r="H48" s="111"/>
      <c r="I48" s="111"/>
      <c r="J48" s="7"/>
    </row>
    <row r="49" spans="1:10">
      <c r="A49" s="521"/>
      <c r="B49" s="521"/>
      <c r="C49" s="521"/>
      <c r="D49" s="521"/>
      <c r="E49" s="521"/>
      <c r="F49" s="521"/>
      <c r="G49" s="521"/>
      <c r="H49" s="265"/>
      <c r="I49" s="265"/>
      <c r="J49" s="7"/>
    </row>
    <row r="50" spans="1:10">
      <c r="A50" s="7"/>
      <c r="B50" s="7"/>
      <c r="C50" s="7"/>
      <c r="D50" s="7"/>
      <c r="E50" s="7"/>
      <c r="F50" s="7"/>
      <c r="G50" s="7"/>
      <c r="H50" s="111"/>
      <c r="I50" s="111"/>
      <c r="J50" s="7"/>
    </row>
    <row r="51" spans="1:10">
      <c r="A51" s="7"/>
      <c r="B51" s="7"/>
      <c r="C51" s="7"/>
      <c r="D51" s="7"/>
      <c r="E51" s="7"/>
      <c r="F51" s="7"/>
      <c r="G51" s="7"/>
      <c r="H51" s="111"/>
      <c r="I51" s="111"/>
      <c r="J51" s="7"/>
    </row>
    <row r="52" spans="1:10">
      <c r="A52" s="7"/>
      <c r="B52" s="7"/>
      <c r="C52" s="7"/>
      <c r="D52" s="7"/>
      <c r="E52" s="7"/>
      <c r="F52" s="7"/>
      <c r="G52" s="7"/>
      <c r="H52" s="111"/>
      <c r="I52" s="189"/>
    </row>
    <row r="53" spans="1:10">
      <c r="A53" s="7"/>
      <c r="B53" s="7"/>
      <c r="C53" s="7"/>
      <c r="D53" s="7"/>
      <c r="E53" s="7"/>
      <c r="F53" s="7"/>
      <c r="G53" s="7"/>
      <c r="H53" s="111"/>
      <c r="I53" s="189"/>
    </row>
    <row r="54" spans="1:10">
      <c r="A54" s="7"/>
      <c r="B54" s="7"/>
      <c r="C54" s="7"/>
      <c r="D54" s="7"/>
      <c r="E54" s="7"/>
      <c r="F54" s="7"/>
      <c r="G54" s="7"/>
      <c r="H54" s="111"/>
      <c r="I54" s="189"/>
    </row>
    <row r="55" spans="1:10">
      <c r="A55" s="7"/>
      <c r="B55" s="7"/>
      <c r="C55" s="7"/>
      <c r="D55" s="7"/>
      <c r="E55" s="7"/>
      <c r="F55" s="7"/>
      <c r="G55" s="7"/>
      <c r="H55" s="111"/>
      <c r="I55" s="189"/>
    </row>
    <row r="56" spans="1:10">
      <c r="A56" s="7"/>
      <c r="B56" s="7"/>
      <c r="C56" s="7"/>
      <c r="D56" s="7"/>
      <c r="E56" s="7"/>
      <c r="F56" s="7"/>
      <c r="G56" s="7"/>
      <c r="H56" s="111"/>
      <c r="I56" s="189"/>
    </row>
    <row r="57" spans="1:10">
      <c r="A57" s="7"/>
      <c r="B57" s="7"/>
      <c r="C57" s="7"/>
      <c r="D57" s="7"/>
      <c r="E57" s="7"/>
      <c r="F57" s="7"/>
      <c r="G57" s="7"/>
      <c r="H57" s="7"/>
    </row>
    <row r="58" spans="1:10">
      <c r="A58" s="7"/>
      <c r="B58" s="7"/>
      <c r="C58" s="7"/>
      <c r="D58" s="7"/>
      <c r="E58" s="7"/>
      <c r="F58" s="7"/>
      <c r="G58" s="7"/>
      <c r="H58" s="7"/>
    </row>
    <row r="59" spans="1:10">
      <c r="A59" s="7"/>
      <c r="B59" s="7"/>
      <c r="C59" s="7"/>
      <c r="D59" s="7"/>
      <c r="E59" s="7"/>
      <c r="F59" s="7"/>
      <c r="G59" s="7"/>
      <c r="H59" s="7"/>
    </row>
    <row r="60" spans="1:10">
      <c r="A60" s="7"/>
      <c r="B60" s="7"/>
      <c r="C60" s="7"/>
      <c r="D60" s="7"/>
      <c r="E60" s="7"/>
      <c r="F60" s="7"/>
      <c r="G60" s="7"/>
      <c r="H60" s="7"/>
    </row>
    <row r="61" spans="1:10">
      <c r="A61" s="7"/>
      <c r="B61" s="7"/>
      <c r="C61" s="7"/>
      <c r="D61" s="7"/>
      <c r="E61" s="7"/>
      <c r="F61" s="7"/>
      <c r="G61" s="7"/>
      <c r="H61" s="7"/>
    </row>
    <row r="62" spans="1:10">
      <c r="A62" s="7"/>
      <c r="B62" s="7"/>
      <c r="C62" s="7"/>
      <c r="D62" s="7"/>
      <c r="E62" s="7"/>
      <c r="F62" s="7"/>
      <c r="G62" s="7"/>
      <c r="H62" s="7"/>
    </row>
    <row r="63" spans="1:10">
      <c r="A63" s="7"/>
      <c r="B63" s="7"/>
      <c r="C63" s="7"/>
      <c r="D63" s="7"/>
      <c r="E63" s="7"/>
      <c r="F63" s="7"/>
      <c r="G63" s="7"/>
      <c r="H63" s="7"/>
    </row>
    <row r="64" spans="1:10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</sheetData>
  <mergeCells count="10">
    <mergeCell ref="A47:G47"/>
    <mergeCell ref="A49:G49"/>
    <mergeCell ref="A3:I3"/>
    <mergeCell ref="A4:I4"/>
    <mergeCell ref="A5:I5"/>
    <mergeCell ref="H10:H11"/>
    <mergeCell ref="A10:G11"/>
    <mergeCell ref="I10:I11"/>
    <mergeCell ref="A17:G17"/>
    <mergeCell ref="A21:I21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L31"/>
  <sheetViews>
    <sheetView view="pageBreakPreview" zoomScale="60" zoomScaleNormal="100" workbookViewId="0">
      <selection activeCell="A30" sqref="A30:G30"/>
    </sheetView>
  </sheetViews>
  <sheetFormatPr defaultRowHeight="12.75"/>
  <cols>
    <col min="1" max="1" width="28" customWidth="1"/>
    <col min="3" max="3" width="9" customWidth="1"/>
    <col min="5" max="5" width="9" customWidth="1"/>
    <col min="9" max="9" width="14.42578125" customWidth="1"/>
    <col min="10" max="10" width="15.140625" customWidth="1"/>
    <col min="11" max="11" width="9.42578125" customWidth="1"/>
    <col min="12" max="12" width="14.7109375" customWidth="1"/>
  </cols>
  <sheetData>
    <row r="1" spans="1:12">
      <c r="G1" s="18"/>
      <c r="H1" s="18"/>
      <c r="I1" s="515"/>
      <c r="J1" s="515"/>
      <c r="K1" s="83"/>
      <c r="L1" s="83"/>
    </row>
    <row r="2" spans="1:12">
      <c r="G2" s="18"/>
      <c r="H2" s="18"/>
      <c r="K2" s="37"/>
      <c r="L2" s="37"/>
    </row>
    <row r="3" spans="1:12">
      <c r="A3" s="403" t="s">
        <v>592</v>
      </c>
      <c r="B3" s="403"/>
      <c r="C3" s="403"/>
      <c r="D3" s="403"/>
      <c r="E3" s="403"/>
      <c r="F3" s="403"/>
      <c r="G3" s="403"/>
      <c r="H3" s="403"/>
      <c r="I3" s="403"/>
      <c r="J3" s="403"/>
      <c r="K3" s="19"/>
      <c r="L3" s="19"/>
    </row>
    <row r="4" spans="1:12">
      <c r="A4" s="403" t="s">
        <v>55</v>
      </c>
      <c r="B4" s="403"/>
      <c r="C4" s="403"/>
      <c r="D4" s="403"/>
      <c r="E4" s="403"/>
      <c r="F4" s="403"/>
      <c r="G4" s="403"/>
      <c r="H4" s="403"/>
      <c r="I4" s="403"/>
      <c r="J4" s="403"/>
      <c r="K4" s="19"/>
      <c r="L4" s="19"/>
    </row>
    <row r="5" spans="1:12" ht="14.25">
      <c r="A5" s="403" t="s">
        <v>653</v>
      </c>
      <c r="B5" s="403"/>
      <c r="C5" s="403"/>
      <c r="D5" s="403"/>
      <c r="E5" s="403"/>
      <c r="F5" s="403"/>
      <c r="G5" s="403"/>
      <c r="H5" s="403"/>
      <c r="I5" s="403"/>
      <c r="J5" s="403"/>
      <c r="K5" s="19"/>
      <c r="L5" s="19"/>
    </row>
    <row r="9" spans="1:12">
      <c r="J9" s="44" t="s">
        <v>56</v>
      </c>
    </row>
    <row r="11" spans="1:12" s="9" customFormat="1">
      <c r="A11" s="5" t="s">
        <v>388</v>
      </c>
      <c r="B11" s="27"/>
      <c r="C11" s="42"/>
      <c r="D11" s="22" t="s">
        <v>287</v>
      </c>
      <c r="E11" s="22" t="s">
        <v>39</v>
      </c>
      <c r="F11" s="22" t="s">
        <v>40</v>
      </c>
      <c r="G11" s="22" t="s">
        <v>449</v>
      </c>
      <c r="H11" s="22" t="s">
        <v>504</v>
      </c>
      <c r="I11" s="22" t="s">
        <v>59</v>
      </c>
      <c r="J11" s="22" t="s">
        <v>370</v>
      </c>
    </row>
    <row r="12" spans="1:12">
      <c r="A12" s="1"/>
      <c r="B12" s="2"/>
      <c r="C12" s="29"/>
      <c r="D12" s="85"/>
      <c r="E12" s="85"/>
      <c r="F12" s="85"/>
      <c r="G12" s="85"/>
      <c r="H12" s="85"/>
      <c r="I12" s="85"/>
      <c r="J12" s="21"/>
    </row>
    <row r="13" spans="1:12">
      <c r="A13" s="443" t="s">
        <v>390</v>
      </c>
      <c r="B13" s="414"/>
      <c r="C13" s="415"/>
      <c r="D13" s="85"/>
      <c r="E13" s="85"/>
      <c r="F13" s="85"/>
      <c r="G13" s="85"/>
      <c r="H13" s="85"/>
      <c r="I13" s="85"/>
      <c r="J13" s="21"/>
    </row>
    <row r="14" spans="1:12">
      <c r="A14" s="1"/>
      <c r="B14" s="2"/>
      <c r="C14" s="29"/>
      <c r="D14" s="85"/>
      <c r="E14" s="85"/>
      <c r="F14" s="85"/>
      <c r="G14" s="85"/>
      <c r="H14" s="85"/>
      <c r="I14" s="85"/>
      <c r="J14" s="21"/>
    </row>
    <row r="15" spans="1:12">
      <c r="A15" s="443" t="s">
        <v>429</v>
      </c>
      <c r="B15" s="414"/>
      <c r="C15" s="415"/>
      <c r="D15" s="85"/>
      <c r="E15" s="85"/>
      <c r="F15" s="85"/>
      <c r="G15" s="85"/>
      <c r="H15" s="85"/>
      <c r="I15" s="85"/>
      <c r="J15" s="21"/>
    </row>
    <row r="16" spans="1:12">
      <c r="A16" s="31"/>
      <c r="B16" s="2"/>
      <c r="C16" s="29"/>
      <c r="D16" s="85"/>
      <c r="E16" s="85"/>
      <c r="F16" s="85"/>
      <c r="G16" s="85"/>
      <c r="H16" s="85"/>
      <c r="I16" s="85"/>
      <c r="J16" s="21"/>
    </row>
    <row r="17" spans="1:10">
      <c r="A17" s="443" t="s">
        <v>430</v>
      </c>
      <c r="B17" s="414"/>
      <c r="C17" s="415"/>
      <c r="D17" s="85"/>
      <c r="E17" s="85"/>
      <c r="F17" s="85"/>
      <c r="G17" s="85"/>
      <c r="H17" s="85"/>
      <c r="I17" s="85"/>
      <c r="J17" s="21"/>
    </row>
    <row r="18" spans="1:10">
      <c r="A18" s="5"/>
      <c r="B18" s="2"/>
      <c r="C18" s="29"/>
      <c r="D18" s="85"/>
      <c r="E18" s="85"/>
      <c r="F18" s="85"/>
      <c r="G18" s="85"/>
      <c r="H18" s="85"/>
      <c r="I18" s="85"/>
      <c r="J18" s="21"/>
    </row>
    <row r="19" spans="1:10">
      <c r="A19" s="443" t="s">
        <v>391</v>
      </c>
      <c r="B19" s="414"/>
      <c r="C19" s="415"/>
      <c r="D19" s="168"/>
      <c r="E19" s="168"/>
      <c r="F19" s="168"/>
      <c r="G19" s="168"/>
      <c r="H19" s="168"/>
      <c r="I19" s="168"/>
      <c r="J19" s="21"/>
    </row>
    <row r="20" spans="1:10" s="10" customFormat="1">
      <c r="A20" s="32"/>
      <c r="B20" s="41"/>
      <c r="C20" s="30"/>
      <c r="D20" s="169"/>
      <c r="E20" s="169"/>
      <c r="F20" s="169"/>
      <c r="G20" s="169"/>
      <c r="H20" s="169"/>
      <c r="I20" s="187"/>
      <c r="J20" s="34"/>
    </row>
    <row r="21" spans="1:10">
      <c r="A21" s="443" t="s">
        <v>392</v>
      </c>
      <c r="B21" s="414"/>
      <c r="C21" s="415"/>
      <c r="D21" s="85"/>
      <c r="E21" s="85"/>
      <c r="F21" s="85"/>
      <c r="G21" s="85"/>
      <c r="H21" s="85"/>
      <c r="I21" s="201"/>
      <c r="J21" s="35"/>
    </row>
    <row r="22" spans="1:10">
      <c r="A22" s="5"/>
      <c r="B22" s="2"/>
      <c r="C22" s="29"/>
      <c r="D22" s="85"/>
      <c r="E22" s="85"/>
      <c r="F22" s="85"/>
      <c r="G22" s="85"/>
      <c r="H22" s="85"/>
      <c r="I22" s="201"/>
      <c r="J22" s="35"/>
    </row>
    <row r="23" spans="1:10">
      <c r="A23" s="443" t="s">
        <v>393</v>
      </c>
      <c r="B23" s="414"/>
      <c r="C23" s="415"/>
      <c r="D23" s="168">
        <f>SUM(D26:D27)</f>
        <v>263</v>
      </c>
      <c r="E23" s="168">
        <f t="shared" ref="E23:I23" si="0">SUM(E26:E27)</f>
        <v>5000</v>
      </c>
      <c r="F23" s="168">
        <f t="shared" si="0"/>
        <v>5000</v>
      </c>
      <c r="G23" s="168">
        <f t="shared" si="0"/>
        <v>0</v>
      </c>
      <c r="H23" s="168">
        <f t="shared" si="0"/>
        <v>0</v>
      </c>
      <c r="I23" s="168">
        <f t="shared" si="0"/>
        <v>10263</v>
      </c>
      <c r="J23" s="35"/>
    </row>
    <row r="24" spans="1:10" hidden="1">
      <c r="A24" s="32"/>
      <c r="B24" s="2"/>
      <c r="C24" s="29"/>
      <c r="D24" s="85"/>
      <c r="E24" s="85"/>
      <c r="F24" s="85"/>
      <c r="G24" s="85"/>
      <c r="H24" s="85"/>
      <c r="I24" s="182"/>
      <c r="J24" s="35"/>
    </row>
    <row r="25" spans="1:10" hidden="1">
      <c r="A25" s="32"/>
      <c r="B25" s="2"/>
      <c r="C25" s="29"/>
      <c r="D25" s="85"/>
      <c r="E25" s="85"/>
      <c r="F25" s="85"/>
      <c r="G25" s="85"/>
      <c r="H25" s="85"/>
      <c r="I25" s="182"/>
      <c r="J25" s="35"/>
    </row>
    <row r="26" spans="1:10">
      <c r="A26" s="32" t="s">
        <v>41</v>
      </c>
      <c r="B26" s="2"/>
      <c r="C26" s="29"/>
      <c r="D26" s="85">
        <v>263</v>
      </c>
      <c r="E26" s="85"/>
      <c r="F26" s="85"/>
      <c r="G26" s="85"/>
      <c r="H26" s="85"/>
      <c r="I26" s="182">
        <f>SUM(D26:H26)</f>
        <v>263</v>
      </c>
      <c r="J26" s="201"/>
    </row>
    <row r="27" spans="1:10">
      <c r="A27" s="32" t="s">
        <v>598</v>
      </c>
      <c r="B27" s="2"/>
      <c r="C27" s="29"/>
      <c r="D27" s="85"/>
      <c r="E27" s="85">
        <v>5000</v>
      </c>
      <c r="F27" s="85">
        <v>5000</v>
      </c>
      <c r="G27" s="85"/>
      <c r="H27" s="85"/>
      <c r="I27" s="182">
        <f>SUM(D27:H27)</f>
        <v>10000</v>
      </c>
      <c r="J27" s="21"/>
    </row>
    <row r="28" spans="1:10" s="9" customFormat="1">
      <c r="A28" s="443" t="s">
        <v>395</v>
      </c>
      <c r="B28" s="414"/>
      <c r="C28" s="415"/>
      <c r="D28" s="168">
        <f t="shared" ref="D28:I28" si="1">D13+D15+D17+D19+D21+D23</f>
        <v>263</v>
      </c>
      <c r="E28" s="168">
        <f>E13+E15+E17+E19+E21+E23</f>
        <v>5000</v>
      </c>
      <c r="F28" s="168">
        <f t="shared" ref="F28:H28" si="2">F13+F15+F17+F19+F21+F23</f>
        <v>5000</v>
      </c>
      <c r="G28" s="168">
        <f t="shared" si="2"/>
        <v>0</v>
      </c>
      <c r="H28" s="168">
        <f t="shared" si="2"/>
        <v>0</v>
      </c>
      <c r="I28" s="168">
        <f t="shared" si="1"/>
        <v>10263</v>
      </c>
      <c r="J28" s="20"/>
    </row>
    <row r="30" spans="1:10" ht="14.25">
      <c r="A30" s="409" t="s">
        <v>678</v>
      </c>
      <c r="B30" s="408"/>
      <c r="C30" s="408"/>
      <c r="D30" s="408"/>
      <c r="E30" s="408"/>
      <c r="F30" s="408"/>
      <c r="G30" s="408"/>
    </row>
    <row r="31" spans="1:10">
      <c r="A31" s="10"/>
    </row>
  </sheetData>
  <mergeCells count="12">
    <mergeCell ref="A30:G30"/>
    <mergeCell ref="I1:J1"/>
    <mergeCell ref="A3:J3"/>
    <mergeCell ref="A4:J4"/>
    <mergeCell ref="A5:J5"/>
    <mergeCell ref="A21:C21"/>
    <mergeCell ref="A23:C23"/>
    <mergeCell ref="A28:C28"/>
    <mergeCell ref="A13:C13"/>
    <mergeCell ref="A15:C15"/>
    <mergeCell ref="A17:C17"/>
    <mergeCell ref="A19:C19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2060"/>
  </sheetPr>
  <dimension ref="A3:P140"/>
  <sheetViews>
    <sheetView view="pageBreakPreview" topLeftCell="A91" zoomScale="60" zoomScaleNormal="100" workbookViewId="0">
      <selection activeCell="M99" sqref="M99"/>
    </sheetView>
  </sheetViews>
  <sheetFormatPr defaultRowHeight="12.75"/>
  <cols>
    <col min="1" max="1" width="33.28515625" customWidth="1"/>
    <col min="2" max="14" width="9.5703125" customWidth="1"/>
  </cols>
  <sheetData>
    <row r="3" spans="1:16" s="8" customFormat="1">
      <c r="A3" s="403" t="s">
        <v>593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</row>
    <row r="4" spans="1:16" ht="14.25">
      <c r="A4" s="403" t="s">
        <v>655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</row>
    <row r="5" spans="1:16" s="9" customFormat="1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6" s="9" customFormat="1">
      <c r="A6" s="9" t="s">
        <v>60</v>
      </c>
    </row>
    <row r="7" spans="1:16" s="9" customFormat="1" ht="15.75">
      <c r="A7" s="531" t="s">
        <v>57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</row>
    <row r="8" spans="1:16" s="9" customFormat="1">
      <c r="A8" s="20" t="s">
        <v>386</v>
      </c>
      <c r="B8" s="22" t="s">
        <v>98</v>
      </c>
      <c r="C8" s="22" t="s">
        <v>99</v>
      </c>
      <c r="D8" s="22" t="s">
        <v>100</v>
      </c>
      <c r="E8" s="22" t="s">
        <v>101</v>
      </c>
      <c r="F8" s="22" t="s">
        <v>102</v>
      </c>
      <c r="G8" s="22" t="s">
        <v>103</v>
      </c>
      <c r="H8" s="22" t="s">
        <v>104</v>
      </c>
      <c r="I8" s="22" t="s">
        <v>105</v>
      </c>
      <c r="J8" s="22" t="s">
        <v>106</v>
      </c>
      <c r="K8" s="22" t="s">
        <v>107</v>
      </c>
      <c r="L8" s="22" t="s">
        <v>108</v>
      </c>
      <c r="M8" s="22" t="s">
        <v>109</v>
      </c>
      <c r="N8" s="22" t="s">
        <v>110</v>
      </c>
    </row>
    <row r="9" spans="1:16" s="17" customFormat="1" ht="25.5">
      <c r="A9" s="93" t="s">
        <v>451</v>
      </c>
      <c r="B9" s="169">
        <f>292963/12</f>
        <v>24413.583333333332</v>
      </c>
      <c r="C9" s="169">
        <f>292963/12</f>
        <v>24413.583333333332</v>
      </c>
      <c r="D9" s="169">
        <f>292963/12</f>
        <v>24413.583333333332</v>
      </c>
      <c r="E9" s="169">
        <f t="shared" ref="E9:M9" si="0">292963/12</f>
        <v>24413.583333333332</v>
      </c>
      <c r="F9" s="169">
        <f t="shared" si="0"/>
        <v>24413.583333333332</v>
      </c>
      <c r="G9" s="169">
        <f t="shared" si="0"/>
        <v>24413.583333333332</v>
      </c>
      <c r="H9" s="169">
        <f t="shared" si="0"/>
        <v>24413.583333333332</v>
      </c>
      <c r="I9" s="169">
        <f t="shared" si="0"/>
        <v>24413.583333333332</v>
      </c>
      <c r="J9" s="169">
        <f t="shared" si="0"/>
        <v>24413.583333333332</v>
      </c>
      <c r="K9" s="169">
        <f t="shared" si="0"/>
        <v>24413.583333333332</v>
      </c>
      <c r="L9" s="169">
        <f t="shared" si="0"/>
        <v>24413.583333333332</v>
      </c>
      <c r="M9" s="169">
        <f t="shared" si="0"/>
        <v>24413.583333333332</v>
      </c>
      <c r="N9" s="169">
        <f>SUM(B9:M9)</f>
        <v>292963</v>
      </c>
    </row>
    <row r="10" spans="1:16">
      <c r="A10" s="94" t="s">
        <v>452</v>
      </c>
      <c r="B10" s="169">
        <f>213307/12</f>
        <v>17775.583333333332</v>
      </c>
      <c r="C10" s="169">
        <v>17776</v>
      </c>
      <c r="D10" s="169">
        <v>17776</v>
      </c>
      <c r="E10" s="169">
        <v>17776</v>
      </c>
      <c r="F10" s="169">
        <v>17776</v>
      </c>
      <c r="G10" s="169">
        <v>17776</v>
      </c>
      <c r="H10" s="169">
        <v>17776</v>
      </c>
      <c r="I10" s="169">
        <v>17776</v>
      </c>
      <c r="J10" s="169">
        <v>17776</v>
      </c>
      <c r="K10" s="169">
        <v>17776</v>
      </c>
      <c r="L10" s="169">
        <v>17776</v>
      </c>
      <c r="M10" s="169">
        <v>17771</v>
      </c>
      <c r="N10" s="169">
        <f>SUM(B10:M10)</f>
        <v>213306.58333333331</v>
      </c>
    </row>
    <row r="11" spans="1:16">
      <c r="A11" s="94" t="s">
        <v>453</v>
      </c>
      <c r="B11" s="169">
        <v>2251</v>
      </c>
      <c r="C11" s="169">
        <v>2251</v>
      </c>
      <c r="D11" s="169">
        <v>2251</v>
      </c>
      <c r="E11" s="169">
        <v>2251</v>
      </c>
      <c r="F11" s="169">
        <v>2251</v>
      </c>
      <c r="G11" s="169">
        <v>2251</v>
      </c>
      <c r="H11" s="169">
        <v>2251</v>
      </c>
      <c r="I11" s="169">
        <v>2251</v>
      </c>
      <c r="J11" s="169">
        <v>2251</v>
      </c>
      <c r="K11" s="169">
        <v>2251</v>
      </c>
      <c r="L11" s="169">
        <v>2251</v>
      </c>
      <c r="M11" s="169">
        <v>2250</v>
      </c>
      <c r="N11" s="169">
        <f>SUM(B11:M11)</f>
        <v>27011</v>
      </c>
      <c r="P11" s="357"/>
    </row>
    <row r="12" spans="1:16" ht="12.75" customHeight="1">
      <c r="A12" s="93" t="s">
        <v>321</v>
      </c>
      <c r="B12" s="169"/>
      <c r="C12" s="169"/>
      <c r="D12" s="169">
        <v>30639</v>
      </c>
      <c r="E12" s="169"/>
      <c r="F12" s="169"/>
      <c r="G12" s="169"/>
      <c r="H12" s="169"/>
      <c r="I12" s="169">
        <f>74733-30639</f>
        <v>44094</v>
      </c>
      <c r="J12" s="169"/>
      <c r="K12" s="169"/>
      <c r="L12" s="169"/>
      <c r="M12" s="169"/>
      <c r="N12" s="169">
        <f>SUM(B12:M12)</f>
        <v>74733</v>
      </c>
      <c r="P12" s="7"/>
    </row>
    <row r="13" spans="1:16">
      <c r="A13" s="93" t="s">
        <v>121</v>
      </c>
      <c r="B13" s="169">
        <v>29</v>
      </c>
      <c r="C13" s="169">
        <v>29</v>
      </c>
      <c r="D13" s="169">
        <v>29</v>
      </c>
      <c r="E13" s="169">
        <v>29</v>
      </c>
      <c r="F13" s="169">
        <v>29</v>
      </c>
      <c r="G13" s="169">
        <v>29</v>
      </c>
      <c r="H13" s="169">
        <v>29</v>
      </c>
      <c r="I13" s="169">
        <v>29</v>
      </c>
      <c r="J13" s="169">
        <v>29</v>
      </c>
      <c r="K13" s="169">
        <v>29</v>
      </c>
      <c r="L13" s="169">
        <v>29</v>
      </c>
      <c r="M13" s="169">
        <v>31</v>
      </c>
      <c r="N13" s="169">
        <f>SUM(B13:M13)</f>
        <v>350</v>
      </c>
      <c r="P13" s="357"/>
    </row>
    <row r="14" spans="1:16" ht="38.25">
      <c r="A14" s="93" t="s">
        <v>289</v>
      </c>
      <c r="B14" s="173"/>
      <c r="C14" s="173"/>
      <c r="D14" s="173"/>
      <c r="E14" s="173"/>
      <c r="F14" s="173"/>
      <c r="G14" s="173"/>
      <c r="H14" s="173"/>
      <c r="I14" s="173">
        <v>60228</v>
      </c>
      <c r="J14" s="173"/>
      <c r="K14" s="173"/>
      <c r="L14" s="173"/>
      <c r="M14" s="173"/>
      <c r="N14" s="173"/>
    </row>
    <row r="15" spans="1:16" s="9" customFormat="1">
      <c r="A15" s="93" t="s">
        <v>122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6">
      <c r="A16" s="93" t="s">
        <v>123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6">
      <c r="A17" s="34" t="s">
        <v>124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6" ht="15.75">
      <c r="A18" s="92" t="s">
        <v>114</v>
      </c>
      <c r="B18" s="168">
        <f>SUM(B9:B17)</f>
        <v>44469.166666666664</v>
      </c>
      <c r="C18" s="168">
        <f t="shared" ref="C18:M18" si="1">SUM(C9:C17)</f>
        <v>44469.583333333328</v>
      </c>
      <c r="D18" s="168">
        <f t="shared" si="1"/>
        <v>75108.583333333328</v>
      </c>
      <c r="E18" s="168">
        <f t="shared" si="1"/>
        <v>44469.583333333328</v>
      </c>
      <c r="F18" s="168">
        <f t="shared" si="1"/>
        <v>44469.583333333328</v>
      </c>
      <c r="G18" s="168">
        <f t="shared" si="1"/>
        <v>44469.583333333328</v>
      </c>
      <c r="H18" s="168">
        <f t="shared" si="1"/>
        <v>44469.583333333328</v>
      </c>
      <c r="I18" s="168">
        <f t="shared" si="1"/>
        <v>148791.58333333331</v>
      </c>
      <c r="J18" s="168">
        <f t="shared" si="1"/>
        <v>44469.583333333328</v>
      </c>
      <c r="K18" s="168">
        <f t="shared" si="1"/>
        <v>44469.583333333328</v>
      </c>
      <c r="L18" s="168">
        <f t="shared" si="1"/>
        <v>44469.583333333328</v>
      </c>
      <c r="M18" s="168">
        <f t="shared" si="1"/>
        <v>44465.583333333328</v>
      </c>
      <c r="N18" s="168">
        <f>SUM(B18:M18)</f>
        <v>668591.58333333337</v>
      </c>
    </row>
    <row r="19" spans="1:16" ht="15.75">
      <c r="A19" s="531" t="s">
        <v>58</v>
      </c>
      <c r="B19" s="532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</row>
    <row r="20" spans="1:16">
      <c r="A20" s="20" t="s">
        <v>386</v>
      </c>
      <c r="B20" s="22" t="s">
        <v>98</v>
      </c>
      <c r="C20" s="22" t="s">
        <v>99</v>
      </c>
      <c r="D20" s="22" t="s">
        <v>100</v>
      </c>
      <c r="E20" s="22" t="s">
        <v>101</v>
      </c>
      <c r="F20" s="22" t="s">
        <v>102</v>
      </c>
      <c r="G20" s="22" t="s">
        <v>103</v>
      </c>
      <c r="H20" s="22" t="s">
        <v>104</v>
      </c>
      <c r="I20" s="22" t="s">
        <v>105</v>
      </c>
      <c r="J20" s="22" t="s">
        <v>106</v>
      </c>
      <c r="K20" s="22" t="s">
        <v>107</v>
      </c>
      <c r="L20" s="22" t="s">
        <v>108</v>
      </c>
      <c r="M20" s="22" t="s">
        <v>109</v>
      </c>
      <c r="N20" s="22" t="s">
        <v>110</v>
      </c>
    </row>
    <row r="21" spans="1:16">
      <c r="A21" s="95" t="s">
        <v>125</v>
      </c>
      <c r="B21" s="169">
        <f>564904/12</f>
        <v>47075.333333333336</v>
      </c>
      <c r="C21" s="169">
        <f>564904/12</f>
        <v>47075.333333333336</v>
      </c>
      <c r="D21" s="169">
        <f>564904/12</f>
        <v>47075.333333333336</v>
      </c>
      <c r="E21" s="169">
        <f t="shared" ref="E21:M21" si="2">564904/12</f>
        <v>47075.333333333336</v>
      </c>
      <c r="F21" s="169">
        <f t="shared" si="2"/>
        <v>47075.333333333336</v>
      </c>
      <c r="G21" s="169">
        <f t="shared" si="2"/>
        <v>47075.333333333336</v>
      </c>
      <c r="H21" s="169">
        <f t="shared" si="2"/>
        <v>47075.333333333336</v>
      </c>
      <c r="I21" s="169">
        <f t="shared" si="2"/>
        <v>47075.333333333336</v>
      </c>
      <c r="J21" s="169">
        <f t="shared" si="2"/>
        <v>47075.333333333336</v>
      </c>
      <c r="K21" s="169">
        <f t="shared" si="2"/>
        <v>47075.333333333336</v>
      </c>
      <c r="L21" s="169">
        <f t="shared" si="2"/>
        <v>47075.333333333336</v>
      </c>
      <c r="M21" s="169">
        <f t="shared" si="2"/>
        <v>47075.333333333336</v>
      </c>
      <c r="N21" s="169">
        <f>SUM(B21:M21)</f>
        <v>564903.99999999988</v>
      </c>
      <c r="P21" s="357"/>
    </row>
    <row r="22" spans="1:16">
      <c r="A22" s="95" t="s">
        <v>126</v>
      </c>
      <c r="B22" s="169"/>
      <c r="C22" s="169"/>
      <c r="D22" s="169"/>
      <c r="E22" s="169">
        <v>10000</v>
      </c>
      <c r="F22" s="169">
        <v>50</v>
      </c>
      <c r="G22" s="169">
        <v>50</v>
      </c>
      <c r="H22" s="169">
        <v>10062</v>
      </c>
      <c r="I22" s="169">
        <f>3354+41541</f>
        <v>44895</v>
      </c>
      <c r="J22" s="169">
        <v>6670</v>
      </c>
      <c r="K22" s="169">
        <v>3354</v>
      </c>
      <c r="L22" s="169">
        <v>3354</v>
      </c>
      <c r="M22" s="169">
        <v>3355</v>
      </c>
      <c r="N22" s="169">
        <f>SUM(B22:M22)</f>
        <v>81790</v>
      </c>
      <c r="P22" s="357"/>
    </row>
    <row r="23" spans="1:16" s="9" customFormat="1">
      <c r="A23" s="95" t="s">
        <v>127</v>
      </c>
      <c r="B23" s="169">
        <v>150</v>
      </c>
      <c r="C23" s="169"/>
      <c r="D23" s="169">
        <v>150</v>
      </c>
      <c r="E23" s="169"/>
      <c r="F23" s="169">
        <v>150</v>
      </c>
      <c r="G23" s="169"/>
      <c r="H23" s="169"/>
      <c r="I23" s="169">
        <v>150</v>
      </c>
      <c r="J23" s="169"/>
      <c r="K23" s="169"/>
      <c r="L23" s="169"/>
      <c r="M23" s="169"/>
      <c r="N23" s="169">
        <v>600</v>
      </c>
      <c r="P23" s="265"/>
    </row>
    <row r="24" spans="1:16">
      <c r="A24" s="95" t="s">
        <v>129</v>
      </c>
      <c r="B24" s="169">
        <v>1942</v>
      </c>
      <c r="C24" s="169">
        <v>1941</v>
      </c>
      <c r="D24" s="169">
        <v>1942</v>
      </c>
      <c r="E24" s="169">
        <v>1941</v>
      </c>
      <c r="F24" s="169">
        <v>1942</v>
      </c>
      <c r="G24" s="169">
        <v>1941</v>
      </c>
      <c r="H24" s="169">
        <v>1942</v>
      </c>
      <c r="I24" s="169">
        <v>941</v>
      </c>
      <c r="J24" s="169">
        <v>942</v>
      </c>
      <c r="K24" s="169">
        <v>1941</v>
      </c>
      <c r="L24" s="169">
        <v>1942</v>
      </c>
      <c r="M24" s="169">
        <v>1941</v>
      </c>
      <c r="N24" s="169">
        <f>SUM(B24:M24)</f>
        <v>21298</v>
      </c>
    </row>
    <row r="25" spans="1:16">
      <c r="A25" s="95" t="s">
        <v>130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</row>
    <row r="26" spans="1:16" ht="15.75">
      <c r="A26" s="91" t="s">
        <v>115</v>
      </c>
      <c r="B26" s="168">
        <f>SUM(B21:B25)</f>
        <v>49167.333333333336</v>
      </c>
      <c r="C26" s="168">
        <f t="shared" ref="C26:M26" si="3">SUM(C21:C25)</f>
        <v>49016.333333333336</v>
      </c>
      <c r="D26" s="168">
        <f t="shared" si="3"/>
        <v>49167.333333333336</v>
      </c>
      <c r="E26" s="168">
        <f t="shared" si="3"/>
        <v>59016.333333333336</v>
      </c>
      <c r="F26" s="168">
        <f t="shared" si="3"/>
        <v>49217.333333333336</v>
      </c>
      <c r="G26" s="168">
        <f t="shared" si="3"/>
        <v>49066.333333333336</v>
      </c>
      <c r="H26" s="168">
        <f t="shared" si="3"/>
        <v>59079.333333333336</v>
      </c>
      <c r="I26" s="168">
        <f t="shared" si="3"/>
        <v>93061.333333333343</v>
      </c>
      <c r="J26" s="168">
        <f t="shared" si="3"/>
        <v>54687.333333333336</v>
      </c>
      <c r="K26" s="168">
        <f t="shared" si="3"/>
        <v>52370.333333333336</v>
      </c>
      <c r="L26" s="168">
        <f t="shared" si="3"/>
        <v>52371.333333333336</v>
      </c>
      <c r="M26" s="168">
        <f t="shared" si="3"/>
        <v>52371.333333333336</v>
      </c>
      <c r="N26" s="168">
        <f>SUM(B26:M26)</f>
        <v>668592</v>
      </c>
    </row>
    <row r="27" spans="1:16">
      <c r="G27" s="189"/>
      <c r="M27" s="189"/>
    </row>
    <row r="28" spans="1:16">
      <c r="G28" s="189"/>
      <c r="M28" s="189"/>
    </row>
    <row r="29" spans="1:16">
      <c r="A29" s="530"/>
      <c r="B29" s="530"/>
      <c r="C29" s="530"/>
      <c r="D29" s="530"/>
      <c r="E29" s="530"/>
      <c r="F29" s="530"/>
      <c r="G29" s="530"/>
      <c r="H29" s="530"/>
      <c r="I29" s="530"/>
    </row>
    <row r="30" spans="1:16">
      <c r="A30" s="409"/>
      <c r="B30" s="408"/>
      <c r="C30" s="408"/>
      <c r="D30" s="408"/>
      <c r="E30" s="408"/>
      <c r="F30" s="408"/>
      <c r="G30" s="408"/>
    </row>
    <row r="55" spans="1:14">
      <c r="I55" s="446"/>
      <c r="J55" s="446"/>
      <c r="K55" s="446"/>
      <c r="L55" s="446"/>
      <c r="M55" s="446"/>
      <c r="N55" s="446"/>
    </row>
    <row r="56" spans="1:14">
      <c r="F56" s="8" t="s">
        <v>539</v>
      </c>
      <c r="N56" s="44"/>
    </row>
    <row r="57" spans="1:14">
      <c r="N57" s="44"/>
    </row>
    <row r="58" spans="1:14">
      <c r="A58" s="403" t="s">
        <v>529</v>
      </c>
      <c r="B58" s="403"/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</row>
    <row r="60" spans="1:14">
      <c r="A60" s="9" t="s">
        <v>30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5.75">
      <c r="A61" s="531" t="s">
        <v>57</v>
      </c>
      <c r="B61" s="531"/>
      <c r="C61" s="531"/>
      <c r="D61" s="531"/>
      <c r="E61" s="531"/>
      <c r="F61" s="531"/>
      <c r="G61" s="531"/>
      <c r="H61" s="531"/>
      <c r="I61" s="531"/>
      <c r="J61" s="531"/>
      <c r="K61" s="531"/>
      <c r="L61" s="531"/>
      <c r="M61" s="531"/>
      <c r="N61" s="531"/>
    </row>
    <row r="62" spans="1:14">
      <c r="A62" s="20" t="s">
        <v>386</v>
      </c>
      <c r="B62" s="20" t="s">
        <v>98</v>
      </c>
      <c r="C62" s="20" t="s">
        <v>99</v>
      </c>
      <c r="D62" s="20" t="s">
        <v>100</v>
      </c>
      <c r="E62" s="20" t="s">
        <v>101</v>
      </c>
      <c r="F62" s="20" t="s">
        <v>102</v>
      </c>
      <c r="G62" s="20" t="s">
        <v>103</v>
      </c>
      <c r="H62" s="20" t="s">
        <v>104</v>
      </c>
      <c r="I62" s="20" t="s">
        <v>105</v>
      </c>
      <c r="J62" s="20" t="s">
        <v>106</v>
      </c>
      <c r="K62" s="20" t="s">
        <v>107</v>
      </c>
      <c r="L62" s="20" t="s">
        <v>108</v>
      </c>
      <c r="M62" s="20" t="s">
        <v>109</v>
      </c>
      <c r="N62" s="20" t="s">
        <v>110</v>
      </c>
    </row>
    <row r="63" spans="1:14">
      <c r="A63" s="93" t="s">
        <v>116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</row>
    <row r="64" spans="1:14">
      <c r="A64" s="94" t="s">
        <v>117</v>
      </c>
      <c r="B64" s="169">
        <v>7708</v>
      </c>
      <c r="C64" s="169">
        <v>7706</v>
      </c>
      <c r="D64" s="169">
        <v>7708</v>
      </c>
      <c r="E64" s="169">
        <v>7706</v>
      </c>
      <c r="F64" s="169">
        <v>7506</v>
      </c>
      <c r="G64" s="169">
        <v>7506</v>
      </c>
      <c r="H64" s="169">
        <v>7374</v>
      </c>
      <c r="I64" s="169">
        <v>5706</v>
      </c>
      <c r="J64" s="169">
        <v>7708</v>
      </c>
      <c r="K64" s="169">
        <v>7706</v>
      </c>
      <c r="L64" s="169">
        <v>7706</v>
      </c>
      <c r="M64" s="169">
        <v>8828</v>
      </c>
      <c r="N64" s="169">
        <f>SUM(B64:M64)</f>
        <v>90868</v>
      </c>
    </row>
    <row r="65" spans="1:14" ht="25.5">
      <c r="A65" s="93" t="s">
        <v>118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</row>
    <row r="66" spans="1:14">
      <c r="A66" s="93" t="s">
        <v>119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</row>
    <row r="67" spans="1:14">
      <c r="A67" s="93" t="s">
        <v>120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</row>
    <row r="68" spans="1:14">
      <c r="A68" s="93" t="s">
        <v>121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</row>
    <row r="69" spans="1:14" ht="38.25">
      <c r="A69" s="93" t="s">
        <v>289</v>
      </c>
      <c r="B69" s="169"/>
      <c r="C69" s="169"/>
      <c r="D69" s="169"/>
      <c r="E69" s="169"/>
      <c r="F69" s="169"/>
      <c r="G69" s="169"/>
      <c r="H69" s="169"/>
      <c r="I69" s="169">
        <v>2732</v>
      </c>
      <c r="J69" s="169"/>
      <c r="K69" s="169"/>
      <c r="L69" s="169"/>
      <c r="M69" s="169"/>
      <c r="N69" s="169">
        <f>SUM(B69:M69)</f>
        <v>2732</v>
      </c>
    </row>
    <row r="70" spans="1:14">
      <c r="A70" s="93" t="s">
        <v>122</v>
      </c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</row>
    <row r="71" spans="1:14">
      <c r="A71" s="93" t="s">
        <v>123</v>
      </c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</row>
    <row r="72" spans="1:14">
      <c r="A72" s="34" t="s">
        <v>124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</row>
    <row r="73" spans="1:14" ht="15.75">
      <c r="A73" s="92" t="s">
        <v>114</v>
      </c>
      <c r="B73" s="168">
        <f t="shared" ref="B73:M73" si="4">SUM(B63:B72)</f>
        <v>7708</v>
      </c>
      <c r="C73" s="168">
        <f t="shared" si="4"/>
        <v>7706</v>
      </c>
      <c r="D73" s="168">
        <f t="shared" si="4"/>
        <v>7708</v>
      </c>
      <c r="E73" s="168">
        <f t="shared" si="4"/>
        <v>7706</v>
      </c>
      <c r="F73" s="168">
        <f t="shared" si="4"/>
        <v>7506</v>
      </c>
      <c r="G73" s="168">
        <f t="shared" si="4"/>
        <v>7506</v>
      </c>
      <c r="H73" s="168">
        <f t="shared" si="4"/>
        <v>7374</v>
      </c>
      <c r="I73" s="168">
        <f t="shared" si="4"/>
        <v>8438</v>
      </c>
      <c r="J73" s="168">
        <f t="shared" si="4"/>
        <v>7708</v>
      </c>
      <c r="K73" s="168">
        <f t="shared" si="4"/>
        <v>7706</v>
      </c>
      <c r="L73" s="168">
        <f t="shared" si="4"/>
        <v>7706</v>
      </c>
      <c r="M73" s="168">
        <f t="shared" si="4"/>
        <v>8828</v>
      </c>
      <c r="N73" s="168">
        <f>SUM(B73:M73)</f>
        <v>93600</v>
      </c>
    </row>
    <row r="74" spans="1:14" ht="15.75">
      <c r="A74" s="194" t="s">
        <v>58</v>
      </c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</row>
    <row r="75" spans="1:14">
      <c r="A75" s="20" t="s">
        <v>386</v>
      </c>
      <c r="B75" s="20" t="s">
        <v>98</v>
      </c>
      <c r="C75" s="20" t="s">
        <v>99</v>
      </c>
      <c r="D75" s="20" t="s">
        <v>100</v>
      </c>
      <c r="E75" s="20" t="s">
        <v>101</v>
      </c>
      <c r="F75" s="20" t="s">
        <v>102</v>
      </c>
      <c r="G75" s="20" t="s">
        <v>103</v>
      </c>
      <c r="H75" s="20" t="s">
        <v>104</v>
      </c>
      <c r="I75" s="20" t="s">
        <v>105</v>
      </c>
      <c r="J75" s="20" t="s">
        <v>106</v>
      </c>
      <c r="K75" s="20" t="s">
        <v>107</v>
      </c>
      <c r="L75" s="20" t="s">
        <v>108</v>
      </c>
      <c r="M75" s="20" t="s">
        <v>109</v>
      </c>
      <c r="N75" s="20" t="s">
        <v>110</v>
      </c>
    </row>
    <row r="76" spans="1:14">
      <c r="A76" s="95" t="s">
        <v>125</v>
      </c>
      <c r="B76" s="169">
        <v>7708</v>
      </c>
      <c r="C76" s="169">
        <v>7706</v>
      </c>
      <c r="D76" s="169">
        <v>7708</v>
      </c>
      <c r="E76" s="169">
        <v>7706</v>
      </c>
      <c r="F76" s="169">
        <v>7506</v>
      </c>
      <c r="G76" s="169">
        <v>7506</v>
      </c>
      <c r="H76" s="169">
        <v>7340</v>
      </c>
      <c r="I76" s="169">
        <v>8438</v>
      </c>
      <c r="J76" s="169">
        <v>7708</v>
      </c>
      <c r="K76" s="169">
        <v>7706</v>
      </c>
      <c r="L76" s="169">
        <v>7706</v>
      </c>
      <c r="M76" s="169">
        <v>8162</v>
      </c>
      <c r="N76" s="169">
        <f>SUM(B76:M76)</f>
        <v>92900</v>
      </c>
    </row>
    <row r="77" spans="1:14">
      <c r="A77" s="95" t="s">
        <v>126</v>
      </c>
      <c r="B77" s="169"/>
      <c r="C77" s="169"/>
      <c r="D77" s="169"/>
      <c r="E77" s="169"/>
      <c r="F77" s="169"/>
      <c r="G77" s="169"/>
      <c r="H77" s="169">
        <v>34</v>
      </c>
      <c r="I77" s="169"/>
      <c r="J77" s="169"/>
      <c r="K77" s="169"/>
      <c r="L77" s="169"/>
      <c r="M77" s="169">
        <v>666</v>
      </c>
      <c r="N77" s="169">
        <f>SUM(B77:M77)</f>
        <v>700</v>
      </c>
    </row>
    <row r="78" spans="1:14">
      <c r="A78" s="95" t="s">
        <v>127</v>
      </c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</row>
    <row r="79" spans="1:14">
      <c r="A79" s="95" t="s">
        <v>128</v>
      </c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</row>
    <row r="80" spans="1:14">
      <c r="A80" s="95" t="s">
        <v>129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</row>
    <row r="81" spans="1:14">
      <c r="A81" s="95" t="s">
        <v>130</v>
      </c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</row>
    <row r="82" spans="1:14" ht="15.75">
      <c r="A82" s="91" t="s">
        <v>115</v>
      </c>
      <c r="B82" s="168">
        <f t="shared" ref="B82:M82" si="5">SUM(B76:B81)</f>
        <v>7708</v>
      </c>
      <c r="C82" s="168">
        <f t="shared" si="5"/>
        <v>7706</v>
      </c>
      <c r="D82" s="168">
        <f t="shared" si="5"/>
        <v>7708</v>
      </c>
      <c r="E82" s="168">
        <f t="shared" si="5"/>
        <v>7706</v>
      </c>
      <c r="F82" s="168">
        <f t="shared" si="5"/>
        <v>7506</v>
      </c>
      <c r="G82" s="168">
        <f t="shared" si="5"/>
        <v>7506</v>
      </c>
      <c r="H82" s="168">
        <f t="shared" si="5"/>
        <v>7374</v>
      </c>
      <c r="I82" s="168">
        <f t="shared" si="5"/>
        <v>8438</v>
      </c>
      <c r="J82" s="168">
        <f t="shared" si="5"/>
        <v>7708</v>
      </c>
      <c r="K82" s="168">
        <f t="shared" si="5"/>
        <v>7706</v>
      </c>
      <c r="L82" s="168">
        <f t="shared" si="5"/>
        <v>7706</v>
      </c>
      <c r="M82" s="168">
        <f t="shared" si="5"/>
        <v>8828</v>
      </c>
      <c r="N82" s="168">
        <f>SUM(B82:M82)</f>
        <v>93600</v>
      </c>
    </row>
    <row r="83" spans="1:1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109" spans="1:14">
      <c r="I109" s="446"/>
      <c r="J109" s="446"/>
      <c r="K109" s="446"/>
      <c r="L109" s="446"/>
      <c r="M109" s="446"/>
      <c r="N109" s="446"/>
    </row>
    <row r="110" spans="1:14">
      <c r="N110" s="44"/>
    </row>
    <row r="111" spans="1:14">
      <c r="F111" s="8" t="s">
        <v>81</v>
      </c>
      <c r="N111" s="44"/>
    </row>
    <row r="112" spans="1:14">
      <c r="A112" s="403" t="s">
        <v>529</v>
      </c>
      <c r="B112" s="403"/>
      <c r="C112" s="403"/>
      <c r="D112" s="403"/>
      <c r="E112" s="403"/>
      <c r="F112" s="403"/>
      <c r="G112" s="403"/>
      <c r="H112" s="403"/>
      <c r="I112" s="403"/>
      <c r="J112" s="403"/>
      <c r="K112" s="403"/>
      <c r="L112" s="403"/>
      <c r="M112" s="403"/>
      <c r="N112" s="403"/>
    </row>
    <row r="114" spans="1:14">
      <c r="A114" s="9" t="s">
        <v>538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15.75">
      <c r="A115" s="531" t="s">
        <v>57</v>
      </c>
      <c r="B115" s="531"/>
      <c r="C115" s="531"/>
      <c r="D115" s="531"/>
      <c r="E115" s="531"/>
      <c r="F115" s="531"/>
      <c r="G115" s="531"/>
      <c r="H115" s="531"/>
      <c r="I115" s="531"/>
      <c r="J115" s="531"/>
      <c r="K115" s="531"/>
      <c r="L115" s="531"/>
      <c r="M115" s="531"/>
      <c r="N115" s="531"/>
    </row>
    <row r="116" spans="1:14">
      <c r="A116" s="20" t="s">
        <v>386</v>
      </c>
      <c r="B116" s="20" t="s">
        <v>98</v>
      </c>
      <c r="C116" s="20" t="s">
        <v>99</v>
      </c>
      <c r="D116" s="20" t="s">
        <v>100</v>
      </c>
      <c r="E116" s="20" t="s">
        <v>101</v>
      </c>
      <c r="F116" s="20" t="s">
        <v>102</v>
      </c>
      <c r="G116" s="20" t="s">
        <v>103</v>
      </c>
      <c r="H116" s="20" t="s">
        <v>104</v>
      </c>
      <c r="I116" s="20" t="s">
        <v>105</v>
      </c>
      <c r="J116" s="20" t="s">
        <v>106</v>
      </c>
      <c r="K116" s="20" t="s">
        <v>107</v>
      </c>
      <c r="L116" s="20" t="s">
        <v>108</v>
      </c>
      <c r="M116" s="20" t="s">
        <v>109</v>
      </c>
      <c r="N116" s="20" t="s">
        <v>110</v>
      </c>
    </row>
    <row r="117" spans="1:14">
      <c r="A117" s="93" t="s">
        <v>116</v>
      </c>
      <c r="B117" s="169">
        <v>35</v>
      </c>
      <c r="C117" s="169">
        <v>35</v>
      </c>
      <c r="D117" s="169">
        <v>35</v>
      </c>
      <c r="E117" s="169">
        <v>35</v>
      </c>
      <c r="F117" s="169">
        <v>35</v>
      </c>
      <c r="G117" s="169">
        <v>635</v>
      </c>
      <c r="H117" s="169">
        <v>2535</v>
      </c>
      <c r="I117" s="169">
        <v>2035</v>
      </c>
      <c r="J117" s="169">
        <v>35</v>
      </c>
      <c r="K117" s="169">
        <v>35</v>
      </c>
      <c r="L117" s="169">
        <v>285</v>
      </c>
      <c r="M117" s="169">
        <v>285</v>
      </c>
      <c r="N117" s="169">
        <f>SUM(B117:M117)</f>
        <v>6020</v>
      </c>
    </row>
    <row r="118" spans="1:14">
      <c r="A118" s="94" t="s">
        <v>117</v>
      </c>
      <c r="B118" s="169">
        <v>2366</v>
      </c>
      <c r="C118" s="169">
        <v>2366</v>
      </c>
      <c r="D118" s="169">
        <v>2366</v>
      </c>
      <c r="E118" s="169">
        <v>2366</v>
      </c>
      <c r="F118" s="169">
        <v>2366</v>
      </c>
      <c r="G118" s="169">
        <v>2371</v>
      </c>
      <c r="H118" s="169">
        <v>2366</v>
      </c>
      <c r="I118" s="169">
        <v>2366</v>
      </c>
      <c r="J118" s="169">
        <v>2366</v>
      </c>
      <c r="K118" s="169">
        <v>2366</v>
      </c>
      <c r="L118" s="169">
        <v>2366</v>
      </c>
      <c r="M118" s="169">
        <v>2366</v>
      </c>
      <c r="N118" s="169">
        <f>SUM(B118:M118)</f>
        <v>28397</v>
      </c>
    </row>
    <row r="119" spans="1:14" ht="25.5">
      <c r="A119" s="93" t="s">
        <v>118</v>
      </c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</row>
    <row r="120" spans="1:14">
      <c r="A120" s="93" t="s">
        <v>119</v>
      </c>
      <c r="B120" s="169"/>
      <c r="C120" s="169"/>
      <c r="D120" s="169"/>
      <c r="E120" s="169"/>
      <c r="F120" s="169">
        <v>2000</v>
      </c>
      <c r="G120" s="169"/>
      <c r="H120" s="169"/>
      <c r="I120" s="169"/>
      <c r="J120" s="169"/>
      <c r="K120" s="169"/>
      <c r="L120" s="169"/>
      <c r="M120" s="169"/>
      <c r="N120" s="169">
        <f>SUM(F120:M120)</f>
        <v>2000</v>
      </c>
    </row>
    <row r="121" spans="1:14">
      <c r="A121" s="93" t="s">
        <v>120</v>
      </c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</row>
    <row r="122" spans="1:14">
      <c r="A122" s="93" t="s">
        <v>121</v>
      </c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</row>
    <row r="123" spans="1:14" ht="38.25">
      <c r="A123" s="93" t="s">
        <v>289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</row>
    <row r="124" spans="1:14">
      <c r="A124" s="93" t="s">
        <v>122</v>
      </c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</row>
    <row r="125" spans="1:14">
      <c r="A125" s="93" t="s">
        <v>123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</row>
    <row r="126" spans="1:14">
      <c r="A126" s="34" t="s">
        <v>124</v>
      </c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</row>
    <row r="127" spans="1:14" ht="15.75">
      <c r="A127" s="92" t="s">
        <v>114</v>
      </c>
      <c r="B127" s="168">
        <f t="shared" ref="B127:M127" si="6">SUM(B117:B126)</f>
        <v>2401</v>
      </c>
      <c r="C127" s="168">
        <f t="shared" si="6"/>
        <v>2401</v>
      </c>
      <c r="D127" s="168">
        <f t="shared" si="6"/>
        <v>2401</v>
      </c>
      <c r="E127" s="168">
        <f t="shared" si="6"/>
        <v>2401</v>
      </c>
      <c r="F127" s="168">
        <f t="shared" si="6"/>
        <v>4401</v>
      </c>
      <c r="G127" s="168">
        <f t="shared" si="6"/>
        <v>3006</v>
      </c>
      <c r="H127" s="168">
        <f t="shared" si="6"/>
        <v>4901</v>
      </c>
      <c r="I127" s="168">
        <f t="shared" si="6"/>
        <v>4401</v>
      </c>
      <c r="J127" s="168">
        <f t="shared" si="6"/>
        <v>2401</v>
      </c>
      <c r="K127" s="168">
        <f t="shared" si="6"/>
        <v>2401</v>
      </c>
      <c r="L127" s="168">
        <f t="shared" si="6"/>
        <v>2651</v>
      </c>
      <c r="M127" s="168">
        <f t="shared" si="6"/>
        <v>2651</v>
      </c>
      <c r="N127" s="168">
        <f>SUM(B127:M127)</f>
        <v>36417</v>
      </c>
    </row>
    <row r="128" spans="1:14" ht="15.75">
      <c r="A128" s="194" t="s">
        <v>58</v>
      </c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</row>
    <row r="129" spans="1:14">
      <c r="A129" s="20" t="s">
        <v>386</v>
      </c>
      <c r="B129" s="20" t="s">
        <v>98</v>
      </c>
      <c r="C129" s="20" t="s">
        <v>99</v>
      </c>
      <c r="D129" s="20" t="s">
        <v>100</v>
      </c>
      <c r="E129" s="20" t="s">
        <v>101</v>
      </c>
      <c r="F129" s="20" t="s">
        <v>102</v>
      </c>
      <c r="G129" s="20" t="s">
        <v>103</v>
      </c>
      <c r="H129" s="20" t="s">
        <v>104</v>
      </c>
      <c r="I129" s="20" t="s">
        <v>105</v>
      </c>
      <c r="J129" s="20" t="s">
        <v>106</v>
      </c>
      <c r="K129" s="20" t="s">
        <v>107</v>
      </c>
      <c r="L129" s="20" t="s">
        <v>108</v>
      </c>
      <c r="M129" s="20" t="s">
        <v>109</v>
      </c>
      <c r="N129" s="20" t="s">
        <v>110</v>
      </c>
    </row>
    <row r="130" spans="1:14">
      <c r="A130" s="95" t="s">
        <v>125</v>
      </c>
      <c r="B130" s="169">
        <v>3034</v>
      </c>
      <c r="C130" s="169">
        <v>3034</v>
      </c>
      <c r="D130" s="169">
        <v>3034</v>
      </c>
      <c r="E130" s="169">
        <v>3034</v>
      </c>
      <c r="F130" s="169">
        <v>3034</v>
      </c>
      <c r="G130" s="169">
        <v>3043</v>
      </c>
      <c r="H130" s="169">
        <v>3034</v>
      </c>
      <c r="I130" s="169">
        <v>3034</v>
      </c>
      <c r="J130" s="169">
        <v>3034</v>
      </c>
      <c r="K130" s="169">
        <v>3034</v>
      </c>
      <c r="L130" s="169">
        <v>3034</v>
      </c>
      <c r="M130" s="169">
        <v>3034</v>
      </c>
      <c r="N130" s="169">
        <f>SUM(B130:M130)</f>
        <v>36417</v>
      </c>
    </row>
    <row r="131" spans="1:14">
      <c r="A131" s="95" t="s">
        <v>126</v>
      </c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</row>
    <row r="132" spans="1:14">
      <c r="A132" s="95" t="s">
        <v>127</v>
      </c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</row>
    <row r="133" spans="1:14">
      <c r="A133" s="95" t="s">
        <v>128</v>
      </c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</row>
    <row r="134" spans="1:14">
      <c r="A134" s="95" t="s">
        <v>129</v>
      </c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</row>
    <row r="135" spans="1:14">
      <c r="A135" s="95" t="s">
        <v>130</v>
      </c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</row>
    <row r="136" spans="1:14" ht="15.75">
      <c r="A136" s="91" t="s">
        <v>115</v>
      </c>
      <c r="B136" s="168">
        <f t="shared" ref="B136:M136" si="7">SUM(B130:B135)</f>
        <v>3034</v>
      </c>
      <c r="C136" s="168">
        <f t="shared" si="7"/>
        <v>3034</v>
      </c>
      <c r="D136" s="168">
        <f t="shared" si="7"/>
        <v>3034</v>
      </c>
      <c r="E136" s="168">
        <f t="shared" si="7"/>
        <v>3034</v>
      </c>
      <c r="F136" s="168">
        <f t="shared" si="7"/>
        <v>3034</v>
      </c>
      <c r="G136" s="168">
        <f t="shared" si="7"/>
        <v>3043</v>
      </c>
      <c r="H136" s="168">
        <f t="shared" si="7"/>
        <v>3034</v>
      </c>
      <c r="I136" s="168">
        <f t="shared" si="7"/>
        <v>3034</v>
      </c>
      <c r="J136" s="168">
        <f t="shared" si="7"/>
        <v>3034</v>
      </c>
      <c r="K136" s="168">
        <f t="shared" si="7"/>
        <v>3034</v>
      </c>
      <c r="L136" s="168">
        <f t="shared" si="7"/>
        <v>3034</v>
      </c>
      <c r="M136" s="168">
        <f t="shared" si="7"/>
        <v>3034</v>
      </c>
      <c r="N136" s="168">
        <f>SUM(B136:M136)</f>
        <v>36417</v>
      </c>
    </row>
    <row r="137" spans="1:1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3.5">
      <c r="A139" s="530" t="s">
        <v>654</v>
      </c>
      <c r="B139" s="530"/>
      <c r="C139" s="530"/>
      <c r="D139" s="530"/>
      <c r="E139" s="530"/>
      <c r="F139" s="530"/>
      <c r="G139" s="530"/>
      <c r="H139" s="530"/>
      <c r="I139" s="530"/>
      <c r="J139" s="6"/>
      <c r="K139" s="6"/>
      <c r="L139" s="6"/>
      <c r="M139" s="6"/>
      <c r="N139" s="6"/>
    </row>
    <row r="140" spans="1:14">
      <c r="A140" s="449" t="s">
        <v>679</v>
      </c>
      <c r="B140" s="449"/>
      <c r="C140" s="449"/>
      <c r="D140" s="449"/>
      <c r="E140" s="449"/>
      <c r="F140" s="449"/>
      <c r="G140" s="449"/>
      <c r="H140" s="449"/>
      <c r="I140" s="449"/>
      <c r="J140" s="449"/>
      <c r="K140" s="449"/>
      <c r="L140" s="449"/>
      <c r="M140" s="449"/>
      <c r="N140" s="449"/>
    </row>
  </sheetData>
  <mergeCells count="14">
    <mergeCell ref="A19:N19"/>
    <mergeCell ref="A140:N140"/>
    <mergeCell ref="A3:N3"/>
    <mergeCell ref="A61:N61"/>
    <mergeCell ref="A112:N112"/>
    <mergeCell ref="I55:N55"/>
    <mergeCell ref="I109:N109"/>
    <mergeCell ref="A115:N115"/>
    <mergeCell ref="A58:N58"/>
    <mergeCell ref="A4:N4"/>
    <mergeCell ref="A7:N7"/>
    <mergeCell ref="A29:I29"/>
    <mergeCell ref="A30:G30"/>
    <mergeCell ref="A139:I139"/>
  </mergeCells>
  <phoneticPr fontId="2" type="noConversion"/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2060"/>
  </sheetPr>
  <dimension ref="A1:P296"/>
  <sheetViews>
    <sheetView view="pageBreakPreview" topLeftCell="A41" zoomScale="60" zoomScaleNormal="100" workbookViewId="0">
      <selection activeCell="E198" sqref="E198:G198"/>
    </sheetView>
  </sheetViews>
  <sheetFormatPr defaultRowHeight="12.75"/>
  <cols>
    <col min="1" max="1" width="21.5703125" style="47" customWidth="1"/>
    <col min="2" max="2" width="0.28515625" style="47" hidden="1" customWidth="1"/>
    <col min="3" max="3" width="17.140625" style="47" customWidth="1"/>
    <col min="4" max="7" width="12.140625" style="47" customWidth="1"/>
    <col min="8" max="8" width="18.85546875" style="47" customWidth="1"/>
    <col min="9" max="12" width="12.140625" style="47" customWidth="1"/>
    <col min="13" max="13" width="14.28515625" style="47" bestFit="1" customWidth="1"/>
    <col min="14" max="14" width="7.7109375" style="47" customWidth="1"/>
    <col min="15" max="15" width="13" style="47" customWidth="1"/>
    <col min="16" max="16384" width="9.140625" style="47"/>
  </cols>
  <sheetData>
    <row r="1" spans="1:15" ht="14.25">
      <c r="A1" s="46"/>
      <c r="B1" s="46"/>
      <c r="M1" s="48"/>
      <c r="N1" s="549"/>
      <c r="O1" s="549"/>
    </row>
    <row r="2" spans="1:15" ht="15">
      <c r="A2" s="546" t="s">
        <v>594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</row>
    <row r="3" spans="1:15" ht="15">
      <c r="A3" s="546" t="s">
        <v>505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</row>
    <row r="4" spans="1:15" ht="1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5">
      <c r="A6" s="50" t="s">
        <v>67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49"/>
      <c r="M6" s="49"/>
      <c r="N6" s="49"/>
      <c r="O6" s="49"/>
    </row>
    <row r="7" spans="1:15" ht="1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5">
      <c r="A8" s="534" t="s">
        <v>362</v>
      </c>
      <c r="B8" s="52"/>
      <c r="C8" s="543" t="s">
        <v>68</v>
      </c>
      <c r="D8" s="544"/>
      <c r="E8" s="544"/>
      <c r="F8" s="544"/>
      <c r="G8" s="545"/>
      <c r="H8" s="543" t="s">
        <v>69</v>
      </c>
      <c r="I8" s="544"/>
      <c r="J8" s="544"/>
      <c r="K8" s="544"/>
      <c r="L8" s="545"/>
      <c r="M8" s="534" t="s">
        <v>363</v>
      </c>
      <c r="N8" s="537" t="s">
        <v>365</v>
      </c>
      <c r="O8" s="537" t="s">
        <v>364</v>
      </c>
    </row>
    <row r="9" spans="1:15" ht="15">
      <c r="A9" s="535"/>
      <c r="B9" s="52"/>
      <c r="C9" s="538" t="s">
        <v>70</v>
      </c>
      <c r="D9" s="540" t="s">
        <v>71</v>
      </c>
      <c r="E9" s="542" t="s">
        <v>72</v>
      </c>
      <c r="F9" s="447"/>
      <c r="G9" s="475"/>
      <c r="H9" s="538" t="s">
        <v>70</v>
      </c>
      <c r="I9" s="540" t="s">
        <v>71</v>
      </c>
      <c r="J9" s="542" t="s">
        <v>72</v>
      </c>
      <c r="K9" s="447"/>
      <c r="L9" s="475"/>
      <c r="M9" s="535"/>
      <c r="N9" s="535"/>
      <c r="O9" s="535"/>
    </row>
    <row r="10" spans="1:15" ht="30">
      <c r="A10" s="536"/>
      <c r="B10" s="52"/>
      <c r="C10" s="539"/>
      <c r="D10" s="541"/>
      <c r="E10" s="207" t="s">
        <v>379</v>
      </c>
      <c r="F10" s="208" t="s">
        <v>380</v>
      </c>
      <c r="G10" s="209" t="s">
        <v>378</v>
      </c>
      <c r="H10" s="539"/>
      <c r="I10" s="541"/>
      <c r="J10" s="207" t="s">
        <v>379</v>
      </c>
      <c r="K10" s="208" t="s">
        <v>380</v>
      </c>
      <c r="L10" s="209" t="s">
        <v>378</v>
      </c>
      <c r="M10" s="536"/>
      <c r="N10" s="536"/>
      <c r="O10" s="536"/>
    </row>
    <row r="11" spans="1:15">
      <c r="A11" s="53" t="s">
        <v>73</v>
      </c>
      <c r="B11" s="54"/>
      <c r="C11" s="55" t="s">
        <v>74</v>
      </c>
      <c r="D11" s="56">
        <v>1</v>
      </c>
      <c r="E11" s="348">
        <v>84000</v>
      </c>
      <c r="F11" s="348">
        <v>84001</v>
      </c>
      <c r="G11" s="240"/>
      <c r="H11" s="53"/>
      <c r="I11" s="57"/>
      <c r="J11" s="57"/>
      <c r="K11" s="57"/>
      <c r="L11" s="57"/>
      <c r="M11" s="239"/>
      <c r="N11" s="58" t="s">
        <v>75</v>
      </c>
      <c r="O11" s="57" t="s">
        <v>38</v>
      </c>
    </row>
    <row r="12" spans="1:15">
      <c r="A12" s="53" t="s">
        <v>73</v>
      </c>
      <c r="B12" s="55"/>
      <c r="C12" s="55" t="s">
        <v>74</v>
      </c>
      <c r="D12" s="56">
        <v>1</v>
      </c>
      <c r="E12" s="239">
        <v>21000</v>
      </c>
      <c r="F12" s="239">
        <v>21001</v>
      </c>
      <c r="G12" s="57"/>
      <c r="H12" s="53"/>
      <c r="I12" s="57"/>
      <c r="J12" s="59"/>
      <c r="K12" s="59"/>
      <c r="L12" s="59"/>
      <c r="M12" s="57"/>
      <c r="N12" s="55" t="s">
        <v>75</v>
      </c>
      <c r="O12" s="53"/>
    </row>
    <row r="13" spans="1:15">
      <c r="A13" s="53"/>
      <c r="B13" s="55"/>
      <c r="C13" s="55"/>
      <c r="D13" s="57"/>
      <c r="E13" s="57"/>
      <c r="F13" s="57"/>
      <c r="G13" s="57"/>
      <c r="H13" s="53"/>
      <c r="I13" s="57"/>
      <c r="J13" s="59"/>
      <c r="K13" s="59"/>
      <c r="L13" s="59"/>
      <c r="M13" s="57"/>
      <c r="N13" s="55"/>
      <c r="O13" s="55"/>
    </row>
    <row r="14" spans="1:15">
      <c r="A14" s="53"/>
      <c r="B14" s="60"/>
      <c r="C14" s="55"/>
      <c r="D14" s="57"/>
      <c r="E14" s="57"/>
      <c r="F14" s="57"/>
      <c r="G14" s="57"/>
      <c r="H14" s="53"/>
      <c r="I14" s="57"/>
      <c r="J14" s="57"/>
      <c r="K14" s="57"/>
      <c r="L14" s="57"/>
      <c r="M14" s="57"/>
      <c r="N14" s="55"/>
      <c r="O14" s="55"/>
    </row>
    <row r="15" spans="1:15">
      <c r="A15" s="53"/>
      <c r="B15" s="60"/>
      <c r="C15" s="55"/>
      <c r="D15" s="57"/>
      <c r="E15" s="57"/>
      <c r="F15" s="57"/>
      <c r="G15" s="57"/>
      <c r="H15" s="53"/>
      <c r="I15" s="57"/>
      <c r="J15" s="57"/>
      <c r="K15" s="57"/>
      <c r="L15" s="57"/>
      <c r="M15" s="57"/>
      <c r="N15" s="55"/>
      <c r="O15" s="55"/>
    </row>
    <row r="16" spans="1:15">
      <c r="A16" s="53"/>
      <c r="B16" s="60"/>
      <c r="C16" s="55"/>
      <c r="D16" s="57"/>
      <c r="E16" s="57"/>
      <c r="F16" s="57"/>
      <c r="G16" s="57"/>
      <c r="H16" s="53"/>
      <c r="I16" s="57"/>
      <c r="J16" s="57"/>
      <c r="K16" s="57"/>
      <c r="L16" s="57"/>
      <c r="M16" s="57"/>
      <c r="N16" s="55"/>
      <c r="O16" s="55"/>
    </row>
    <row r="17" spans="1:15">
      <c r="A17" s="53"/>
      <c r="B17" s="60"/>
      <c r="C17" s="55"/>
      <c r="D17" s="57"/>
      <c r="E17" s="57"/>
      <c r="F17" s="57"/>
      <c r="G17" s="57"/>
      <c r="H17" s="53"/>
      <c r="I17" s="57"/>
      <c r="J17" s="57"/>
      <c r="K17" s="57"/>
      <c r="L17" s="57"/>
      <c r="M17" s="57"/>
      <c r="N17" s="55"/>
      <c r="O17" s="55"/>
    </row>
    <row r="18" spans="1:15">
      <c r="A18" s="53"/>
      <c r="B18" s="60"/>
      <c r="C18" s="55"/>
      <c r="D18" s="57"/>
      <c r="E18" s="57"/>
      <c r="F18" s="57"/>
      <c r="G18" s="57"/>
      <c r="H18" s="53"/>
      <c r="I18" s="57"/>
      <c r="J18" s="57"/>
      <c r="K18" s="57"/>
      <c r="L18" s="57"/>
      <c r="M18" s="57"/>
      <c r="N18" s="55"/>
      <c r="O18" s="55"/>
    </row>
    <row r="19" spans="1:15">
      <c r="A19" s="53"/>
      <c r="B19" s="60"/>
      <c r="C19" s="55"/>
      <c r="D19" s="57"/>
      <c r="E19" s="57"/>
      <c r="F19" s="57"/>
      <c r="G19" s="57"/>
      <c r="H19" s="53"/>
      <c r="I19" s="57"/>
      <c r="J19" s="57"/>
      <c r="K19" s="57"/>
      <c r="L19" s="57"/>
      <c r="M19" s="57"/>
      <c r="N19" s="55"/>
      <c r="O19" s="55"/>
    </row>
    <row r="20" spans="1:15">
      <c r="A20" s="53"/>
      <c r="B20" s="60"/>
      <c r="C20" s="55"/>
      <c r="D20" s="57"/>
      <c r="E20" s="57"/>
      <c r="F20" s="57"/>
      <c r="G20" s="57"/>
      <c r="H20" s="53"/>
      <c r="I20" s="57"/>
      <c r="J20" s="57"/>
      <c r="K20" s="57"/>
      <c r="L20" s="57"/>
      <c r="M20" s="57"/>
      <c r="N20" s="55"/>
      <c r="O20" s="55"/>
    </row>
    <row r="21" spans="1:15">
      <c r="A21" s="53"/>
      <c r="B21" s="60"/>
      <c r="C21" s="55"/>
      <c r="D21" s="57"/>
      <c r="E21" s="57"/>
      <c r="F21" s="57"/>
      <c r="G21" s="57"/>
      <c r="H21" s="53"/>
      <c r="I21" s="57"/>
      <c r="J21" s="57"/>
      <c r="K21" s="57"/>
      <c r="L21" s="57"/>
      <c r="M21" s="57"/>
      <c r="N21" s="55"/>
      <c r="O21" s="55"/>
    </row>
    <row r="22" spans="1:15">
      <c r="A22" s="53"/>
      <c r="B22" s="60"/>
      <c r="C22" s="55"/>
      <c r="D22" s="57"/>
      <c r="E22" s="57"/>
      <c r="F22" s="57"/>
      <c r="G22" s="57"/>
      <c r="H22" s="53"/>
      <c r="I22" s="57"/>
      <c r="J22" s="57"/>
      <c r="K22" s="57"/>
      <c r="L22" s="57"/>
      <c r="M22" s="57"/>
      <c r="N22" s="55"/>
      <c r="O22" s="55"/>
    </row>
    <row r="23" spans="1:15">
      <c r="A23" s="53"/>
      <c r="B23" s="60"/>
      <c r="C23" s="55"/>
      <c r="D23" s="57"/>
      <c r="E23" s="57"/>
      <c r="F23" s="57"/>
      <c r="G23" s="57"/>
      <c r="H23" s="53"/>
      <c r="I23" s="57"/>
      <c r="J23" s="57"/>
      <c r="K23" s="57"/>
      <c r="L23" s="57"/>
      <c r="M23" s="57"/>
      <c r="N23" s="55"/>
      <c r="O23" s="55"/>
    </row>
    <row r="24" spans="1:15">
      <c r="A24" s="53"/>
      <c r="B24" s="60"/>
      <c r="C24" s="55"/>
      <c r="D24" s="57"/>
      <c r="E24" s="57"/>
      <c r="F24" s="57"/>
      <c r="G24" s="57"/>
      <c r="H24" s="53"/>
      <c r="I24" s="57"/>
      <c r="J24" s="57"/>
      <c r="K24" s="57"/>
      <c r="L24" s="57"/>
      <c r="M24" s="57"/>
      <c r="N24" s="55"/>
      <c r="O24" s="55"/>
    </row>
    <row r="25" spans="1:15">
      <c r="A25" s="53"/>
      <c r="B25" s="60"/>
      <c r="C25" s="61"/>
      <c r="D25" s="62"/>
      <c r="E25" s="62"/>
      <c r="F25" s="62"/>
      <c r="G25" s="62"/>
      <c r="H25" s="53"/>
      <c r="I25" s="57"/>
      <c r="J25" s="62"/>
      <c r="K25" s="62"/>
      <c r="L25" s="62"/>
      <c r="M25" s="62"/>
      <c r="N25" s="55"/>
      <c r="O25" s="55"/>
    </row>
    <row r="26" spans="1:15">
      <c r="A26" s="53"/>
      <c r="B26" s="55"/>
      <c r="C26" s="55"/>
      <c r="D26" s="57"/>
      <c r="E26" s="57"/>
      <c r="F26" s="57"/>
      <c r="G26" s="57"/>
      <c r="H26" s="53"/>
      <c r="I26" s="57"/>
      <c r="J26" s="57"/>
      <c r="K26" s="57"/>
      <c r="L26" s="57"/>
      <c r="M26" s="57"/>
      <c r="N26" s="55"/>
      <c r="O26" s="55"/>
    </row>
    <row r="27" spans="1:15">
      <c r="A27" s="63"/>
      <c r="B27" s="64"/>
      <c r="C27" s="55"/>
      <c r="D27" s="57"/>
      <c r="E27" s="57"/>
      <c r="F27" s="57"/>
      <c r="G27" s="57"/>
      <c r="H27" s="53"/>
      <c r="I27" s="57"/>
      <c r="J27" s="57"/>
      <c r="K27" s="57"/>
      <c r="L27" s="57"/>
      <c r="M27" s="57"/>
      <c r="N27" s="55"/>
      <c r="O27" s="55"/>
    </row>
    <row r="28" spans="1:15">
      <c r="A28" s="63"/>
      <c r="B28" s="54"/>
      <c r="C28" s="55"/>
      <c r="D28" s="57"/>
      <c r="E28" s="57"/>
      <c r="F28" s="57"/>
      <c r="G28" s="57"/>
      <c r="H28" s="53"/>
      <c r="I28" s="57"/>
      <c r="J28" s="57"/>
      <c r="K28" s="57"/>
      <c r="L28" s="57"/>
      <c r="M28" s="57"/>
      <c r="N28" s="55"/>
      <c r="O28" s="55"/>
    </row>
    <row r="29" spans="1:15">
      <c r="A29" s="63"/>
      <c r="B29" s="54"/>
      <c r="C29" s="55"/>
      <c r="D29" s="57"/>
      <c r="E29" s="57"/>
      <c r="F29" s="57"/>
      <c r="G29" s="57"/>
      <c r="H29" s="53"/>
      <c r="I29" s="57"/>
      <c r="J29" s="57"/>
      <c r="K29" s="57"/>
      <c r="L29" s="57"/>
      <c r="M29" s="57"/>
      <c r="N29" s="55"/>
      <c r="O29" s="55"/>
    </row>
    <row r="30" spans="1:15">
      <c r="A30" s="53"/>
      <c r="B30" s="55"/>
      <c r="C30" s="55"/>
      <c r="D30" s="57"/>
      <c r="E30" s="57"/>
      <c r="F30" s="57"/>
      <c r="G30" s="57"/>
      <c r="H30" s="53"/>
      <c r="I30" s="57"/>
      <c r="J30" s="57"/>
      <c r="K30" s="57"/>
      <c r="L30" s="57"/>
      <c r="M30" s="57"/>
      <c r="N30" s="55"/>
      <c r="O30" s="55"/>
    </row>
    <row r="31" spans="1:15">
      <c r="A31" s="63" t="s">
        <v>395</v>
      </c>
      <c r="B31" s="64"/>
      <c r="C31" s="64"/>
      <c r="D31" s="65"/>
      <c r="E31" s="206">
        <f>SUM(E11:E30)</f>
        <v>105000</v>
      </c>
      <c r="F31" s="206">
        <f t="shared" ref="F31:G31" si="0">SUM(F11:F30)</f>
        <v>105002</v>
      </c>
      <c r="G31" s="206">
        <f t="shared" si="0"/>
        <v>0</v>
      </c>
      <c r="H31" s="53"/>
      <c r="I31" s="57"/>
      <c r="J31" s="57"/>
      <c r="K31" s="57"/>
      <c r="L31" s="57"/>
      <c r="M31" s="211"/>
      <c r="N31" s="55"/>
      <c r="O31" s="55"/>
    </row>
    <row r="32" spans="1:15">
      <c r="A32" s="66"/>
      <c r="B32" s="67"/>
      <c r="C32" s="67"/>
      <c r="D32" s="68"/>
      <c r="E32" s="68"/>
      <c r="F32" s="68"/>
      <c r="G32" s="68"/>
      <c r="H32" s="66"/>
      <c r="I32" s="68"/>
      <c r="J32" s="68"/>
      <c r="K32" s="68"/>
      <c r="L32" s="68"/>
      <c r="M32" s="68"/>
      <c r="N32" s="67"/>
      <c r="O32" s="67"/>
    </row>
    <row r="33" spans="1:15" ht="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5">
      <c r="A34" s="50" t="s">
        <v>76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15">
      <c r="A35" s="50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ht="15">
      <c r="A36" s="50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44" spans="1:15" s="52" customFormat="1"/>
    <row r="45" spans="1:15" s="52" customFormat="1"/>
    <row r="55" spans="1:16" ht="15">
      <c r="A55" s="533" t="s">
        <v>79</v>
      </c>
      <c r="B55" s="533"/>
      <c r="C55" s="533"/>
      <c r="D55" s="533"/>
      <c r="E55" s="533"/>
      <c r="F55" s="533"/>
      <c r="G55" s="533"/>
      <c r="H55" s="533"/>
      <c r="I55" s="533"/>
      <c r="J55" s="533"/>
      <c r="K55" s="533"/>
      <c r="L55" s="533"/>
      <c r="M55" s="533"/>
      <c r="N55" s="533"/>
      <c r="O55" s="533"/>
    </row>
    <row r="56" spans="1:16" ht="15">
      <c r="A56" s="50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547"/>
      <c r="O56" s="547"/>
    </row>
    <row r="57" spans="1:16" ht="15">
      <c r="A57" s="546" t="s">
        <v>506</v>
      </c>
      <c r="B57" s="546"/>
      <c r="C57" s="546"/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</row>
    <row r="58" spans="1:16" ht="15">
      <c r="A58" s="546" t="s">
        <v>505</v>
      </c>
      <c r="B58" s="546"/>
      <c r="C58" s="546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</row>
    <row r="59" spans="1:16" ht="1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spans="1:16" ht="15">
      <c r="A60" s="50" t="s">
        <v>77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spans="1:16" ht="15">
      <c r="A61" s="50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6" ht="15">
      <c r="A62" s="50" t="s">
        <v>384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6"/>
    </row>
    <row r="63" spans="1:16" ht="15" customHeight="1">
      <c r="A63" s="534" t="s">
        <v>362</v>
      </c>
      <c r="B63" s="52"/>
      <c r="C63" s="543" t="s">
        <v>68</v>
      </c>
      <c r="D63" s="544"/>
      <c r="E63" s="544"/>
      <c r="F63" s="544"/>
      <c r="G63" s="545"/>
      <c r="H63" s="543" t="s">
        <v>69</v>
      </c>
      <c r="I63" s="544"/>
      <c r="J63" s="544"/>
      <c r="K63" s="544"/>
      <c r="L63" s="545"/>
      <c r="M63" s="534" t="s">
        <v>363</v>
      </c>
      <c r="N63" s="537" t="s">
        <v>365</v>
      </c>
      <c r="O63" s="537" t="s">
        <v>364</v>
      </c>
    </row>
    <row r="64" spans="1:16" ht="15">
      <c r="A64" s="535"/>
      <c r="B64" s="52"/>
      <c r="C64" s="538" t="s">
        <v>70</v>
      </c>
      <c r="D64" s="540" t="s">
        <v>71</v>
      </c>
      <c r="E64" s="542" t="s">
        <v>72</v>
      </c>
      <c r="F64" s="447"/>
      <c r="G64" s="475"/>
      <c r="H64" s="538" t="s">
        <v>70</v>
      </c>
      <c r="I64" s="540" t="s">
        <v>71</v>
      </c>
      <c r="J64" s="542" t="s">
        <v>72</v>
      </c>
      <c r="K64" s="447"/>
      <c r="L64" s="475"/>
      <c r="M64" s="535"/>
      <c r="N64" s="535"/>
      <c r="O64" s="535"/>
    </row>
    <row r="65" spans="1:15" ht="30">
      <c r="A65" s="536"/>
      <c r="B65" s="52"/>
      <c r="C65" s="539"/>
      <c r="D65" s="541"/>
      <c r="E65" s="207" t="s">
        <v>379</v>
      </c>
      <c r="F65" s="208" t="s">
        <v>380</v>
      </c>
      <c r="G65" s="209" t="s">
        <v>378</v>
      </c>
      <c r="H65" s="539"/>
      <c r="I65" s="541"/>
      <c r="J65" s="207" t="s">
        <v>379</v>
      </c>
      <c r="K65" s="208" t="s">
        <v>380</v>
      </c>
      <c r="L65" s="209" t="s">
        <v>378</v>
      </c>
      <c r="M65" s="536"/>
      <c r="N65" s="536"/>
      <c r="O65" s="536"/>
    </row>
    <row r="66" spans="1:15">
      <c r="A66" s="69"/>
      <c r="B66" s="69"/>
      <c r="C66" s="69"/>
      <c r="D66" s="69"/>
      <c r="E66" s="69"/>
      <c r="F66" s="69"/>
      <c r="G66" s="69"/>
      <c r="H66" s="69"/>
      <c r="I66" s="70"/>
      <c r="J66" s="329"/>
      <c r="K66" s="329"/>
      <c r="L66" s="329"/>
      <c r="M66" s="86"/>
      <c r="N66" s="71"/>
      <c r="O66" s="330"/>
    </row>
    <row r="67" spans="1:15">
      <c r="A67" s="69"/>
      <c r="B67" s="69"/>
      <c r="C67" s="69"/>
      <c r="D67" s="69"/>
      <c r="E67" s="69"/>
      <c r="F67" s="69"/>
      <c r="G67" s="69"/>
      <c r="H67" s="69"/>
      <c r="I67" s="70"/>
      <c r="J67" s="329"/>
      <c r="K67" s="329"/>
      <c r="L67" s="329"/>
      <c r="M67" s="86"/>
      <c r="N67" s="71"/>
      <c r="O67" s="330"/>
    </row>
    <row r="68" spans="1:15">
      <c r="A68" s="69"/>
      <c r="B68" s="69"/>
      <c r="C68" s="69"/>
      <c r="D68" s="69"/>
      <c r="E68" s="69"/>
      <c r="F68" s="69"/>
      <c r="G68" s="69"/>
      <c r="H68" s="69"/>
      <c r="I68" s="70"/>
      <c r="J68" s="329"/>
      <c r="K68" s="329"/>
      <c r="L68" s="329"/>
      <c r="M68" s="86"/>
      <c r="N68" s="71"/>
      <c r="O68" s="330"/>
    </row>
    <row r="69" spans="1:15">
      <c r="A69" s="69"/>
      <c r="B69" s="69"/>
      <c r="C69" s="69"/>
      <c r="D69" s="69"/>
      <c r="E69" s="69"/>
      <c r="F69" s="69"/>
      <c r="G69" s="69"/>
      <c r="H69" s="69"/>
      <c r="I69" s="70"/>
      <c r="J69" s="329"/>
      <c r="K69" s="329"/>
      <c r="L69" s="329"/>
      <c r="M69" s="86"/>
      <c r="N69" s="71"/>
      <c r="O69" s="330"/>
    </row>
    <row r="70" spans="1:15">
      <c r="A70" s="69"/>
      <c r="B70" s="69"/>
      <c r="C70" s="69"/>
      <c r="D70" s="69"/>
      <c r="E70" s="69"/>
      <c r="F70" s="69"/>
      <c r="G70" s="69"/>
      <c r="H70" s="69"/>
      <c r="I70" s="70"/>
      <c r="J70" s="329"/>
      <c r="K70" s="329"/>
      <c r="L70" s="329"/>
      <c r="M70" s="86"/>
      <c r="N70" s="71"/>
      <c r="O70" s="330"/>
    </row>
    <row r="71" spans="1:15">
      <c r="A71" s="69"/>
      <c r="B71" s="69"/>
      <c r="C71" s="69"/>
      <c r="D71" s="69"/>
      <c r="E71" s="69"/>
      <c r="F71" s="69"/>
      <c r="G71" s="69"/>
      <c r="H71" s="69"/>
      <c r="I71" s="70"/>
      <c r="J71" s="329"/>
      <c r="K71" s="329"/>
      <c r="L71" s="329"/>
      <c r="M71" s="86"/>
      <c r="N71" s="71"/>
      <c r="O71" s="330"/>
    </row>
    <row r="72" spans="1:15">
      <c r="A72" s="69"/>
      <c r="B72" s="69"/>
      <c r="C72" s="69"/>
      <c r="D72" s="69"/>
      <c r="E72" s="69"/>
      <c r="F72" s="69"/>
      <c r="G72" s="69"/>
      <c r="H72" s="69"/>
      <c r="I72" s="70"/>
      <c r="J72" s="329"/>
      <c r="K72" s="329"/>
      <c r="L72" s="329"/>
      <c r="M72" s="86"/>
      <c r="N72" s="71"/>
      <c r="O72" s="330"/>
    </row>
    <row r="73" spans="1:15">
      <c r="A73" s="69"/>
      <c r="B73" s="69"/>
      <c r="C73" s="69"/>
      <c r="D73" s="69"/>
      <c r="E73" s="69"/>
      <c r="F73" s="69"/>
      <c r="G73" s="69"/>
      <c r="H73" s="69"/>
      <c r="I73" s="70"/>
      <c r="J73" s="329"/>
      <c r="K73" s="329"/>
      <c r="L73" s="329"/>
      <c r="M73" s="86"/>
      <c r="N73" s="71"/>
      <c r="O73" s="330"/>
    </row>
    <row r="74" spans="1:15">
      <c r="A74" s="69"/>
      <c r="B74" s="69"/>
      <c r="C74" s="69"/>
      <c r="D74" s="69"/>
      <c r="E74" s="69"/>
      <c r="F74" s="69"/>
      <c r="G74" s="69"/>
      <c r="H74" s="69"/>
      <c r="I74" s="70"/>
      <c r="J74" s="329"/>
      <c r="K74" s="329"/>
      <c r="L74" s="329"/>
      <c r="M74" s="86"/>
      <c r="N74" s="71"/>
      <c r="O74" s="330"/>
    </row>
    <row r="75" spans="1:15">
      <c r="A75" s="69"/>
      <c r="B75" s="69"/>
      <c r="C75" s="69"/>
      <c r="D75" s="69"/>
      <c r="E75" s="69"/>
      <c r="F75" s="69"/>
      <c r="G75" s="69"/>
      <c r="H75" s="69"/>
      <c r="I75" s="70"/>
      <c r="J75" s="329"/>
      <c r="K75" s="329"/>
      <c r="L75" s="329"/>
      <c r="M75" s="86"/>
      <c r="N75" s="71"/>
      <c r="O75" s="330"/>
    </row>
    <row r="76" spans="1:15">
      <c r="A76" s="69"/>
      <c r="B76" s="69"/>
      <c r="C76" s="69"/>
      <c r="D76" s="69"/>
      <c r="E76" s="69"/>
      <c r="F76" s="69"/>
      <c r="G76" s="69"/>
      <c r="H76" s="69"/>
      <c r="I76" s="70"/>
      <c r="J76" s="329"/>
      <c r="K76" s="329"/>
      <c r="L76" s="329"/>
      <c r="M76" s="86"/>
      <c r="N76" s="71"/>
      <c r="O76" s="330"/>
    </row>
    <row r="77" spans="1:15">
      <c r="A77" s="69"/>
      <c r="B77" s="69"/>
      <c r="C77" s="69"/>
      <c r="D77" s="69"/>
      <c r="E77" s="69"/>
      <c r="F77" s="69"/>
      <c r="G77" s="69"/>
      <c r="H77" s="69"/>
      <c r="I77" s="70"/>
      <c r="J77" s="329"/>
      <c r="K77" s="329"/>
      <c r="L77" s="329"/>
      <c r="M77" s="86"/>
      <c r="N77" s="71"/>
      <c r="O77" s="330"/>
    </row>
    <row r="78" spans="1:15">
      <c r="A78" s="69"/>
      <c r="B78" s="69"/>
      <c r="C78" s="69"/>
      <c r="D78" s="69"/>
      <c r="E78" s="69"/>
      <c r="F78" s="69"/>
      <c r="G78" s="69"/>
      <c r="H78" s="69"/>
      <c r="I78" s="70"/>
      <c r="J78" s="329"/>
      <c r="K78" s="329"/>
      <c r="L78" s="329"/>
      <c r="M78" s="86"/>
      <c r="N78" s="71"/>
      <c r="O78" s="330"/>
    </row>
    <row r="79" spans="1:15">
      <c r="A79" s="69"/>
      <c r="B79" s="69"/>
      <c r="C79" s="69"/>
      <c r="D79" s="69"/>
      <c r="E79" s="69"/>
      <c r="F79" s="69"/>
      <c r="G79" s="69"/>
      <c r="H79" s="69"/>
      <c r="I79" s="70"/>
      <c r="J79" s="329"/>
      <c r="K79" s="329"/>
      <c r="L79" s="329"/>
      <c r="M79" s="86"/>
      <c r="N79" s="71"/>
      <c r="O79" s="330"/>
    </row>
    <row r="80" spans="1:15">
      <c r="A80" s="69"/>
      <c r="B80" s="69"/>
      <c r="C80" s="69"/>
      <c r="D80" s="69"/>
      <c r="E80" s="69"/>
      <c r="F80" s="69"/>
      <c r="G80" s="69"/>
      <c r="H80" s="69"/>
      <c r="I80" s="70"/>
      <c r="J80" s="329"/>
      <c r="K80" s="329"/>
      <c r="L80" s="329"/>
      <c r="M80" s="86"/>
      <c r="N80" s="71"/>
      <c r="O80" s="330"/>
    </row>
    <row r="81" spans="1:15">
      <c r="A81" s="69"/>
      <c r="B81" s="69"/>
      <c r="C81" s="69"/>
      <c r="D81" s="69"/>
      <c r="E81" s="69"/>
      <c r="F81" s="69"/>
      <c r="G81" s="69"/>
      <c r="H81" s="69"/>
      <c r="I81" s="70"/>
      <c r="J81" s="329"/>
      <c r="K81" s="329"/>
      <c r="L81" s="329"/>
      <c r="M81" s="86"/>
      <c r="N81" s="71"/>
      <c r="O81" s="330"/>
    </row>
    <row r="82" spans="1:15">
      <c r="A82" s="69"/>
      <c r="B82" s="69"/>
      <c r="C82" s="69"/>
      <c r="D82" s="69"/>
      <c r="E82" s="69"/>
      <c r="F82" s="69"/>
      <c r="G82" s="69"/>
      <c r="H82" s="69"/>
      <c r="I82" s="70"/>
      <c r="J82" s="329"/>
      <c r="K82" s="329"/>
      <c r="L82" s="329"/>
      <c r="M82" s="86"/>
      <c r="N82" s="71"/>
      <c r="O82" s="330"/>
    </row>
    <row r="83" spans="1:15">
      <c r="A83" s="69"/>
      <c r="B83" s="69"/>
      <c r="C83" s="69"/>
      <c r="D83" s="69"/>
      <c r="E83" s="69"/>
      <c r="F83" s="69"/>
      <c r="G83" s="69"/>
      <c r="H83" s="69"/>
      <c r="I83" s="70"/>
      <c r="J83" s="329"/>
      <c r="K83" s="329"/>
      <c r="L83" s="329"/>
      <c r="M83" s="86"/>
      <c r="N83" s="71"/>
      <c r="O83" s="330"/>
    </row>
    <row r="84" spans="1:15">
      <c r="A84" s="69"/>
      <c r="B84" s="69"/>
      <c r="C84" s="69"/>
      <c r="D84" s="69"/>
      <c r="E84" s="69"/>
      <c r="F84" s="69"/>
      <c r="G84" s="69"/>
      <c r="H84" s="69"/>
      <c r="I84" s="70"/>
      <c r="J84" s="329"/>
      <c r="K84" s="329"/>
      <c r="L84" s="329"/>
      <c r="M84" s="86"/>
      <c r="N84" s="71"/>
      <c r="O84" s="330"/>
    </row>
    <row r="85" spans="1:15">
      <c r="A85" s="69"/>
      <c r="B85" s="69"/>
      <c r="C85" s="69"/>
      <c r="D85" s="69"/>
      <c r="E85" s="69"/>
      <c r="F85" s="69"/>
      <c r="G85" s="69"/>
      <c r="H85" s="69"/>
      <c r="I85" s="70"/>
      <c r="J85" s="329"/>
      <c r="K85" s="329"/>
      <c r="L85" s="329"/>
      <c r="M85" s="86"/>
      <c r="N85" s="71"/>
      <c r="O85" s="330"/>
    </row>
    <row r="86" spans="1:15">
      <c r="A86" s="69"/>
      <c r="B86" s="69"/>
      <c r="C86" s="69"/>
      <c r="D86" s="69"/>
      <c r="E86" s="69"/>
      <c r="F86" s="69"/>
      <c r="G86" s="69"/>
      <c r="H86" s="69"/>
      <c r="I86" s="70"/>
      <c r="J86" s="329"/>
      <c r="K86" s="329"/>
      <c r="L86" s="329"/>
      <c r="M86" s="86"/>
      <c r="N86" s="71"/>
      <c r="O86" s="330"/>
    </row>
    <row r="87" spans="1:15">
      <c r="A87" s="69"/>
      <c r="B87" s="69"/>
      <c r="C87" s="69"/>
      <c r="D87" s="69"/>
      <c r="E87" s="69"/>
      <c r="F87" s="69"/>
      <c r="G87" s="69"/>
      <c r="H87" s="69"/>
      <c r="I87" s="70"/>
      <c r="J87" s="329"/>
      <c r="K87" s="329"/>
      <c r="L87" s="329"/>
      <c r="M87" s="86"/>
      <c r="N87" s="71"/>
      <c r="O87" s="330"/>
    </row>
    <row r="88" spans="1:15">
      <c r="A88" s="69"/>
      <c r="B88" s="69"/>
      <c r="C88" s="69"/>
      <c r="D88" s="69"/>
      <c r="E88" s="69"/>
      <c r="F88" s="69"/>
      <c r="G88" s="69"/>
      <c r="H88" s="69"/>
      <c r="I88" s="70"/>
      <c r="J88" s="329"/>
      <c r="K88" s="329"/>
      <c r="L88" s="329"/>
      <c r="M88" s="86"/>
      <c r="N88" s="71"/>
      <c r="O88" s="330"/>
    </row>
    <row r="89" spans="1:15">
      <c r="A89" s="69"/>
      <c r="B89" s="69"/>
      <c r="C89" s="69"/>
      <c r="D89" s="69"/>
      <c r="E89" s="69"/>
      <c r="F89" s="69"/>
      <c r="G89" s="69"/>
      <c r="H89" s="69"/>
      <c r="I89" s="70"/>
      <c r="J89" s="329"/>
      <c r="K89" s="329"/>
      <c r="L89" s="329"/>
      <c r="M89" s="86"/>
      <c r="N89" s="71"/>
      <c r="O89" s="330"/>
    </row>
    <row r="90" spans="1:15">
      <c r="A90" s="69"/>
      <c r="B90" s="69"/>
      <c r="C90" s="69"/>
      <c r="D90" s="69"/>
      <c r="E90" s="69"/>
      <c r="F90" s="69"/>
      <c r="G90" s="69"/>
      <c r="H90" s="69"/>
      <c r="I90" s="70"/>
      <c r="J90" s="329"/>
      <c r="K90" s="329"/>
      <c r="L90" s="329"/>
      <c r="M90" s="86"/>
      <c r="N90" s="71"/>
      <c r="O90" s="330"/>
    </row>
    <row r="91" spans="1:15">
      <c r="A91" s="69"/>
      <c r="B91" s="69"/>
      <c r="C91" s="69"/>
      <c r="D91" s="69"/>
      <c r="E91" s="69"/>
      <c r="F91" s="69"/>
      <c r="G91" s="69"/>
      <c r="H91" s="69"/>
      <c r="I91" s="70"/>
      <c r="J91" s="329"/>
      <c r="K91" s="329"/>
      <c r="L91" s="329"/>
      <c r="M91" s="86"/>
      <c r="N91" s="71"/>
      <c r="O91" s="330"/>
    </row>
    <row r="92" spans="1:15">
      <c r="A92" s="69"/>
      <c r="B92" s="69"/>
      <c r="C92" s="69"/>
      <c r="D92" s="69"/>
      <c r="E92" s="69"/>
      <c r="F92" s="69"/>
      <c r="G92" s="69"/>
      <c r="H92" s="69"/>
      <c r="I92" s="70"/>
      <c r="J92" s="329"/>
      <c r="K92" s="329"/>
      <c r="L92" s="329"/>
      <c r="M92" s="86"/>
      <c r="N92" s="71"/>
      <c r="O92" s="330"/>
    </row>
    <row r="93" spans="1:15">
      <c r="A93" s="69"/>
      <c r="B93" s="69"/>
      <c r="C93" s="69"/>
      <c r="D93" s="69"/>
      <c r="E93" s="69"/>
      <c r="F93" s="69"/>
      <c r="G93" s="69"/>
      <c r="H93" s="69"/>
      <c r="I93" s="70"/>
      <c r="J93" s="329"/>
      <c r="K93" s="329"/>
      <c r="L93" s="329"/>
      <c r="M93" s="86"/>
      <c r="N93" s="71"/>
      <c r="O93" s="330"/>
    </row>
    <row r="94" spans="1:15">
      <c r="A94" s="69"/>
      <c r="B94" s="69"/>
      <c r="C94" s="69"/>
      <c r="D94" s="69"/>
      <c r="E94" s="69"/>
      <c r="F94" s="69"/>
      <c r="G94" s="69"/>
      <c r="H94" s="69"/>
      <c r="I94" s="70"/>
      <c r="J94" s="329"/>
      <c r="K94" s="329"/>
      <c r="L94" s="329"/>
      <c r="M94" s="86"/>
      <c r="N94" s="71"/>
      <c r="O94" s="330"/>
    </row>
    <row r="95" spans="1:15">
      <c r="A95" s="69"/>
      <c r="B95" s="69"/>
      <c r="C95" s="69"/>
      <c r="D95" s="69"/>
      <c r="E95" s="69"/>
      <c r="F95" s="69"/>
      <c r="G95" s="69"/>
      <c r="H95" s="69"/>
      <c r="I95" s="70"/>
      <c r="J95" s="329"/>
      <c r="K95" s="329"/>
      <c r="L95" s="329"/>
      <c r="M95" s="86"/>
      <c r="N95" s="71"/>
      <c r="O95" s="330"/>
    </row>
    <row r="96" spans="1:15">
      <c r="A96" s="69"/>
      <c r="B96" s="69"/>
      <c r="C96" s="69"/>
      <c r="D96" s="69"/>
      <c r="E96" s="69"/>
      <c r="F96" s="69"/>
      <c r="G96" s="69"/>
      <c r="H96" s="69"/>
      <c r="I96" s="70"/>
      <c r="J96" s="329"/>
      <c r="K96" s="329"/>
      <c r="L96" s="329"/>
      <c r="M96" s="86"/>
      <c r="N96" s="71"/>
      <c r="O96" s="330"/>
    </row>
    <row r="97" spans="1:15">
      <c r="A97" s="69"/>
      <c r="B97" s="69"/>
      <c r="C97" s="69"/>
      <c r="D97" s="69"/>
      <c r="E97" s="69"/>
      <c r="F97" s="69"/>
      <c r="G97" s="69"/>
      <c r="H97" s="69"/>
      <c r="I97" s="70"/>
      <c r="J97" s="329"/>
      <c r="K97" s="329"/>
      <c r="L97" s="329"/>
      <c r="M97" s="86"/>
      <c r="N97" s="71"/>
      <c r="O97" s="330"/>
    </row>
    <row r="98" spans="1:15">
      <c r="A98" s="69"/>
      <c r="B98" s="69"/>
      <c r="C98" s="69"/>
      <c r="D98" s="69"/>
      <c r="E98" s="69"/>
      <c r="F98" s="69"/>
      <c r="G98" s="69"/>
      <c r="H98" s="69"/>
      <c r="I98" s="70"/>
      <c r="J98" s="329"/>
      <c r="K98" s="329"/>
      <c r="L98" s="329"/>
      <c r="M98" s="86"/>
      <c r="N98" s="71"/>
      <c r="O98" s="330"/>
    </row>
    <row r="99" spans="1:15">
      <c r="A99" s="69"/>
      <c r="B99" s="69"/>
      <c r="C99" s="69"/>
      <c r="D99" s="69"/>
      <c r="E99" s="69"/>
      <c r="F99" s="69"/>
      <c r="G99" s="69"/>
      <c r="H99" s="69"/>
      <c r="I99" s="70"/>
      <c r="J99" s="329"/>
      <c r="K99" s="329"/>
      <c r="L99" s="329"/>
      <c r="M99" s="86"/>
      <c r="N99" s="71"/>
      <c r="O99" s="330"/>
    </row>
    <row r="100" spans="1:15">
      <c r="A100" s="69"/>
      <c r="B100" s="69"/>
      <c r="C100" s="69"/>
      <c r="D100" s="69"/>
      <c r="E100" s="69"/>
      <c r="F100" s="69"/>
      <c r="G100" s="69"/>
      <c r="H100" s="69"/>
      <c r="I100" s="70"/>
      <c r="J100" s="329"/>
      <c r="K100" s="329"/>
      <c r="L100" s="329"/>
      <c r="M100" s="86"/>
      <c r="N100" s="71"/>
      <c r="O100" s="330"/>
    </row>
    <row r="101" spans="1:15">
      <c r="A101" s="69"/>
      <c r="B101" s="69"/>
      <c r="C101" s="69"/>
      <c r="D101" s="69"/>
      <c r="E101" s="69"/>
      <c r="F101" s="69"/>
      <c r="G101" s="69"/>
      <c r="H101" s="69"/>
      <c r="I101" s="70"/>
      <c r="J101" s="329"/>
      <c r="K101" s="329"/>
      <c r="L101" s="329"/>
      <c r="M101" s="86"/>
      <c r="N101" s="71"/>
      <c r="O101" s="330"/>
    </row>
    <row r="102" spans="1:15">
      <c r="A102" s="69"/>
      <c r="B102" s="69"/>
      <c r="C102" s="69"/>
      <c r="D102" s="69"/>
      <c r="E102" s="69"/>
      <c r="F102" s="69"/>
      <c r="G102" s="69"/>
      <c r="H102" s="69"/>
      <c r="I102" s="70"/>
      <c r="J102" s="329"/>
      <c r="K102" s="329"/>
      <c r="L102" s="329"/>
      <c r="M102" s="86"/>
      <c r="N102" s="71"/>
      <c r="O102" s="330"/>
    </row>
    <row r="103" spans="1:15">
      <c r="A103" s="69"/>
      <c r="B103" s="69"/>
      <c r="C103" s="69"/>
      <c r="D103" s="69"/>
      <c r="E103" s="69"/>
      <c r="F103" s="69"/>
      <c r="G103" s="69"/>
      <c r="H103" s="69"/>
      <c r="I103" s="70"/>
      <c r="J103" s="329"/>
      <c r="K103" s="329"/>
      <c r="L103" s="329"/>
      <c r="M103" s="86"/>
      <c r="N103" s="71"/>
      <c r="O103" s="330"/>
    </row>
    <row r="104" spans="1:15">
      <c r="A104" s="69"/>
      <c r="B104" s="69"/>
      <c r="C104" s="69"/>
      <c r="D104" s="69"/>
      <c r="E104" s="69"/>
      <c r="F104" s="69"/>
      <c r="G104" s="69"/>
      <c r="H104" s="69"/>
      <c r="I104" s="70"/>
      <c r="J104" s="329"/>
      <c r="K104" s="329"/>
      <c r="L104" s="329"/>
      <c r="M104" s="86"/>
      <c r="N104" s="71"/>
      <c r="O104" s="330"/>
    </row>
    <row r="105" spans="1:15">
      <c r="A105" s="69"/>
      <c r="B105" s="69"/>
      <c r="C105" s="69"/>
      <c r="D105" s="69"/>
      <c r="E105" s="69"/>
      <c r="F105" s="69"/>
      <c r="G105" s="69"/>
      <c r="H105" s="69"/>
      <c r="I105" s="70"/>
      <c r="J105" s="329"/>
      <c r="K105" s="329"/>
      <c r="L105" s="329"/>
      <c r="M105" s="86"/>
      <c r="N105" s="71"/>
      <c r="O105" s="330"/>
    </row>
    <row r="106" spans="1:15">
      <c r="A106" s="69"/>
      <c r="B106" s="69"/>
      <c r="C106" s="69"/>
      <c r="D106" s="69"/>
      <c r="E106" s="69"/>
      <c r="F106" s="69"/>
      <c r="G106" s="69"/>
      <c r="H106" s="69"/>
      <c r="I106" s="70"/>
      <c r="J106" s="329"/>
      <c r="K106" s="329"/>
      <c r="L106" s="329"/>
      <c r="M106" s="86"/>
      <c r="N106" s="71"/>
      <c r="O106" s="330"/>
    </row>
    <row r="107" spans="1:15">
      <c r="A107" s="69"/>
      <c r="B107" s="69"/>
      <c r="C107" s="69"/>
      <c r="D107" s="69"/>
      <c r="E107" s="69"/>
      <c r="F107" s="69"/>
      <c r="G107" s="69"/>
      <c r="H107" s="69"/>
      <c r="I107" s="70"/>
      <c r="J107" s="329"/>
      <c r="K107" s="329"/>
      <c r="L107" s="329"/>
      <c r="M107" s="86"/>
      <c r="N107" s="71"/>
      <c r="O107" s="330"/>
    </row>
    <row r="108" spans="1:15">
      <c r="A108" s="64" t="s">
        <v>80</v>
      </c>
      <c r="B108" s="64"/>
      <c r="C108" s="64"/>
      <c r="D108" s="64"/>
      <c r="E108" s="64"/>
      <c r="F108" s="64"/>
      <c r="G108" s="64"/>
      <c r="H108" s="64"/>
      <c r="I108" s="64"/>
      <c r="J108" s="211">
        <f>SUM(J66:J107)</f>
        <v>0</v>
      </c>
      <c r="K108" s="211"/>
      <c r="L108" s="211"/>
      <c r="M108" s="211"/>
      <c r="N108" s="64"/>
      <c r="O108" s="64"/>
    </row>
    <row r="109" spans="1:15">
      <c r="A109" s="78"/>
      <c r="B109" s="78"/>
      <c r="C109" s="78"/>
      <c r="D109" s="78"/>
      <c r="E109" s="78"/>
      <c r="F109" s="78"/>
      <c r="G109" s="78"/>
      <c r="H109" s="78"/>
      <c r="I109" s="78"/>
      <c r="J109" s="349"/>
      <c r="K109" s="349"/>
      <c r="L109" s="349"/>
      <c r="M109" s="349"/>
      <c r="N109" s="78"/>
      <c r="O109" s="78"/>
    </row>
    <row r="110" spans="1:15">
      <c r="A110" s="78"/>
      <c r="B110" s="78"/>
      <c r="C110" s="78"/>
      <c r="D110" s="78"/>
      <c r="E110" s="78"/>
      <c r="F110" s="78"/>
      <c r="G110" s="78"/>
      <c r="H110" s="78"/>
      <c r="I110" s="78"/>
      <c r="J110" s="349"/>
      <c r="K110" s="349"/>
      <c r="L110" s="349"/>
      <c r="M110" s="349"/>
      <c r="N110" s="78"/>
      <c r="O110" s="78"/>
    </row>
    <row r="111" spans="1:15" ht="15">
      <c r="A111" s="533" t="s">
        <v>81</v>
      </c>
      <c r="B111" s="533"/>
      <c r="C111" s="533"/>
      <c r="D111" s="533"/>
      <c r="E111" s="533"/>
      <c r="F111" s="533"/>
      <c r="G111" s="533"/>
      <c r="H111" s="533"/>
      <c r="I111" s="533"/>
      <c r="J111" s="533"/>
      <c r="K111" s="533"/>
      <c r="L111" s="533"/>
      <c r="M111" s="533"/>
      <c r="N111" s="533"/>
      <c r="O111" s="533"/>
    </row>
    <row r="112" spans="1:15" ht="1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550"/>
      <c r="O112" s="550"/>
    </row>
    <row r="113" spans="1:15" ht="15">
      <c r="A113" s="546" t="s">
        <v>506</v>
      </c>
      <c r="B113" s="546"/>
      <c r="C113" s="546"/>
      <c r="D113" s="546"/>
      <c r="E113" s="546"/>
      <c r="F113" s="546"/>
      <c r="G113" s="546"/>
      <c r="H113" s="546"/>
      <c r="I113" s="546"/>
      <c r="J113" s="546"/>
      <c r="K113" s="546"/>
      <c r="L113" s="546"/>
      <c r="M113" s="546"/>
      <c r="N113" s="546"/>
      <c r="O113" s="546"/>
    </row>
    <row r="114" spans="1:15" ht="15">
      <c r="A114" s="546" t="s">
        <v>505</v>
      </c>
      <c r="B114" s="546"/>
      <c r="C114" s="546"/>
      <c r="D114" s="546"/>
      <c r="E114" s="546"/>
      <c r="F114" s="546"/>
      <c r="G114" s="546"/>
      <c r="H114" s="546"/>
      <c r="I114" s="546"/>
      <c r="J114" s="546"/>
      <c r="K114" s="546"/>
      <c r="L114" s="546"/>
      <c r="M114" s="546"/>
      <c r="N114" s="546"/>
      <c r="O114" s="546"/>
    </row>
    <row r="115" spans="1:15" ht="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</row>
    <row r="116" spans="1:15" ht="15">
      <c r="A116" s="81" t="s">
        <v>383</v>
      </c>
      <c r="C116" s="87" t="s">
        <v>111</v>
      </c>
    </row>
    <row r="117" spans="1:15" ht="15" customHeight="1">
      <c r="A117" s="534" t="s">
        <v>362</v>
      </c>
      <c r="B117" s="52"/>
      <c r="C117" s="543" t="s">
        <v>68</v>
      </c>
      <c r="D117" s="544"/>
      <c r="E117" s="544"/>
      <c r="F117" s="544"/>
      <c r="G117" s="545"/>
      <c r="H117" s="543" t="s">
        <v>69</v>
      </c>
      <c r="I117" s="544"/>
      <c r="J117" s="544"/>
      <c r="K117" s="544"/>
      <c r="L117" s="545"/>
      <c r="M117" s="534" t="s">
        <v>363</v>
      </c>
      <c r="N117" s="537" t="s">
        <v>365</v>
      </c>
      <c r="O117" s="537" t="s">
        <v>364</v>
      </c>
    </row>
    <row r="118" spans="1:15" ht="15">
      <c r="A118" s="535"/>
      <c r="B118" s="52"/>
      <c r="C118" s="538" t="s">
        <v>70</v>
      </c>
      <c r="D118" s="540" t="s">
        <v>71</v>
      </c>
      <c r="E118" s="542" t="s">
        <v>72</v>
      </c>
      <c r="F118" s="447"/>
      <c r="G118" s="475"/>
      <c r="H118" s="538" t="s">
        <v>70</v>
      </c>
      <c r="I118" s="540" t="s">
        <v>71</v>
      </c>
      <c r="J118" s="542" t="s">
        <v>72</v>
      </c>
      <c r="K118" s="447"/>
      <c r="L118" s="475"/>
      <c r="M118" s="535"/>
      <c r="N118" s="535"/>
      <c r="O118" s="535"/>
    </row>
    <row r="119" spans="1:15" ht="30">
      <c r="A119" s="536"/>
      <c r="B119" s="52"/>
      <c r="C119" s="539"/>
      <c r="D119" s="541"/>
      <c r="E119" s="207" t="s">
        <v>379</v>
      </c>
      <c r="F119" s="208" t="s">
        <v>380</v>
      </c>
      <c r="G119" s="209" t="s">
        <v>378</v>
      </c>
      <c r="H119" s="539"/>
      <c r="I119" s="541"/>
      <c r="J119" s="207" t="s">
        <v>379</v>
      </c>
      <c r="K119" s="208" t="s">
        <v>380</v>
      </c>
      <c r="L119" s="209" t="s">
        <v>378</v>
      </c>
      <c r="M119" s="536"/>
      <c r="N119" s="536"/>
      <c r="O119" s="536"/>
    </row>
    <row r="120" spans="1:15">
      <c r="A120" s="69" t="s">
        <v>73</v>
      </c>
      <c r="B120" s="69"/>
      <c r="C120" s="69" t="s">
        <v>83</v>
      </c>
      <c r="D120" s="56" t="s">
        <v>366</v>
      </c>
      <c r="E120" s="86">
        <v>12210</v>
      </c>
      <c r="F120" s="86">
        <v>12210</v>
      </c>
      <c r="G120" s="86"/>
      <c r="H120" s="69"/>
      <c r="I120" s="69"/>
      <c r="J120" s="69"/>
      <c r="K120" s="69"/>
      <c r="L120" s="69"/>
      <c r="M120" s="86"/>
      <c r="N120" s="71" t="s">
        <v>78</v>
      </c>
      <c r="O120" s="350" t="s">
        <v>511</v>
      </c>
    </row>
    <row r="121" spans="1:15">
      <c r="A121" s="69" t="s">
        <v>73</v>
      </c>
      <c r="B121" s="69"/>
      <c r="C121" s="69" t="s">
        <v>83</v>
      </c>
      <c r="D121" s="56" t="s">
        <v>366</v>
      </c>
      <c r="E121" s="86">
        <v>12650</v>
      </c>
      <c r="F121" s="86">
        <v>12650</v>
      </c>
      <c r="G121" s="86"/>
      <c r="H121" s="69"/>
      <c r="I121" s="69"/>
      <c r="J121" s="69"/>
      <c r="K121" s="69"/>
      <c r="L121" s="69"/>
      <c r="M121" s="86"/>
      <c r="N121" s="71" t="s">
        <v>78</v>
      </c>
      <c r="O121" s="350" t="s">
        <v>512</v>
      </c>
    </row>
    <row r="122" spans="1:15">
      <c r="A122" s="69" t="s">
        <v>73</v>
      </c>
      <c r="B122" s="69"/>
      <c r="C122" s="69" t="s">
        <v>83</v>
      </c>
      <c r="D122" s="56" t="s">
        <v>366</v>
      </c>
      <c r="E122" s="86">
        <v>8820</v>
      </c>
      <c r="F122" s="86">
        <v>8820</v>
      </c>
      <c r="G122" s="86"/>
      <c r="H122" s="69"/>
      <c r="I122" s="69"/>
      <c r="J122" s="69"/>
      <c r="K122" s="69"/>
      <c r="L122" s="69"/>
      <c r="M122" s="86"/>
      <c r="N122" s="71" t="s">
        <v>78</v>
      </c>
      <c r="O122" s="350" t="s">
        <v>513</v>
      </c>
    </row>
    <row r="123" spans="1:15">
      <c r="A123" s="69" t="s">
        <v>73</v>
      </c>
      <c r="B123" s="69"/>
      <c r="C123" s="69" t="s">
        <v>83</v>
      </c>
      <c r="D123" s="56" t="s">
        <v>366</v>
      </c>
      <c r="E123" s="86">
        <v>6160</v>
      </c>
      <c r="F123" s="86">
        <v>6160</v>
      </c>
      <c r="G123" s="86"/>
      <c r="H123" s="69"/>
      <c r="I123" s="69"/>
      <c r="J123" s="69"/>
      <c r="K123" s="69"/>
      <c r="L123" s="69"/>
      <c r="M123" s="86"/>
      <c r="N123" s="71" t="s">
        <v>78</v>
      </c>
      <c r="O123" s="350" t="s">
        <v>514</v>
      </c>
    </row>
    <row r="124" spans="1:15">
      <c r="A124" s="69" t="s">
        <v>73</v>
      </c>
      <c r="B124" s="69"/>
      <c r="C124" s="69" t="s">
        <v>83</v>
      </c>
      <c r="D124" s="56" t="s">
        <v>366</v>
      </c>
      <c r="E124" s="86">
        <v>7955</v>
      </c>
      <c r="F124" s="86">
        <v>7955</v>
      </c>
      <c r="G124" s="86"/>
      <c r="H124" s="69"/>
      <c r="I124" s="69"/>
      <c r="J124" s="69"/>
      <c r="K124" s="69"/>
      <c r="L124" s="69"/>
      <c r="M124" s="86"/>
      <c r="N124" s="71" t="s">
        <v>78</v>
      </c>
      <c r="O124" s="350" t="s">
        <v>515</v>
      </c>
    </row>
    <row r="125" spans="1:15">
      <c r="A125" s="69" t="s">
        <v>73</v>
      </c>
      <c r="B125" s="69"/>
      <c r="C125" s="69" t="s">
        <v>83</v>
      </c>
      <c r="D125" s="56" t="s">
        <v>366</v>
      </c>
      <c r="E125" s="86">
        <v>13000</v>
      </c>
      <c r="F125" s="86">
        <v>13000</v>
      </c>
      <c r="G125" s="86"/>
      <c r="H125" s="69"/>
      <c r="I125" s="69"/>
      <c r="J125" s="69"/>
      <c r="K125" s="69"/>
      <c r="L125" s="69"/>
      <c r="M125" s="86"/>
      <c r="N125" s="71" t="s">
        <v>78</v>
      </c>
      <c r="O125" s="350" t="s">
        <v>516</v>
      </c>
    </row>
    <row r="126" spans="1:15">
      <c r="A126" s="69" t="s">
        <v>73</v>
      </c>
      <c r="B126" s="69"/>
      <c r="C126" s="69" t="s">
        <v>83</v>
      </c>
      <c r="D126" s="56" t="s">
        <v>366</v>
      </c>
      <c r="E126" s="86">
        <v>12210</v>
      </c>
      <c r="F126" s="86">
        <v>12210</v>
      </c>
      <c r="G126" s="86"/>
      <c r="H126" s="69"/>
      <c r="I126" s="69"/>
      <c r="J126" s="69"/>
      <c r="K126" s="69"/>
      <c r="L126" s="69"/>
      <c r="M126" s="86"/>
      <c r="N126" s="71" t="s">
        <v>78</v>
      </c>
      <c r="O126" s="350" t="s">
        <v>517</v>
      </c>
    </row>
    <row r="127" spans="1:15">
      <c r="A127" s="69" t="s">
        <v>73</v>
      </c>
      <c r="B127" s="69"/>
      <c r="C127" s="69" t="s">
        <v>83</v>
      </c>
      <c r="D127" s="56" t="s">
        <v>366</v>
      </c>
      <c r="E127" s="86">
        <v>13000</v>
      </c>
      <c r="F127" s="86">
        <v>13000</v>
      </c>
      <c r="G127" s="86"/>
      <c r="H127" s="69"/>
      <c r="I127" s="69"/>
      <c r="J127" s="69"/>
      <c r="K127" s="69"/>
      <c r="L127" s="69"/>
      <c r="M127" s="86"/>
      <c r="N127" s="71" t="s">
        <v>78</v>
      </c>
      <c r="O127" s="350" t="s">
        <v>518</v>
      </c>
    </row>
    <row r="128" spans="1:15">
      <c r="A128" s="69" t="s">
        <v>73</v>
      </c>
      <c r="B128" s="69"/>
      <c r="C128" s="69" t="s">
        <v>83</v>
      </c>
      <c r="D128" s="56" t="s">
        <v>366</v>
      </c>
      <c r="E128" s="86">
        <v>7700</v>
      </c>
      <c r="F128" s="86">
        <v>7700</v>
      </c>
      <c r="G128" s="86"/>
      <c r="H128" s="69"/>
      <c r="I128" s="69"/>
      <c r="J128" s="69"/>
      <c r="K128" s="69"/>
      <c r="L128" s="69"/>
      <c r="M128" s="86"/>
      <c r="N128" s="71" t="s">
        <v>78</v>
      </c>
      <c r="O128" s="350" t="s">
        <v>519</v>
      </c>
    </row>
    <row r="129" spans="1:15">
      <c r="A129" s="69" t="s">
        <v>73</v>
      </c>
      <c r="B129" s="69"/>
      <c r="C129" s="69" t="s">
        <v>83</v>
      </c>
      <c r="D129" s="56" t="s">
        <v>366</v>
      </c>
      <c r="E129" s="86">
        <v>12420</v>
      </c>
      <c r="F129" s="86">
        <v>12420</v>
      </c>
      <c r="G129" s="86"/>
      <c r="H129" s="69"/>
      <c r="I129" s="69"/>
      <c r="J129" s="69"/>
      <c r="K129" s="69"/>
      <c r="L129" s="69"/>
      <c r="M129" s="86"/>
      <c r="N129" s="71" t="s">
        <v>78</v>
      </c>
      <c r="O129" s="350" t="s">
        <v>520</v>
      </c>
    </row>
    <row r="130" spans="1:15">
      <c r="A130" s="69" t="s">
        <v>73</v>
      </c>
      <c r="B130" s="69"/>
      <c r="C130" s="69" t="s">
        <v>83</v>
      </c>
      <c r="D130" s="56" t="s">
        <v>366</v>
      </c>
      <c r="E130" s="86">
        <v>12210</v>
      </c>
      <c r="F130" s="86">
        <v>12210</v>
      </c>
      <c r="G130" s="86"/>
      <c r="H130" s="69"/>
      <c r="I130" s="69"/>
      <c r="J130" s="69"/>
      <c r="K130" s="69"/>
      <c r="L130" s="69"/>
      <c r="M130" s="86"/>
      <c r="N130" s="71" t="s">
        <v>78</v>
      </c>
      <c r="O130" s="350" t="s">
        <v>521</v>
      </c>
    </row>
    <row r="131" spans="1:15">
      <c r="A131" s="69" t="s">
        <v>73</v>
      </c>
      <c r="B131" s="69"/>
      <c r="C131" s="69" t="s">
        <v>83</v>
      </c>
      <c r="D131" s="56" t="s">
        <v>366</v>
      </c>
      <c r="E131" s="86">
        <v>13000</v>
      </c>
      <c r="F131" s="86">
        <v>13000</v>
      </c>
      <c r="G131" s="86"/>
      <c r="H131" s="69"/>
      <c r="I131" s="69"/>
      <c r="J131" s="69"/>
      <c r="K131" s="69"/>
      <c r="L131" s="69"/>
      <c r="M131" s="86"/>
      <c r="N131" s="71" t="s">
        <v>78</v>
      </c>
      <c r="O131" s="350" t="s">
        <v>522</v>
      </c>
    </row>
    <row r="132" spans="1:15">
      <c r="A132" s="69" t="s">
        <v>73</v>
      </c>
      <c r="B132" s="69"/>
      <c r="C132" s="69" t="s">
        <v>83</v>
      </c>
      <c r="D132" s="56" t="s">
        <v>366</v>
      </c>
      <c r="E132" s="86">
        <v>6500</v>
      </c>
      <c r="F132" s="86">
        <v>6500</v>
      </c>
      <c r="G132" s="86"/>
      <c r="H132" s="69"/>
      <c r="I132" s="69"/>
      <c r="J132" s="69"/>
      <c r="K132" s="69"/>
      <c r="L132" s="69"/>
      <c r="M132" s="86"/>
      <c r="N132" s="71" t="s">
        <v>78</v>
      </c>
      <c r="O132" s="350" t="s">
        <v>523</v>
      </c>
    </row>
    <row r="133" spans="1:15">
      <c r="A133" s="69" t="s">
        <v>73</v>
      </c>
      <c r="B133" s="69"/>
      <c r="C133" s="69" t="s">
        <v>83</v>
      </c>
      <c r="D133" s="56" t="s">
        <v>366</v>
      </c>
      <c r="E133" s="86">
        <v>13000</v>
      </c>
      <c r="F133" s="86">
        <v>13000</v>
      </c>
      <c r="G133" s="86"/>
      <c r="H133" s="69"/>
      <c r="I133" s="69"/>
      <c r="J133" s="69"/>
      <c r="K133" s="69"/>
      <c r="L133" s="69"/>
      <c r="M133" s="86"/>
      <c r="N133" s="71" t="s">
        <v>78</v>
      </c>
      <c r="O133" s="350" t="s">
        <v>524</v>
      </c>
    </row>
    <row r="134" spans="1:15">
      <c r="A134" s="69" t="s">
        <v>73</v>
      </c>
      <c r="B134" s="69"/>
      <c r="C134" s="69" t="s">
        <v>83</v>
      </c>
      <c r="D134" s="56" t="s">
        <v>366</v>
      </c>
      <c r="E134" s="86">
        <v>13000</v>
      </c>
      <c r="F134" s="86">
        <v>13000</v>
      </c>
      <c r="G134" s="86"/>
      <c r="H134" s="69"/>
      <c r="I134" s="69"/>
      <c r="J134" s="69"/>
      <c r="K134" s="69"/>
      <c r="L134" s="69"/>
      <c r="M134" s="86"/>
      <c r="N134" s="71" t="s">
        <v>78</v>
      </c>
      <c r="O134" s="350" t="s">
        <v>525</v>
      </c>
    </row>
    <row r="135" spans="1:15">
      <c r="A135" s="69" t="s">
        <v>73</v>
      </c>
      <c r="B135" s="69"/>
      <c r="C135" s="69" t="s">
        <v>83</v>
      </c>
      <c r="D135" s="56" t="s">
        <v>366</v>
      </c>
      <c r="E135" s="86">
        <v>8666</v>
      </c>
      <c r="F135" s="86">
        <v>8666</v>
      </c>
      <c r="G135" s="86"/>
      <c r="H135" s="69"/>
      <c r="I135" s="69"/>
      <c r="J135" s="69"/>
      <c r="K135" s="69"/>
      <c r="L135" s="69"/>
      <c r="M135" s="86"/>
      <c r="N135" s="71" t="s">
        <v>78</v>
      </c>
      <c r="O135" s="350" t="s">
        <v>526</v>
      </c>
    </row>
    <row r="136" spans="1:15">
      <c r="A136" s="69" t="s">
        <v>73</v>
      </c>
      <c r="B136" s="69"/>
      <c r="C136" s="69" t="s">
        <v>83</v>
      </c>
      <c r="D136" s="56" t="s">
        <v>366</v>
      </c>
      <c r="E136" s="86">
        <v>4083</v>
      </c>
      <c r="F136" s="86">
        <v>4083</v>
      </c>
      <c r="G136" s="86"/>
      <c r="H136" s="69"/>
      <c r="I136" s="69"/>
      <c r="J136" s="69"/>
      <c r="K136" s="69"/>
      <c r="L136" s="69"/>
      <c r="M136" s="86"/>
      <c r="N136" s="71" t="s">
        <v>78</v>
      </c>
      <c r="O136" s="350" t="s">
        <v>527</v>
      </c>
    </row>
    <row r="137" spans="1:15">
      <c r="A137" s="69"/>
      <c r="B137" s="69"/>
      <c r="C137" s="69"/>
      <c r="D137" s="56"/>
      <c r="E137" s="86"/>
      <c r="F137" s="86"/>
      <c r="G137" s="86"/>
      <c r="H137" s="69"/>
      <c r="I137" s="69"/>
      <c r="J137" s="69"/>
      <c r="K137" s="69"/>
      <c r="L137" s="69"/>
      <c r="M137" s="86"/>
      <c r="N137" s="71"/>
      <c r="O137" s="36"/>
    </row>
    <row r="138" spans="1:15">
      <c r="A138" s="69"/>
      <c r="B138" s="69"/>
      <c r="C138" s="69"/>
      <c r="D138" s="56"/>
      <c r="E138" s="86"/>
      <c r="F138" s="86"/>
      <c r="G138" s="86"/>
      <c r="H138" s="69"/>
      <c r="I138" s="69"/>
      <c r="J138" s="69"/>
      <c r="K138" s="69"/>
      <c r="L138" s="69"/>
      <c r="M138" s="86"/>
      <c r="N138" s="71"/>
      <c r="O138" s="36"/>
    </row>
    <row r="139" spans="1:15">
      <c r="A139" s="69"/>
      <c r="B139" s="69"/>
      <c r="C139" s="69"/>
      <c r="D139" s="56"/>
      <c r="E139" s="86"/>
      <c r="F139" s="86"/>
      <c r="G139" s="86"/>
      <c r="H139" s="69"/>
      <c r="I139" s="69"/>
      <c r="J139" s="69"/>
      <c r="K139" s="69"/>
      <c r="L139" s="69"/>
      <c r="M139" s="86"/>
      <c r="N139" s="71"/>
      <c r="O139" s="36"/>
    </row>
    <row r="140" spans="1:15">
      <c r="A140" s="69"/>
      <c r="B140" s="69"/>
      <c r="C140" s="69"/>
      <c r="D140" s="56"/>
      <c r="E140" s="86"/>
      <c r="F140" s="86"/>
      <c r="G140" s="86"/>
      <c r="H140" s="69"/>
      <c r="I140" s="69"/>
      <c r="J140" s="69"/>
      <c r="K140" s="69"/>
      <c r="L140" s="69"/>
      <c r="M140" s="86"/>
      <c r="N140" s="71"/>
      <c r="O140" s="36"/>
    </row>
    <row r="141" spans="1:15">
      <c r="A141" s="69"/>
      <c r="B141" s="69"/>
      <c r="C141" s="69"/>
      <c r="D141" s="56"/>
      <c r="E141" s="86"/>
      <c r="F141" s="86"/>
      <c r="G141" s="86"/>
      <c r="H141" s="69"/>
      <c r="I141" s="69"/>
      <c r="J141" s="69"/>
      <c r="K141" s="69"/>
      <c r="L141" s="69"/>
      <c r="M141" s="86"/>
      <c r="N141" s="71"/>
      <c r="O141" s="36"/>
    </row>
    <row r="142" spans="1:15">
      <c r="A142" s="69"/>
      <c r="B142" s="69"/>
      <c r="C142" s="69"/>
      <c r="D142" s="56"/>
      <c r="E142" s="86"/>
      <c r="F142" s="86"/>
      <c r="G142" s="86"/>
      <c r="H142" s="69"/>
      <c r="I142" s="69"/>
      <c r="J142" s="69"/>
      <c r="K142" s="69"/>
      <c r="L142" s="69"/>
      <c r="M142" s="86"/>
      <c r="N142" s="71"/>
      <c r="O142" s="36"/>
    </row>
    <row r="143" spans="1:15">
      <c r="A143" s="69"/>
      <c r="B143" s="69"/>
      <c r="C143" s="69"/>
      <c r="D143" s="56"/>
      <c r="E143" s="86"/>
      <c r="F143" s="86"/>
      <c r="G143" s="86"/>
      <c r="H143" s="69"/>
      <c r="I143" s="69"/>
      <c r="J143" s="69"/>
      <c r="K143" s="69"/>
      <c r="L143" s="69"/>
      <c r="M143" s="86"/>
      <c r="N143" s="71"/>
      <c r="O143" s="36"/>
    </row>
    <row r="144" spans="1:15">
      <c r="A144" s="69"/>
      <c r="B144" s="69"/>
      <c r="C144" s="69"/>
      <c r="D144" s="56"/>
      <c r="E144" s="86"/>
      <c r="F144" s="86"/>
      <c r="G144" s="86"/>
      <c r="H144" s="69"/>
      <c r="I144" s="69"/>
      <c r="J144" s="69"/>
      <c r="K144" s="69"/>
      <c r="L144" s="69"/>
      <c r="M144" s="86"/>
      <c r="N144" s="71"/>
      <c r="O144" s="36"/>
    </row>
    <row r="145" spans="1:15">
      <c r="A145" s="69"/>
      <c r="B145" s="69"/>
      <c r="C145" s="55"/>
      <c r="D145" s="56"/>
      <c r="E145" s="86"/>
      <c r="F145" s="86"/>
      <c r="G145" s="86"/>
      <c r="H145" s="69"/>
      <c r="I145" s="69"/>
      <c r="J145" s="69"/>
      <c r="K145" s="69"/>
      <c r="L145" s="69"/>
      <c r="M145" s="86"/>
      <c r="N145" s="71"/>
      <c r="O145" s="36"/>
    </row>
    <row r="146" spans="1:15">
      <c r="A146" s="69"/>
      <c r="B146" s="69"/>
      <c r="C146" s="55"/>
      <c r="D146" s="56"/>
      <c r="E146" s="86"/>
      <c r="F146" s="86"/>
      <c r="G146" s="86"/>
      <c r="H146" s="69"/>
      <c r="I146" s="69"/>
      <c r="J146" s="69"/>
      <c r="K146" s="69"/>
      <c r="L146" s="69"/>
      <c r="M146" s="86"/>
      <c r="N146" s="71"/>
      <c r="O146" s="36"/>
    </row>
    <row r="147" spans="1:15">
      <c r="A147" s="69"/>
      <c r="B147" s="69"/>
      <c r="C147" s="55"/>
      <c r="D147" s="56"/>
      <c r="E147" s="86"/>
      <c r="F147" s="86"/>
      <c r="G147" s="86"/>
      <c r="H147" s="69"/>
      <c r="I147" s="69"/>
      <c r="J147" s="69"/>
      <c r="K147" s="69"/>
      <c r="L147" s="69"/>
      <c r="M147" s="86"/>
      <c r="N147" s="71"/>
      <c r="O147" s="36"/>
    </row>
    <row r="148" spans="1:15">
      <c r="A148" s="69"/>
      <c r="B148" s="69"/>
      <c r="C148" s="55"/>
      <c r="D148" s="56"/>
      <c r="E148" s="86"/>
      <c r="F148" s="86"/>
      <c r="G148" s="86"/>
      <c r="H148" s="69"/>
      <c r="I148" s="69"/>
      <c r="J148" s="69"/>
      <c r="K148" s="69"/>
      <c r="L148" s="69"/>
      <c r="M148" s="86"/>
      <c r="N148" s="71"/>
      <c r="O148" s="36"/>
    </row>
    <row r="149" spans="1:15">
      <c r="A149" s="69"/>
      <c r="B149" s="69"/>
      <c r="C149" s="55"/>
      <c r="D149" s="56"/>
      <c r="E149" s="86"/>
      <c r="F149" s="86"/>
      <c r="G149" s="86"/>
      <c r="H149" s="69"/>
      <c r="I149" s="69"/>
      <c r="J149" s="69"/>
      <c r="K149" s="69"/>
      <c r="L149" s="69"/>
      <c r="M149" s="86"/>
      <c r="N149" s="71"/>
      <c r="O149" s="36"/>
    </row>
    <row r="150" spans="1:1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</row>
    <row r="151" spans="1:1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</row>
    <row r="152" spans="1:1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</row>
    <row r="153" spans="1:15" ht="1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</row>
    <row r="154" spans="1:15" ht="1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</row>
    <row r="155" spans="1:15" ht="1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</row>
    <row r="156" spans="1:15" ht="1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</row>
    <row r="157" spans="1:15" ht="1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</row>
    <row r="158" spans="1:15" ht="15" customHeight="1">
      <c r="A158" s="75" t="s">
        <v>84</v>
      </c>
      <c r="B158" s="55"/>
      <c r="C158" s="64"/>
      <c r="D158" s="64"/>
      <c r="E158" s="211">
        <f>SUM(E120:E157)</f>
        <v>176584</v>
      </c>
      <c r="F158" s="211">
        <f t="shared" ref="F158:G158" si="1">SUM(F120:F157)</f>
        <v>176584</v>
      </c>
      <c r="G158" s="211">
        <f t="shared" si="1"/>
        <v>0</v>
      </c>
      <c r="H158" s="211"/>
      <c r="I158" s="211"/>
      <c r="J158" s="211"/>
      <c r="K158" s="211"/>
      <c r="L158" s="211"/>
      <c r="M158" s="211"/>
      <c r="N158" s="69"/>
      <c r="O158" s="69"/>
    </row>
    <row r="159" spans="1:15" ht="15" customHeight="1"/>
    <row r="161" spans="1:15">
      <c r="C161" s="54" t="s">
        <v>112</v>
      </c>
      <c r="G161" s="214">
        <f>E158</f>
        <v>176584</v>
      </c>
      <c r="H161" s="54" t="s">
        <v>113</v>
      </c>
      <c r="L161" s="213" t="s">
        <v>97</v>
      </c>
    </row>
    <row r="162" spans="1:1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1:15" ht="15">
      <c r="A163" s="548" t="s">
        <v>82</v>
      </c>
      <c r="B163" s="548"/>
      <c r="C163" s="548"/>
      <c r="D163" s="548"/>
      <c r="E163" s="548"/>
      <c r="F163" s="548"/>
      <c r="G163" s="548"/>
      <c r="H163" s="548"/>
      <c r="I163" s="548"/>
      <c r="J163" s="548"/>
      <c r="K163" s="548"/>
      <c r="L163" s="548"/>
      <c r="M163" s="548"/>
      <c r="N163" s="548"/>
      <c r="O163" s="548"/>
    </row>
    <row r="164" spans="1:15" ht="1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547"/>
      <c r="O164" s="547"/>
    </row>
    <row r="165" spans="1:15" ht="15">
      <c r="A165" s="546" t="s">
        <v>506</v>
      </c>
      <c r="B165" s="546"/>
      <c r="C165" s="546"/>
      <c r="D165" s="546"/>
      <c r="E165" s="546"/>
      <c r="F165" s="546"/>
      <c r="G165" s="546"/>
      <c r="H165" s="546"/>
      <c r="I165" s="546"/>
      <c r="J165" s="546"/>
      <c r="K165" s="546"/>
      <c r="L165" s="546"/>
      <c r="M165" s="546"/>
      <c r="N165" s="546"/>
      <c r="O165" s="546"/>
    </row>
    <row r="166" spans="1:15" ht="15">
      <c r="A166" s="546" t="s">
        <v>505</v>
      </c>
      <c r="B166" s="546"/>
      <c r="C166" s="546"/>
      <c r="D166" s="546"/>
      <c r="E166" s="546"/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</row>
    <row r="167" spans="1:15" ht="15" customHeight="1">
      <c r="A167" s="79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</row>
    <row r="168" spans="1:1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</row>
    <row r="169" spans="1:15" ht="15">
      <c r="A169" s="74" t="s">
        <v>385</v>
      </c>
      <c r="B169" s="72"/>
      <c r="C169" s="72"/>
      <c r="D169" s="87"/>
      <c r="E169" s="87"/>
      <c r="F169" s="87"/>
      <c r="G169" s="72"/>
      <c r="H169" s="72"/>
      <c r="I169" s="72"/>
      <c r="J169" s="72"/>
      <c r="K169" s="72"/>
      <c r="L169" s="72"/>
      <c r="M169" s="72"/>
    </row>
    <row r="170" spans="1:15" ht="15">
      <c r="A170" s="534" t="s">
        <v>362</v>
      </c>
      <c r="B170" s="52"/>
      <c r="C170" s="543" t="s">
        <v>68</v>
      </c>
      <c r="D170" s="544"/>
      <c r="E170" s="544"/>
      <c r="F170" s="544"/>
      <c r="G170" s="545"/>
      <c r="H170" s="543" t="s">
        <v>69</v>
      </c>
      <c r="I170" s="544"/>
      <c r="J170" s="544"/>
      <c r="K170" s="544"/>
      <c r="L170" s="545"/>
      <c r="M170" s="534" t="s">
        <v>363</v>
      </c>
      <c r="N170" s="537" t="s">
        <v>365</v>
      </c>
      <c r="O170" s="537" t="s">
        <v>364</v>
      </c>
    </row>
    <row r="171" spans="1:15" ht="15">
      <c r="A171" s="535"/>
      <c r="B171" s="52"/>
      <c r="C171" s="538" t="s">
        <v>70</v>
      </c>
      <c r="D171" s="540" t="s">
        <v>71</v>
      </c>
      <c r="E171" s="542" t="s">
        <v>72</v>
      </c>
      <c r="F171" s="447"/>
      <c r="G171" s="475"/>
      <c r="H171" s="538" t="s">
        <v>70</v>
      </c>
      <c r="I171" s="540" t="s">
        <v>71</v>
      </c>
      <c r="J171" s="542" t="s">
        <v>72</v>
      </c>
      <c r="K171" s="447"/>
      <c r="L171" s="475"/>
      <c r="M171" s="535"/>
      <c r="N171" s="535"/>
      <c r="O171" s="535"/>
    </row>
    <row r="172" spans="1:15" ht="30">
      <c r="A172" s="536"/>
      <c r="B172" s="52"/>
      <c r="C172" s="539"/>
      <c r="D172" s="541"/>
      <c r="E172" s="207" t="s">
        <v>379</v>
      </c>
      <c r="F172" s="208" t="s">
        <v>380</v>
      </c>
      <c r="G172" s="209" t="s">
        <v>378</v>
      </c>
      <c r="H172" s="539"/>
      <c r="I172" s="541"/>
      <c r="J172" s="207" t="s">
        <v>379</v>
      </c>
      <c r="K172" s="208" t="s">
        <v>380</v>
      </c>
      <c r="L172" s="209" t="s">
        <v>378</v>
      </c>
      <c r="M172" s="536"/>
      <c r="N172" s="536"/>
      <c r="O172" s="536"/>
    </row>
    <row r="173" spans="1:15" ht="63.75">
      <c r="A173" s="215" t="s">
        <v>73</v>
      </c>
      <c r="B173" s="215"/>
      <c r="C173" s="216" t="s">
        <v>507</v>
      </c>
      <c r="D173" s="217">
        <v>1</v>
      </c>
      <c r="E173" s="218">
        <v>144000</v>
      </c>
      <c r="F173" s="218">
        <v>144000</v>
      </c>
      <c r="G173" s="331"/>
      <c r="H173" s="215"/>
      <c r="I173" s="215"/>
      <c r="J173" s="215"/>
      <c r="K173" s="215"/>
      <c r="L173" s="215"/>
      <c r="M173" s="219"/>
      <c r="N173" s="220" t="s">
        <v>78</v>
      </c>
      <c r="O173" s="221" t="s">
        <v>508</v>
      </c>
    </row>
    <row r="174" spans="1:15" ht="63.75">
      <c r="A174" s="215" t="s">
        <v>73</v>
      </c>
      <c r="B174" s="215"/>
      <c r="C174" s="216" t="s">
        <v>507</v>
      </c>
      <c r="D174" s="217">
        <v>1</v>
      </c>
      <c r="E174" s="218">
        <v>102200</v>
      </c>
      <c r="F174" s="218">
        <v>102200</v>
      </c>
      <c r="G174" s="331"/>
      <c r="H174" s="215"/>
      <c r="I174" s="215"/>
      <c r="J174" s="215"/>
      <c r="K174" s="215"/>
      <c r="L174" s="215"/>
      <c r="M174" s="219"/>
      <c r="N174" s="220" t="s">
        <v>78</v>
      </c>
      <c r="O174" s="221"/>
    </row>
    <row r="175" spans="1:15" ht="63.75">
      <c r="A175" s="55" t="s">
        <v>73</v>
      </c>
      <c r="B175" s="69"/>
      <c r="C175" s="216" t="s">
        <v>507</v>
      </c>
      <c r="D175" s="70">
        <v>1</v>
      </c>
      <c r="E175" s="212">
        <v>144000</v>
      </c>
      <c r="F175" s="212">
        <v>144000</v>
      </c>
      <c r="G175" s="86"/>
      <c r="H175" s="69"/>
      <c r="I175" s="69"/>
      <c r="J175" s="69"/>
      <c r="K175" s="69"/>
      <c r="L175" s="69"/>
      <c r="M175" s="86"/>
      <c r="N175" s="71" t="s">
        <v>78</v>
      </c>
      <c r="O175" s="350" t="s">
        <v>509</v>
      </c>
    </row>
    <row r="176" spans="1:15" ht="63.75">
      <c r="A176" s="55" t="s">
        <v>73</v>
      </c>
      <c r="B176" s="69"/>
      <c r="C176" s="216" t="s">
        <v>507</v>
      </c>
      <c r="D176" s="70">
        <v>1</v>
      </c>
      <c r="E176" s="212">
        <v>144000</v>
      </c>
      <c r="F176" s="212">
        <v>144000</v>
      </c>
      <c r="G176" s="86"/>
      <c r="H176" s="69"/>
      <c r="I176" s="69"/>
      <c r="J176" s="69"/>
      <c r="K176" s="69"/>
      <c r="L176" s="69"/>
      <c r="M176" s="86"/>
      <c r="N176" s="69" t="s">
        <v>78</v>
      </c>
      <c r="O176" s="350" t="s">
        <v>510</v>
      </c>
    </row>
    <row r="177" spans="1:15">
      <c r="A177" s="69"/>
      <c r="B177" s="69"/>
      <c r="C177" s="69"/>
      <c r="D177" s="70"/>
      <c r="E177" s="70"/>
      <c r="F177" s="70"/>
      <c r="G177" s="86"/>
      <c r="H177" s="69"/>
      <c r="I177" s="69"/>
      <c r="J177" s="69"/>
      <c r="K177" s="69"/>
      <c r="L177" s="69"/>
      <c r="M177" s="86"/>
      <c r="N177" s="69"/>
      <c r="O177" s="36"/>
    </row>
    <row r="178" spans="1:15">
      <c r="A178" s="69"/>
      <c r="B178" s="69"/>
      <c r="C178" s="69"/>
      <c r="D178" s="70"/>
      <c r="E178" s="70"/>
      <c r="F178" s="70"/>
      <c r="G178" s="86"/>
      <c r="H178" s="69"/>
      <c r="I178" s="69"/>
      <c r="J178" s="69"/>
      <c r="K178" s="69"/>
      <c r="L178" s="69"/>
      <c r="M178" s="86"/>
      <c r="N178" s="69"/>
      <c r="O178" s="36"/>
    </row>
    <row r="179" spans="1:15">
      <c r="A179" s="69"/>
      <c r="B179" s="69"/>
      <c r="C179" s="69"/>
      <c r="D179" s="70"/>
      <c r="E179" s="70"/>
      <c r="F179" s="70"/>
      <c r="G179" s="86"/>
      <c r="H179" s="69"/>
      <c r="I179" s="69"/>
      <c r="J179" s="69"/>
      <c r="K179" s="69"/>
      <c r="L179" s="69"/>
      <c r="M179" s="86"/>
      <c r="N179" s="69"/>
      <c r="O179" s="36"/>
    </row>
    <row r="180" spans="1:15">
      <c r="A180" s="69"/>
      <c r="B180" s="69"/>
      <c r="C180" s="69"/>
      <c r="D180" s="70"/>
      <c r="E180" s="70"/>
      <c r="F180" s="70"/>
      <c r="G180" s="86"/>
      <c r="H180" s="69"/>
      <c r="I180" s="69"/>
      <c r="J180" s="69"/>
      <c r="K180" s="69"/>
      <c r="L180" s="69"/>
      <c r="M180" s="86"/>
      <c r="N180" s="69"/>
      <c r="O180" s="36"/>
    </row>
    <row r="181" spans="1:15">
      <c r="A181" s="69"/>
      <c r="B181" s="69"/>
      <c r="C181" s="69"/>
      <c r="D181" s="70"/>
      <c r="E181" s="70"/>
      <c r="F181" s="70"/>
      <c r="G181" s="86"/>
      <c r="H181" s="69"/>
      <c r="I181" s="69"/>
      <c r="J181" s="69"/>
      <c r="K181" s="69"/>
      <c r="L181" s="69"/>
      <c r="M181" s="86"/>
      <c r="N181" s="69"/>
      <c r="O181" s="36"/>
    </row>
    <row r="182" spans="1:15">
      <c r="A182" s="69"/>
      <c r="B182" s="69"/>
      <c r="C182" s="69"/>
      <c r="D182" s="70"/>
      <c r="E182" s="70"/>
      <c r="F182" s="70"/>
      <c r="G182" s="86"/>
      <c r="H182" s="69"/>
      <c r="I182" s="69"/>
      <c r="J182" s="69"/>
      <c r="K182" s="69"/>
      <c r="L182" s="69"/>
      <c r="M182" s="86"/>
      <c r="N182" s="69"/>
      <c r="O182" s="36"/>
    </row>
    <row r="183" spans="1:15">
      <c r="A183" s="69"/>
      <c r="B183" s="69"/>
      <c r="C183" s="69"/>
      <c r="D183" s="70"/>
      <c r="E183" s="70"/>
      <c r="F183" s="70"/>
      <c r="G183" s="86"/>
      <c r="H183" s="69"/>
      <c r="I183" s="69"/>
      <c r="J183" s="69"/>
      <c r="K183" s="69"/>
      <c r="L183" s="69"/>
      <c r="M183" s="86"/>
      <c r="N183" s="69"/>
      <c r="O183" s="36"/>
    </row>
    <row r="184" spans="1:15">
      <c r="A184" s="69"/>
      <c r="B184" s="69"/>
      <c r="C184" s="69"/>
      <c r="D184" s="70"/>
      <c r="E184" s="70"/>
      <c r="F184" s="70"/>
      <c r="G184" s="86"/>
      <c r="H184" s="69"/>
      <c r="I184" s="69"/>
      <c r="J184" s="69"/>
      <c r="K184" s="69"/>
      <c r="L184" s="69"/>
      <c r="M184" s="86"/>
      <c r="N184" s="69"/>
      <c r="O184" s="36"/>
    </row>
    <row r="185" spans="1:15">
      <c r="A185" s="69"/>
      <c r="B185" s="69"/>
      <c r="C185" s="69"/>
      <c r="D185" s="70"/>
      <c r="E185" s="70"/>
      <c r="F185" s="70"/>
      <c r="G185" s="86"/>
      <c r="H185" s="69"/>
      <c r="I185" s="69"/>
      <c r="J185" s="69"/>
      <c r="K185" s="69"/>
      <c r="L185" s="69"/>
      <c r="M185" s="86"/>
      <c r="N185" s="69"/>
      <c r="O185" s="36"/>
    </row>
    <row r="186" spans="1:15">
      <c r="A186" s="69"/>
      <c r="B186" s="69"/>
      <c r="C186" s="69"/>
      <c r="D186" s="70"/>
      <c r="E186" s="70"/>
      <c r="F186" s="70"/>
      <c r="G186" s="86"/>
      <c r="H186" s="69"/>
      <c r="I186" s="69"/>
      <c r="J186" s="69"/>
      <c r="K186" s="69"/>
      <c r="L186" s="69"/>
      <c r="M186" s="86"/>
      <c r="N186" s="69"/>
      <c r="O186" s="36"/>
    </row>
    <row r="187" spans="1:15">
      <c r="A187" s="69"/>
      <c r="B187" s="69"/>
      <c r="C187" s="69"/>
      <c r="D187" s="70"/>
      <c r="E187" s="70"/>
      <c r="F187" s="70"/>
      <c r="G187" s="86"/>
      <c r="H187" s="69"/>
      <c r="I187" s="69"/>
      <c r="J187" s="69"/>
      <c r="K187" s="69"/>
      <c r="L187" s="69"/>
      <c r="M187" s="86"/>
      <c r="N187" s="69"/>
      <c r="O187" s="36"/>
    </row>
    <row r="188" spans="1:15">
      <c r="A188" s="69"/>
      <c r="B188" s="69"/>
      <c r="C188" s="69"/>
      <c r="D188" s="70"/>
      <c r="E188" s="70"/>
      <c r="F188" s="70"/>
      <c r="G188" s="86"/>
      <c r="H188" s="69"/>
      <c r="I188" s="69"/>
      <c r="J188" s="69"/>
      <c r="K188" s="69"/>
      <c r="L188" s="69"/>
      <c r="M188" s="86"/>
      <c r="N188" s="69"/>
      <c r="O188" s="36"/>
    </row>
    <row r="189" spans="1:15">
      <c r="A189" s="69"/>
      <c r="B189" s="69"/>
      <c r="C189" s="69"/>
      <c r="D189" s="70"/>
      <c r="E189" s="70"/>
      <c r="F189" s="70"/>
      <c r="G189" s="86"/>
      <c r="H189" s="69"/>
      <c r="I189" s="69"/>
      <c r="J189" s="69"/>
      <c r="K189" s="69"/>
      <c r="L189" s="69"/>
      <c r="M189" s="86"/>
      <c r="N189" s="69"/>
      <c r="O189" s="36"/>
    </row>
    <row r="190" spans="1:15">
      <c r="A190" s="69"/>
      <c r="B190" s="69"/>
      <c r="C190" s="69"/>
      <c r="D190" s="70"/>
      <c r="E190" s="70"/>
      <c r="F190" s="70"/>
      <c r="G190" s="86"/>
      <c r="H190" s="69"/>
      <c r="I190" s="69"/>
      <c r="J190" s="69"/>
      <c r="K190" s="69"/>
      <c r="L190" s="69"/>
      <c r="M190" s="86"/>
      <c r="N190" s="69"/>
      <c r="O190" s="36"/>
    </row>
    <row r="191" spans="1:15">
      <c r="A191" s="69"/>
      <c r="B191" s="69"/>
      <c r="C191" s="69"/>
      <c r="D191" s="70"/>
      <c r="E191" s="70"/>
      <c r="F191" s="70"/>
      <c r="G191" s="86"/>
      <c r="H191" s="69"/>
      <c r="I191" s="69"/>
      <c r="J191" s="69"/>
      <c r="K191" s="69"/>
      <c r="L191" s="69"/>
      <c r="M191" s="86"/>
      <c r="N191" s="69"/>
      <c r="O191" s="36"/>
    </row>
    <row r="192" spans="1:15">
      <c r="A192" s="69"/>
      <c r="B192" s="69"/>
      <c r="C192" s="69"/>
      <c r="D192" s="70"/>
      <c r="E192" s="70"/>
      <c r="F192" s="70"/>
      <c r="G192" s="86"/>
      <c r="H192" s="69"/>
      <c r="I192" s="69"/>
      <c r="J192" s="69"/>
      <c r="K192" s="69"/>
      <c r="L192" s="69"/>
      <c r="M192" s="86"/>
      <c r="N192" s="69"/>
      <c r="O192" s="36"/>
    </row>
    <row r="193" spans="1:15" ht="12.75" customHeight="1">
      <c r="A193" s="69"/>
      <c r="B193" s="69"/>
      <c r="C193" s="69"/>
      <c r="D193" s="70"/>
      <c r="E193" s="70"/>
      <c r="F193" s="70"/>
      <c r="G193" s="86"/>
      <c r="H193" s="69"/>
      <c r="I193" s="69"/>
      <c r="J193" s="69"/>
      <c r="K193" s="69"/>
      <c r="L193" s="69"/>
      <c r="M193" s="86"/>
      <c r="N193" s="69"/>
      <c r="O193" s="36"/>
    </row>
    <row r="194" spans="1:1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</row>
    <row r="195" spans="1:15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</row>
    <row r="196" spans="1:1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</row>
    <row r="197" spans="1:1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</row>
    <row r="198" spans="1:15">
      <c r="A198" s="64" t="s">
        <v>86</v>
      </c>
      <c r="B198" s="69"/>
      <c r="C198" s="64"/>
      <c r="D198" s="222"/>
      <c r="E198" s="224">
        <f>SUM(E173:E197)</f>
        <v>534200</v>
      </c>
      <c r="F198" s="224">
        <f t="shared" ref="F198:G198" si="2">SUM(F173:F197)</f>
        <v>534200</v>
      </c>
      <c r="G198" s="224">
        <f t="shared" si="2"/>
        <v>0</v>
      </c>
      <c r="H198" s="64"/>
      <c r="I198" s="64"/>
      <c r="J198" s="64"/>
      <c r="K198" s="64"/>
      <c r="L198" s="64"/>
      <c r="M198" s="223"/>
      <c r="N198" s="69"/>
      <c r="O198" s="69"/>
    </row>
    <row r="201" spans="1:15">
      <c r="C201" s="54" t="s">
        <v>357</v>
      </c>
      <c r="G201" s="214">
        <f>E198</f>
        <v>534200</v>
      </c>
      <c r="H201" s="54" t="s">
        <v>358</v>
      </c>
      <c r="L201" s="213" t="s">
        <v>97</v>
      </c>
    </row>
    <row r="204" spans="1:15" ht="15">
      <c r="A204" s="548" t="s">
        <v>85</v>
      </c>
      <c r="B204" s="548"/>
      <c r="C204" s="548"/>
      <c r="D204" s="548"/>
      <c r="E204" s="548"/>
      <c r="F204" s="548"/>
      <c r="G204" s="548"/>
      <c r="H204" s="548"/>
      <c r="I204" s="548"/>
      <c r="J204" s="548"/>
      <c r="K204" s="548"/>
      <c r="L204" s="548"/>
      <c r="M204" s="548"/>
      <c r="N204" s="548"/>
      <c r="O204" s="548"/>
    </row>
    <row r="205" spans="1:15" ht="1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547"/>
      <c r="O205" s="547"/>
    </row>
    <row r="206" spans="1:15" ht="15">
      <c r="A206" s="546" t="s">
        <v>506</v>
      </c>
      <c r="B206" s="546"/>
      <c r="C206" s="546"/>
      <c r="D206" s="546"/>
      <c r="E206" s="546"/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</row>
    <row r="207" spans="1:15" ht="15">
      <c r="A207" s="546" t="s">
        <v>505</v>
      </c>
      <c r="B207" s="546"/>
      <c r="C207" s="546"/>
      <c r="D207" s="546"/>
      <c r="E207" s="546"/>
      <c r="F207" s="546"/>
      <c r="G207" s="546"/>
      <c r="H207" s="546"/>
      <c r="I207" s="546"/>
      <c r="J207" s="546"/>
      <c r="K207" s="546"/>
      <c r="L207" s="546"/>
      <c r="M207" s="546"/>
      <c r="N207" s="546"/>
      <c r="O207" s="546"/>
    </row>
    <row r="208" spans="1:15" ht="1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</row>
    <row r="210" spans="1:15" ht="15">
      <c r="A210" s="74" t="s">
        <v>359</v>
      </c>
      <c r="D210" s="88"/>
      <c r="E210" s="88"/>
      <c r="F210" s="88"/>
    </row>
    <row r="211" spans="1:15" ht="15" customHeight="1">
      <c r="A211" s="534" t="s">
        <v>362</v>
      </c>
      <c r="B211" s="52"/>
      <c r="C211" s="543" t="s">
        <v>68</v>
      </c>
      <c r="D211" s="544"/>
      <c r="E211" s="544"/>
      <c r="F211" s="544"/>
      <c r="G211" s="545"/>
      <c r="H211" s="543" t="s">
        <v>69</v>
      </c>
      <c r="I211" s="544"/>
      <c r="J211" s="544"/>
      <c r="K211" s="544"/>
      <c r="L211" s="545"/>
      <c r="M211" s="534" t="s">
        <v>363</v>
      </c>
      <c r="N211" s="537" t="s">
        <v>365</v>
      </c>
      <c r="O211" s="537" t="s">
        <v>364</v>
      </c>
    </row>
    <row r="212" spans="1:15" ht="15">
      <c r="A212" s="535"/>
      <c r="B212" s="52"/>
      <c r="C212" s="538" t="s">
        <v>70</v>
      </c>
      <c r="D212" s="540" t="s">
        <v>71</v>
      </c>
      <c r="E212" s="542" t="s">
        <v>72</v>
      </c>
      <c r="F212" s="447"/>
      <c r="G212" s="475"/>
      <c r="H212" s="538" t="s">
        <v>70</v>
      </c>
      <c r="I212" s="540" t="s">
        <v>71</v>
      </c>
      <c r="J212" s="542" t="s">
        <v>72</v>
      </c>
      <c r="K212" s="447"/>
      <c r="L212" s="475"/>
      <c r="M212" s="535"/>
      <c r="N212" s="535"/>
      <c r="O212" s="535"/>
    </row>
    <row r="213" spans="1:15" ht="30">
      <c r="A213" s="536"/>
      <c r="B213" s="52"/>
      <c r="C213" s="539"/>
      <c r="D213" s="541"/>
      <c r="E213" s="207" t="s">
        <v>379</v>
      </c>
      <c r="F213" s="208" t="s">
        <v>380</v>
      </c>
      <c r="G213" s="209" t="s">
        <v>378</v>
      </c>
      <c r="H213" s="539"/>
      <c r="I213" s="541"/>
      <c r="J213" s="207" t="s">
        <v>379</v>
      </c>
      <c r="K213" s="208" t="s">
        <v>380</v>
      </c>
      <c r="L213" s="209" t="s">
        <v>378</v>
      </c>
      <c r="M213" s="536"/>
      <c r="N213" s="536"/>
      <c r="O213" s="536"/>
    </row>
    <row r="214" spans="1:15">
      <c r="A214" s="55"/>
      <c r="B214" s="69"/>
      <c r="C214" s="55"/>
      <c r="D214" s="70"/>
      <c r="E214" s="212"/>
      <c r="F214" s="212"/>
      <c r="G214" s="212"/>
      <c r="H214" s="69"/>
      <c r="I214" s="69"/>
      <c r="J214" s="69"/>
      <c r="K214" s="69"/>
      <c r="L214" s="69"/>
      <c r="M214" s="69"/>
      <c r="N214" s="71"/>
      <c r="O214" s="57"/>
    </row>
    <row r="215" spans="1:15">
      <c r="A215" s="55"/>
      <c r="B215" s="69"/>
      <c r="C215" s="55"/>
      <c r="D215" s="70"/>
      <c r="E215" s="212"/>
      <c r="F215" s="212"/>
      <c r="G215" s="212"/>
      <c r="H215" s="69"/>
      <c r="I215" s="69"/>
      <c r="J215" s="69"/>
      <c r="K215" s="69"/>
      <c r="L215" s="69"/>
      <c r="M215" s="69"/>
      <c r="N215" s="71"/>
      <c r="O215" s="57"/>
    </row>
    <row r="216" spans="1:15">
      <c r="A216" s="55"/>
      <c r="B216" s="69"/>
      <c r="C216" s="55"/>
      <c r="D216" s="70"/>
      <c r="E216" s="212"/>
      <c r="F216" s="212"/>
      <c r="G216" s="212"/>
      <c r="H216" s="69"/>
      <c r="I216" s="69"/>
      <c r="J216" s="69"/>
      <c r="K216" s="69"/>
      <c r="L216" s="69"/>
      <c r="M216" s="69"/>
      <c r="N216" s="71"/>
      <c r="O216" s="57"/>
    </row>
    <row r="217" spans="1:15">
      <c r="A217" s="55"/>
      <c r="B217" s="69"/>
      <c r="C217" s="55"/>
      <c r="D217" s="70"/>
      <c r="E217" s="212"/>
      <c r="F217" s="212"/>
      <c r="G217" s="86"/>
      <c r="H217" s="69"/>
      <c r="I217" s="69"/>
      <c r="J217" s="69"/>
      <c r="K217" s="69"/>
      <c r="L217" s="69"/>
      <c r="M217" s="86"/>
      <c r="N217" s="71"/>
      <c r="O217" s="36"/>
    </row>
    <row r="218" spans="1:15">
      <c r="A218" s="55"/>
      <c r="B218" s="69"/>
      <c r="C218" s="55"/>
      <c r="D218" s="70"/>
      <c r="E218" s="212"/>
      <c r="F218" s="212"/>
      <c r="G218" s="86"/>
      <c r="H218" s="69"/>
      <c r="I218" s="69"/>
      <c r="J218" s="69"/>
      <c r="K218" s="69"/>
      <c r="L218" s="69"/>
      <c r="M218" s="86"/>
      <c r="N218" s="71"/>
      <c r="O218" s="36"/>
    </row>
    <row r="219" spans="1:15">
      <c r="A219" s="55"/>
      <c r="B219" s="69"/>
      <c r="C219" s="55"/>
      <c r="D219" s="70"/>
      <c r="E219" s="212"/>
      <c r="F219" s="212"/>
      <c r="G219" s="86"/>
      <c r="H219" s="69"/>
      <c r="I219" s="69"/>
      <c r="J219" s="69"/>
      <c r="K219" s="69"/>
      <c r="L219" s="69"/>
      <c r="M219" s="86"/>
      <c r="N219" s="71"/>
      <c r="O219" s="57"/>
    </row>
    <row r="220" spans="1:15">
      <c r="A220" s="55"/>
      <c r="B220" s="69"/>
      <c r="C220" s="55"/>
      <c r="D220" s="70"/>
      <c r="E220" s="212"/>
      <c r="F220" s="212"/>
      <c r="G220" s="212"/>
      <c r="H220" s="69"/>
      <c r="I220" s="69"/>
      <c r="J220" s="69"/>
      <c r="K220" s="69"/>
      <c r="L220" s="69"/>
      <c r="M220" s="69"/>
      <c r="N220" s="71"/>
      <c r="O220" s="57"/>
    </row>
    <row r="221" spans="1:15">
      <c r="A221" s="55"/>
      <c r="B221" s="69"/>
      <c r="C221" s="55"/>
      <c r="D221" s="70"/>
      <c r="E221" s="212"/>
      <c r="F221" s="212"/>
      <c r="G221" s="212"/>
      <c r="H221" s="69"/>
      <c r="I221" s="69"/>
      <c r="J221" s="69"/>
      <c r="K221" s="69"/>
      <c r="L221" s="69"/>
      <c r="M221" s="69"/>
      <c r="N221" s="71"/>
      <c r="O221" s="57"/>
    </row>
    <row r="222" spans="1:15">
      <c r="A222" s="55"/>
      <c r="B222" s="69"/>
      <c r="C222" s="55"/>
      <c r="D222" s="70"/>
      <c r="E222" s="212"/>
      <c r="F222" s="212"/>
      <c r="G222" s="212"/>
      <c r="H222" s="69"/>
      <c r="I222" s="69"/>
      <c r="J222" s="69"/>
      <c r="K222" s="69"/>
      <c r="L222" s="69"/>
      <c r="M222" s="69"/>
      <c r="N222" s="71"/>
      <c r="O222" s="57"/>
    </row>
    <row r="223" spans="1:15">
      <c r="A223" s="69"/>
      <c r="B223" s="69"/>
      <c r="C223" s="70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</row>
    <row r="224" spans="1:15">
      <c r="A224" s="69"/>
      <c r="B224" s="69"/>
      <c r="C224" s="70"/>
      <c r="D224" s="70"/>
      <c r="E224" s="70"/>
      <c r="F224" s="70"/>
      <c r="G224" s="69"/>
      <c r="H224" s="69"/>
      <c r="I224" s="69"/>
      <c r="J224" s="69"/>
      <c r="K224" s="69"/>
      <c r="L224" s="69"/>
      <c r="M224" s="69"/>
      <c r="N224" s="69"/>
      <c r="O224" s="69"/>
    </row>
    <row r="225" spans="1:15">
      <c r="A225" s="69"/>
      <c r="B225" s="69"/>
      <c r="C225" s="70"/>
      <c r="D225" s="70"/>
      <c r="E225" s="70"/>
      <c r="F225" s="70"/>
      <c r="G225" s="69"/>
      <c r="H225" s="69"/>
      <c r="I225" s="69"/>
      <c r="J225" s="69"/>
      <c r="K225" s="69"/>
      <c r="L225" s="69"/>
      <c r="M225" s="69"/>
      <c r="N225" s="69"/>
      <c r="O225" s="69"/>
    </row>
    <row r="226" spans="1:15">
      <c r="A226" s="69"/>
      <c r="B226" s="69"/>
      <c r="C226" s="70"/>
      <c r="D226" s="70"/>
      <c r="E226" s="70"/>
      <c r="F226" s="70"/>
      <c r="G226" s="69"/>
      <c r="H226" s="69"/>
      <c r="I226" s="69"/>
      <c r="J226" s="69"/>
      <c r="K226" s="69"/>
      <c r="L226" s="69"/>
      <c r="M226" s="69"/>
      <c r="N226" s="69"/>
      <c r="O226" s="69"/>
    </row>
    <row r="227" spans="1:15">
      <c r="A227" s="69"/>
      <c r="B227" s="69"/>
      <c r="C227" s="70"/>
      <c r="D227" s="70"/>
      <c r="E227" s="70"/>
      <c r="F227" s="70"/>
      <c r="G227" s="69"/>
      <c r="H227" s="69"/>
      <c r="I227" s="69"/>
      <c r="J227" s="69"/>
      <c r="K227" s="69"/>
      <c r="L227" s="69"/>
      <c r="M227" s="69"/>
      <c r="N227" s="69"/>
      <c r="O227" s="69"/>
    </row>
    <row r="228" spans="1:15">
      <c r="A228" s="69"/>
      <c r="B228" s="69"/>
      <c r="C228" s="70"/>
      <c r="D228" s="70"/>
      <c r="E228" s="70"/>
      <c r="F228" s="70"/>
      <c r="G228" s="69"/>
      <c r="H228" s="69"/>
      <c r="I228" s="69"/>
      <c r="J228" s="69"/>
      <c r="K228" s="69"/>
      <c r="L228" s="69"/>
      <c r="M228" s="69"/>
      <c r="N228" s="69"/>
      <c r="O228" s="69"/>
    </row>
    <row r="229" spans="1:15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</row>
    <row r="230" spans="1:15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</row>
    <row r="231" spans="1:15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</row>
    <row r="232" spans="1:15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</row>
    <row r="233" spans="1:15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</row>
    <row r="234" spans="1:15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</row>
    <row r="235" spans="1:15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</row>
    <row r="236" spans="1:15">
      <c r="A236" s="69"/>
      <c r="B236" s="69"/>
      <c r="C236" s="69"/>
      <c r="D236" s="69"/>
      <c r="E236" s="71"/>
      <c r="F236" s="71"/>
      <c r="G236" s="71"/>
      <c r="H236" s="71"/>
      <c r="I236" s="71"/>
      <c r="J236" s="71"/>
      <c r="K236" s="71"/>
      <c r="L236" s="71"/>
      <c r="M236" s="71"/>
      <c r="N236" s="69"/>
      <c r="O236" s="69"/>
    </row>
    <row r="237" spans="1:15">
      <c r="A237" s="64" t="s">
        <v>87</v>
      </c>
      <c r="B237" s="64"/>
      <c r="C237" s="64"/>
      <c r="D237" s="64"/>
      <c r="E237" s="211">
        <f>SUM(E214:E236)</f>
        <v>0</v>
      </c>
      <c r="F237" s="211"/>
      <c r="G237" s="211"/>
      <c r="H237" s="211"/>
      <c r="I237" s="211"/>
      <c r="J237" s="211"/>
      <c r="K237" s="211"/>
      <c r="L237" s="211"/>
      <c r="M237" s="211"/>
      <c r="N237" s="64"/>
      <c r="O237" s="64"/>
    </row>
    <row r="238" spans="1:15" ht="1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2"/>
      <c r="O238" s="72"/>
    </row>
    <row r="239" spans="1:15">
      <c r="A239" s="54"/>
      <c r="G239" s="89"/>
      <c r="H239" s="54"/>
      <c r="M239" s="90"/>
    </row>
    <row r="240" spans="1:15">
      <c r="C240" s="54" t="s">
        <v>360</v>
      </c>
      <c r="G240" s="214">
        <f>E237</f>
        <v>0</v>
      </c>
      <c r="H240" s="54" t="s">
        <v>361</v>
      </c>
      <c r="L240" s="213" t="s">
        <v>97</v>
      </c>
    </row>
    <row r="243" spans="1:13" ht="15">
      <c r="A243" s="76" t="s">
        <v>88</v>
      </c>
      <c r="B243" s="76"/>
      <c r="C243" s="76"/>
      <c r="D243" s="76"/>
      <c r="E243" s="225">
        <f>SUM(,E198,E158,E31,E237,)</f>
        <v>815784</v>
      </c>
      <c r="F243" s="225"/>
      <c r="G243" s="225"/>
      <c r="H243" s="76" t="s">
        <v>89</v>
      </c>
      <c r="I243" s="76"/>
      <c r="J243" s="76"/>
      <c r="K243" s="225">
        <f>J108+J158</f>
        <v>0</v>
      </c>
      <c r="L243" s="225"/>
      <c r="M243" s="225"/>
    </row>
    <row r="247" spans="1:13" ht="15">
      <c r="A247" s="74" t="s">
        <v>90</v>
      </c>
    </row>
    <row r="250" spans="1:13" ht="15">
      <c r="A250" s="74" t="s">
        <v>91</v>
      </c>
    </row>
    <row r="258" spans="1:15">
      <c r="A258" s="226"/>
      <c r="B258" s="226"/>
      <c r="C258" s="226"/>
      <c r="D258" s="226"/>
      <c r="E258" s="226"/>
      <c r="F258" s="226"/>
      <c r="G258" s="226"/>
      <c r="H258" s="226"/>
      <c r="I258" s="226"/>
      <c r="J258" s="226"/>
      <c r="K258" s="226"/>
      <c r="L258" s="226"/>
      <c r="M258" s="226"/>
      <c r="N258" s="226"/>
      <c r="O258" s="226"/>
    </row>
    <row r="259" spans="1:15">
      <c r="A259" s="226"/>
      <c r="B259" s="226"/>
      <c r="C259" s="226"/>
      <c r="D259" s="226"/>
      <c r="E259" s="226"/>
      <c r="F259" s="226"/>
      <c r="G259" s="226"/>
      <c r="H259" s="226"/>
      <c r="I259" s="226"/>
      <c r="J259" s="226"/>
      <c r="K259" s="226"/>
      <c r="L259" s="226"/>
      <c r="M259" s="226"/>
      <c r="N259" s="226"/>
      <c r="O259" s="226"/>
    </row>
    <row r="260" spans="1:15">
      <c r="A260" s="226"/>
      <c r="B260" s="226"/>
      <c r="C260" s="226"/>
      <c r="D260" s="226"/>
      <c r="E260" s="226"/>
      <c r="F260" s="226"/>
      <c r="G260" s="226"/>
      <c r="H260" s="226"/>
      <c r="I260" s="226"/>
      <c r="J260" s="226"/>
      <c r="K260" s="226"/>
      <c r="L260" s="226"/>
      <c r="M260" s="226"/>
      <c r="N260" s="226"/>
      <c r="O260" s="226"/>
    </row>
    <row r="261" spans="1:15" ht="15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</row>
    <row r="262" spans="1:15" ht="15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68"/>
      <c r="O262" s="68"/>
    </row>
    <row r="263" spans="1:15" ht="1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</row>
    <row r="264" spans="1:15" ht="15" customHeight="1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</row>
    <row r="265" spans="1:15" ht="1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</row>
    <row r="266" spans="1:15">
      <c r="A266" s="226"/>
      <c r="B266" s="226"/>
      <c r="C266" s="226"/>
      <c r="D266" s="226"/>
      <c r="E266" s="226"/>
      <c r="F266" s="226"/>
      <c r="G266" s="226"/>
      <c r="H266" s="226"/>
      <c r="I266" s="226"/>
      <c r="J266" s="226"/>
      <c r="K266" s="226"/>
      <c r="L266" s="226"/>
      <c r="M266" s="226"/>
      <c r="N266" s="226"/>
      <c r="O266" s="226"/>
    </row>
    <row r="267" spans="1:15" ht="15">
      <c r="A267" s="227"/>
      <c r="B267" s="226"/>
      <c r="C267" s="226"/>
      <c r="D267" s="226"/>
      <c r="E267" s="226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</row>
    <row r="268" spans="1:15" ht="15">
      <c r="A268" s="73"/>
      <c r="B268" s="228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229"/>
      <c r="O268" s="229"/>
    </row>
    <row r="269" spans="1:15" ht="15">
      <c r="A269" s="73"/>
      <c r="B269" s="228"/>
      <c r="C269" s="73"/>
      <c r="D269" s="230"/>
      <c r="E269" s="230"/>
      <c r="F269" s="230"/>
      <c r="G269" s="73"/>
      <c r="H269" s="73"/>
      <c r="I269" s="73"/>
      <c r="J269" s="73"/>
      <c r="K269" s="73"/>
      <c r="L269" s="230"/>
      <c r="M269" s="73"/>
      <c r="N269" s="229"/>
      <c r="O269" s="229"/>
    </row>
    <row r="270" spans="1:15">
      <c r="A270" s="226"/>
      <c r="B270" s="226"/>
      <c r="C270" s="231"/>
      <c r="D270" s="232"/>
      <c r="E270" s="232"/>
      <c r="F270" s="232"/>
      <c r="G270" s="233"/>
      <c r="H270" s="226"/>
      <c r="I270" s="226"/>
      <c r="J270" s="226"/>
      <c r="K270" s="226"/>
      <c r="L270" s="226"/>
      <c r="M270" s="226"/>
      <c r="N270" s="234"/>
      <c r="O270" s="68"/>
    </row>
    <row r="271" spans="1:15">
      <c r="A271" s="226"/>
      <c r="B271" s="226"/>
      <c r="C271" s="231"/>
      <c r="D271" s="232"/>
      <c r="E271" s="232"/>
      <c r="F271" s="232"/>
      <c r="G271" s="233"/>
      <c r="H271" s="226"/>
      <c r="I271" s="226"/>
      <c r="J271" s="226"/>
      <c r="K271" s="226"/>
      <c r="L271" s="226"/>
      <c r="M271" s="226"/>
      <c r="N271" s="234"/>
      <c r="O271" s="68"/>
    </row>
    <row r="272" spans="1:15">
      <c r="A272" s="226"/>
      <c r="B272" s="226"/>
      <c r="C272" s="231"/>
      <c r="D272" s="232"/>
      <c r="E272" s="232"/>
      <c r="F272" s="232"/>
      <c r="G272" s="233"/>
      <c r="H272" s="226"/>
      <c r="I272" s="226"/>
      <c r="J272" s="226"/>
      <c r="K272" s="226"/>
      <c r="L272" s="226"/>
      <c r="M272" s="226"/>
      <c r="N272" s="234"/>
      <c r="O272" s="235"/>
    </row>
    <row r="273" spans="1:15">
      <c r="A273" s="226"/>
      <c r="B273" s="226"/>
      <c r="C273" s="231"/>
      <c r="D273" s="232"/>
      <c r="E273" s="232"/>
      <c r="F273" s="232"/>
      <c r="G273" s="233"/>
      <c r="H273" s="226"/>
      <c r="I273" s="226"/>
      <c r="J273" s="226"/>
      <c r="K273" s="226"/>
      <c r="L273" s="226"/>
      <c r="M273" s="226"/>
      <c r="N273" s="234"/>
      <c r="O273" s="235"/>
    </row>
    <row r="274" spans="1:15">
      <c r="A274" s="226"/>
      <c r="B274" s="226"/>
      <c r="C274" s="231"/>
      <c r="D274" s="232"/>
      <c r="E274" s="232"/>
      <c r="F274" s="232"/>
      <c r="G274" s="233"/>
      <c r="H274" s="226"/>
      <c r="I274" s="226"/>
      <c r="J274" s="226"/>
      <c r="K274" s="226"/>
      <c r="L274" s="226"/>
      <c r="M274" s="226"/>
      <c r="N274" s="234"/>
      <c r="O274" s="235"/>
    </row>
    <row r="275" spans="1:15">
      <c r="A275" s="226"/>
      <c r="B275" s="226"/>
      <c r="C275" s="231"/>
      <c r="D275" s="232"/>
      <c r="E275" s="232"/>
      <c r="F275" s="232"/>
      <c r="G275" s="233"/>
      <c r="H275" s="226"/>
      <c r="I275" s="226"/>
      <c r="J275" s="226"/>
      <c r="K275" s="226"/>
      <c r="L275" s="226"/>
      <c r="M275" s="226"/>
      <c r="N275" s="234"/>
      <c r="O275" s="235"/>
    </row>
    <row r="276" spans="1:15">
      <c r="A276" s="226"/>
      <c r="B276" s="226"/>
      <c r="C276" s="226"/>
      <c r="D276" s="226"/>
      <c r="E276" s="226"/>
      <c r="F276" s="226"/>
      <c r="G276" s="226"/>
      <c r="H276" s="226"/>
      <c r="I276" s="226"/>
      <c r="J276" s="226"/>
      <c r="K276" s="226"/>
      <c r="L276" s="226"/>
      <c r="M276" s="226"/>
      <c r="N276" s="226"/>
      <c r="O276" s="226"/>
    </row>
    <row r="277" spans="1:15">
      <c r="A277" s="226"/>
      <c r="B277" s="226"/>
      <c r="C277" s="226"/>
      <c r="D277" s="226"/>
      <c r="E277" s="226"/>
      <c r="F277" s="226"/>
      <c r="G277" s="226"/>
      <c r="H277" s="226"/>
      <c r="I277" s="226"/>
      <c r="J277" s="226"/>
      <c r="K277" s="226"/>
      <c r="L277" s="226"/>
      <c r="M277" s="226"/>
      <c r="N277" s="226"/>
      <c r="O277" s="226"/>
    </row>
    <row r="278" spans="1:15">
      <c r="A278" s="226"/>
      <c r="B278" s="226"/>
      <c r="C278" s="226"/>
      <c r="D278" s="226"/>
      <c r="E278" s="226"/>
      <c r="F278" s="226"/>
      <c r="G278" s="226"/>
      <c r="H278" s="226"/>
      <c r="I278" s="226"/>
      <c r="J278" s="226"/>
      <c r="K278" s="226"/>
      <c r="L278" s="226"/>
      <c r="M278" s="226"/>
      <c r="N278" s="226"/>
      <c r="O278" s="226"/>
    </row>
    <row r="279" spans="1:15">
      <c r="A279" s="226"/>
      <c r="B279" s="226"/>
      <c r="C279" s="232"/>
      <c r="D279" s="226"/>
      <c r="E279" s="226"/>
      <c r="F279" s="226"/>
      <c r="G279" s="226"/>
      <c r="H279" s="226"/>
      <c r="I279" s="226"/>
      <c r="J279" s="226"/>
      <c r="K279" s="226"/>
      <c r="L279" s="226"/>
      <c r="M279" s="226"/>
      <c r="N279" s="226"/>
      <c r="O279" s="226"/>
    </row>
    <row r="280" spans="1:15">
      <c r="A280" s="226"/>
      <c r="B280" s="226"/>
      <c r="C280" s="232"/>
      <c r="D280" s="232"/>
      <c r="E280" s="232"/>
      <c r="F280" s="232"/>
      <c r="G280" s="226"/>
      <c r="H280" s="226"/>
      <c r="I280" s="226"/>
      <c r="J280" s="226"/>
      <c r="K280" s="226"/>
      <c r="L280" s="226"/>
      <c r="M280" s="226"/>
      <c r="N280" s="226"/>
      <c r="O280" s="226"/>
    </row>
    <row r="281" spans="1:15">
      <c r="A281" s="226"/>
      <c r="B281" s="226"/>
      <c r="C281" s="232"/>
      <c r="D281" s="232"/>
      <c r="E281" s="232"/>
      <c r="F281" s="232"/>
      <c r="G281" s="226"/>
      <c r="H281" s="226"/>
      <c r="I281" s="226"/>
      <c r="J281" s="226"/>
      <c r="K281" s="226"/>
      <c r="L281" s="226"/>
      <c r="M281" s="226"/>
      <c r="N281" s="226"/>
      <c r="O281" s="226"/>
    </row>
    <row r="282" spans="1:15">
      <c r="A282" s="226"/>
      <c r="B282" s="226"/>
      <c r="C282" s="232"/>
      <c r="D282" s="232"/>
      <c r="E282" s="232"/>
      <c r="F282" s="232"/>
      <c r="G282" s="226"/>
      <c r="H282" s="226"/>
      <c r="I282" s="226"/>
      <c r="J282" s="226"/>
      <c r="K282" s="226"/>
      <c r="L282" s="226"/>
      <c r="M282" s="226"/>
      <c r="N282" s="226"/>
      <c r="O282" s="226"/>
    </row>
    <row r="283" spans="1:15">
      <c r="A283" s="226"/>
      <c r="B283" s="226"/>
      <c r="C283" s="232"/>
      <c r="D283" s="232"/>
      <c r="E283" s="232"/>
      <c r="F283" s="232"/>
      <c r="G283" s="226"/>
      <c r="H283" s="226"/>
      <c r="I283" s="226"/>
      <c r="J283" s="226"/>
      <c r="K283" s="226"/>
      <c r="L283" s="226"/>
      <c r="M283" s="226"/>
      <c r="N283" s="226"/>
      <c r="O283" s="226"/>
    </row>
    <row r="284" spans="1:15">
      <c r="A284" s="226"/>
      <c r="B284" s="226"/>
      <c r="C284" s="232"/>
      <c r="D284" s="232"/>
      <c r="E284" s="232"/>
      <c r="F284" s="232"/>
      <c r="G284" s="226"/>
      <c r="H284" s="226"/>
      <c r="I284" s="226"/>
      <c r="J284" s="226"/>
      <c r="K284" s="226"/>
      <c r="L284" s="226"/>
      <c r="M284" s="226"/>
      <c r="N284" s="226"/>
      <c r="O284" s="226"/>
    </row>
    <row r="285" spans="1:15">
      <c r="A285" s="226"/>
      <c r="B285" s="226"/>
      <c r="C285" s="226"/>
      <c r="D285" s="226"/>
      <c r="E285" s="226"/>
      <c r="F285" s="226"/>
      <c r="G285" s="226"/>
      <c r="H285" s="226"/>
      <c r="I285" s="226"/>
      <c r="J285" s="226"/>
      <c r="K285" s="226"/>
      <c r="L285" s="226"/>
      <c r="M285" s="226"/>
      <c r="N285" s="226"/>
      <c r="O285" s="226"/>
    </row>
    <row r="286" spans="1:15">
      <c r="A286" s="226"/>
      <c r="B286" s="226"/>
      <c r="C286" s="226"/>
      <c r="D286" s="226"/>
      <c r="E286" s="226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</row>
    <row r="287" spans="1:15">
      <c r="A287" s="226"/>
      <c r="B287" s="226"/>
      <c r="C287" s="226"/>
      <c r="D287" s="226"/>
      <c r="E287" s="226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</row>
    <row r="288" spans="1:15">
      <c r="A288" s="236"/>
      <c r="B288" s="236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6"/>
      <c r="N288" s="237"/>
      <c r="O288" s="237"/>
    </row>
    <row r="289" spans="1:15">
      <c r="A289" s="236"/>
      <c r="B289" s="236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6"/>
      <c r="N289" s="237"/>
      <c r="O289" s="237"/>
    </row>
    <row r="290" spans="1:15" ht="15">
      <c r="A290" s="230"/>
      <c r="B290" s="230"/>
      <c r="C290" s="230"/>
      <c r="D290" s="230"/>
      <c r="E290" s="230"/>
      <c r="F290" s="230"/>
      <c r="G290" s="82"/>
      <c r="H290" s="230"/>
      <c r="I290" s="230"/>
      <c r="J290" s="230"/>
      <c r="K290" s="230"/>
      <c r="L290" s="230"/>
      <c r="M290" s="210"/>
      <c r="N290" s="238"/>
      <c r="O290" s="238"/>
    </row>
    <row r="291" spans="1:15">
      <c r="A291" s="226"/>
      <c r="B291" s="226"/>
      <c r="C291" s="226"/>
      <c r="D291" s="226"/>
      <c r="E291" s="226"/>
      <c r="F291" s="226"/>
      <c r="G291" s="226"/>
      <c r="H291" s="226"/>
      <c r="I291" s="226"/>
      <c r="J291" s="226"/>
      <c r="K291" s="226"/>
      <c r="L291" s="226"/>
      <c r="M291" s="226"/>
      <c r="N291" s="226"/>
      <c r="O291" s="226"/>
    </row>
    <row r="292" spans="1:15" ht="15">
      <c r="A292" s="227"/>
      <c r="B292" s="226"/>
      <c r="C292" s="226"/>
      <c r="D292" s="226"/>
      <c r="E292" s="226"/>
      <c r="F292" s="226"/>
      <c r="G292" s="226"/>
      <c r="H292" s="226"/>
      <c r="I292" s="226"/>
      <c r="J292" s="226"/>
      <c r="K292" s="226"/>
      <c r="L292" s="226"/>
      <c r="M292" s="226"/>
      <c r="N292" s="226"/>
      <c r="O292" s="226"/>
    </row>
    <row r="293" spans="1:15">
      <c r="A293" s="226"/>
      <c r="B293" s="226"/>
      <c r="C293" s="226"/>
      <c r="D293" s="226"/>
      <c r="E293" s="226"/>
      <c r="F293" s="226"/>
      <c r="G293" s="226"/>
      <c r="H293" s="226"/>
      <c r="I293" s="226"/>
      <c r="J293" s="226"/>
      <c r="K293" s="226"/>
      <c r="L293" s="226"/>
      <c r="M293" s="226"/>
      <c r="N293" s="226"/>
      <c r="O293" s="226"/>
    </row>
    <row r="294" spans="1:15" ht="15">
      <c r="A294" s="227"/>
      <c r="B294" s="226"/>
      <c r="C294" s="226"/>
      <c r="D294" s="226"/>
      <c r="E294" s="226"/>
      <c r="F294" s="226"/>
      <c r="G294" s="226"/>
      <c r="H294" s="226"/>
      <c r="I294" s="226"/>
      <c r="J294" s="226"/>
      <c r="K294" s="226"/>
      <c r="L294" s="226"/>
      <c r="M294" s="226"/>
      <c r="N294" s="226"/>
      <c r="O294" s="226"/>
    </row>
    <row r="295" spans="1:15">
      <c r="A295" s="226"/>
      <c r="B295" s="226"/>
      <c r="C295" s="226"/>
      <c r="D295" s="226"/>
      <c r="E295" s="226"/>
      <c r="F295" s="226"/>
      <c r="G295" s="226"/>
      <c r="H295" s="226"/>
      <c r="I295" s="226"/>
      <c r="J295" s="226"/>
      <c r="K295" s="226"/>
      <c r="L295" s="226"/>
      <c r="M295" s="226"/>
      <c r="N295" s="226"/>
      <c r="O295" s="226"/>
    </row>
    <row r="296" spans="1:15">
      <c r="A296" s="226"/>
      <c r="B296" s="226"/>
      <c r="C296" s="226"/>
      <c r="D296" s="226"/>
      <c r="E296" s="226"/>
      <c r="F296" s="226"/>
      <c r="G296" s="226"/>
      <c r="H296" s="226"/>
      <c r="I296" s="226"/>
      <c r="J296" s="226"/>
      <c r="K296" s="226"/>
      <c r="L296" s="226"/>
      <c r="M296" s="226"/>
      <c r="N296" s="226"/>
      <c r="O296" s="226"/>
    </row>
  </sheetData>
  <mergeCells count="79">
    <mergeCell ref="D212:D213"/>
    <mergeCell ref="E212:G212"/>
    <mergeCell ref="H212:H213"/>
    <mergeCell ref="I212:I213"/>
    <mergeCell ref="N170:N172"/>
    <mergeCell ref="A204:O204"/>
    <mergeCell ref="J212:L212"/>
    <mergeCell ref="A211:A213"/>
    <mergeCell ref="M211:M213"/>
    <mergeCell ref="N211:N213"/>
    <mergeCell ref="O211:O213"/>
    <mergeCell ref="C212:C213"/>
    <mergeCell ref="A207:O207"/>
    <mergeCell ref="N1:O1"/>
    <mergeCell ref="N112:O112"/>
    <mergeCell ref="N164:O164"/>
    <mergeCell ref="A57:O57"/>
    <mergeCell ref="H63:L63"/>
    <mergeCell ref="C9:C10"/>
    <mergeCell ref="D9:D10"/>
    <mergeCell ref="A3:O3"/>
    <mergeCell ref="A2:O2"/>
    <mergeCell ref="E9:G9"/>
    <mergeCell ref="H9:H10"/>
    <mergeCell ref="I9:I10"/>
    <mergeCell ref="J9:L9"/>
    <mergeCell ref="M8:M10"/>
    <mergeCell ref="H8:L8"/>
    <mergeCell ref="A63:A65"/>
    <mergeCell ref="C8:G8"/>
    <mergeCell ref="A8:A10"/>
    <mergeCell ref="M63:M65"/>
    <mergeCell ref="C211:G211"/>
    <mergeCell ref="H211:L211"/>
    <mergeCell ref="A165:O165"/>
    <mergeCell ref="A58:O58"/>
    <mergeCell ref="A113:O113"/>
    <mergeCell ref="N8:N10"/>
    <mergeCell ref="O8:O10"/>
    <mergeCell ref="N56:O56"/>
    <mergeCell ref="A170:A172"/>
    <mergeCell ref="M170:M172"/>
    <mergeCell ref="A163:O163"/>
    <mergeCell ref="H117:L117"/>
    <mergeCell ref="A206:O206"/>
    <mergeCell ref="A166:O166"/>
    <mergeCell ref="N205:O205"/>
    <mergeCell ref="H170:L170"/>
    <mergeCell ref="C170:G170"/>
    <mergeCell ref="E118:G118"/>
    <mergeCell ref="O170:O172"/>
    <mergeCell ref="C171:C172"/>
    <mergeCell ref="D171:D172"/>
    <mergeCell ref="E171:G171"/>
    <mergeCell ref="H171:H172"/>
    <mergeCell ref="I171:I172"/>
    <mergeCell ref="J171:L171"/>
    <mergeCell ref="O63:O65"/>
    <mergeCell ref="C64:C65"/>
    <mergeCell ref="D64:D65"/>
    <mergeCell ref="E64:G64"/>
    <mergeCell ref="H64:H65"/>
    <mergeCell ref="I64:I65"/>
    <mergeCell ref="A55:O55"/>
    <mergeCell ref="A117:A119"/>
    <mergeCell ref="M117:M119"/>
    <mergeCell ref="N117:N119"/>
    <mergeCell ref="O117:O119"/>
    <mergeCell ref="C118:C119"/>
    <mergeCell ref="D118:D119"/>
    <mergeCell ref="J64:L64"/>
    <mergeCell ref="C63:G63"/>
    <mergeCell ref="N63:N65"/>
    <mergeCell ref="H118:H119"/>
    <mergeCell ref="C117:G117"/>
    <mergeCell ref="J118:L118"/>
    <mergeCell ref="A114:O114"/>
    <mergeCell ref="A111:O111"/>
    <mergeCell ref="I118:I119"/>
  </mergeCells>
  <phoneticPr fontId="7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5" orientation="landscape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2060"/>
  </sheetPr>
  <dimension ref="A1:E45"/>
  <sheetViews>
    <sheetView view="pageBreakPreview" zoomScale="60" zoomScaleNormal="100" workbookViewId="0">
      <selection activeCell="S75" sqref="S75"/>
    </sheetView>
  </sheetViews>
  <sheetFormatPr defaultRowHeight="12.75"/>
  <cols>
    <col min="1" max="1" width="7.7109375" customWidth="1"/>
    <col min="2" max="2" width="56.140625" customWidth="1"/>
    <col min="3" max="5" width="11.7109375" customWidth="1"/>
  </cols>
  <sheetData>
    <row r="1" spans="1:5">
      <c r="A1" s="515" t="s">
        <v>497</v>
      </c>
      <c r="B1" s="515"/>
      <c r="C1" s="515"/>
      <c r="D1" s="515"/>
      <c r="E1" s="515"/>
    </row>
    <row r="3" spans="1:5">
      <c r="A3" s="403" t="s">
        <v>595</v>
      </c>
      <c r="B3" s="403"/>
      <c r="C3" s="403"/>
      <c r="D3" s="403"/>
      <c r="E3" s="403"/>
    </row>
    <row r="4" spans="1:5">
      <c r="A4" s="403" t="s">
        <v>349</v>
      </c>
      <c r="B4" s="403"/>
      <c r="C4" s="403"/>
      <c r="D4" s="404"/>
      <c r="E4" s="404"/>
    </row>
    <row r="6" spans="1:5">
      <c r="C6" s="44"/>
      <c r="E6" s="44" t="s">
        <v>397</v>
      </c>
    </row>
    <row r="7" spans="1:5" ht="25.5" customHeight="1">
      <c r="A7" s="431" t="s">
        <v>355</v>
      </c>
      <c r="B7" s="475"/>
      <c r="C7" s="192" t="s">
        <v>379</v>
      </c>
      <c r="D7" s="192" t="s">
        <v>380</v>
      </c>
      <c r="E7" s="178" t="s">
        <v>378</v>
      </c>
    </row>
    <row r="8" spans="1:5">
      <c r="A8" s="1"/>
      <c r="B8" s="185" t="s">
        <v>382</v>
      </c>
      <c r="C8" s="171">
        <v>848</v>
      </c>
      <c r="D8" s="171">
        <v>848</v>
      </c>
      <c r="E8" s="171"/>
    </row>
    <row r="9" spans="1:5">
      <c r="A9" s="1"/>
      <c r="B9" s="29"/>
      <c r="C9" s="21"/>
      <c r="D9" s="21"/>
      <c r="E9" s="21"/>
    </row>
    <row r="10" spans="1:5">
      <c r="A10" s="1"/>
      <c r="B10" s="29"/>
      <c r="C10" s="21"/>
      <c r="D10" s="21"/>
      <c r="E10" s="21"/>
    </row>
    <row r="11" spans="1:5">
      <c r="A11" s="1"/>
      <c r="B11" s="29"/>
      <c r="C11" s="21"/>
      <c r="D11" s="21"/>
      <c r="E11" s="21"/>
    </row>
    <row r="12" spans="1:5">
      <c r="A12" s="1"/>
      <c r="B12" s="29"/>
      <c r="C12" s="21"/>
      <c r="D12" s="21"/>
      <c r="E12" s="21"/>
    </row>
    <row r="13" spans="1:5">
      <c r="A13" s="1"/>
      <c r="B13" s="29"/>
      <c r="C13" s="21"/>
      <c r="D13" s="21"/>
      <c r="E13" s="21"/>
    </row>
    <row r="14" spans="1:5">
      <c r="A14" s="1"/>
      <c r="B14" s="29"/>
      <c r="C14" s="21"/>
      <c r="D14" s="21"/>
      <c r="E14" s="21"/>
    </row>
    <row r="15" spans="1:5">
      <c r="A15" s="1"/>
      <c r="B15" s="29"/>
      <c r="C15" s="21"/>
      <c r="D15" s="21"/>
      <c r="E15" s="21"/>
    </row>
    <row r="16" spans="1:5">
      <c r="A16" s="1"/>
      <c r="B16" s="29"/>
      <c r="C16" s="21"/>
      <c r="D16" s="21"/>
      <c r="E16" s="21"/>
    </row>
    <row r="17" spans="1:5">
      <c r="A17" s="1"/>
      <c r="B17" s="29"/>
      <c r="C17" s="21"/>
      <c r="D17" s="21"/>
      <c r="E17" s="21"/>
    </row>
    <row r="18" spans="1:5">
      <c r="A18" s="1"/>
      <c r="B18" s="29"/>
      <c r="C18" s="21"/>
      <c r="D18" s="21"/>
      <c r="E18" s="21"/>
    </row>
    <row r="19" spans="1:5">
      <c r="A19" s="1"/>
      <c r="B19" s="29"/>
      <c r="C19" s="21"/>
      <c r="D19" s="21"/>
      <c r="E19" s="21"/>
    </row>
    <row r="20" spans="1:5">
      <c r="A20" s="1"/>
      <c r="B20" s="29"/>
      <c r="C20" s="21"/>
      <c r="D20" s="21"/>
      <c r="E20" s="21"/>
    </row>
    <row r="21" spans="1:5">
      <c r="A21" s="1"/>
      <c r="B21" s="29"/>
      <c r="C21" s="21"/>
      <c r="D21" s="21"/>
      <c r="E21" s="21"/>
    </row>
    <row r="22" spans="1:5">
      <c r="A22" s="1"/>
      <c r="B22" s="29"/>
      <c r="C22" s="21"/>
      <c r="D22" s="21"/>
      <c r="E22" s="21"/>
    </row>
    <row r="23" spans="1:5">
      <c r="A23" s="1"/>
      <c r="B23" s="29"/>
      <c r="C23" s="21"/>
      <c r="D23" s="21"/>
      <c r="E23" s="21"/>
    </row>
    <row r="24" spans="1:5">
      <c r="A24" s="1"/>
      <c r="B24" s="29"/>
      <c r="C24" s="21"/>
      <c r="D24" s="21"/>
      <c r="E24" s="21"/>
    </row>
    <row r="25" spans="1:5">
      <c r="A25" s="1"/>
      <c r="B25" s="29"/>
      <c r="C25" s="21"/>
      <c r="D25" s="21"/>
      <c r="E25" s="21"/>
    </row>
    <row r="26" spans="1:5">
      <c r="A26" s="1"/>
      <c r="B26" s="29"/>
      <c r="C26" s="21"/>
      <c r="D26" s="21"/>
      <c r="E26" s="21"/>
    </row>
    <row r="27" spans="1:5">
      <c r="A27" s="1"/>
      <c r="B27" s="29"/>
      <c r="C27" s="21"/>
      <c r="D27" s="21"/>
      <c r="E27" s="21"/>
    </row>
    <row r="28" spans="1:5">
      <c r="A28" s="1"/>
      <c r="B28" s="29"/>
      <c r="C28" s="21"/>
      <c r="D28" s="21"/>
      <c r="E28" s="21"/>
    </row>
    <row r="29" spans="1:5">
      <c r="A29" s="1"/>
      <c r="B29" s="29"/>
      <c r="C29" s="21"/>
      <c r="D29" s="21"/>
      <c r="E29" s="21"/>
    </row>
    <row r="30" spans="1:5">
      <c r="A30" s="1"/>
      <c r="B30" s="29"/>
      <c r="C30" s="21"/>
      <c r="D30" s="21"/>
      <c r="E30" s="21"/>
    </row>
    <row r="31" spans="1:5">
      <c r="A31" s="1"/>
      <c r="B31" s="29"/>
      <c r="C31" s="21"/>
      <c r="D31" s="21"/>
      <c r="E31" s="21"/>
    </row>
    <row r="32" spans="1:5">
      <c r="A32" s="1"/>
      <c r="B32" s="29"/>
      <c r="C32" s="21"/>
      <c r="D32" s="21"/>
      <c r="E32" s="21"/>
    </row>
    <row r="33" spans="1:5">
      <c r="A33" s="1"/>
      <c r="B33" s="29"/>
      <c r="C33" s="21"/>
      <c r="D33" s="21"/>
      <c r="E33" s="21"/>
    </row>
    <row r="34" spans="1:5">
      <c r="A34" s="1"/>
      <c r="B34" s="29"/>
      <c r="C34" s="21"/>
      <c r="D34" s="21"/>
      <c r="E34" s="21"/>
    </row>
    <row r="35" spans="1:5">
      <c r="A35" s="1"/>
      <c r="B35" s="29"/>
      <c r="C35" s="21"/>
      <c r="D35" s="21"/>
      <c r="E35" s="21"/>
    </row>
    <row r="36" spans="1:5">
      <c r="A36" s="1"/>
      <c r="B36" s="29"/>
      <c r="C36" s="21"/>
      <c r="D36" s="21"/>
      <c r="E36" s="21"/>
    </row>
    <row r="37" spans="1:5">
      <c r="A37" s="1"/>
      <c r="B37" s="29"/>
      <c r="C37" s="21"/>
      <c r="D37" s="21"/>
      <c r="E37" s="21"/>
    </row>
    <row r="38" spans="1:5">
      <c r="A38" s="1"/>
      <c r="B38" s="29"/>
      <c r="C38" s="21"/>
      <c r="D38" s="21"/>
      <c r="E38" s="21"/>
    </row>
    <row r="39" spans="1:5">
      <c r="A39" s="1"/>
      <c r="B39" s="29"/>
      <c r="C39" s="21"/>
      <c r="D39" s="21"/>
      <c r="E39" s="21"/>
    </row>
    <row r="40" spans="1:5">
      <c r="A40" s="1"/>
      <c r="B40" s="29"/>
      <c r="C40" s="21"/>
      <c r="D40" s="21"/>
      <c r="E40" s="21"/>
    </row>
    <row r="41" spans="1:5">
      <c r="A41" s="1"/>
      <c r="B41" s="29"/>
      <c r="C41" s="21"/>
      <c r="D41" s="21"/>
      <c r="E41" s="21"/>
    </row>
    <row r="42" spans="1:5">
      <c r="A42" s="1"/>
      <c r="B42" s="29"/>
      <c r="C42" s="21"/>
      <c r="D42" s="21"/>
      <c r="E42" s="21"/>
    </row>
    <row r="43" spans="1:5">
      <c r="A43" s="1"/>
      <c r="B43" s="29"/>
      <c r="C43" s="21"/>
      <c r="D43" s="21"/>
      <c r="E43" s="21"/>
    </row>
    <row r="44" spans="1:5">
      <c r="A44" s="1"/>
      <c r="B44" s="29"/>
      <c r="C44" s="21"/>
      <c r="D44" s="21"/>
      <c r="E44" s="21"/>
    </row>
    <row r="45" spans="1:5">
      <c r="A45" s="1"/>
      <c r="B45" s="29"/>
      <c r="C45" s="21"/>
      <c r="D45" s="21"/>
      <c r="E45" s="21"/>
    </row>
  </sheetData>
  <mergeCells count="4">
    <mergeCell ref="A7:B7"/>
    <mergeCell ref="A4:E4"/>
    <mergeCell ref="A1:E1"/>
    <mergeCell ref="A3:E3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2060"/>
  </sheetPr>
  <dimension ref="A1:M68"/>
  <sheetViews>
    <sheetView view="pageBreakPreview" zoomScale="60" zoomScaleNormal="100" workbookViewId="0">
      <selection activeCell="I9" sqref="I9"/>
    </sheetView>
  </sheetViews>
  <sheetFormatPr defaultRowHeight="12.75"/>
  <cols>
    <col min="1" max="1" width="44.28515625" customWidth="1"/>
    <col min="2" max="4" width="10.5703125" customWidth="1"/>
    <col min="5" max="5" width="5" customWidth="1"/>
    <col min="10" max="10" width="9.5703125" customWidth="1"/>
    <col min="11" max="13" width="10.5703125" customWidth="1"/>
  </cols>
  <sheetData>
    <row r="1" spans="1:13">
      <c r="M1" s="83"/>
    </row>
    <row r="2" spans="1:13">
      <c r="A2" s="403" t="s">
        <v>596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4"/>
      <c r="M2" s="404"/>
    </row>
    <row r="3" spans="1:13">
      <c r="A3" s="403" t="s">
        <v>350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4"/>
      <c r="M3" s="404"/>
    </row>
    <row r="4" spans="1:13" ht="14.25">
      <c r="A4" s="403" t="s">
        <v>657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4"/>
      <c r="M4" s="404"/>
    </row>
    <row r="5" spans="1:13" ht="18" customHeight="1">
      <c r="A5" s="405"/>
      <c r="B5" s="405"/>
      <c r="C5" s="405"/>
      <c r="D5" s="405"/>
      <c r="E5" s="405"/>
      <c r="F5" s="405"/>
      <c r="G5" s="405"/>
      <c r="H5" s="405"/>
      <c r="I5" s="405"/>
      <c r="J5" s="405"/>
      <c r="K5" s="405"/>
    </row>
    <row r="6" spans="1:13" ht="18.75">
      <c r="A6" s="557" t="s">
        <v>57</v>
      </c>
      <c r="B6" s="558"/>
      <c r="C6" s="559"/>
      <c r="D6" s="560"/>
      <c r="E6" s="130"/>
      <c r="F6" s="561" t="s">
        <v>58</v>
      </c>
      <c r="G6" s="562"/>
      <c r="H6" s="562"/>
      <c r="I6" s="562"/>
      <c r="J6" s="562"/>
      <c r="K6" s="562"/>
      <c r="L6" s="414"/>
      <c r="M6" s="415"/>
    </row>
    <row r="7" spans="1:13" ht="25.5">
      <c r="A7" s="131" t="s">
        <v>311</v>
      </c>
      <c r="B7" s="170" t="s">
        <v>379</v>
      </c>
      <c r="C7" s="170" t="s">
        <v>380</v>
      </c>
      <c r="D7" s="171" t="s">
        <v>378</v>
      </c>
      <c r="E7" s="112"/>
      <c r="F7" s="554" t="s">
        <v>311</v>
      </c>
      <c r="G7" s="555"/>
      <c r="H7" s="555"/>
      <c r="I7" s="555"/>
      <c r="J7" s="556"/>
      <c r="K7" s="170" t="s">
        <v>379</v>
      </c>
      <c r="L7" s="170" t="s">
        <v>380</v>
      </c>
      <c r="M7" s="171" t="s">
        <v>378</v>
      </c>
    </row>
    <row r="8" spans="1:13" ht="18.75">
      <c r="A8" s="132" t="s">
        <v>312</v>
      </c>
      <c r="B8" s="241"/>
      <c r="C8" s="241"/>
      <c r="D8" s="241"/>
      <c r="E8" s="113"/>
      <c r="F8" s="139" t="s">
        <v>352</v>
      </c>
      <c r="G8" s="140"/>
      <c r="H8" s="41"/>
      <c r="I8" s="2"/>
      <c r="J8" s="29"/>
      <c r="K8" s="166"/>
      <c r="L8" s="21"/>
      <c r="M8" s="21"/>
    </row>
    <row r="9" spans="1:13" ht="16.5">
      <c r="A9" s="133" t="s">
        <v>313</v>
      </c>
      <c r="B9" s="242">
        <f>SUM(B10,B22,B31)</f>
        <v>544471</v>
      </c>
      <c r="C9" s="242">
        <f>SUM(C10,C22,C31)</f>
        <v>619266</v>
      </c>
      <c r="D9" s="242"/>
      <c r="E9" s="114"/>
      <c r="F9" s="141" t="s">
        <v>314</v>
      </c>
      <c r="G9" s="142"/>
      <c r="H9" s="41"/>
      <c r="I9" s="2"/>
      <c r="J9" s="29"/>
      <c r="K9" s="252">
        <f>SUM(K10,K22)</f>
        <v>567329</v>
      </c>
      <c r="L9" s="252">
        <f>SUM(L10,L22)</f>
        <v>653967</v>
      </c>
      <c r="M9" s="252">
        <f>SUM(M10,M22)</f>
        <v>0</v>
      </c>
    </row>
    <row r="10" spans="1:13" ht="15.75">
      <c r="A10" s="134" t="s">
        <v>257</v>
      </c>
      <c r="B10" s="242">
        <f>SUM(B11:B16)</f>
        <v>506799</v>
      </c>
      <c r="C10" s="242">
        <f>SUM(C11:C16)</f>
        <v>544453</v>
      </c>
      <c r="D10" s="242">
        <f>SUM(D11:D16)</f>
        <v>0</v>
      </c>
      <c r="E10" s="115"/>
      <c r="F10" s="143" t="s">
        <v>257</v>
      </c>
      <c r="G10" s="144"/>
      <c r="H10" s="41"/>
      <c r="I10" s="2"/>
      <c r="J10" s="29"/>
      <c r="K10" s="252">
        <f>SUM(K11:K21)</f>
        <v>535933</v>
      </c>
      <c r="L10" s="252">
        <f>SUM(L11:L21)</f>
        <v>570835</v>
      </c>
      <c r="M10" s="252">
        <f>SUM(M11:M21)</f>
        <v>0</v>
      </c>
    </row>
    <row r="11" spans="1:13" ht="15.75" customHeight="1">
      <c r="A11" s="136" t="s">
        <v>17</v>
      </c>
      <c r="B11" s="244">
        <v>266756</v>
      </c>
      <c r="C11" s="243">
        <f>253426+39537</f>
        <v>292963</v>
      </c>
      <c r="D11" s="243"/>
      <c r="E11" s="116"/>
      <c r="F11" s="145" t="s">
        <v>291</v>
      </c>
      <c r="G11" s="146"/>
      <c r="H11" s="41"/>
      <c r="I11" s="2"/>
      <c r="J11" s="29"/>
      <c r="K11" s="253">
        <v>116576</v>
      </c>
      <c r="L11" s="253">
        <v>131025</v>
      </c>
      <c r="M11" s="253"/>
    </row>
    <row r="12" spans="1:13" ht="15.75">
      <c r="A12" s="136" t="s">
        <v>43</v>
      </c>
      <c r="B12" s="244">
        <v>212115</v>
      </c>
      <c r="C12" s="244">
        <v>213227</v>
      </c>
      <c r="D12" s="244"/>
      <c r="E12" s="118"/>
      <c r="F12" s="145" t="s">
        <v>42</v>
      </c>
      <c r="G12" s="146"/>
      <c r="H12" s="41"/>
      <c r="I12" s="2"/>
      <c r="J12" s="29"/>
      <c r="K12" s="253">
        <v>31053</v>
      </c>
      <c r="L12" s="253">
        <v>34333</v>
      </c>
      <c r="M12" s="253"/>
    </row>
    <row r="13" spans="1:13" ht="15.75">
      <c r="A13" s="135" t="s">
        <v>44</v>
      </c>
      <c r="B13" s="243">
        <v>25578</v>
      </c>
      <c r="C13" s="244">
        <v>35713</v>
      </c>
      <c r="D13" s="244"/>
      <c r="E13" s="118"/>
      <c r="F13" s="145" t="s">
        <v>406</v>
      </c>
      <c r="G13" s="146"/>
      <c r="H13" s="41"/>
      <c r="I13" s="2"/>
      <c r="J13" s="29"/>
      <c r="K13" s="253">
        <v>164994</v>
      </c>
      <c r="L13" s="253">
        <v>180069</v>
      </c>
      <c r="M13" s="253"/>
    </row>
    <row r="14" spans="1:13" ht="15.75">
      <c r="A14" s="135" t="s">
        <v>45</v>
      </c>
      <c r="B14" s="243">
        <v>2350</v>
      </c>
      <c r="C14" s="243">
        <v>2550</v>
      </c>
      <c r="D14" s="243"/>
      <c r="E14" s="116"/>
      <c r="F14" s="145" t="s">
        <v>315</v>
      </c>
      <c r="G14" s="146"/>
      <c r="H14" s="41"/>
      <c r="I14" s="2"/>
      <c r="J14" s="29"/>
      <c r="K14" s="253"/>
      <c r="L14" s="253"/>
      <c r="M14" s="253"/>
    </row>
    <row r="15" spans="1:13" ht="15.75">
      <c r="A15" s="135"/>
      <c r="B15" s="243"/>
      <c r="C15" s="243"/>
      <c r="D15" s="243"/>
      <c r="E15" s="116"/>
      <c r="F15" s="145" t="s">
        <v>316</v>
      </c>
      <c r="G15" s="146"/>
      <c r="H15" s="41"/>
      <c r="I15" s="2"/>
      <c r="J15" s="29"/>
      <c r="K15" s="253">
        <v>31457</v>
      </c>
      <c r="L15" s="253"/>
      <c r="M15" s="253"/>
    </row>
    <row r="16" spans="1:13" ht="15.75" customHeight="1">
      <c r="A16" s="136"/>
      <c r="B16" s="244"/>
      <c r="C16" s="244"/>
      <c r="D16" s="244"/>
      <c r="E16" s="118"/>
      <c r="F16" s="145" t="s">
        <v>299</v>
      </c>
      <c r="G16" s="146"/>
      <c r="H16" s="41"/>
      <c r="I16" s="2"/>
      <c r="J16" s="29"/>
      <c r="K16" s="253"/>
      <c r="L16" s="253">
        <v>23255</v>
      </c>
      <c r="M16" s="253"/>
    </row>
    <row r="17" spans="1:13" ht="15.75" customHeight="1">
      <c r="A17" s="135"/>
      <c r="B17" s="243"/>
      <c r="C17" s="243"/>
      <c r="D17" s="243"/>
      <c r="E17" s="116"/>
      <c r="F17" s="145" t="s">
        <v>317</v>
      </c>
      <c r="G17" s="146"/>
      <c r="H17" s="41"/>
      <c r="I17" s="2"/>
      <c r="J17" s="29"/>
      <c r="K17" s="253"/>
      <c r="L17" s="253"/>
      <c r="M17" s="253"/>
    </row>
    <row r="18" spans="1:13" ht="15.75">
      <c r="A18" s="135"/>
      <c r="B18" s="243"/>
      <c r="C18" s="243"/>
      <c r="D18" s="243"/>
      <c r="E18" s="116"/>
      <c r="F18" s="145" t="s">
        <v>318</v>
      </c>
      <c r="G18" s="146"/>
      <c r="H18" s="41"/>
      <c r="I18" s="2"/>
      <c r="J18" s="29"/>
      <c r="K18" s="253">
        <v>104228</v>
      </c>
      <c r="L18" s="253">
        <f>223451-L19-L31</f>
        <v>117088</v>
      </c>
      <c r="M18" s="253"/>
    </row>
    <row r="19" spans="1:13" ht="15.75">
      <c r="A19" s="135"/>
      <c r="B19" s="243"/>
      <c r="C19" s="243"/>
      <c r="D19" s="243"/>
      <c r="E19" s="116"/>
      <c r="F19" s="145" t="s">
        <v>319</v>
      </c>
      <c r="G19" s="146"/>
      <c r="H19" s="41"/>
      <c r="I19" s="2"/>
      <c r="J19" s="29"/>
      <c r="K19" s="253">
        <v>87625</v>
      </c>
      <c r="L19" s="253">
        <f>85065</f>
        <v>85065</v>
      </c>
      <c r="M19" s="253"/>
    </row>
    <row r="20" spans="1:13" ht="15.75">
      <c r="A20" s="135"/>
      <c r="B20" s="243"/>
      <c r="C20" s="243"/>
      <c r="D20" s="243"/>
      <c r="E20" s="116"/>
      <c r="F20" s="145" t="s">
        <v>320</v>
      </c>
      <c r="G20" s="146"/>
      <c r="H20" s="41"/>
      <c r="I20" s="2"/>
      <c r="J20" s="29"/>
      <c r="K20" s="253"/>
      <c r="L20" s="253"/>
      <c r="M20" s="253"/>
    </row>
    <row r="21" spans="1:13" ht="15.75">
      <c r="A21" s="160"/>
      <c r="B21" s="245"/>
      <c r="C21" s="245"/>
      <c r="D21" s="245"/>
      <c r="E21" s="115"/>
      <c r="F21" s="135" t="s">
        <v>373</v>
      </c>
      <c r="G21" s="146"/>
      <c r="H21" s="41"/>
      <c r="I21" s="2"/>
      <c r="J21" s="29"/>
      <c r="K21" s="253"/>
      <c r="L21" s="253"/>
      <c r="M21" s="253"/>
    </row>
    <row r="22" spans="1:13" ht="15.75">
      <c r="A22" s="134" t="s">
        <v>258</v>
      </c>
      <c r="B22" s="242">
        <f>SUM(B23,B27:B29)</f>
        <v>37672</v>
      </c>
      <c r="C22" s="242">
        <f>SUM(C23,C27:C29)</f>
        <v>74813</v>
      </c>
      <c r="D22" s="242">
        <f>SUM(D23,D27:D29)</f>
        <v>0</v>
      </c>
      <c r="E22" s="116"/>
      <c r="F22" s="143" t="s">
        <v>258</v>
      </c>
      <c r="G22" s="144"/>
      <c r="H22" s="41"/>
      <c r="I22" s="2"/>
      <c r="J22" s="29"/>
      <c r="K22" s="252">
        <f>SUM(K23:K28)</f>
        <v>31396</v>
      </c>
      <c r="L22" s="252">
        <f>SUM(L23:L28)</f>
        <v>83132</v>
      </c>
      <c r="M22" s="252">
        <f>SUM(M23:M28)</f>
        <v>0</v>
      </c>
    </row>
    <row r="23" spans="1:13" ht="15.75">
      <c r="A23" s="135" t="s">
        <v>46</v>
      </c>
      <c r="B23" s="243">
        <f>SUM(B24:B26)</f>
        <v>7000</v>
      </c>
      <c r="C23" s="243"/>
      <c r="D23" s="243"/>
      <c r="E23" s="116"/>
      <c r="F23" s="145" t="s">
        <v>356</v>
      </c>
      <c r="G23" s="146"/>
      <c r="H23" s="41"/>
      <c r="I23" s="2"/>
      <c r="J23" s="29"/>
      <c r="K23" s="253">
        <v>30796</v>
      </c>
      <c r="L23" s="253">
        <v>82532</v>
      </c>
      <c r="M23" s="253"/>
    </row>
    <row r="24" spans="1:13" ht="15.75">
      <c r="A24" s="316" t="s">
        <v>47</v>
      </c>
      <c r="B24" s="317"/>
      <c r="C24" s="317"/>
      <c r="D24" s="317"/>
      <c r="E24" s="116"/>
      <c r="F24" s="145" t="s">
        <v>288</v>
      </c>
      <c r="G24" s="146"/>
      <c r="H24" s="41"/>
      <c r="I24" s="2"/>
      <c r="J24" s="29"/>
      <c r="K24" s="253"/>
      <c r="L24" s="253"/>
      <c r="M24" s="253"/>
    </row>
    <row r="25" spans="1:13" ht="15.75">
      <c r="A25" s="316" t="s">
        <v>256</v>
      </c>
      <c r="B25" s="317"/>
      <c r="C25" s="317"/>
      <c r="D25" s="317"/>
      <c r="E25" s="116"/>
      <c r="F25" s="145" t="s">
        <v>322</v>
      </c>
      <c r="G25" s="146"/>
      <c r="H25" s="41"/>
      <c r="I25" s="2"/>
      <c r="J25" s="29"/>
      <c r="K25" s="253"/>
      <c r="L25" s="253"/>
      <c r="M25" s="253"/>
    </row>
    <row r="26" spans="1:13" ht="15.75">
      <c r="A26" s="316" t="s">
        <v>141</v>
      </c>
      <c r="B26" s="317">
        <v>7000</v>
      </c>
      <c r="C26" s="317"/>
      <c r="D26" s="317"/>
      <c r="E26" s="116"/>
      <c r="F26" s="145" t="s">
        <v>323</v>
      </c>
      <c r="G26" s="146"/>
      <c r="H26" s="41"/>
      <c r="I26" s="2"/>
      <c r="J26" s="29"/>
      <c r="K26" s="253"/>
      <c r="L26" s="253"/>
      <c r="M26" s="253"/>
    </row>
    <row r="27" spans="1:13" ht="15.75">
      <c r="A27" s="135" t="s">
        <v>18</v>
      </c>
      <c r="B27" s="243">
        <v>29995</v>
      </c>
      <c r="C27" s="243">
        <f>29995+44144</f>
        <v>74139</v>
      </c>
      <c r="D27" s="243"/>
      <c r="E27" s="116"/>
      <c r="F27" s="145" t="s">
        <v>324</v>
      </c>
      <c r="G27" s="146"/>
      <c r="H27" s="41"/>
      <c r="I27" s="2"/>
      <c r="J27" s="29"/>
      <c r="K27" s="253">
        <v>600</v>
      </c>
      <c r="L27" s="253">
        <v>600</v>
      </c>
      <c r="M27" s="253"/>
    </row>
    <row r="28" spans="1:13" ht="15.75">
      <c r="A28" s="318" t="s">
        <v>48</v>
      </c>
      <c r="B28" s="319">
        <v>677</v>
      </c>
      <c r="C28" s="319">
        <v>674</v>
      </c>
      <c r="D28" s="319"/>
      <c r="E28" s="116"/>
      <c r="F28" s="145" t="s">
        <v>325</v>
      </c>
      <c r="G28" s="146"/>
      <c r="H28" s="41"/>
      <c r="I28" s="2"/>
      <c r="J28" s="29"/>
      <c r="K28" s="253"/>
      <c r="L28" s="253"/>
      <c r="M28" s="253"/>
    </row>
    <row r="29" spans="1:13" ht="15.75" customHeight="1">
      <c r="A29" s="318"/>
      <c r="B29" s="319"/>
      <c r="C29" s="319"/>
      <c r="D29" s="319"/>
      <c r="E29" s="116"/>
      <c r="F29" s="141" t="s">
        <v>326</v>
      </c>
      <c r="G29" s="142"/>
      <c r="H29" s="41"/>
      <c r="I29" s="2"/>
      <c r="J29" s="29"/>
      <c r="K29" s="252">
        <f>SUM(K30,K33,K38)</f>
        <v>33000</v>
      </c>
      <c r="L29" s="252">
        <f>SUM(L30,L33,L38)</f>
        <v>28852</v>
      </c>
      <c r="M29" s="252">
        <f>SUM(M30,M33,M38)</f>
        <v>0</v>
      </c>
    </row>
    <row r="30" spans="1:13" ht="15.75">
      <c r="A30" s="161"/>
      <c r="B30" s="246"/>
      <c r="C30" s="246"/>
      <c r="D30" s="246"/>
      <c r="E30" s="116"/>
      <c r="F30" s="143" t="s">
        <v>327</v>
      </c>
      <c r="G30" s="144"/>
      <c r="H30" s="41"/>
      <c r="I30" s="2"/>
      <c r="J30" s="29"/>
      <c r="K30" s="252">
        <f>SUM(K31:K32)</f>
        <v>33000</v>
      </c>
      <c r="L30" s="252">
        <f>SUM(L31:L32)</f>
        <v>21298</v>
      </c>
      <c r="M30" s="252">
        <f>SUM(M31:M32)</f>
        <v>0</v>
      </c>
    </row>
    <row r="31" spans="1:13" ht="15.75">
      <c r="A31" s="321"/>
      <c r="B31" s="242"/>
      <c r="C31" s="319"/>
      <c r="D31" s="319"/>
      <c r="E31" s="116"/>
      <c r="F31" s="145" t="s">
        <v>54</v>
      </c>
      <c r="G31" s="146"/>
      <c r="H31" s="41"/>
      <c r="I31" s="2"/>
      <c r="J31" s="29"/>
      <c r="K31" s="253">
        <v>33000</v>
      </c>
      <c r="L31" s="253">
        <v>21298</v>
      </c>
      <c r="M31" s="253"/>
    </row>
    <row r="32" spans="1:13" ht="15.75">
      <c r="A32" s="318"/>
      <c r="B32" s="319"/>
      <c r="C32" s="319"/>
      <c r="D32" s="319"/>
      <c r="E32" s="116"/>
      <c r="F32" s="165" t="s">
        <v>354</v>
      </c>
      <c r="G32" s="146"/>
      <c r="H32" s="41"/>
      <c r="I32" s="2"/>
      <c r="J32" s="29"/>
      <c r="K32" s="253"/>
      <c r="L32" s="253"/>
      <c r="M32" s="253"/>
    </row>
    <row r="33" spans="1:13" ht="15.75">
      <c r="A33" s="323"/>
      <c r="B33" s="324"/>
      <c r="C33" s="324"/>
      <c r="D33" s="324"/>
      <c r="E33" s="116"/>
      <c r="F33" s="143" t="s">
        <v>328</v>
      </c>
      <c r="G33" s="144"/>
      <c r="H33" s="41"/>
      <c r="I33" s="2"/>
      <c r="J33" s="29"/>
      <c r="K33" s="252">
        <f>K34</f>
        <v>0</v>
      </c>
      <c r="L33" s="252"/>
      <c r="M33" s="252"/>
    </row>
    <row r="34" spans="1:13" ht="15.75">
      <c r="A34" s="323"/>
      <c r="B34" s="325"/>
      <c r="C34" s="325"/>
      <c r="D34" s="325"/>
      <c r="E34" s="116"/>
      <c r="F34" s="145" t="s">
        <v>329</v>
      </c>
      <c r="G34" s="146"/>
      <c r="H34" s="41"/>
      <c r="I34" s="2"/>
      <c r="J34" s="29"/>
      <c r="K34" s="253"/>
      <c r="L34" s="253"/>
      <c r="M34" s="253"/>
    </row>
    <row r="35" spans="1:13" ht="15.75">
      <c r="A35" s="322"/>
      <c r="B35" s="326"/>
      <c r="C35" s="326"/>
      <c r="D35" s="326"/>
      <c r="E35" s="116"/>
      <c r="F35" s="147" t="s">
        <v>330</v>
      </c>
      <c r="G35" s="148"/>
      <c r="H35" s="149"/>
      <c r="I35" s="150"/>
      <c r="J35" s="29"/>
      <c r="K35" s="252">
        <f>SUM(K36:K37)</f>
        <v>-55858</v>
      </c>
      <c r="L35" s="252">
        <f>SUM(L36:L37)</f>
        <v>-63553</v>
      </c>
      <c r="M35" s="252">
        <f>SUM(M36:M37)</f>
        <v>0</v>
      </c>
    </row>
    <row r="36" spans="1:13" ht="15.75">
      <c r="A36" s="323"/>
      <c r="B36" s="325"/>
      <c r="C36" s="325"/>
      <c r="D36" s="325"/>
      <c r="E36" s="116"/>
      <c r="F36" s="145" t="s">
        <v>331</v>
      </c>
      <c r="G36" s="146"/>
      <c r="H36" s="41"/>
      <c r="I36" s="2"/>
      <c r="J36" s="29"/>
      <c r="K36" s="253">
        <v>-55858</v>
      </c>
      <c r="L36" s="253">
        <v>-63553</v>
      </c>
      <c r="M36" s="253"/>
    </row>
    <row r="37" spans="1:13" ht="15.75">
      <c r="A37" s="323"/>
      <c r="B37" s="325"/>
      <c r="C37" s="325"/>
      <c r="D37" s="325"/>
      <c r="E37" s="116"/>
      <c r="F37" s="145" t="s">
        <v>332</v>
      </c>
      <c r="G37" s="146"/>
      <c r="H37" s="41"/>
      <c r="I37" s="2"/>
      <c r="J37" s="29"/>
      <c r="K37" s="253">
        <v>0</v>
      </c>
      <c r="L37" s="253"/>
      <c r="M37" s="253"/>
    </row>
    <row r="38" spans="1:13" ht="18.75">
      <c r="A38" s="320"/>
      <c r="B38" s="241"/>
      <c r="C38" s="241"/>
      <c r="D38" s="241"/>
      <c r="E38" s="116"/>
      <c r="F38" s="147" t="s">
        <v>333</v>
      </c>
      <c r="G38" s="140"/>
      <c r="H38" s="98"/>
      <c r="I38" s="97"/>
      <c r="J38" s="33"/>
      <c r="K38" s="252">
        <f>SUM(K39:K40)</f>
        <v>0</v>
      </c>
      <c r="L38" s="252">
        <f>SUM(L39:L40)</f>
        <v>7554</v>
      </c>
      <c r="M38" s="252">
        <f>SUM(M39:M40)</f>
        <v>0</v>
      </c>
    </row>
    <row r="39" spans="1:13" ht="15.75">
      <c r="A39" s="318"/>
      <c r="B39" s="319"/>
      <c r="C39" s="319"/>
      <c r="D39" s="319"/>
      <c r="E39" s="116"/>
      <c r="F39" s="551" t="s">
        <v>156</v>
      </c>
      <c r="G39" s="552"/>
      <c r="H39" s="552"/>
      <c r="I39" s="552"/>
      <c r="J39" s="553"/>
      <c r="K39" s="253"/>
      <c r="L39" s="253">
        <v>7554</v>
      </c>
      <c r="M39" s="253"/>
    </row>
    <row r="40" spans="1:13" ht="18.75">
      <c r="A40" s="163"/>
      <c r="B40" s="248"/>
      <c r="C40" s="248"/>
      <c r="D40" s="248"/>
      <c r="E40" s="113"/>
      <c r="F40" s="551" t="s">
        <v>157</v>
      </c>
      <c r="G40" s="552"/>
      <c r="H40" s="552"/>
      <c r="I40" s="552"/>
      <c r="J40" s="553"/>
      <c r="K40" s="253"/>
      <c r="L40" s="253"/>
      <c r="M40" s="253"/>
    </row>
    <row r="41" spans="1:13" ht="30">
      <c r="A41" s="152" t="s">
        <v>353</v>
      </c>
      <c r="B41" s="257">
        <f>SUM(B10,B22,B31)</f>
        <v>544471</v>
      </c>
      <c r="C41" s="257">
        <f>SUM(C10,C22,C31)</f>
        <v>619266</v>
      </c>
      <c r="D41" s="257">
        <f>SUM(D10,D22,D31)</f>
        <v>0</v>
      </c>
      <c r="E41" s="113"/>
      <c r="F41" s="151" t="s">
        <v>334</v>
      </c>
      <c r="G41" s="140"/>
      <c r="H41" s="41"/>
      <c r="I41" s="2"/>
      <c r="J41" s="29"/>
      <c r="K41" s="258">
        <f>SUM(K9,K29)</f>
        <v>600329</v>
      </c>
      <c r="L41" s="258">
        <f>SUM(L9,L29)</f>
        <v>682819</v>
      </c>
      <c r="M41" s="258">
        <f>SUM(M9,M29)</f>
        <v>0</v>
      </c>
    </row>
    <row r="42" spans="1:13" ht="18.75">
      <c r="A42" s="164"/>
      <c r="B42" s="249"/>
      <c r="C42" s="249"/>
      <c r="D42" s="249"/>
      <c r="E42" s="116"/>
      <c r="F42" s="147" t="s">
        <v>335</v>
      </c>
      <c r="G42" s="140"/>
      <c r="H42" s="41"/>
      <c r="I42" s="2"/>
      <c r="J42" s="29"/>
      <c r="K42" s="252">
        <f>SUM(K43:K44)</f>
        <v>55858</v>
      </c>
      <c r="L42" s="252">
        <f>SUM(L43:L44)</f>
        <v>63553</v>
      </c>
      <c r="M42" s="252">
        <f>SUM(M43:M44)</f>
        <v>0</v>
      </c>
    </row>
    <row r="43" spans="1:13" ht="15.75">
      <c r="A43" s="162"/>
      <c r="B43" s="247"/>
      <c r="C43" s="247"/>
      <c r="D43" s="247"/>
      <c r="E43" s="116"/>
      <c r="F43" s="145" t="s">
        <v>331</v>
      </c>
      <c r="G43" s="146"/>
      <c r="H43" s="41"/>
      <c r="I43" s="2"/>
      <c r="J43" s="29"/>
      <c r="K43" s="253">
        <v>55858</v>
      </c>
      <c r="L43" s="253">
        <v>63553</v>
      </c>
      <c r="M43" s="253"/>
    </row>
    <row r="44" spans="1:13" ht="18.75">
      <c r="A44" s="163"/>
      <c r="B44" s="248"/>
      <c r="C44" s="248"/>
      <c r="D44" s="248"/>
      <c r="E44" s="113"/>
      <c r="F44" s="145" t="s">
        <v>332</v>
      </c>
      <c r="G44" s="146"/>
      <c r="H44" s="41"/>
      <c r="I44" s="2"/>
      <c r="J44" s="29"/>
      <c r="K44" s="253"/>
      <c r="L44" s="253"/>
      <c r="M44" s="253"/>
    </row>
    <row r="45" spans="1:13" ht="18.75">
      <c r="A45" s="147" t="s">
        <v>336</v>
      </c>
      <c r="B45" s="241"/>
      <c r="C45" s="241"/>
      <c r="D45" s="241"/>
      <c r="E45" s="113"/>
      <c r="F45" s="154"/>
      <c r="G45" s="155"/>
      <c r="H45" s="125"/>
      <c r="I45" s="4"/>
      <c r="J45" s="4"/>
      <c r="K45" s="254"/>
      <c r="L45" s="254"/>
      <c r="M45" s="254"/>
    </row>
    <row r="46" spans="1:13" ht="16.5">
      <c r="A46" s="143" t="s">
        <v>337</v>
      </c>
      <c r="B46" s="242">
        <f>SUM(B47:B48)</f>
        <v>55858</v>
      </c>
      <c r="C46" s="242">
        <f>SUM(C47:C48)</f>
        <v>63553</v>
      </c>
      <c r="D46" s="242">
        <f>SUM(D47:D48)</f>
        <v>0</v>
      </c>
      <c r="E46" s="119"/>
      <c r="F46" s="156"/>
      <c r="G46" s="120"/>
      <c r="H46" s="13"/>
      <c r="I46" s="7"/>
      <c r="J46" s="7"/>
      <c r="K46" s="255"/>
      <c r="L46" s="255"/>
      <c r="M46" s="255"/>
    </row>
    <row r="47" spans="1:13" ht="15.75">
      <c r="A47" s="153" t="s">
        <v>338</v>
      </c>
      <c r="B47" s="250">
        <v>55858</v>
      </c>
      <c r="C47" s="250">
        <v>63553</v>
      </c>
      <c r="D47" s="250"/>
      <c r="E47" s="116"/>
      <c r="F47" s="157"/>
      <c r="G47" s="121"/>
      <c r="H47" s="13"/>
      <c r="I47" s="7"/>
      <c r="J47" s="7"/>
      <c r="K47" s="255"/>
      <c r="L47" s="255"/>
      <c r="M47" s="255"/>
    </row>
    <row r="48" spans="1:13" ht="15.75">
      <c r="A48" s="153" t="s">
        <v>339</v>
      </c>
      <c r="B48" s="250">
        <v>0</v>
      </c>
      <c r="C48" s="250"/>
      <c r="D48" s="250"/>
      <c r="E48" s="115"/>
      <c r="F48" s="157"/>
      <c r="G48" s="121"/>
      <c r="H48" s="137"/>
      <c r="I48" s="138"/>
      <c r="J48" s="138"/>
      <c r="K48" s="255"/>
      <c r="L48" s="255"/>
      <c r="M48" s="255"/>
    </row>
    <row r="49" spans="1:13" ht="15.75">
      <c r="A49" s="143" t="s">
        <v>340</v>
      </c>
      <c r="B49" s="242"/>
      <c r="C49" s="242"/>
      <c r="D49" s="242"/>
      <c r="E49" s="116"/>
      <c r="F49" s="156"/>
      <c r="G49" s="120"/>
      <c r="H49" s="13"/>
      <c r="I49" s="7"/>
      <c r="J49" s="7"/>
      <c r="K49" s="255"/>
      <c r="L49" s="255"/>
      <c r="M49" s="255"/>
    </row>
    <row r="50" spans="1:13" ht="15.75">
      <c r="A50" s="153" t="s">
        <v>341</v>
      </c>
      <c r="B50" s="250"/>
      <c r="C50" s="250"/>
      <c r="D50" s="250"/>
      <c r="E50" s="116"/>
      <c r="F50" s="157"/>
      <c r="G50" s="121"/>
      <c r="H50" s="13"/>
      <c r="I50" s="7"/>
      <c r="J50" s="7"/>
      <c r="K50" s="255"/>
      <c r="L50" s="255"/>
      <c r="M50" s="255"/>
    </row>
    <row r="51" spans="1:13" ht="15.75" customHeight="1">
      <c r="A51" s="153" t="s">
        <v>342</v>
      </c>
      <c r="B51" s="250"/>
      <c r="C51" s="250"/>
      <c r="D51" s="250"/>
      <c r="E51" s="113"/>
      <c r="F51" s="158"/>
      <c r="G51" s="159"/>
      <c r="H51" s="126"/>
      <c r="I51" s="15"/>
      <c r="J51" s="15"/>
      <c r="K51" s="256"/>
      <c r="L51" s="256"/>
      <c r="M51" s="256"/>
    </row>
    <row r="52" spans="1:13" ht="18.75">
      <c r="A52" s="139" t="s">
        <v>343</v>
      </c>
      <c r="B52" s="251">
        <f>SUM(B41,B46)</f>
        <v>600329</v>
      </c>
      <c r="C52" s="251">
        <f>SUM(C41,C46)</f>
        <v>682819</v>
      </c>
      <c r="D52" s="251">
        <f>SUM(D41,D46)</f>
        <v>0</v>
      </c>
      <c r="E52" s="113"/>
      <c r="F52" s="139" t="s">
        <v>344</v>
      </c>
      <c r="G52" s="140"/>
      <c r="H52" s="41"/>
      <c r="I52" s="2"/>
      <c r="J52" s="2"/>
      <c r="K52" s="252">
        <f>SUM(K53:K54)</f>
        <v>600329</v>
      </c>
      <c r="L52" s="252">
        <f>SUM(L53:L54)</f>
        <v>682819</v>
      </c>
      <c r="M52" s="252">
        <f>SUM(M53:M54)</f>
        <v>0</v>
      </c>
    </row>
    <row r="53" spans="1:13" ht="15.75">
      <c r="A53" s="153" t="s">
        <v>345</v>
      </c>
      <c r="B53" s="250">
        <f>SUM(B10,B47,)</f>
        <v>562657</v>
      </c>
      <c r="C53" s="250">
        <f>SUM(C10,C47,)</f>
        <v>608006</v>
      </c>
      <c r="D53" s="250">
        <f>SUM(D10,D47,)</f>
        <v>0</v>
      </c>
      <c r="E53" s="117"/>
      <c r="F53" s="145" t="s">
        <v>346</v>
      </c>
      <c r="G53" s="146"/>
      <c r="H53" s="41"/>
      <c r="I53" s="2"/>
      <c r="J53" s="2"/>
      <c r="K53" s="253">
        <f>SUM(K10,K30)</f>
        <v>568933</v>
      </c>
      <c r="L53" s="253">
        <f>SUM(L10,L30,L39)</f>
        <v>599687</v>
      </c>
      <c r="M53" s="253">
        <f>SUM(M10,M30)</f>
        <v>0</v>
      </c>
    </row>
    <row r="54" spans="1:13" ht="15.75">
      <c r="A54" s="153" t="s">
        <v>347</v>
      </c>
      <c r="B54" s="250">
        <f>SUM(B22)</f>
        <v>37672</v>
      </c>
      <c r="C54" s="250">
        <f>SUM(C22)</f>
        <v>74813</v>
      </c>
      <c r="D54" s="250">
        <f>SUM(D22)</f>
        <v>0</v>
      </c>
      <c r="E54" s="117"/>
      <c r="F54" s="145" t="s">
        <v>348</v>
      </c>
      <c r="G54" s="146"/>
      <c r="H54" s="41"/>
      <c r="I54" s="2"/>
      <c r="J54" s="2"/>
      <c r="K54" s="253">
        <f>SUM(K22,K33,K38)</f>
        <v>31396</v>
      </c>
      <c r="L54" s="253">
        <f>SUM(L22,L33,L40)</f>
        <v>83132</v>
      </c>
      <c r="M54" s="253">
        <f>SUM(M22,M33,M38)</f>
        <v>0</v>
      </c>
    </row>
    <row r="55" spans="1:13">
      <c r="A55" s="122"/>
      <c r="B55" s="122"/>
      <c r="C55" s="122"/>
      <c r="D55" s="122"/>
      <c r="E55" s="123"/>
      <c r="F55" s="124"/>
      <c r="G55" s="123"/>
      <c r="H55" s="10"/>
    </row>
    <row r="56" spans="1:13" ht="12.75" customHeight="1"/>
    <row r="57" spans="1:13" ht="12.75" customHeight="1">
      <c r="A57" s="449" t="s">
        <v>656</v>
      </c>
      <c r="B57" s="449"/>
      <c r="C57" s="449"/>
      <c r="D57" s="449"/>
      <c r="E57" s="449"/>
      <c r="F57" s="449"/>
      <c r="G57" s="449"/>
      <c r="H57" s="449"/>
      <c r="I57" s="449"/>
      <c r="J57" s="449"/>
      <c r="K57" s="449"/>
      <c r="L57" s="449"/>
      <c r="M57" s="449"/>
    </row>
    <row r="58" spans="1:13" ht="12.75" customHeight="1">
      <c r="A58" s="409" t="s">
        <v>680</v>
      </c>
      <c r="B58" s="408"/>
      <c r="C58" s="408"/>
      <c r="D58" s="408"/>
      <c r="E58" s="408"/>
      <c r="F58" s="408"/>
      <c r="G58" s="408"/>
    </row>
    <row r="59" spans="1:13" ht="12.75" customHeight="1"/>
    <row r="60" spans="1:13" ht="12.75" customHeight="1"/>
    <row r="68" ht="12.75" customHeight="1"/>
  </sheetData>
  <mergeCells count="11">
    <mergeCell ref="A58:G58"/>
    <mergeCell ref="A57:M57"/>
    <mergeCell ref="F39:J39"/>
    <mergeCell ref="F40:J40"/>
    <mergeCell ref="A2:M2"/>
    <mergeCell ref="A3:M3"/>
    <mergeCell ref="A4:M4"/>
    <mergeCell ref="F7:J7"/>
    <mergeCell ref="A5:K5"/>
    <mergeCell ref="A6:D6"/>
    <mergeCell ref="F6:M6"/>
  </mergeCells>
  <phoneticPr fontId="2" type="noConversion"/>
  <pageMargins left="0.39370078740157483" right="0.39370078740157483" top="0.39370078740157483" bottom="0.39370078740157483" header="0" footer="0"/>
  <pageSetup paperSize="9" scale="60" orientation="portrait" r:id="rId1"/>
  <headerFooter alignWithMargins="0"/>
  <ignoredErrors>
    <ignoredError sqref="K30 B22:B23" formulaRange="1"/>
  </ignoredErrors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H98"/>
  <sheetViews>
    <sheetView tabSelected="1" view="pageBreakPreview" zoomScale="60" zoomScaleNormal="100" workbookViewId="0">
      <selection activeCell="A4" sqref="A4:H4"/>
    </sheetView>
  </sheetViews>
  <sheetFormatPr defaultRowHeight="12.75"/>
  <cols>
    <col min="1" max="1" width="5.85546875" customWidth="1"/>
    <col min="2" max="2" width="24.85546875" customWidth="1"/>
    <col min="4" max="4" width="17.85546875" customWidth="1"/>
    <col min="5" max="8" width="10.5703125" customWidth="1"/>
    <col min="12" max="12" width="10" bestFit="1" customWidth="1"/>
  </cols>
  <sheetData>
    <row r="1" spans="1:8">
      <c r="G1" s="515"/>
      <c r="H1" s="566"/>
    </row>
    <row r="4" spans="1:8">
      <c r="A4" s="403" t="s">
        <v>569</v>
      </c>
      <c r="B4" s="403"/>
      <c r="C4" s="403"/>
      <c r="D4" s="403"/>
      <c r="E4" s="403"/>
      <c r="F4" s="403"/>
      <c r="G4" s="403"/>
      <c r="H4" s="403"/>
    </row>
    <row r="5" spans="1:8">
      <c r="A5" s="403" t="s">
        <v>65</v>
      </c>
      <c r="B5" s="403"/>
      <c r="C5" s="403"/>
      <c r="D5" s="403"/>
      <c r="E5" s="403"/>
      <c r="F5" s="403"/>
      <c r="G5" s="403"/>
      <c r="H5" s="403"/>
    </row>
    <row r="6" spans="1:8" ht="14.25">
      <c r="A6" s="403" t="s">
        <v>659</v>
      </c>
      <c r="B6" s="403"/>
      <c r="C6" s="403"/>
      <c r="D6" s="403"/>
      <c r="E6" s="403"/>
      <c r="F6" s="403"/>
      <c r="G6" s="403"/>
      <c r="H6" s="403"/>
    </row>
    <row r="7" spans="1:8">
      <c r="D7" s="17"/>
      <c r="E7" s="17"/>
      <c r="F7" s="17"/>
      <c r="G7" s="17"/>
    </row>
    <row r="8" spans="1:8">
      <c r="D8" s="17"/>
      <c r="E8" s="17"/>
      <c r="F8" s="17"/>
      <c r="G8" s="17"/>
    </row>
    <row r="9" spans="1:8">
      <c r="D9" s="17"/>
      <c r="E9" s="17"/>
      <c r="F9" s="17"/>
      <c r="G9" s="17"/>
    </row>
    <row r="10" spans="1:8">
      <c r="F10" s="17"/>
      <c r="G10" s="17"/>
    </row>
    <row r="11" spans="1:8">
      <c r="B11" s="17"/>
      <c r="C11" s="17"/>
      <c r="D11" s="17"/>
      <c r="E11" s="17"/>
      <c r="F11" s="17"/>
      <c r="G11" s="17"/>
      <c r="H11" s="83" t="s">
        <v>396</v>
      </c>
    </row>
    <row r="12" spans="1:8" ht="25.5">
      <c r="A12" s="192" t="s">
        <v>376</v>
      </c>
      <c r="B12" s="431" t="s">
        <v>377</v>
      </c>
      <c r="C12" s="447"/>
      <c r="D12" s="475"/>
      <c r="E12" s="170" t="s">
        <v>379</v>
      </c>
      <c r="F12" s="170" t="s">
        <v>380</v>
      </c>
      <c r="G12" s="171" t="s">
        <v>378</v>
      </c>
      <c r="H12" s="170" t="s">
        <v>381</v>
      </c>
    </row>
    <row r="13" spans="1:8" s="10" customFormat="1" hidden="1">
      <c r="A13" s="23"/>
      <c r="B13" s="41"/>
      <c r="C13" s="41"/>
      <c r="D13" s="30"/>
      <c r="E13" s="32"/>
      <c r="F13" s="23"/>
      <c r="G13" s="23"/>
      <c r="H13" s="23"/>
    </row>
    <row r="14" spans="1:8" s="10" customFormat="1" hidden="1">
      <c r="A14" s="23" t="s">
        <v>398</v>
      </c>
      <c r="B14" s="41"/>
      <c r="C14" s="41"/>
      <c r="D14" s="30"/>
      <c r="E14" s="32"/>
      <c r="F14" s="23"/>
      <c r="G14" s="23"/>
      <c r="H14" s="20"/>
    </row>
    <row r="15" spans="1:8" hidden="1">
      <c r="A15" s="20"/>
      <c r="B15" s="27"/>
      <c r="C15" s="27"/>
      <c r="D15" s="28"/>
      <c r="E15" s="5"/>
      <c r="F15" s="20"/>
      <c r="G15" s="20"/>
      <c r="H15" s="20"/>
    </row>
    <row r="16" spans="1:8" s="10" customFormat="1" hidden="1">
      <c r="A16" s="23"/>
      <c r="B16" s="41"/>
      <c r="C16" s="41"/>
      <c r="D16" s="30"/>
      <c r="E16" s="32"/>
      <c r="F16" s="23"/>
      <c r="G16" s="23"/>
      <c r="H16" s="20"/>
    </row>
    <row r="17" spans="1:8" s="10" customFormat="1">
      <c r="A17" s="23"/>
      <c r="B17" s="41"/>
      <c r="C17" s="41"/>
      <c r="D17" s="30"/>
      <c r="E17" s="32"/>
      <c r="F17" s="23"/>
      <c r="G17" s="23"/>
      <c r="H17" s="20"/>
    </row>
    <row r="18" spans="1:8">
      <c r="A18" s="25"/>
      <c r="B18" s="27" t="s">
        <v>542</v>
      </c>
      <c r="C18" s="27"/>
      <c r="D18" s="28"/>
      <c r="E18" s="1"/>
      <c r="F18" s="21"/>
      <c r="G18" s="21"/>
      <c r="H18" s="21"/>
    </row>
    <row r="19" spans="1:8">
      <c r="A19" s="25"/>
      <c r="B19" s="356" t="s">
        <v>540</v>
      </c>
      <c r="C19" s="27"/>
      <c r="D19" s="28"/>
      <c r="E19" s="1"/>
      <c r="F19" s="85"/>
      <c r="G19" s="85"/>
      <c r="H19" s="20"/>
    </row>
    <row r="20" spans="1:8">
      <c r="A20" s="25">
        <v>1</v>
      </c>
      <c r="B20" s="353" t="s">
        <v>503</v>
      </c>
      <c r="C20" s="354"/>
      <c r="D20" s="355"/>
      <c r="E20" s="107">
        <v>170</v>
      </c>
      <c r="F20" s="85">
        <v>134</v>
      </c>
      <c r="G20" s="85"/>
      <c r="H20" s="169"/>
    </row>
    <row r="21" spans="1:8">
      <c r="A21" s="25">
        <v>2</v>
      </c>
      <c r="B21" s="353" t="s">
        <v>551</v>
      </c>
      <c r="C21" s="354"/>
      <c r="D21" s="355"/>
      <c r="E21" s="107"/>
      <c r="F21" s="193">
        <f>231+243+124+102+141+50+154+547</f>
        <v>1592</v>
      </c>
      <c r="G21" s="85"/>
      <c r="H21" s="169"/>
    </row>
    <row r="22" spans="1:8">
      <c r="A22" s="25">
        <v>3</v>
      </c>
      <c r="B22" s="353" t="s">
        <v>555</v>
      </c>
      <c r="C22" s="354"/>
      <c r="D22" s="355"/>
      <c r="E22" s="107"/>
      <c r="F22" s="193">
        <v>10292</v>
      </c>
      <c r="G22" s="85"/>
      <c r="H22" s="169"/>
    </row>
    <row r="23" spans="1:8">
      <c r="A23" s="25">
        <v>4</v>
      </c>
      <c r="B23" s="353" t="s">
        <v>556</v>
      </c>
      <c r="C23" s="354"/>
      <c r="D23" s="355"/>
      <c r="E23" s="107"/>
      <c r="F23" s="193">
        <v>3212</v>
      </c>
      <c r="G23" s="85"/>
      <c r="H23" s="169"/>
    </row>
    <row r="24" spans="1:8">
      <c r="A24" s="25">
        <v>5</v>
      </c>
      <c r="B24" s="491" t="s">
        <v>501</v>
      </c>
      <c r="C24" s="492"/>
      <c r="D24" s="493"/>
      <c r="E24" s="107">
        <v>7620</v>
      </c>
      <c r="F24" s="193"/>
      <c r="G24" s="85"/>
      <c r="H24" s="169"/>
    </row>
    <row r="25" spans="1:8">
      <c r="A25" s="25">
        <v>6</v>
      </c>
      <c r="B25" s="563" t="s">
        <v>543</v>
      </c>
      <c r="C25" s="564"/>
      <c r="D25" s="565"/>
      <c r="E25" s="107">
        <v>3000</v>
      </c>
      <c r="F25" s="193">
        <v>1436</v>
      </c>
      <c r="G25" s="85"/>
      <c r="H25" s="169"/>
    </row>
    <row r="26" spans="1:8">
      <c r="A26" s="25">
        <v>7</v>
      </c>
      <c r="B26" s="563" t="s">
        <v>544</v>
      </c>
      <c r="C26" s="564"/>
      <c r="D26" s="565"/>
      <c r="E26" s="107">
        <v>3000</v>
      </c>
      <c r="F26" s="193"/>
      <c r="G26" s="85"/>
      <c r="H26" s="169"/>
    </row>
    <row r="27" spans="1:8">
      <c r="A27" s="25">
        <v>8</v>
      </c>
      <c r="B27" s="563" t="s">
        <v>528</v>
      </c>
      <c r="C27" s="564"/>
      <c r="D27" s="565"/>
      <c r="E27" s="107">
        <v>300</v>
      </c>
      <c r="F27" s="193">
        <f>283</f>
        <v>283</v>
      </c>
      <c r="G27" s="85"/>
      <c r="H27" s="169"/>
    </row>
    <row r="28" spans="1:8">
      <c r="A28" s="367">
        <v>9</v>
      </c>
      <c r="B28" s="370" t="s">
        <v>599</v>
      </c>
      <c r="C28" s="370"/>
      <c r="D28" s="371"/>
      <c r="E28" s="107"/>
      <c r="F28" s="395">
        <v>15430</v>
      </c>
      <c r="G28" s="106"/>
      <c r="H28" s="169"/>
    </row>
    <row r="29" spans="1:8">
      <c r="A29" s="367">
        <v>10</v>
      </c>
      <c r="B29" s="370" t="s">
        <v>600</v>
      </c>
      <c r="C29" s="370"/>
      <c r="D29" s="371"/>
      <c r="E29" s="107"/>
      <c r="F29" s="393">
        <v>34</v>
      </c>
      <c r="G29" s="106"/>
      <c r="H29" s="169"/>
    </row>
    <row r="30" spans="1:8">
      <c r="A30" s="25"/>
      <c r="B30" s="27" t="s">
        <v>395</v>
      </c>
      <c r="C30" s="39"/>
      <c r="D30" s="29"/>
      <c r="E30" s="191">
        <f>SUM(E20:E27)</f>
        <v>14090</v>
      </c>
      <c r="F30" s="397">
        <f>SUM(F20:F29)</f>
        <v>32413</v>
      </c>
      <c r="G30" s="191">
        <f>SUM(G20:G27)</f>
        <v>0</v>
      </c>
      <c r="H30" s="169"/>
    </row>
    <row r="31" spans="1:8">
      <c r="A31" s="25"/>
      <c r="B31" s="27"/>
      <c r="C31" s="39"/>
      <c r="D31" s="29"/>
      <c r="E31" s="191"/>
      <c r="F31" s="193"/>
      <c r="G31" s="85"/>
      <c r="H31" s="169"/>
    </row>
    <row r="32" spans="1:8">
      <c r="A32" s="25"/>
      <c r="B32" s="27" t="s">
        <v>545</v>
      </c>
      <c r="C32" s="39"/>
      <c r="D32" s="29"/>
      <c r="E32" s="191"/>
      <c r="F32" s="193"/>
      <c r="G32" s="85"/>
      <c r="H32" s="169"/>
    </row>
    <row r="33" spans="1:8">
      <c r="A33" s="259" t="s">
        <v>398</v>
      </c>
      <c r="B33" s="567" t="s">
        <v>502</v>
      </c>
      <c r="C33" s="568"/>
      <c r="D33" s="569"/>
      <c r="E33" s="107">
        <v>6000</v>
      </c>
      <c r="F33" s="193"/>
      <c r="G33" s="85"/>
      <c r="H33" s="169"/>
    </row>
    <row r="34" spans="1:8">
      <c r="A34" s="259" t="s">
        <v>399</v>
      </c>
      <c r="B34" s="567" t="s">
        <v>499</v>
      </c>
      <c r="C34" s="568"/>
      <c r="D34" s="569"/>
      <c r="E34" s="107">
        <v>8466</v>
      </c>
      <c r="F34" s="193">
        <v>8166</v>
      </c>
      <c r="G34" s="85"/>
      <c r="H34" s="169"/>
    </row>
    <row r="35" spans="1:8">
      <c r="A35" s="259" t="s">
        <v>400</v>
      </c>
      <c r="B35" s="358" t="s">
        <v>557</v>
      </c>
      <c r="C35" s="359"/>
      <c r="D35" s="360"/>
      <c r="E35" s="107"/>
      <c r="F35" s="193">
        <f>23951+13970</f>
        <v>37921</v>
      </c>
      <c r="G35" s="85"/>
      <c r="H35" s="169"/>
    </row>
    <row r="36" spans="1:8">
      <c r="A36" s="259" t="s">
        <v>401</v>
      </c>
      <c r="B36" s="563" t="s">
        <v>544</v>
      </c>
      <c r="C36" s="564"/>
      <c r="D36" s="565"/>
      <c r="E36" s="107"/>
      <c r="F36" s="193">
        <v>3000</v>
      </c>
      <c r="G36" s="85"/>
      <c r="H36" s="169"/>
    </row>
    <row r="37" spans="1:8">
      <c r="A37" s="259" t="s">
        <v>63</v>
      </c>
      <c r="B37" s="439" t="s">
        <v>500</v>
      </c>
      <c r="C37" s="570"/>
      <c r="D37" s="571"/>
      <c r="E37" s="107">
        <v>2540</v>
      </c>
      <c r="F37" s="193"/>
      <c r="G37" s="85"/>
      <c r="H37" s="169"/>
    </row>
    <row r="38" spans="1:8" s="372" customFormat="1">
      <c r="A38" s="394" t="s">
        <v>64</v>
      </c>
      <c r="B38" s="368" t="s">
        <v>601</v>
      </c>
      <c r="C38" s="368"/>
      <c r="D38" s="369"/>
      <c r="E38" s="395"/>
      <c r="F38" s="393">
        <v>290</v>
      </c>
      <c r="G38" s="393"/>
      <c r="H38" s="396"/>
    </row>
    <row r="39" spans="1:8">
      <c r="A39" s="25"/>
      <c r="B39" s="27" t="s">
        <v>395</v>
      </c>
      <c r="C39" s="39"/>
      <c r="D39" s="29"/>
      <c r="E39" s="191">
        <f>SUM(E33:E37)</f>
        <v>17006</v>
      </c>
      <c r="F39" s="397">
        <f>SUM(F33:F38)</f>
        <v>49377</v>
      </c>
      <c r="G39" s="191">
        <f>SUM(G33:G37)</f>
        <v>0</v>
      </c>
      <c r="H39" s="169"/>
    </row>
    <row r="40" spans="1:8">
      <c r="A40" s="25"/>
      <c r="B40" s="27"/>
      <c r="C40" s="39"/>
      <c r="D40" s="29"/>
      <c r="E40" s="191"/>
      <c r="F40" s="85"/>
      <c r="G40" s="85"/>
      <c r="H40" s="169"/>
    </row>
    <row r="41" spans="1:8">
      <c r="A41" s="25"/>
      <c r="B41" s="39"/>
      <c r="C41" s="39"/>
      <c r="D41" s="29"/>
      <c r="E41" s="107"/>
      <c r="F41" s="85"/>
      <c r="G41" s="85"/>
      <c r="H41" s="169"/>
    </row>
    <row r="42" spans="1:8">
      <c r="A42" s="25"/>
      <c r="B42" s="27" t="s">
        <v>49</v>
      </c>
      <c r="C42" s="27"/>
      <c r="D42" s="28"/>
      <c r="E42" s="271">
        <f>SUM(E43:E43)</f>
        <v>600</v>
      </c>
      <c r="F42" s="271">
        <f>SUM(F43:F43)</f>
        <v>600</v>
      </c>
      <c r="G42" s="271">
        <f>SUM(G43:G43)</f>
        <v>0</v>
      </c>
      <c r="H42" s="169"/>
    </row>
    <row r="43" spans="1:8">
      <c r="A43" s="259" t="s">
        <v>398</v>
      </c>
      <c r="B43" s="270" t="s">
        <v>375</v>
      </c>
      <c r="C43" s="39"/>
      <c r="D43" s="29"/>
      <c r="E43" s="190">
        <v>600</v>
      </c>
      <c r="F43" s="85">
        <v>600</v>
      </c>
      <c r="G43" s="188"/>
      <c r="H43" s="169"/>
    </row>
    <row r="44" spans="1:8">
      <c r="A44" s="25"/>
      <c r="B44" s="2"/>
      <c r="C44" s="2"/>
      <c r="D44" s="29"/>
      <c r="E44" s="191"/>
      <c r="F44" s="168"/>
      <c r="G44" s="168"/>
      <c r="H44" s="168"/>
    </row>
    <row r="45" spans="1:8">
      <c r="A45" s="23"/>
      <c r="B45" s="463" t="s">
        <v>30</v>
      </c>
      <c r="C45" s="464"/>
      <c r="D45" s="465"/>
      <c r="E45" s="32"/>
      <c r="F45" s="85"/>
      <c r="G45" s="85"/>
      <c r="H45" s="169"/>
    </row>
    <row r="46" spans="1:8">
      <c r="A46" s="23"/>
      <c r="B46" s="572" t="s">
        <v>541</v>
      </c>
      <c r="C46" s="573"/>
      <c r="D46" s="574"/>
      <c r="E46" s="32"/>
      <c r="F46" s="191"/>
      <c r="G46" s="191"/>
      <c r="H46" s="168"/>
    </row>
    <row r="47" spans="1:8">
      <c r="A47" s="259" t="s">
        <v>398</v>
      </c>
      <c r="B47" s="270" t="s">
        <v>551</v>
      </c>
      <c r="C47" s="41"/>
      <c r="D47" s="30"/>
      <c r="E47" s="362"/>
      <c r="F47" s="85">
        <v>61</v>
      </c>
      <c r="G47" s="193"/>
      <c r="H47" s="169"/>
    </row>
    <row r="48" spans="1:8">
      <c r="A48" s="259" t="s">
        <v>399</v>
      </c>
      <c r="B48" s="41"/>
      <c r="C48" s="41"/>
      <c r="D48" s="30"/>
      <c r="E48" s="362"/>
      <c r="F48" s="85"/>
      <c r="G48" s="193"/>
      <c r="H48" s="169"/>
    </row>
    <row r="49" spans="1:8">
      <c r="A49" s="259"/>
      <c r="B49" s="27" t="s">
        <v>395</v>
      </c>
      <c r="C49" s="41"/>
      <c r="D49" s="30"/>
      <c r="E49" s="5">
        <f>SUM(E47:E48)</f>
        <v>0</v>
      </c>
      <c r="F49" s="5">
        <f>SUM(F47:F48)</f>
        <v>61</v>
      </c>
      <c r="G49" s="5">
        <f>SUM(G47:G48)</f>
        <v>0</v>
      </c>
      <c r="H49" s="169"/>
    </row>
    <row r="50" spans="1:8">
      <c r="A50" s="259"/>
      <c r="B50" s="27"/>
      <c r="C50" s="41"/>
      <c r="D50" s="30"/>
      <c r="E50" s="5"/>
      <c r="F50" s="85"/>
      <c r="G50" s="85"/>
      <c r="H50" s="169"/>
    </row>
    <row r="51" spans="1:8">
      <c r="A51" s="259"/>
      <c r="B51" s="27" t="s">
        <v>546</v>
      </c>
      <c r="C51" s="41"/>
      <c r="D51" s="30"/>
      <c r="E51" s="5"/>
      <c r="F51" s="85"/>
      <c r="G51" s="85"/>
      <c r="H51" s="169"/>
    </row>
    <row r="52" spans="1:8">
      <c r="A52" s="259"/>
      <c r="B52" s="572" t="s">
        <v>541</v>
      </c>
      <c r="C52" s="573"/>
      <c r="D52" s="574"/>
      <c r="E52" s="5"/>
      <c r="F52" s="85"/>
      <c r="G52" s="85"/>
      <c r="H52" s="169"/>
    </row>
    <row r="53" spans="1:8">
      <c r="A53" s="259" t="s">
        <v>398</v>
      </c>
      <c r="B53" s="270" t="s">
        <v>551</v>
      </c>
      <c r="C53" s="2"/>
      <c r="D53" s="29"/>
      <c r="E53" s="169"/>
      <c r="F53" s="361">
        <v>681</v>
      </c>
      <c r="G53" s="184"/>
      <c r="H53" s="168"/>
    </row>
    <row r="54" spans="1:8">
      <c r="A54" s="259" t="s">
        <v>399</v>
      </c>
      <c r="B54" s="2"/>
      <c r="C54" s="2"/>
      <c r="D54" s="29"/>
      <c r="E54" s="107"/>
      <c r="F54" s="85"/>
      <c r="G54" s="85"/>
      <c r="H54" s="169"/>
    </row>
    <row r="55" spans="1:8">
      <c r="A55" s="25"/>
      <c r="B55" s="5" t="s">
        <v>395</v>
      </c>
      <c r="C55" s="2"/>
      <c r="D55" s="29"/>
      <c r="E55" s="191">
        <f>SUM(E53:E54)</f>
        <v>0</v>
      </c>
      <c r="F55" s="191">
        <f>SUM(F53:F54)</f>
        <v>681</v>
      </c>
      <c r="G55" s="191">
        <f>SUM(G53:G54)</f>
        <v>0</v>
      </c>
      <c r="H55" s="169"/>
    </row>
    <row r="56" spans="1:8">
      <c r="A56" s="259"/>
      <c r="B56" s="1"/>
      <c r="C56" s="2"/>
      <c r="D56" s="29"/>
      <c r="E56" s="106"/>
      <c r="F56" s="85"/>
      <c r="G56" s="85"/>
      <c r="H56" s="169"/>
    </row>
    <row r="57" spans="1:8">
      <c r="A57" s="25"/>
      <c r="B57" s="5" t="s">
        <v>547</v>
      </c>
      <c r="C57" s="2"/>
      <c r="D57" s="29"/>
      <c r="E57" s="191">
        <f>E30+E39+E42+E49+E55</f>
        <v>31696</v>
      </c>
      <c r="F57" s="191">
        <f>F30+F39+F42+F49+F55</f>
        <v>83132</v>
      </c>
      <c r="G57" s="191">
        <f>G30+G39+G42+G49+G55</f>
        <v>0</v>
      </c>
      <c r="H57" s="168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 ht="13.5">
      <c r="A60" s="467" t="s">
        <v>658</v>
      </c>
      <c r="B60" s="467"/>
      <c r="C60" s="467"/>
      <c r="D60" s="467"/>
      <c r="E60" s="467"/>
      <c r="F60" s="467"/>
      <c r="G60" s="467"/>
      <c r="H60" s="467"/>
    </row>
    <row r="61" spans="1:8" ht="14.25">
      <c r="A61" s="409" t="s">
        <v>681</v>
      </c>
      <c r="B61" s="408"/>
      <c r="C61" s="408"/>
      <c r="D61" s="408"/>
      <c r="E61" s="408"/>
      <c r="F61" s="408"/>
      <c r="G61" s="408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A88" s="7"/>
      <c r="B88" s="7"/>
      <c r="C88" s="7"/>
      <c r="D88" s="7"/>
      <c r="E88" s="7"/>
      <c r="F88" s="7"/>
      <c r="G88" s="7"/>
      <c r="H88" s="7"/>
    </row>
    <row r="89" spans="1:8">
      <c r="G89" s="7"/>
      <c r="H89" s="7"/>
    </row>
    <row r="90" spans="1:8">
      <c r="G90" s="7"/>
      <c r="H90" s="7"/>
    </row>
    <row r="91" spans="1:8">
      <c r="G91" s="7"/>
      <c r="H91" s="7"/>
    </row>
    <row r="92" spans="1:8">
      <c r="G92" s="7"/>
      <c r="H92" s="7"/>
    </row>
    <row r="93" spans="1:8">
      <c r="G93" s="7"/>
      <c r="H93" s="7"/>
    </row>
    <row r="94" spans="1:8">
      <c r="G94" s="7"/>
      <c r="H94" s="7"/>
    </row>
    <row r="95" spans="1:8">
      <c r="G95" s="7"/>
      <c r="H95" s="7"/>
    </row>
    <row r="96" spans="1:8">
      <c r="G96" s="7"/>
      <c r="H96" s="7"/>
    </row>
    <row r="97" spans="7:8">
      <c r="G97" s="7"/>
      <c r="H97" s="7"/>
    </row>
    <row r="98" spans="7:8">
      <c r="G98" s="7"/>
      <c r="H98" s="7"/>
    </row>
  </sheetData>
  <mergeCells count="18">
    <mergeCell ref="B52:D52"/>
    <mergeCell ref="B36:D36"/>
    <mergeCell ref="A61:G61"/>
    <mergeCell ref="B27:D27"/>
    <mergeCell ref="B12:D12"/>
    <mergeCell ref="G1:H1"/>
    <mergeCell ref="A4:H4"/>
    <mergeCell ref="A5:H5"/>
    <mergeCell ref="A6:H6"/>
    <mergeCell ref="B24:D24"/>
    <mergeCell ref="B25:D25"/>
    <mergeCell ref="B26:D26"/>
    <mergeCell ref="A60:H60"/>
    <mergeCell ref="B33:D33"/>
    <mergeCell ref="B34:D34"/>
    <mergeCell ref="B37:D37"/>
    <mergeCell ref="B45:D45"/>
    <mergeCell ref="B46:D46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2:L95"/>
  <sheetViews>
    <sheetView topLeftCell="A66" zoomScaleNormal="100" workbookViewId="0">
      <selection activeCell="A95" sqref="A95:H95"/>
    </sheetView>
  </sheetViews>
  <sheetFormatPr defaultRowHeight="12.75"/>
  <cols>
    <col min="8" max="8" width="17.5703125" customWidth="1"/>
    <col min="9" max="11" width="10.5703125" customWidth="1"/>
  </cols>
  <sheetData>
    <row r="2" spans="1:12">
      <c r="A2" s="403" t="s">
        <v>573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2">
      <c r="A3" s="403" t="s">
        <v>266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</row>
    <row r="4" spans="1:12" ht="14.25">
      <c r="A4" s="403" t="s">
        <v>605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</row>
    <row r="6" spans="1:12">
      <c r="A6" s="17"/>
      <c r="B6" s="17"/>
      <c r="C6" s="17"/>
      <c r="D6" s="17"/>
      <c r="E6" s="17"/>
      <c r="F6" s="17"/>
      <c r="G6" s="17"/>
      <c r="H6" s="17"/>
      <c r="K6" s="44" t="s">
        <v>397</v>
      </c>
    </row>
    <row r="7" spans="1:12" ht="25.5">
      <c r="A7" s="431" t="s">
        <v>311</v>
      </c>
      <c r="B7" s="432"/>
      <c r="C7" s="432"/>
      <c r="D7" s="432"/>
      <c r="E7" s="432"/>
      <c r="F7" s="432"/>
      <c r="G7" s="432"/>
      <c r="H7" s="433"/>
      <c r="I7" s="170" t="s">
        <v>379</v>
      </c>
      <c r="J7" s="170" t="s">
        <v>380</v>
      </c>
      <c r="K7" s="171" t="s">
        <v>378</v>
      </c>
      <c r="L7" s="170" t="s">
        <v>381</v>
      </c>
    </row>
    <row r="8" spans="1:12">
      <c r="A8" s="412" t="s">
        <v>232</v>
      </c>
      <c r="B8" s="412"/>
      <c r="C8" s="412"/>
      <c r="D8" s="412"/>
      <c r="E8" s="412"/>
      <c r="F8" s="412"/>
      <c r="G8" s="412"/>
      <c r="H8" s="412"/>
      <c r="I8" s="168">
        <f>I9+I23+I33+I41</f>
        <v>506799</v>
      </c>
      <c r="J8" s="168">
        <f>J9+J23+J33+J41</f>
        <v>544453</v>
      </c>
      <c r="K8" s="168">
        <f>K9+K23+K33+K41</f>
        <v>0</v>
      </c>
      <c r="L8" s="85"/>
    </row>
    <row r="9" spans="1:12">
      <c r="A9" s="284"/>
      <c r="B9" s="411" t="s">
        <v>434</v>
      </c>
      <c r="C9" s="411"/>
      <c r="D9" s="411"/>
      <c r="E9" s="411"/>
      <c r="F9" s="411"/>
      <c r="G9" s="411"/>
      <c r="H9" s="411"/>
      <c r="I9" s="288">
        <f>I10+I19+I20+I21+I22</f>
        <v>266756</v>
      </c>
      <c r="J9" s="288">
        <f>J10+J19+J20+J21+J22</f>
        <v>292963</v>
      </c>
      <c r="K9" s="288">
        <f>K10+K19+K20+K21+K22</f>
        <v>0</v>
      </c>
      <c r="L9" s="85"/>
    </row>
    <row r="10" spans="1:12">
      <c r="A10" s="129"/>
      <c r="B10" s="296"/>
      <c r="C10" s="419" t="s">
        <v>119</v>
      </c>
      <c r="D10" s="419"/>
      <c r="E10" s="419"/>
      <c r="F10" s="419"/>
      <c r="G10" s="419"/>
      <c r="H10" s="419"/>
      <c r="I10" s="288">
        <f>SUM(I11:I18)</f>
        <v>35450</v>
      </c>
      <c r="J10" s="288">
        <f>SUM(J11:J18)</f>
        <v>39537</v>
      </c>
      <c r="K10" s="288">
        <f>SUM(K11:K18)</f>
        <v>0</v>
      </c>
      <c r="L10" s="85"/>
    </row>
    <row r="11" spans="1:12">
      <c r="A11" s="129"/>
      <c r="B11" s="40"/>
      <c r="C11" s="410" t="s">
        <v>233</v>
      </c>
      <c r="D11" s="410"/>
      <c r="E11" s="410"/>
      <c r="F11" s="410"/>
      <c r="G11" s="410"/>
      <c r="H11" s="410"/>
      <c r="I11" s="172"/>
      <c r="J11" s="172">
        <v>21834</v>
      </c>
      <c r="K11" s="85"/>
      <c r="L11" s="85"/>
    </row>
    <row r="12" spans="1:12">
      <c r="A12" s="129"/>
      <c r="B12" s="40"/>
      <c r="C12" s="416" t="s">
        <v>234</v>
      </c>
      <c r="D12" s="410"/>
      <c r="E12" s="410"/>
      <c r="F12" s="410"/>
      <c r="G12" s="410"/>
      <c r="H12" s="410"/>
      <c r="I12" s="85">
        <v>3615</v>
      </c>
      <c r="J12" s="85">
        <v>4204</v>
      </c>
      <c r="K12" s="85"/>
      <c r="L12" s="85"/>
    </row>
    <row r="13" spans="1:12">
      <c r="A13" s="129"/>
      <c r="B13" s="40"/>
      <c r="C13" s="410" t="s">
        <v>235</v>
      </c>
      <c r="D13" s="410"/>
      <c r="E13" s="410"/>
      <c r="F13" s="410"/>
      <c r="G13" s="410"/>
      <c r="H13" s="410"/>
      <c r="I13" s="85">
        <v>11569</v>
      </c>
      <c r="J13" s="85">
        <v>11569</v>
      </c>
      <c r="K13" s="85"/>
      <c r="L13" s="85"/>
    </row>
    <row r="14" spans="1:12">
      <c r="A14" s="129"/>
      <c r="B14" s="40"/>
      <c r="C14" s="410" t="s">
        <v>236</v>
      </c>
      <c r="D14" s="410"/>
      <c r="E14" s="410"/>
      <c r="F14" s="410"/>
      <c r="G14" s="410"/>
      <c r="H14" s="410"/>
      <c r="I14" s="85"/>
      <c r="J14" s="85"/>
      <c r="K14" s="85"/>
      <c r="L14" s="85"/>
    </row>
    <row r="15" spans="1:12">
      <c r="A15" s="129"/>
      <c r="B15" s="40"/>
      <c r="C15" s="417" t="s">
        <v>15</v>
      </c>
      <c r="D15" s="418"/>
      <c r="E15" s="418"/>
      <c r="F15" s="418"/>
      <c r="G15" s="418"/>
      <c r="H15" s="418"/>
      <c r="I15" s="85">
        <v>1350</v>
      </c>
      <c r="J15" s="85">
        <v>1350</v>
      </c>
      <c r="K15" s="85"/>
      <c r="L15" s="85"/>
    </row>
    <row r="16" spans="1:12">
      <c r="A16" s="129"/>
      <c r="B16" s="40"/>
      <c r="C16" s="419" t="s">
        <v>19</v>
      </c>
      <c r="D16" s="410"/>
      <c r="E16" s="410"/>
      <c r="F16" s="410"/>
      <c r="G16" s="410"/>
      <c r="H16" s="410"/>
      <c r="I16" s="85"/>
      <c r="J16" s="85"/>
      <c r="K16" s="85"/>
      <c r="L16" s="85"/>
    </row>
    <row r="17" spans="1:12">
      <c r="A17" s="129"/>
      <c r="B17" s="40"/>
      <c r="C17" s="420" t="s">
        <v>20</v>
      </c>
      <c r="D17" s="421"/>
      <c r="E17" s="421"/>
      <c r="F17" s="421"/>
      <c r="G17" s="421"/>
      <c r="H17" s="422"/>
      <c r="I17" s="172">
        <v>580</v>
      </c>
      <c r="J17" s="172">
        <v>580</v>
      </c>
      <c r="K17" s="172"/>
      <c r="L17" s="172"/>
    </row>
    <row r="18" spans="1:12" ht="12.75" customHeight="1">
      <c r="A18" s="129"/>
      <c r="B18" s="40"/>
      <c r="C18" s="423" t="s">
        <v>420</v>
      </c>
      <c r="D18" s="410"/>
      <c r="E18" s="410"/>
      <c r="F18" s="410"/>
      <c r="G18" s="410"/>
      <c r="H18" s="410"/>
      <c r="I18" s="172">
        <v>18336</v>
      </c>
      <c r="J18" s="172"/>
      <c r="K18" s="172"/>
      <c r="L18" s="172"/>
    </row>
    <row r="19" spans="1:12" ht="25.5" customHeight="1">
      <c r="A19" s="129"/>
      <c r="B19" s="40"/>
      <c r="C19" s="413" t="s">
        <v>0</v>
      </c>
      <c r="D19" s="414"/>
      <c r="E19" s="414"/>
      <c r="F19" s="414"/>
      <c r="G19" s="414"/>
      <c r="H19" s="415"/>
      <c r="I19" s="172"/>
      <c r="J19" s="172"/>
      <c r="K19" s="172"/>
      <c r="L19" s="172"/>
    </row>
    <row r="20" spans="1:12" ht="12.75" customHeight="1">
      <c r="A20" s="129"/>
      <c r="B20" s="40"/>
      <c r="C20" s="413" t="s">
        <v>436</v>
      </c>
      <c r="D20" s="414"/>
      <c r="E20" s="414"/>
      <c r="F20" s="414"/>
      <c r="G20" s="414"/>
      <c r="H20" s="415"/>
      <c r="I20" s="172"/>
      <c r="J20" s="172"/>
      <c r="K20" s="172"/>
      <c r="L20" s="172"/>
    </row>
    <row r="21" spans="1:12" ht="12.75" customHeight="1">
      <c r="A21" s="129"/>
      <c r="B21" s="40"/>
      <c r="C21" s="413" t="s">
        <v>437</v>
      </c>
      <c r="D21" s="414"/>
      <c r="E21" s="414"/>
      <c r="F21" s="414"/>
      <c r="G21" s="414"/>
      <c r="H21" s="415"/>
      <c r="I21" s="172"/>
      <c r="J21" s="172"/>
      <c r="K21" s="172"/>
      <c r="L21" s="172"/>
    </row>
    <row r="22" spans="1:12" ht="12.75" customHeight="1">
      <c r="A22" s="129"/>
      <c r="B22" s="16"/>
      <c r="C22" s="413" t="s">
        <v>1</v>
      </c>
      <c r="D22" s="414"/>
      <c r="E22" s="414"/>
      <c r="F22" s="414"/>
      <c r="G22" s="414"/>
      <c r="H22" s="415"/>
      <c r="I22" s="172">
        <v>231306</v>
      </c>
      <c r="J22" s="172">
        <v>253426</v>
      </c>
      <c r="K22" s="172"/>
      <c r="L22" s="172"/>
    </row>
    <row r="23" spans="1:12" ht="12.75" customHeight="1">
      <c r="A23" s="284"/>
      <c r="B23" s="411" t="s">
        <v>431</v>
      </c>
      <c r="C23" s="411"/>
      <c r="D23" s="411"/>
      <c r="E23" s="411"/>
      <c r="F23" s="411"/>
      <c r="G23" s="411"/>
      <c r="H23" s="411"/>
      <c r="I23" s="288">
        <f>SUM(I24:I32)</f>
        <v>212115</v>
      </c>
      <c r="J23" s="288">
        <f>SUM(J24:J32)</f>
        <v>213227</v>
      </c>
      <c r="K23" s="288">
        <f>SUM(K24:K32)</f>
        <v>0</v>
      </c>
      <c r="L23" s="85"/>
    </row>
    <row r="24" spans="1:12">
      <c r="A24" s="129"/>
      <c r="B24" s="11"/>
      <c r="C24" s="410" t="s">
        <v>31</v>
      </c>
      <c r="D24" s="410"/>
      <c r="E24" s="410"/>
      <c r="F24" s="410"/>
      <c r="G24" s="410"/>
      <c r="H24" s="410"/>
      <c r="I24" s="169">
        <v>209950</v>
      </c>
      <c r="J24" s="85"/>
      <c r="K24" s="85"/>
      <c r="L24" s="85"/>
    </row>
    <row r="25" spans="1:12">
      <c r="A25" s="129"/>
      <c r="B25" s="40"/>
      <c r="C25" s="439" t="s">
        <v>552</v>
      </c>
      <c r="D25" s="440"/>
      <c r="E25" s="440"/>
      <c r="F25" s="440"/>
      <c r="G25" s="440"/>
      <c r="H25" s="441"/>
      <c r="I25" s="169"/>
      <c r="J25" s="85">
        <v>159262</v>
      </c>
      <c r="K25" s="85"/>
      <c r="L25" s="85"/>
    </row>
    <row r="26" spans="1:12">
      <c r="A26" s="129"/>
      <c r="B26" s="40"/>
      <c r="C26" s="439" t="s">
        <v>553</v>
      </c>
      <c r="D26" s="440"/>
      <c r="E26" s="440"/>
      <c r="F26" s="440"/>
      <c r="G26" s="440"/>
      <c r="H26" s="441"/>
      <c r="I26" s="169"/>
      <c r="J26" s="85">
        <v>52250</v>
      </c>
      <c r="K26" s="85"/>
      <c r="L26" s="85"/>
    </row>
    <row r="27" spans="1:12">
      <c r="A27" s="129"/>
      <c r="B27" s="40"/>
      <c r="C27" s="427" t="s">
        <v>255</v>
      </c>
      <c r="D27" s="427"/>
      <c r="E27" s="427"/>
      <c r="F27" s="427"/>
      <c r="G27" s="427"/>
      <c r="H27" s="427"/>
      <c r="I27" s="85"/>
      <c r="J27" s="85"/>
      <c r="K27" s="85"/>
      <c r="L27" s="85"/>
    </row>
    <row r="28" spans="1:12">
      <c r="A28" s="129"/>
      <c r="B28" s="40"/>
      <c r="C28" s="410" t="s">
        <v>237</v>
      </c>
      <c r="D28" s="410"/>
      <c r="E28" s="410"/>
      <c r="F28" s="410"/>
      <c r="G28" s="410"/>
      <c r="H28" s="410"/>
      <c r="I28" s="85"/>
      <c r="J28" s="85"/>
      <c r="K28" s="85"/>
      <c r="L28" s="85"/>
    </row>
    <row r="29" spans="1:12">
      <c r="A29" s="129"/>
      <c r="B29" s="40"/>
      <c r="C29" s="419" t="s">
        <v>416</v>
      </c>
      <c r="D29" s="410"/>
      <c r="E29" s="410"/>
      <c r="F29" s="410"/>
      <c r="G29" s="410"/>
      <c r="H29" s="410"/>
      <c r="I29" s="85"/>
      <c r="J29" s="85"/>
      <c r="K29" s="85"/>
      <c r="L29" s="85"/>
    </row>
    <row r="30" spans="1:12">
      <c r="A30" s="129"/>
      <c r="B30" s="40"/>
      <c r="C30" s="410" t="s">
        <v>142</v>
      </c>
      <c r="D30" s="410"/>
      <c r="E30" s="410"/>
      <c r="F30" s="410"/>
      <c r="G30" s="410"/>
      <c r="H30" s="410"/>
      <c r="I30" s="85">
        <v>1670</v>
      </c>
      <c r="J30" s="85">
        <v>1670</v>
      </c>
      <c r="K30" s="85"/>
      <c r="L30" s="85"/>
    </row>
    <row r="31" spans="1:12">
      <c r="A31" s="129"/>
      <c r="B31" s="40"/>
      <c r="C31" s="410" t="s">
        <v>238</v>
      </c>
      <c r="D31" s="410"/>
      <c r="E31" s="410"/>
      <c r="F31" s="410"/>
      <c r="G31" s="410"/>
      <c r="H31" s="410"/>
      <c r="I31" s="85">
        <v>495</v>
      </c>
      <c r="J31" s="85">
        <v>45</v>
      </c>
      <c r="K31" s="85"/>
      <c r="L31" s="85"/>
    </row>
    <row r="32" spans="1:12">
      <c r="A32" s="129"/>
      <c r="B32" s="16"/>
      <c r="C32" s="410" t="s">
        <v>239</v>
      </c>
      <c r="D32" s="410"/>
      <c r="E32" s="410"/>
      <c r="F32" s="410"/>
      <c r="G32" s="410"/>
      <c r="H32" s="410"/>
      <c r="I32" s="85"/>
      <c r="J32" s="85"/>
      <c r="K32" s="85"/>
      <c r="L32" s="85"/>
    </row>
    <row r="33" spans="1:12">
      <c r="A33" s="284"/>
      <c r="B33" s="411" t="s">
        <v>432</v>
      </c>
      <c r="C33" s="411"/>
      <c r="D33" s="411"/>
      <c r="E33" s="411"/>
      <c r="F33" s="411"/>
      <c r="G33" s="411"/>
      <c r="H33" s="411"/>
      <c r="I33" s="288">
        <f>SUM(I34:I40)</f>
        <v>25578</v>
      </c>
      <c r="J33" s="288">
        <f>SUM(J34:J40)</f>
        <v>35713</v>
      </c>
      <c r="K33" s="288">
        <f>SUM(K34:K40)</f>
        <v>0</v>
      </c>
      <c r="L33" s="288"/>
    </row>
    <row r="34" spans="1:12">
      <c r="A34" s="129"/>
      <c r="B34" s="11"/>
      <c r="C34" s="418" t="s">
        <v>246</v>
      </c>
      <c r="D34" s="418"/>
      <c r="E34" s="418"/>
      <c r="F34" s="418"/>
      <c r="G34" s="418"/>
      <c r="H34" s="418"/>
      <c r="I34" s="85"/>
      <c r="J34" s="85"/>
      <c r="K34" s="85"/>
      <c r="L34" s="85"/>
    </row>
    <row r="35" spans="1:12">
      <c r="A35" s="129"/>
      <c r="B35" s="40"/>
      <c r="C35" s="418" t="s">
        <v>245</v>
      </c>
      <c r="D35" s="418"/>
      <c r="E35" s="418"/>
      <c r="F35" s="418"/>
      <c r="G35" s="418"/>
      <c r="H35" s="418"/>
      <c r="I35" s="85">
        <v>13503</v>
      </c>
      <c r="J35" s="85">
        <f>4200+12964</f>
        <v>17164</v>
      </c>
      <c r="K35" s="85"/>
      <c r="L35" s="85"/>
    </row>
    <row r="36" spans="1:12">
      <c r="A36" s="129"/>
      <c r="B36" s="40"/>
      <c r="C36" s="418" t="s">
        <v>244</v>
      </c>
      <c r="D36" s="418"/>
      <c r="E36" s="418"/>
      <c r="F36" s="418"/>
      <c r="G36" s="418"/>
      <c r="H36" s="418"/>
      <c r="I36" s="85">
        <v>8982</v>
      </c>
      <c r="J36" s="85">
        <f>960+564+11130+1074</f>
        <v>13728</v>
      </c>
      <c r="K36" s="85"/>
      <c r="L36" s="85"/>
    </row>
    <row r="37" spans="1:12">
      <c r="A37" s="129"/>
      <c r="B37" s="40"/>
      <c r="C37" s="410" t="s">
        <v>243</v>
      </c>
      <c r="D37" s="410"/>
      <c r="E37" s="410"/>
      <c r="F37" s="410"/>
      <c r="G37" s="410"/>
      <c r="H37" s="410"/>
      <c r="I37" s="85">
        <v>389</v>
      </c>
      <c r="J37" s="85">
        <v>389</v>
      </c>
      <c r="K37" s="85"/>
      <c r="L37" s="85"/>
    </row>
    <row r="38" spans="1:12">
      <c r="A38" s="129"/>
      <c r="B38" s="40"/>
      <c r="C38" s="410" t="s">
        <v>242</v>
      </c>
      <c r="D38" s="410"/>
      <c r="E38" s="410"/>
      <c r="F38" s="410"/>
      <c r="G38" s="410"/>
      <c r="H38" s="410"/>
      <c r="I38" s="85">
        <v>101</v>
      </c>
      <c r="J38" s="85">
        <v>80</v>
      </c>
      <c r="K38" s="85"/>
      <c r="L38" s="85"/>
    </row>
    <row r="39" spans="1:12">
      <c r="A39" s="129"/>
      <c r="B39" s="40"/>
      <c r="C39" s="410" t="s">
        <v>241</v>
      </c>
      <c r="D39" s="410"/>
      <c r="E39" s="410"/>
      <c r="F39" s="410"/>
      <c r="G39" s="410"/>
      <c r="H39" s="410"/>
      <c r="I39" s="85">
        <v>603</v>
      </c>
      <c r="J39" s="85">
        <v>2349</v>
      </c>
      <c r="K39" s="85"/>
      <c r="L39" s="85"/>
    </row>
    <row r="40" spans="1:12">
      <c r="A40" s="129"/>
      <c r="B40" s="16"/>
      <c r="C40" s="410" t="s">
        <v>240</v>
      </c>
      <c r="D40" s="410"/>
      <c r="E40" s="410"/>
      <c r="F40" s="410"/>
      <c r="G40" s="410"/>
      <c r="H40" s="410"/>
      <c r="I40" s="85">
        <v>2000</v>
      </c>
      <c r="J40" s="85">
        <v>2003</v>
      </c>
      <c r="K40" s="85"/>
      <c r="L40" s="85"/>
    </row>
    <row r="41" spans="1:12">
      <c r="A41" s="284"/>
      <c r="B41" s="411" t="s">
        <v>433</v>
      </c>
      <c r="C41" s="411"/>
      <c r="D41" s="411"/>
      <c r="E41" s="411"/>
      <c r="F41" s="411"/>
      <c r="G41" s="411"/>
      <c r="H41" s="411"/>
      <c r="I41" s="288">
        <f>SUM(I42:I44)</f>
        <v>2350</v>
      </c>
      <c r="J41" s="288">
        <f>SUM(J42:J44)</f>
        <v>2550</v>
      </c>
      <c r="K41" s="85"/>
      <c r="L41" s="85"/>
    </row>
    <row r="42" spans="1:12">
      <c r="A42" s="129"/>
      <c r="B42" s="295"/>
      <c r="C42" s="413" t="s">
        <v>3</v>
      </c>
      <c r="D42" s="425"/>
      <c r="E42" s="425"/>
      <c r="F42" s="425"/>
      <c r="G42" s="425"/>
      <c r="H42" s="426"/>
      <c r="I42" s="169">
        <v>2000</v>
      </c>
      <c r="J42" s="85">
        <v>2200</v>
      </c>
      <c r="K42" s="85"/>
      <c r="L42" s="85"/>
    </row>
    <row r="43" spans="1:12">
      <c r="A43" s="129"/>
      <c r="B43" s="300"/>
      <c r="C43" s="413" t="s">
        <v>4</v>
      </c>
      <c r="D43" s="425"/>
      <c r="E43" s="425"/>
      <c r="F43" s="425"/>
      <c r="G43" s="425"/>
      <c r="H43" s="426"/>
      <c r="I43" s="169">
        <v>350</v>
      </c>
      <c r="J43" s="85">
        <v>350</v>
      </c>
      <c r="K43" s="85"/>
      <c r="L43" s="85"/>
    </row>
    <row r="44" spans="1:12">
      <c r="A44" s="129"/>
      <c r="B44" s="300"/>
      <c r="C44" s="413" t="s">
        <v>5</v>
      </c>
      <c r="D44" s="425"/>
      <c r="E44" s="425"/>
      <c r="F44" s="425"/>
      <c r="G44" s="425"/>
      <c r="H44" s="426"/>
      <c r="I44" s="169"/>
      <c r="J44" s="85"/>
      <c r="K44" s="85"/>
      <c r="L44" s="85"/>
    </row>
    <row r="45" spans="1:12">
      <c r="A45" s="428"/>
      <c r="B45" s="429"/>
      <c r="C45" s="429"/>
      <c r="D45" s="429"/>
      <c r="E45" s="429"/>
      <c r="F45" s="429"/>
      <c r="G45" s="429"/>
      <c r="H45" s="430"/>
      <c r="I45" s="85"/>
      <c r="J45" s="85"/>
      <c r="K45" s="85"/>
      <c r="L45" s="85"/>
    </row>
    <row r="46" spans="1:12">
      <c r="A46" s="412" t="s">
        <v>247</v>
      </c>
      <c r="B46" s="412"/>
      <c r="C46" s="412"/>
      <c r="D46" s="412"/>
      <c r="E46" s="412"/>
      <c r="F46" s="412"/>
      <c r="G46" s="412"/>
      <c r="H46" s="412"/>
      <c r="I46" s="168">
        <f>I47+I51+I64</f>
        <v>37672</v>
      </c>
      <c r="J46" s="168">
        <f>J47+J51+J64</f>
        <v>74813</v>
      </c>
      <c r="K46" s="168">
        <f>K47+K51+K64</f>
        <v>0</v>
      </c>
      <c r="L46" s="85"/>
    </row>
    <row r="47" spans="1:12">
      <c r="A47" s="38"/>
      <c r="B47" s="411" t="s">
        <v>248</v>
      </c>
      <c r="C47" s="411"/>
      <c r="D47" s="411"/>
      <c r="E47" s="411"/>
      <c r="F47" s="411"/>
      <c r="G47" s="411"/>
      <c r="H47" s="411"/>
      <c r="I47" s="168">
        <f>SUM(I48:I50)</f>
        <v>7000</v>
      </c>
      <c r="J47" s="85"/>
      <c r="K47" s="85"/>
      <c r="L47" s="85"/>
    </row>
    <row r="48" spans="1:12">
      <c r="A48" s="129"/>
      <c r="B48" s="11"/>
      <c r="C48" s="410" t="s">
        <v>249</v>
      </c>
      <c r="D48" s="410"/>
      <c r="E48" s="410"/>
      <c r="F48" s="410"/>
      <c r="G48" s="410"/>
      <c r="H48" s="410"/>
      <c r="I48" s="85"/>
      <c r="J48" s="85"/>
      <c r="K48" s="85"/>
      <c r="L48" s="85"/>
    </row>
    <row r="49" spans="1:12">
      <c r="A49" s="129"/>
      <c r="B49" s="40"/>
      <c r="C49" s="410" t="s">
        <v>256</v>
      </c>
      <c r="D49" s="410"/>
      <c r="E49" s="410"/>
      <c r="F49" s="410"/>
      <c r="G49" s="410"/>
      <c r="H49" s="410"/>
      <c r="I49" s="85"/>
      <c r="J49" s="85"/>
      <c r="K49" s="85"/>
      <c r="L49" s="85"/>
    </row>
    <row r="50" spans="1:12">
      <c r="A50" s="129"/>
      <c r="B50" s="16"/>
      <c r="C50" s="434" t="s">
        <v>141</v>
      </c>
      <c r="D50" s="414"/>
      <c r="E50" s="414"/>
      <c r="F50" s="414"/>
      <c r="G50" s="414"/>
      <c r="H50" s="415"/>
      <c r="I50" s="85">
        <v>7000</v>
      </c>
      <c r="J50" s="85"/>
      <c r="K50" s="85"/>
      <c r="L50" s="85"/>
    </row>
    <row r="51" spans="1:12">
      <c r="A51" s="284"/>
      <c r="B51" s="411" t="s">
        <v>435</v>
      </c>
      <c r="C51" s="411"/>
      <c r="D51" s="411"/>
      <c r="E51" s="411"/>
      <c r="F51" s="411"/>
      <c r="G51" s="411"/>
      <c r="H51" s="411"/>
      <c r="I51" s="288">
        <f>I52+I61+I62+I63</f>
        <v>29995</v>
      </c>
      <c r="J51" s="288">
        <f>J52+J61+J62+J63</f>
        <v>74139</v>
      </c>
      <c r="K51" s="288">
        <f>K52+K61+K62+K63</f>
        <v>0</v>
      </c>
      <c r="L51" s="85"/>
    </row>
    <row r="52" spans="1:12">
      <c r="A52" s="129"/>
      <c r="B52" s="296"/>
      <c r="C52" s="413" t="s">
        <v>119</v>
      </c>
      <c r="D52" s="425"/>
      <c r="E52" s="425"/>
      <c r="F52" s="425"/>
      <c r="G52" s="425"/>
      <c r="H52" s="426"/>
      <c r="I52" s="169">
        <f>SUM(I53:I60)</f>
        <v>29995</v>
      </c>
      <c r="J52" s="169">
        <f>SUM(J53:J60)</f>
        <v>74139</v>
      </c>
      <c r="K52" s="85"/>
      <c r="L52" s="85"/>
    </row>
    <row r="53" spans="1:12">
      <c r="A53" s="129"/>
      <c r="B53" s="40"/>
      <c r="C53" s="410" t="s">
        <v>233</v>
      </c>
      <c r="D53" s="410"/>
      <c r="E53" s="410"/>
      <c r="F53" s="410"/>
      <c r="G53" s="410"/>
      <c r="H53" s="410"/>
      <c r="I53" s="85"/>
      <c r="J53" s="85"/>
      <c r="K53" s="85"/>
      <c r="L53" s="85"/>
    </row>
    <row r="54" spans="1:12">
      <c r="A54" s="129"/>
      <c r="B54" s="40"/>
      <c r="C54" s="416" t="s">
        <v>234</v>
      </c>
      <c r="D54" s="410"/>
      <c r="E54" s="410"/>
      <c r="F54" s="410"/>
      <c r="G54" s="410"/>
      <c r="H54" s="410"/>
      <c r="I54" s="85"/>
      <c r="J54" s="85"/>
      <c r="K54" s="85"/>
      <c r="L54" s="85"/>
    </row>
    <row r="55" spans="1:12">
      <c r="A55" s="129"/>
      <c r="B55" s="40"/>
      <c r="C55" s="410" t="s">
        <v>235</v>
      </c>
      <c r="D55" s="410"/>
      <c r="E55" s="410"/>
      <c r="F55" s="410"/>
      <c r="G55" s="410"/>
      <c r="H55" s="410"/>
      <c r="I55" s="85"/>
      <c r="J55" s="85"/>
      <c r="K55" s="85"/>
      <c r="L55" s="85"/>
    </row>
    <row r="56" spans="1:12">
      <c r="A56" s="129"/>
      <c r="B56" s="40"/>
      <c r="C56" s="410" t="s">
        <v>236</v>
      </c>
      <c r="D56" s="410"/>
      <c r="E56" s="410"/>
      <c r="F56" s="410"/>
      <c r="G56" s="410"/>
      <c r="H56" s="410"/>
      <c r="I56" s="85"/>
      <c r="J56" s="85"/>
      <c r="K56" s="85"/>
      <c r="L56" s="85"/>
    </row>
    <row r="57" spans="1:12">
      <c r="A57" s="129"/>
      <c r="B57" s="40"/>
      <c r="C57" s="417" t="s">
        <v>15</v>
      </c>
      <c r="D57" s="418"/>
      <c r="E57" s="418"/>
      <c r="F57" s="418"/>
      <c r="G57" s="418"/>
      <c r="H57" s="418"/>
      <c r="I57" s="85"/>
      <c r="J57" s="85"/>
      <c r="K57" s="85"/>
      <c r="L57" s="85"/>
    </row>
    <row r="58" spans="1:12">
      <c r="A58" s="129"/>
      <c r="B58" s="40"/>
      <c r="C58" s="419" t="s">
        <v>19</v>
      </c>
      <c r="D58" s="410"/>
      <c r="E58" s="410"/>
      <c r="F58" s="410"/>
      <c r="G58" s="410"/>
      <c r="H58" s="410"/>
      <c r="I58" s="85"/>
      <c r="J58" s="85"/>
      <c r="K58" s="85"/>
      <c r="L58" s="85"/>
    </row>
    <row r="59" spans="1:12">
      <c r="A59" s="129"/>
      <c r="B59" s="40"/>
      <c r="C59" s="436" t="s">
        <v>20</v>
      </c>
      <c r="D59" s="437"/>
      <c r="E59" s="437"/>
      <c r="F59" s="437"/>
      <c r="G59" s="437"/>
      <c r="H59" s="438"/>
      <c r="I59" s="172">
        <v>29995</v>
      </c>
      <c r="J59" s="172">
        <v>74139</v>
      </c>
      <c r="K59" s="172"/>
      <c r="L59" s="172"/>
    </row>
    <row r="60" spans="1:12" ht="12.75" customHeight="1">
      <c r="A60" s="129"/>
      <c r="B60" s="40"/>
      <c r="C60" s="423" t="s">
        <v>420</v>
      </c>
      <c r="D60" s="410"/>
      <c r="E60" s="410"/>
      <c r="F60" s="410"/>
      <c r="G60" s="410"/>
      <c r="H60" s="410"/>
      <c r="I60" s="172"/>
      <c r="J60" s="172"/>
      <c r="K60" s="172"/>
      <c r="L60" s="172"/>
    </row>
    <row r="61" spans="1:12" ht="25.5" customHeight="1">
      <c r="A61" s="129"/>
      <c r="B61" s="40"/>
      <c r="C61" s="424" t="s">
        <v>0</v>
      </c>
      <c r="D61" s="414"/>
      <c r="E61" s="414"/>
      <c r="F61" s="414"/>
      <c r="G61" s="414"/>
      <c r="H61" s="415"/>
      <c r="I61" s="172"/>
      <c r="J61" s="172"/>
      <c r="K61" s="172"/>
      <c r="L61" s="172"/>
    </row>
    <row r="62" spans="1:12" ht="12.75" customHeight="1">
      <c r="A62" s="129"/>
      <c r="B62" s="40"/>
      <c r="C62" s="424" t="s">
        <v>436</v>
      </c>
      <c r="D62" s="414"/>
      <c r="E62" s="414"/>
      <c r="F62" s="414"/>
      <c r="G62" s="414"/>
      <c r="H62" s="415"/>
      <c r="I62" s="172"/>
      <c r="J62" s="172"/>
      <c r="K62" s="172"/>
      <c r="L62" s="172"/>
    </row>
    <row r="63" spans="1:12" ht="12.75" customHeight="1">
      <c r="A63" s="129"/>
      <c r="B63" s="16"/>
      <c r="C63" s="424" t="s">
        <v>2</v>
      </c>
      <c r="D63" s="414"/>
      <c r="E63" s="414"/>
      <c r="F63" s="414"/>
      <c r="G63" s="414"/>
      <c r="H63" s="415"/>
      <c r="I63" s="172"/>
      <c r="J63" s="172"/>
      <c r="K63" s="172"/>
      <c r="L63" s="172"/>
    </row>
    <row r="64" spans="1:12" ht="12.75" customHeight="1">
      <c r="A64" s="284"/>
      <c r="B64" s="411" t="s">
        <v>250</v>
      </c>
      <c r="C64" s="410"/>
      <c r="D64" s="410"/>
      <c r="E64" s="410"/>
      <c r="F64" s="410"/>
      <c r="G64" s="410"/>
      <c r="H64" s="410"/>
      <c r="I64" s="288">
        <f>SUM(I65:I67)</f>
        <v>677</v>
      </c>
      <c r="J64" s="288">
        <f>SUM(J65:J67)</f>
        <v>674</v>
      </c>
      <c r="K64" s="288">
        <f>SUM(K65:K67)</f>
        <v>0</v>
      </c>
      <c r="L64" s="85"/>
    </row>
    <row r="65" spans="1:12">
      <c r="A65" s="129"/>
      <c r="B65" s="295"/>
      <c r="C65" s="413" t="s">
        <v>3</v>
      </c>
      <c r="D65" s="425"/>
      <c r="E65" s="425"/>
      <c r="F65" s="425"/>
      <c r="G65" s="425"/>
      <c r="H65" s="426"/>
      <c r="I65" s="85"/>
      <c r="J65" s="85"/>
      <c r="K65" s="85"/>
      <c r="L65" s="85"/>
    </row>
    <row r="66" spans="1:12">
      <c r="A66" s="129"/>
      <c r="B66" s="300"/>
      <c r="C66" s="413" t="s">
        <v>4</v>
      </c>
      <c r="D66" s="425"/>
      <c r="E66" s="425"/>
      <c r="F66" s="425"/>
      <c r="G66" s="425"/>
      <c r="H66" s="426"/>
      <c r="I66" s="85">
        <v>677</v>
      </c>
      <c r="J66" s="85">
        <v>674</v>
      </c>
      <c r="K66" s="85"/>
      <c r="L66" s="85"/>
    </row>
    <row r="67" spans="1:12">
      <c r="A67" s="129"/>
      <c r="B67" s="300"/>
      <c r="C67" s="413" t="s">
        <v>5</v>
      </c>
      <c r="D67" s="425"/>
      <c r="E67" s="425"/>
      <c r="F67" s="425"/>
      <c r="G67" s="425"/>
      <c r="H67" s="426"/>
      <c r="I67" s="85"/>
      <c r="J67" s="85"/>
      <c r="K67" s="85"/>
      <c r="L67" s="85"/>
    </row>
    <row r="68" spans="1:12">
      <c r="A68" s="428"/>
      <c r="B68" s="429"/>
      <c r="C68" s="429"/>
      <c r="D68" s="429"/>
      <c r="E68" s="429"/>
      <c r="F68" s="429"/>
      <c r="G68" s="429"/>
      <c r="H68" s="430"/>
      <c r="I68" s="85"/>
      <c r="J68" s="85"/>
      <c r="K68" s="85"/>
      <c r="L68" s="85"/>
    </row>
    <row r="69" spans="1:12">
      <c r="A69" s="412" t="s">
        <v>6</v>
      </c>
      <c r="B69" s="412"/>
      <c r="C69" s="412"/>
      <c r="D69" s="412"/>
      <c r="E69" s="412"/>
      <c r="F69" s="412"/>
      <c r="G69" s="412"/>
      <c r="H69" s="412"/>
      <c r="I69" s="168">
        <f>I8+I46</f>
        <v>544471</v>
      </c>
      <c r="J69" s="168">
        <f>J8+J46</f>
        <v>619266</v>
      </c>
      <c r="K69" s="168">
        <f>K8+K46</f>
        <v>0</v>
      </c>
      <c r="L69" s="85"/>
    </row>
    <row r="70" spans="1:12">
      <c r="A70" s="443"/>
      <c r="B70" s="444"/>
      <c r="C70" s="444"/>
      <c r="D70" s="444"/>
      <c r="E70" s="444"/>
      <c r="F70" s="444"/>
      <c r="G70" s="444"/>
      <c r="H70" s="445"/>
      <c r="I70" s="168"/>
      <c r="J70" s="85"/>
      <c r="K70" s="85"/>
      <c r="L70" s="85"/>
    </row>
    <row r="71" spans="1:12">
      <c r="A71" s="435" t="s">
        <v>21</v>
      </c>
      <c r="B71" s="410"/>
      <c r="C71" s="410"/>
      <c r="D71" s="410"/>
      <c r="E71" s="410"/>
      <c r="F71" s="410"/>
      <c r="G71" s="410"/>
      <c r="H71" s="410"/>
      <c r="I71" s="174">
        <f>SUM(I72:I73)</f>
        <v>55858</v>
      </c>
      <c r="J71" s="174">
        <f>SUM(J72:J73)</f>
        <v>63553</v>
      </c>
      <c r="K71" s="174">
        <f>SUM(K72:K73)</f>
        <v>0</v>
      </c>
      <c r="L71" s="172"/>
    </row>
    <row r="72" spans="1:12" ht="25.5" customHeight="1">
      <c r="A72" s="38"/>
      <c r="B72" s="410" t="s">
        <v>251</v>
      </c>
      <c r="C72" s="410"/>
      <c r="D72" s="410"/>
      <c r="E72" s="410"/>
      <c r="F72" s="410"/>
      <c r="G72" s="410"/>
      <c r="H72" s="410"/>
      <c r="I72" s="85">
        <v>55858</v>
      </c>
      <c r="J72" s="85">
        <v>63553</v>
      </c>
      <c r="K72" s="85"/>
      <c r="L72" s="85"/>
    </row>
    <row r="73" spans="1:12">
      <c r="A73" s="284"/>
      <c r="B73" s="410" t="s">
        <v>252</v>
      </c>
      <c r="C73" s="410"/>
      <c r="D73" s="410"/>
      <c r="E73" s="410"/>
      <c r="F73" s="410"/>
      <c r="G73" s="410"/>
      <c r="H73" s="410"/>
      <c r="I73" s="85"/>
      <c r="J73" s="85"/>
      <c r="K73" s="85"/>
      <c r="L73" s="85"/>
    </row>
    <row r="74" spans="1:12">
      <c r="A74" s="442"/>
      <c r="B74" s="410"/>
      <c r="C74" s="410"/>
      <c r="D74" s="410"/>
      <c r="E74" s="410"/>
      <c r="F74" s="410"/>
      <c r="G74" s="410"/>
      <c r="H74" s="410"/>
      <c r="I74" s="85"/>
      <c r="J74" s="85"/>
      <c r="K74" s="85"/>
      <c r="L74" s="85"/>
    </row>
    <row r="75" spans="1:12">
      <c r="A75" s="412" t="s">
        <v>7</v>
      </c>
      <c r="B75" s="412"/>
      <c r="C75" s="412"/>
      <c r="D75" s="412"/>
      <c r="E75" s="412"/>
      <c r="F75" s="412"/>
      <c r="G75" s="412"/>
      <c r="H75" s="412"/>
      <c r="I75" s="85"/>
      <c r="J75" s="85"/>
      <c r="K75" s="85"/>
      <c r="L75" s="85"/>
    </row>
    <row r="76" spans="1:12">
      <c r="A76" s="38"/>
      <c r="B76" s="410" t="s">
        <v>253</v>
      </c>
      <c r="C76" s="410"/>
      <c r="D76" s="410"/>
      <c r="E76" s="410"/>
      <c r="F76" s="410"/>
      <c r="G76" s="410"/>
      <c r="H76" s="410"/>
      <c r="I76" s="85"/>
      <c r="J76" s="85"/>
      <c r="K76" s="85"/>
      <c r="L76" s="85"/>
    </row>
    <row r="77" spans="1:12">
      <c r="A77" s="129"/>
      <c r="B77" s="287"/>
      <c r="C77" s="413" t="s">
        <v>10</v>
      </c>
      <c r="D77" s="414"/>
      <c r="E77" s="414"/>
      <c r="F77" s="414"/>
      <c r="G77" s="414"/>
      <c r="H77" s="415"/>
      <c r="I77" s="85"/>
      <c r="J77" s="85"/>
      <c r="K77" s="85"/>
      <c r="L77" s="85"/>
    </row>
    <row r="78" spans="1:12">
      <c r="A78" s="129"/>
      <c r="B78" s="299"/>
      <c r="C78" s="413" t="s">
        <v>11</v>
      </c>
      <c r="D78" s="414"/>
      <c r="E78" s="414"/>
      <c r="F78" s="414"/>
      <c r="G78" s="414"/>
      <c r="H78" s="415"/>
      <c r="I78" s="85"/>
      <c r="J78" s="85"/>
      <c r="K78" s="85"/>
      <c r="L78" s="85"/>
    </row>
    <row r="79" spans="1:12">
      <c r="A79" s="129"/>
      <c r="B79" s="299"/>
      <c r="C79" s="413" t="s">
        <v>12</v>
      </c>
      <c r="D79" s="414"/>
      <c r="E79" s="414"/>
      <c r="F79" s="414"/>
      <c r="G79" s="414"/>
      <c r="H79" s="415"/>
      <c r="I79" s="85"/>
      <c r="J79" s="85"/>
      <c r="K79" s="85"/>
      <c r="L79" s="85"/>
    </row>
    <row r="80" spans="1:12">
      <c r="A80" s="129"/>
      <c r="B80" s="299"/>
      <c r="C80" s="413" t="s">
        <v>13</v>
      </c>
      <c r="D80" s="414"/>
      <c r="E80" s="414"/>
      <c r="F80" s="414"/>
      <c r="G80" s="414"/>
      <c r="H80" s="415"/>
      <c r="I80" s="85"/>
      <c r="J80" s="85"/>
      <c r="K80" s="85"/>
      <c r="L80" s="85"/>
    </row>
    <row r="81" spans="1:12">
      <c r="A81" s="129"/>
      <c r="B81" s="285"/>
      <c r="C81" s="413" t="s">
        <v>14</v>
      </c>
      <c r="D81" s="414"/>
      <c r="E81" s="414"/>
      <c r="F81" s="414"/>
      <c r="G81" s="414"/>
      <c r="H81" s="415"/>
      <c r="I81" s="85"/>
      <c r="J81" s="85"/>
      <c r="K81" s="85"/>
      <c r="L81" s="85"/>
    </row>
    <row r="82" spans="1:12">
      <c r="A82" s="284"/>
      <c r="B82" s="418" t="s">
        <v>254</v>
      </c>
      <c r="C82" s="418"/>
      <c r="D82" s="418"/>
      <c r="E82" s="418"/>
      <c r="F82" s="418"/>
      <c r="G82" s="418"/>
      <c r="H82" s="418"/>
      <c r="I82" s="85"/>
      <c r="J82" s="85"/>
      <c r="K82" s="85"/>
      <c r="L82" s="85"/>
    </row>
    <row r="83" spans="1:12">
      <c r="A83" s="129"/>
      <c r="B83" s="332"/>
      <c r="C83" s="413" t="s">
        <v>10</v>
      </c>
      <c r="D83" s="414"/>
      <c r="E83" s="414"/>
      <c r="F83" s="414"/>
      <c r="G83" s="414"/>
      <c r="H83" s="415"/>
      <c r="I83" s="85"/>
      <c r="J83" s="85"/>
      <c r="K83" s="85"/>
      <c r="L83" s="85"/>
    </row>
    <row r="84" spans="1:12">
      <c r="A84" s="129"/>
      <c r="B84" s="333"/>
      <c r="C84" s="413" t="s">
        <v>11</v>
      </c>
      <c r="D84" s="414"/>
      <c r="E84" s="414"/>
      <c r="F84" s="414"/>
      <c r="G84" s="414"/>
      <c r="H84" s="415"/>
      <c r="I84" s="85"/>
      <c r="J84" s="85"/>
      <c r="K84" s="85"/>
      <c r="L84" s="85"/>
    </row>
    <row r="85" spans="1:12">
      <c r="A85" s="129"/>
      <c r="B85" s="333"/>
      <c r="C85" s="413" t="s">
        <v>12</v>
      </c>
      <c r="D85" s="414"/>
      <c r="E85" s="414"/>
      <c r="F85" s="414"/>
      <c r="G85" s="414"/>
      <c r="H85" s="415"/>
      <c r="I85" s="85"/>
      <c r="J85" s="85"/>
      <c r="K85" s="85"/>
      <c r="L85" s="85"/>
    </row>
    <row r="86" spans="1:12">
      <c r="A86" s="129"/>
      <c r="B86" s="333"/>
      <c r="C86" s="413" t="s">
        <v>13</v>
      </c>
      <c r="D86" s="414"/>
      <c r="E86" s="414"/>
      <c r="F86" s="414"/>
      <c r="G86" s="414"/>
      <c r="H86" s="415"/>
      <c r="I86" s="85"/>
      <c r="J86" s="85"/>
      <c r="K86" s="85"/>
      <c r="L86" s="85"/>
    </row>
    <row r="87" spans="1:12">
      <c r="A87" s="129"/>
      <c r="B87" s="333"/>
      <c r="C87" s="413" t="s">
        <v>14</v>
      </c>
      <c r="D87" s="414"/>
      <c r="E87" s="414"/>
      <c r="F87" s="414"/>
      <c r="G87" s="414"/>
      <c r="H87" s="415"/>
      <c r="I87" s="85"/>
      <c r="J87" s="85"/>
      <c r="K87" s="85"/>
      <c r="L87" s="85"/>
    </row>
    <row r="88" spans="1:12">
      <c r="A88" s="442"/>
      <c r="B88" s="442"/>
      <c r="C88" s="410"/>
      <c r="D88" s="410"/>
      <c r="E88" s="410"/>
      <c r="F88" s="410"/>
      <c r="G88" s="410"/>
      <c r="H88" s="410"/>
      <c r="I88" s="85"/>
      <c r="J88" s="85"/>
      <c r="K88" s="85"/>
      <c r="L88" s="85"/>
    </row>
    <row r="89" spans="1:12">
      <c r="A89" s="412" t="s">
        <v>8</v>
      </c>
      <c r="B89" s="412"/>
      <c r="C89" s="412"/>
      <c r="D89" s="412"/>
      <c r="E89" s="412"/>
      <c r="F89" s="412"/>
      <c r="G89" s="412"/>
      <c r="H89" s="412"/>
      <c r="I89" s="85"/>
      <c r="J89" s="85"/>
      <c r="K89" s="85"/>
      <c r="L89" s="85"/>
    </row>
    <row r="90" spans="1:12">
      <c r="A90" s="443"/>
      <c r="B90" s="444"/>
      <c r="C90" s="444"/>
      <c r="D90" s="444"/>
      <c r="E90" s="444"/>
      <c r="F90" s="444"/>
      <c r="G90" s="444"/>
      <c r="H90" s="445"/>
      <c r="I90" s="85"/>
      <c r="J90" s="85"/>
      <c r="K90" s="85"/>
      <c r="L90" s="85"/>
    </row>
    <row r="91" spans="1:12">
      <c r="A91" s="412" t="s">
        <v>9</v>
      </c>
      <c r="B91" s="412"/>
      <c r="C91" s="412"/>
      <c r="D91" s="412"/>
      <c r="E91" s="412"/>
      <c r="F91" s="412"/>
      <c r="G91" s="412"/>
      <c r="H91" s="412"/>
      <c r="I91" s="168">
        <f>I8+I46+I71+I75+I89</f>
        <v>600329</v>
      </c>
      <c r="J91" s="168">
        <f>J8+J46+J71+J75+J89</f>
        <v>682819</v>
      </c>
      <c r="K91" s="85"/>
      <c r="L91" s="85"/>
    </row>
    <row r="94" spans="1:12" ht="13.5">
      <c r="A94" s="408" t="s">
        <v>604</v>
      </c>
      <c r="B94" s="408"/>
      <c r="C94" s="408"/>
      <c r="D94" s="408"/>
      <c r="E94" s="408"/>
      <c r="F94" s="408"/>
      <c r="G94" s="408"/>
      <c r="H94" s="399"/>
      <c r="I94" s="399"/>
      <c r="J94" s="399"/>
      <c r="K94" s="399"/>
      <c r="L94" s="399"/>
    </row>
    <row r="95" spans="1:12" ht="14.25">
      <c r="A95" s="409" t="s">
        <v>661</v>
      </c>
      <c r="B95" s="409"/>
      <c r="C95" s="409"/>
      <c r="D95" s="409"/>
      <c r="E95" s="409"/>
      <c r="F95" s="409"/>
      <c r="G95" s="409"/>
      <c r="H95" s="409"/>
    </row>
  </sheetData>
  <mergeCells count="90">
    <mergeCell ref="A95:H95"/>
    <mergeCell ref="C25:H25"/>
    <mergeCell ref="C26:H26"/>
    <mergeCell ref="A91:H91"/>
    <mergeCell ref="A74:H74"/>
    <mergeCell ref="A88:H88"/>
    <mergeCell ref="A70:H70"/>
    <mergeCell ref="A90:H90"/>
    <mergeCell ref="B72:H72"/>
    <mergeCell ref="C87:H87"/>
    <mergeCell ref="A89:H89"/>
    <mergeCell ref="C84:H84"/>
    <mergeCell ref="C85:H85"/>
    <mergeCell ref="C83:H83"/>
    <mergeCell ref="B82:H82"/>
    <mergeCell ref="C78:H78"/>
    <mergeCell ref="C77:H77"/>
    <mergeCell ref="C86:H86"/>
    <mergeCell ref="C58:H58"/>
    <mergeCell ref="A71:H71"/>
    <mergeCell ref="A69:H69"/>
    <mergeCell ref="C62:H62"/>
    <mergeCell ref="C80:H80"/>
    <mergeCell ref="C81:H81"/>
    <mergeCell ref="C63:H63"/>
    <mergeCell ref="A68:H68"/>
    <mergeCell ref="B73:H73"/>
    <mergeCell ref="A75:H75"/>
    <mergeCell ref="B76:H76"/>
    <mergeCell ref="C79:H79"/>
    <mergeCell ref="C67:H67"/>
    <mergeCell ref="C59:H59"/>
    <mergeCell ref="C53:H53"/>
    <mergeCell ref="C54:H54"/>
    <mergeCell ref="A46:H46"/>
    <mergeCell ref="B47:H47"/>
    <mergeCell ref="C50:H50"/>
    <mergeCell ref="C48:H48"/>
    <mergeCell ref="C49:H49"/>
    <mergeCell ref="C60:H60"/>
    <mergeCell ref="C55:H55"/>
    <mergeCell ref="C56:H56"/>
    <mergeCell ref="C65:H65"/>
    <mergeCell ref="C66:H66"/>
    <mergeCell ref="A2:L2"/>
    <mergeCell ref="A3:L3"/>
    <mergeCell ref="A4:L4"/>
    <mergeCell ref="A7:H7"/>
    <mergeCell ref="C10:H10"/>
    <mergeCell ref="C43:H43"/>
    <mergeCell ref="C27:H27"/>
    <mergeCell ref="C32:H32"/>
    <mergeCell ref="C52:H52"/>
    <mergeCell ref="A45:H45"/>
    <mergeCell ref="C34:H34"/>
    <mergeCell ref="C35:H35"/>
    <mergeCell ref="C36:H36"/>
    <mergeCell ref="C37:H37"/>
    <mergeCell ref="C44:H44"/>
    <mergeCell ref="C39:H39"/>
    <mergeCell ref="C38:H38"/>
    <mergeCell ref="C40:H40"/>
    <mergeCell ref="B51:H51"/>
    <mergeCell ref="A8:H8"/>
    <mergeCell ref="B9:H9"/>
    <mergeCell ref="C20:H20"/>
    <mergeCell ref="C21:H21"/>
    <mergeCell ref="C12:H12"/>
    <mergeCell ref="C13:H13"/>
    <mergeCell ref="C14:H14"/>
    <mergeCell ref="C15:H15"/>
    <mergeCell ref="C16:H16"/>
    <mergeCell ref="C17:H17"/>
    <mergeCell ref="C18:H18"/>
    <mergeCell ref="C19:H19"/>
    <mergeCell ref="A94:G94"/>
    <mergeCell ref="C24:H24"/>
    <mergeCell ref="B23:H23"/>
    <mergeCell ref="C11:H11"/>
    <mergeCell ref="C29:H29"/>
    <mergeCell ref="C57:H57"/>
    <mergeCell ref="B64:H64"/>
    <mergeCell ref="C61:H61"/>
    <mergeCell ref="C22:H22"/>
    <mergeCell ref="C30:H30"/>
    <mergeCell ref="C28:H28"/>
    <mergeCell ref="B33:H33"/>
    <mergeCell ref="B41:H41"/>
    <mergeCell ref="C31:H31"/>
    <mergeCell ref="C42:H42"/>
  </mergeCells>
  <phoneticPr fontId="2" type="noConversion"/>
  <pageMargins left="0.98425196850393704" right="0.78740157480314965" top="0.39370078740157483" bottom="0.39370078740157483" header="0.51181102362204722" footer="0.51181102362204722"/>
  <pageSetup paperSize="9"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3"/>
  <sheetViews>
    <sheetView view="pageBreakPreview" zoomScale="60" zoomScaleNormal="100" workbookViewId="0">
      <selection activeCell="A14" sqref="A14"/>
    </sheetView>
  </sheetViews>
  <sheetFormatPr defaultRowHeight="12.75"/>
  <sheetData>
    <row r="1" spans="1:13">
      <c r="L1" s="446"/>
      <c r="M1" s="446"/>
    </row>
    <row r="3" spans="1:13">
      <c r="A3" s="403" t="s">
        <v>558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</row>
    <row r="4" spans="1:13">
      <c r="A4" s="403" t="s">
        <v>266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</row>
    <row r="5" spans="1:13">
      <c r="A5" s="403" t="s">
        <v>559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</row>
    <row r="6" spans="1:13" ht="14.25">
      <c r="A6" s="403" t="s">
        <v>566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4"/>
    </row>
    <row r="7" spans="1:1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>
      <c r="J8" s="189"/>
    </row>
    <row r="13" spans="1:13" ht="13.5">
      <c r="A13" s="408" t="s">
        <v>606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6">
    <mergeCell ref="A13:M13"/>
    <mergeCell ref="L1:M1"/>
    <mergeCell ref="A3:M3"/>
    <mergeCell ref="A4:M4"/>
    <mergeCell ref="A5:M5"/>
    <mergeCell ref="A6:M6"/>
  </mergeCells>
  <phoneticPr fontId="48" type="noConversion"/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2060"/>
  </sheetPr>
  <dimension ref="A1:K82"/>
  <sheetViews>
    <sheetView topLeftCell="A31" zoomScaleNormal="100" workbookViewId="0">
      <selection activeCell="F55" sqref="F55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446"/>
      <c r="I1" s="446"/>
      <c r="J1" s="44"/>
      <c r="K1" s="44"/>
    </row>
    <row r="4" spans="1:11">
      <c r="A4" s="403" t="s">
        <v>574</v>
      </c>
      <c r="B4" s="403"/>
      <c r="C4" s="403"/>
      <c r="D4" s="403"/>
      <c r="E4" s="403"/>
      <c r="F4" s="403"/>
      <c r="G4" s="404"/>
      <c r="H4" s="404"/>
      <c r="I4" s="404"/>
      <c r="J4" s="19"/>
      <c r="K4" s="19"/>
    </row>
    <row r="5" spans="1:11">
      <c r="A5" s="403" t="s">
        <v>350</v>
      </c>
      <c r="B5" s="403"/>
      <c r="C5" s="403"/>
      <c r="D5" s="403"/>
      <c r="E5" s="403"/>
      <c r="F5" s="403"/>
      <c r="G5" s="404"/>
      <c r="H5" s="404"/>
      <c r="I5" s="404"/>
      <c r="J5" s="19"/>
      <c r="K5" s="19"/>
    </row>
    <row r="6" spans="1:11" ht="14.25">
      <c r="A6" s="403" t="s">
        <v>608</v>
      </c>
      <c r="B6" s="403"/>
      <c r="C6" s="403"/>
      <c r="D6" s="403"/>
      <c r="E6" s="403"/>
      <c r="F6" s="403"/>
      <c r="G6" s="404"/>
      <c r="H6" s="404"/>
      <c r="I6" s="404"/>
      <c r="J6" s="19"/>
      <c r="K6" s="19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1">
      <c r="A9" s="9" t="s">
        <v>297</v>
      </c>
    </row>
    <row r="10" spans="1:11">
      <c r="A10" s="9"/>
    </row>
    <row r="11" spans="1:11">
      <c r="A11" s="17"/>
      <c r="B11" s="17"/>
      <c r="C11" s="17"/>
      <c r="D11" s="17"/>
      <c r="E11" s="17"/>
      <c r="H11" s="44" t="s">
        <v>397</v>
      </c>
    </row>
    <row r="12" spans="1:11" ht="25.5">
      <c r="A12" s="431" t="s">
        <v>311</v>
      </c>
      <c r="B12" s="447"/>
      <c r="C12" s="447"/>
      <c r="D12" s="447"/>
      <c r="E12" s="447"/>
      <c r="F12" s="170" t="s">
        <v>379</v>
      </c>
      <c r="G12" s="170" t="s">
        <v>380</v>
      </c>
      <c r="H12" s="171" t="s">
        <v>378</v>
      </c>
      <c r="I12" s="170" t="s">
        <v>381</v>
      </c>
    </row>
    <row r="13" spans="1:11">
      <c r="A13" s="105" t="s">
        <v>290</v>
      </c>
      <c r="B13" s="41"/>
      <c r="C13" s="41"/>
      <c r="D13" s="41"/>
      <c r="E13" s="41"/>
      <c r="F13" s="168">
        <f>SUM(F14:F18)</f>
        <v>535933</v>
      </c>
      <c r="G13" s="168">
        <f>SUM(G14:G18)</f>
        <v>570835</v>
      </c>
      <c r="H13" s="168">
        <f>SUM(H14:H18)</f>
        <v>0</v>
      </c>
      <c r="I13" s="176"/>
    </row>
    <row r="14" spans="1:11">
      <c r="A14" s="129"/>
      <c r="B14" s="32" t="s">
        <v>405</v>
      </c>
      <c r="C14" s="2"/>
      <c r="D14" s="41"/>
      <c r="E14" s="41"/>
      <c r="F14" s="85">
        <v>116576</v>
      </c>
      <c r="G14" s="85">
        <v>131025</v>
      </c>
      <c r="H14" s="85"/>
      <c r="I14" s="175"/>
    </row>
    <row r="15" spans="1:11">
      <c r="A15" s="129"/>
      <c r="B15" s="32" t="s">
        <v>143</v>
      </c>
      <c r="C15" s="41"/>
      <c r="D15" s="41"/>
      <c r="E15" s="41"/>
      <c r="F15" s="85">
        <v>31053</v>
      </c>
      <c r="G15" s="85">
        <v>34333</v>
      </c>
      <c r="H15" s="85"/>
      <c r="I15" s="175"/>
    </row>
    <row r="16" spans="1:11">
      <c r="A16" s="129"/>
      <c r="B16" s="32" t="s">
        <v>406</v>
      </c>
      <c r="C16" s="41"/>
      <c r="D16" s="41"/>
      <c r="E16" s="41"/>
      <c r="F16" s="85">
        <v>164994</v>
      </c>
      <c r="G16" s="85">
        <v>180069</v>
      </c>
      <c r="H16" s="85"/>
      <c r="I16" s="175"/>
    </row>
    <row r="17" spans="1:9">
      <c r="A17" s="129"/>
      <c r="B17" s="32" t="s">
        <v>150</v>
      </c>
      <c r="C17" s="41"/>
      <c r="D17" s="41"/>
      <c r="E17" s="41"/>
      <c r="F17" s="85">
        <v>31457</v>
      </c>
      <c r="G17" s="85">
        <v>23255</v>
      </c>
      <c r="H17" s="85"/>
      <c r="I17" s="175"/>
    </row>
    <row r="18" spans="1:9">
      <c r="A18" s="129"/>
      <c r="B18" s="32" t="s">
        <v>407</v>
      </c>
      <c r="C18" s="41"/>
      <c r="D18" s="41"/>
      <c r="E18" s="41"/>
      <c r="F18" s="85">
        <v>191853</v>
      </c>
      <c r="G18" s="85">
        <f>223451-21298</f>
        <v>202153</v>
      </c>
      <c r="H18" s="85"/>
      <c r="I18" s="175"/>
    </row>
    <row r="19" spans="1:9">
      <c r="A19" s="5" t="s">
        <v>292</v>
      </c>
      <c r="B19" s="41"/>
      <c r="C19" s="41"/>
      <c r="D19" s="41"/>
      <c r="E19" s="41"/>
      <c r="F19" s="168">
        <f>SUM(F20:F24)</f>
        <v>30796</v>
      </c>
      <c r="G19" s="168">
        <f>SUM(G20:G24)</f>
        <v>82532</v>
      </c>
      <c r="H19" s="168">
        <f>SUM(H20:H24)</f>
        <v>0</v>
      </c>
      <c r="I19" s="176"/>
    </row>
    <row r="20" spans="1:9">
      <c r="A20" s="129"/>
      <c r="B20" s="32" t="s">
        <v>144</v>
      </c>
      <c r="C20" s="41"/>
      <c r="D20" s="41"/>
      <c r="E20" s="41"/>
      <c r="F20" s="85">
        <v>14090</v>
      </c>
      <c r="G20" s="85">
        <v>33155</v>
      </c>
      <c r="H20" s="85"/>
      <c r="I20" s="175"/>
    </row>
    <row r="21" spans="1:9">
      <c r="A21" s="129"/>
      <c r="B21" s="32" t="s">
        <v>293</v>
      </c>
      <c r="C21" s="41"/>
      <c r="D21" s="41"/>
      <c r="E21" s="41"/>
      <c r="F21" s="85">
        <v>16706</v>
      </c>
      <c r="G21" s="85">
        <v>49377</v>
      </c>
      <c r="H21" s="85"/>
      <c r="I21" s="175"/>
    </row>
    <row r="22" spans="1:9">
      <c r="A22" s="129"/>
      <c r="B22" s="32" t="s">
        <v>145</v>
      </c>
      <c r="C22" s="2"/>
      <c r="D22" s="2"/>
      <c r="E22" s="2"/>
      <c r="F22" s="85"/>
      <c r="G22" s="85"/>
      <c r="H22" s="85"/>
      <c r="I22" s="175"/>
    </row>
    <row r="23" spans="1:9">
      <c r="A23" s="129"/>
      <c r="B23" s="32" t="s">
        <v>294</v>
      </c>
      <c r="C23" s="2"/>
      <c r="D23" s="2"/>
      <c r="E23" s="2"/>
      <c r="F23" s="85"/>
      <c r="G23" s="85"/>
      <c r="H23" s="85"/>
      <c r="I23" s="175"/>
    </row>
    <row r="24" spans="1:9">
      <c r="A24" s="129"/>
      <c r="B24" s="32" t="s">
        <v>295</v>
      </c>
      <c r="C24" s="2"/>
      <c r="D24" s="2"/>
      <c r="E24" s="2"/>
      <c r="F24" s="85"/>
      <c r="G24" s="85"/>
      <c r="H24" s="85"/>
      <c r="I24" s="175"/>
    </row>
    <row r="25" spans="1:9">
      <c r="A25" s="5" t="s">
        <v>296</v>
      </c>
      <c r="B25" s="2"/>
      <c r="C25" s="2"/>
      <c r="D25" s="2"/>
      <c r="E25" s="2"/>
      <c r="F25" s="168">
        <f>F26+F29</f>
        <v>600</v>
      </c>
      <c r="G25" s="168">
        <f>G26+G29</f>
        <v>600</v>
      </c>
      <c r="H25" s="168">
        <f>H26+H29</f>
        <v>0</v>
      </c>
      <c r="I25" s="176"/>
    </row>
    <row r="26" spans="1:9">
      <c r="A26" s="289"/>
      <c r="B26" s="2" t="s">
        <v>148</v>
      </c>
      <c r="C26" s="2"/>
      <c r="D26" s="2"/>
      <c r="E26" s="2"/>
      <c r="F26" s="169"/>
      <c r="G26" s="168"/>
      <c r="H26" s="168"/>
      <c r="I26" s="176"/>
    </row>
    <row r="27" spans="1:9">
      <c r="A27" s="12"/>
      <c r="B27" s="11"/>
      <c r="C27" s="1" t="s">
        <v>146</v>
      </c>
      <c r="D27" s="2"/>
      <c r="E27" s="2"/>
      <c r="F27" s="169">
        <v>0</v>
      </c>
      <c r="G27" s="168"/>
      <c r="H27" s="168"/>
      <c r="I27" s="176"/>
    </row>
    <row r="28" spans="1:9">
      <c r="A28" s="12"/>
      <c r="B28" s="16"/>
      <c r="C28" s="1" t="s">
        <v>147</v>
      </c>
      <c r="D28" s="2"/>
      <c r="E28" s="2"/>
      <c r="F28" s="168"/>
      <c r="G28" s="168"/>
      <c r="H28" s="168"/>
      <c r="I28" s="176"/>
    </row>
    <row r="29" spans="1:9">
      <c r="A29" s="12"/>
      <c r="B29" s="1" t="s">
        <v>149</v>
      </c>
      <c r="C29" s="2"/>
      <c r="D29" s="2"/>
      <c r="E29" s="2"/>
      <c r="F29" s="169">
        <f>SUM(F30:F31)</f>
        <v>600</v>
      </c>
      <c r="G29" s="169">
        <f>SUM(G30:G31)</f>
        <v>600</v>
      </c>
      <c r="H29" s="169">
        <f>SUM(H30:H31)</f>
        <v>0</v>
      </c>
      <c r="I29" s="176"/>
    </row>
    <row r="30" spans="1:9">
      <c r="A30" s="12"/>
      <c r="B30" s="7"/>
      <c r="C30" s="1" t="s">
        <v>146</v>
      </c>
      <c r="D30" s="2"/>
      <c r="E30" s="2"/>
      <c r="F30" s="169">
        <v>600</v>
      </c>
      <c r="G30" s="169">
        <v>600</v>
      </c>
      <c r="H30" s="168"/>
      <c r="I30" s="176"/>
    </row>
    <row r="31" spans="1:9">
      <c r="A31" s="99"/>
      <c r="B31" s="15"/>
      <c r="C31" s="1" t="s">
        <v>147</v>
      </c>
      <c r="D31" s="2"/>
      <c r="E31" s="2"/>
      <c r="F31" s="169"/>
      <c r="G31" s="168"/>
      <c r="H31" s="168"/>
      <c r="I31" s="176"/>
    </row>
    <row r="32" spans="1:9">
      <c r="A32" s="5" t="s">
        <v>151</v>
      </c>
      <c r="B32" s="2"/>
      <c r="C32" s="2"/>
      <c r="D32" s="2"/>
      <c r="E32" s="2"/>
      <c r="F32" s="168">
        <f>F33+F36</f>
        <v>33000</v>
      </c>
      <c r="G32" s="168">
        <f>G33+G36</f>
        <v>21298</v>
      </c>
      <c r="H32" s="168"/>
      <c r="I32" s="176"/>
    </row>
    <row r="33" spans="1:9">
      <c r="A33" s="294"/>
      <c r="B33" s="32" t="s">
        <v>327</v>
      </c>
      <c r="C33" s="41"/>
      <c r="D33" s="41"/>
      <c r="E33" s="41"/>
      <c r="F33" s="169">
        <f>SUM(F34:F35)</f>
        <v>33000</v>
      </c>
      <c r="G33" s="169">
        <f>SUM(G34:G35)</f>
        <v>21298</v>
      </c>
      <c r="H33" s="168"/>
      <c r="I33" s="176"/>
    </row>
    <row r="34" spans="1:9">
      <c r="A34" s="292"/>
      <c r="B34" s="125"/>
      <c r="C34" s="32" t="s">
        <v>54</v>
      </c>
      <c r="D34" s="41"/>
      <c r="E34" s="41"/>
      <c r="F34" s="169">
        <v>33000</v>
      </c>
      <c r="G34" s="169">
        <v>21298</v>
      </c>
      <c r="H34" s="168"/>
      <c r="I34" s="176"/>
    </row>
    <row r="35" spans="1:9">
      <c r="A35" s="292"/>
      <c r="B35" s="291"/>
      <c r="C35" s="32" t="s">
        <v>152</v>
      </c>
      <c r="D35" s="41"/>
      <c r="E35" s="41"/>
      <c r="F35" s="169"/>
      <c r="G35" s="168"/>
      <c r="H35" s="168"/>
      <c r="I35" s="176"/>
    </row>
    <row r="36" spans="1:9">
      <c r="A36" s="293"/>
      <c r="B36" s="32" t="s">
        <v>153</v>
      </c>
      <c r="C36" s="41"/>
      <c r="D36" s="41"/>
      <c r="E36" s="41"/>
      <c r="F36" s="169">
        <v>0</v>
      </c>
      <c r="G36" s="168"/>
      <c r="H36" s="168"/>
      <c r="I36" s="176"/>
    </row>
    <row r="37" spans="1:9">
      <c r="A37" s="292"/>
      <c r="B37" s="125"/>
      <c r="C37" s="32" t="s">
        <v>54</v>
      </c>
      <c r="D37" s="41"/>
      <c r="E37" s="41"/>
      <c r="F37" s="169">
        <v>0</v>
      </c>
      <c r="G37" s="168"/>
      <c r="H37" s="168"/>
      <c r="I37" s="176"/>
    </row>
    <row r="38" spans="1:9">
      <c r="A38" s="290"/>
      <c r="B38" s="291"/>
      <c r="C38" s="32" t="s">
        <v>152</v>
      </c>
      <c r="D38" s="41"/>
      <c r="E38" s="41"/>
      <c r="F38" s="169"/>
      <c r="G38" s="168"/>
      <c r="H38" s="168"/>
      <c r="I38" s="176"/>
    </row>
    <row r="39" spans="1:9">
      <c r="A39" s="5" t="s">
        <v>154</v>
      </c>
      <c r="B39" s="2"/>
      <c r="C39" s="2"/>
      <c r="D39" s="2"/>
      <c r="E39" s="2"/>
      <c r="F39" s="168">
        <f>F13+F19+F25+F32</f>
        <v>600329</v>
      </c>
      <c r="G39" s="168">
        <f>G13+G19+G25+G32</f>
        <v>675265</v>
      </c>
      <c r="H39" s="168">
        <f>H13+H19+H25+H32</f>
        <v>0</v>
      </c>
      <c r="I39" s="176"/>
    </row>
    <row r="40" spans="1:9">
      <c r="A40" s="5" t="s">
        <v>155</v>
      </c>
      <c r="B40" s="2"/>
      <c r="C40" s="2"/>
      <c r="D40" s="2"/>
      <c r="E40" s="2"/>
      <c r="F40" s="168">
        <f>SUM(F41+F43)</f>
        <v>0</v>
      </c>
      <c r="G40" s="168">
        <f>SUM(G41+G43)</f>
        <v>7554</v>
      </c>
      <c r="H40" s="168">
        <f>SUM(H41+H43)</f>
        <v>0</v>
      </c>
      <c r="I40" s="176"/>
    </row>
    <row r="41" spans="1:9">
      <c r="A41" s="26"/>
      <c r="B41" s="1" t="s">
        <v>156</v>
      </c>
      <c r="C41" s="2"/>
      <c r="D41" s="2"/>
      <c r="E41" s="2"/>
      <c r="F41" s="168">
        <f>SUM(F42:F42)</f>
        <v>0</v>
      </c>
      <c r="G41" s="169">
        <f>SUM(G42:G42)</f>
        <v>7554</v>
      </c>
      <c r="H41" s="168">
        <f>SUM(H42:H42)</f>
        <v>0</v>
      </c>
      <c r="I41" s="176"/>
    </row>
    <row r="42" spans="1:9">
      <c r="A42" s="12"/>
      <c r="B42" s="439" t="s">
        <v>554</v>
      </c>
      <c r="C42" s="440"/>
      <c r="D42" s="440"/>
      <c r="E42" s="441"/>
      <c r="F42" s="168"/>
      <c r="G42" s="169">
        <v>7554</v>
      </c>
      <c r="H42" s="168"/>
      <c r="I42" s="176"/>
    </row>
    <row r="43" spans="1:9">
      <c r="A43" s="99"/>
      <c r="B43" s="1" t="s">
        <v>157</v>
      </c>
      <c r="C43" s="2"/>
      <c r="D43" s="2"/>
      <c r="E43" s="2"/>
      <c r="F43" s="168"/>
      <c r="G43" s="168"/>
      <c r="H43" s="168"/>
      <c r="I43" s="176"/>
    </row>
    <row r="44" spans="1:9">
      <c r="A44" s="5" t="s">
        <v>158</v>
      </c>
      <c r="B44" s="2"/>
      <c r="C44" s="2"/>
      <c r="D44" s="2"/>
      <c r="E44" s="2"/>
      <c r="F44" s="168">
        <v>0</v>
      </c>
      <c r="G44" s="168">
        <v>0</v>
      </c>
      <c r="H44" s="168">
        <v>0</v>
      </c>
      <c r="I44" s="177"/>
    </row>
    <row r="45" spans="1:9">
      <c r="A45" s="5" t="s">
        <v>159</v>
      </c>
      <c r="B45" s="2"/>
      <c r="C45" s="2"/>
      <c r="D45" s="2"/>
      <c r="E45" s="2"/>
      <c r="F45" s="168">
        <f>F39+F40+F44</f>
        <v>600329</v>
      </c>
      <c r="G45" s="168">
        <f>G39+G40+G44</f>
        <v>682819</v>
      </c>
      <c r="H45" s="168">
        <f>H39+H40+H44</f>
        <v>0</v>
      </c>
      <c r="I45" s="176"/>
    </row>
    <row r="48" spans="1:9" ht="13.5">
      <c r="A48" s="408" t="s">
        <v>607</v>
      </c>
      <c r="B48" s="408"/>
      <c r="C48" s="408"/>
      <c r="D48" s="408"/>
      <c r="E48" s="408"/>
      <c r="F48" s="408"/>
      <c r="G48" s="408"/>
      <c r="H48" s="400"/>
      <c r="I48" s="400"/>
    </row>
    <row r="49" spans="1:8" ht="14.25">
      <c r="A49" s="409" t="s">
        <v>662</v>
      </c>
      <c r="B49" s="408"/>
      <c r="C49" s="408"/>
      <c r="D49" s="408"/>
      <c r="E49" s="408"/>
      <c r="F49" s="408"/>
      <c r="G49" s="408"/>
    </row>
    <row r="50" spans="1:8">
      <c r="A50" s="7"/>
      <c r="B50" s="7"/>
      <c r="C50" s="7"/>
      <c r="D50" s="7"/>
      <c r="E50" s="7"/>
      <c r="F50" s="7"/>
    </row>
    <row r="51" spans="1:8">
      <c r="A51" s="7"/>
      <c r="B51" s="7"/>
      <c r="C51" s="7"/>
      <c r="D51" s="7"/>
      <c r="E51" s="7"/>
      <c r="F51" s="7"/>
    </row>
    <row r="52" spans="1:8">
      <c r="A52" s="7"/>
      <c r="B52" s="7"/>
      <c r="C52" s="7"/>
      <c r="D52" s="7"/>
      <c r="E52" s="7"/>
      <c r="F52" s="7"/>
    </row>
    <row r="53" spans="1:8">
      <c r="A53" s="7"/>
      <c r="B53" s="7"/>
      <c r="C53" s="7"/>
      <c r="D53" s="7"/>
      <c r="E53" s="7"/>
      <c r="F53" s="7"/>
    </row>
    <row r="54" spans="1:8">
      <c r="A54" s="9"/>
    </row>
    <row r="56" spans="1:8">
      <c r="A56" s="104"/>
      <c r="B56" s="10"/>
      <c r="C56" s="10"/>
      <c r="D56" s="10"/>
      <c r="E56" s="10"/>
      <c r="H56" s="9"/>
    </row>
    <row r="57" spans="1:8">
      <c r="D57" s="10"/>
      <c r="E57" s="10"/>
    </row>
    <row r="58" spans="1:8">
      <c r="B58" s="10"/>
      <c r="C58" s="10"/>
      <c r="D58" s="10"/>
      <c r="E58" s="10"/>
    </row>
    <row r="59" spans="1:8">
      <c r="B59" s="10"/>
      <c r="C59" s="10"/>
      <c r="D59" s="10"/>
      <c r="E59" s="10"/>
    </row>
    <row r="60" spans="1:8">
      <c r="B60" s="10"/>
      <c r="C60" s="10"/>
      <c r="D60" s="10"/>
      <c r="E60" s="10"/>
    </row>
    <row r="61" spans="1:8">
      <c r="B61" s="10"/>
      <c r="C61" s="10"/>
      <c r="D61" s="10"/>
      <c r="E61" s="10"/>
    </row>
    <row r="62" spans="1:8">
      <c r="B62" s="10"/>
      <c r="C62" s="10"/>
      <c r="D62" s="10"/>
      <c r="E62" s="10"/>
    </row>
    <row r="63" spans="1:8">
      <c r="B63" s="10"/>
      <c r="C63" s="10"/>
      <c r="D63" s="10"/>
      <c r="E63" s="10"/>
    </row>
    <row r="64" spans="1:8">
      <c r="B64" s="10"/>
      <c r="C64" s="10"/>
      <c r="D64" s="10"/>
      <c r="E64" s="10"/>
    </row>
    <row r="65" spans="1:8">
      <c r="B65" s="10"/>
      <c r="C65" s="10"/>
      <c r="D65" s="10"/>
      <c r="E65" s="10"/>
    </row>
    <row r="66" spans="1:8">
      <c r="B66" s="10"/>
      <c r="C66" s="10"/>
      <c r="D66" s="10"/>
      <c r="E66" s="10"/>
    </row>
    <row r="67" spans="1:8">
      <c r="B67" s="10"/>
      <c r="C67" s="10"/>
      <c r="D67" s="10"/>
      <c r="E67" s="10"/>
    </row>
    <row r="68" spans="1:8">
      <c r="A68" s="9"/>
      <c r="B68" s="10"/>
      <c r="C68" s="10"/>
      <c r="D68" s="10"/>
      <c r="E68" s="10"/>
      <c r="H68" s="9"/>
    </row>
    <row r="69" spans="1:8">
      <c r="B69" s="10"/>
      <c r="C69" s="10"/>
      <c r="D69" s="10"/>
      <c r="E69" s="10"/>
    </row>
    <row r="70" spans="1:8">
      <c r="B70" s="10"/>
      <c r="C70" s="10"/>
      <c r="D70" s="10"/>
      <c r="E70" s="10"/>
    </row>
    <row r="71" spans="1:8">
      <c r="B71" s="10"/>
    </row>
    <row r="72" spans="1:8">
      <c r="B72" s="10"/>
    </row>
    <row r="73" spans="1:8">
      <c r="B73" s="10"/>
    </row>
    <row r="74" spans="1:8">
      <c r="B74" s="10"/>
    </row>
    <row r="75" spans="1:8">
      <c r="B75" s="10"/>
    </row>
    <row r="76" spans="1:8">
      <c r="B76" s="10"/>
    </row>
    <row r="77" spans="1:8">
      <c r="B77" s="10"/>
    </row>
    <row r="78" spans="1:8">
      <c r="A78" s="9"/>
      <c r="H78" s="9"/>
    </row>
    <row r="79" spans="1:8">
      <c r="A79" s="9"/>
    </row>
    <row r="80" spans="1:8">
      <c r="H80" s="9"/>
    </row>
    <row r="82" spans="1:6">
      <c r="A82" s="7"/>
      <c r="B82" s="7"/>
      <c r="C82" s="7"/>
      <c r="D82" s="7"/>
      <c r="E82" s="7"/>
      <c r="F82" s="7"/>
    </row>
  </sheetData>
  <mergeCells count="8">
    <mergeCell ref="A49:G49"/>
    <mergeCell ref="H1:I1"/>
    <mergeCell ref="B42:E42"/>
    <mergeCell ref="A12:E12"/>
    <mergeCell ref="A4:I4"/>
    <mergeCell ref="A5:I5"/>
    <mergeCell ref="A6:I6"/>
    <mergeCell ref="A48:G48"/>
  </mergeCells>
  <phoneticPr fontId="2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  <ignoredErrors>
    <ignoredError sqref="F19 F2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3:M9"/>
  <sheetViews>
    <sheetView view="pageBreakPreview" zoomScale="60" zoomScaleNormal="100" workbookViewId="0">
      <selection activeCell="M38" sqref="M38"/>
    </sheetView>
  </sheetViews>
  <sheetFormatPr defaultRowHeight="12.75"/>
  <sheetData>
    <row r="3" spans="1:13">
      <c r="A3" s="403" t="s">
        <v>560</v>
      </c>
      <c r="B3" s="403"/>
      <c r="C3" s="403"/>
      <c r="D3" s="403"/>
      <c r="E3" s="403"/>
      <c r="F3" s="403"/>
      <c r="G3" s="404"/>
      <c r="H3" s="404"/>
      <c r="I3" s="404"/>
      <c r="J3" s="404"/>
      <c r="K3" s="404"/>
      <c r="L3" s="404"/>
      <c r="M3" s="404"/>
    </row>
    <row r="4" spans="1:13">
      <c r="A4" s="403" t="s">
        <v>350</v>
      </c>
      <c r="B4" s="403"/>
      <c r="C4" s="403"/>
      <c r="D4" s="403"/>
      <c r="E4" s="403"/>
      <c r="F4" s="403"/>
      <c r="G4" s="404"/>
      <c r="H4" s="404"/>
      <c r="I4" s="404"/>
      <c r="J4" s="404"/>
      <c r="K4" s="404"/>
      <c r="L4" s="404"/>
      <c r="M4" s="404"/>
    </row>
    <row r="5" spans="1:13">
      <c r="A5" s="403" t="s">
        <v>561</v>
      </c>
      <c r="B5" s="403"/>
      <c r="C5" s="403"/>
      <c r="D5" s="403"/>
      <c r="E5" s="403"/>
      <c r="F5" s="403"/>
      <c r="G5" s="404"/>
      <c r="H5" s="404"/>
      <c r="I5" s="404"/>
      <c r="J5" s="404"/>
      <c r="K5" s="404"/>
      <c r="L5" s="404"/>
      <c r="M5" s="404"/>
    </row>
    <row r="6" spans="1:13" ht="14.25">
      <c r="A6" s="403" t="s">
        <v>609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4"/>
    </row>
    <row r="9" spans="1:13" ht="13.5">
      <c r="A9" s="366" t="s">
        <v>610</v>
      </c>
      <c r="B9" s="366"/>
      <c r="C9" s="366"/>
      <c r="D9" s="366"/>
      <c r="E9" s="366"/>
      <c r="F9" s="366"/>
      <c r="G9" s="366"/>
      <c r="H9" s="366"/>
      <c r="I9" s="366"/>
    </row>
  </sheetData>
  <mergeCells count="4">
    <mergeCell ref="A3:M3"/>
    <mergeCell ref="A4:M4"/>
    <mergeCell ref="A5:M5"/>
    <mergeCell ref="A6:M6"/>
  </mergeCells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"/>
  <sheetViews>
    <sheetView view="pageBreakPreview" zoomScale="60" zoomScaleNormal="100" workbookViewId="0">
      <selection activeCell="H37" sqref="H37"/>
    </sheetView>
  </sheetViews>
  <sheetFormatPr defaultRowHeight="12.75"/>
  <sheetData>
    <row r="1" spans="1:12">
      <c r="A1" s="403" t="s">
        <v>562</v>
      </c>
      <c r="B1" s="403"/>
      <c r="C1" s="403"/>
      <c r="D1" s="403"/>
      <c r="E1" s="403"/>
      <c r="F1" s="403"/>
      <c r="G1" s="403"/>
      <c r="H1" s="448"/>
      <c r="I1" s="448"/>
      <c r="J1" s="448"/>
      <c r="K1" s="448"/>
      <c r="L1" s="448"/>
    </row>
    <row r="2" spans="1:12">
      <c r="A2" s="403" t="s">
        <v>402</v>
      </c>
      <c r="B2" s="403"/>
      <c r="C2" s="403"/>
      <c r="D2" s="403"/>
      <c r="E2" s="403"/>
      <c r="F2" s="403"/>
      <c r="G2" s="403"/>
      <c r="H2" s="448"/>
      <c r="I2" s="448"/>
      <c r="J2" s="448"/>
      <c r="K2" s="448"/>
      <c r="L2" s="448"/>
    </row>
    <row r="3" spans="1:12">
      <c r="A3" s="403" t="s">
        <v>29</v>
      </c>
      <c r="B3" s="403"/>
      <c r="C3" s="403"/>
      <c r="D3" s="403"/>
      <c r="E3" s="403"/>
      <c r="F3" s="403"/>
      <c r="G3" s="403"/>
      <c r="H3" s="448"/>
      <c r="I3" s="448"/>
      <c r="J3" s="448"/>
      <c r="K3" s="448"/>
      <c r="L3" s="448"/>
    </row>
    <row r="4" spans="1:12" ht="14.25">
      <c r="A4" s="403" t="s">
        <v>611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</row>
    <row r="5" spans="1:12" ht="15.75">
      <c r="A5" s="101"/>
      <c r="B5" s="102"/>
      <c r="C5" s="102"/>
      <c r="D5" s="102"/>
      <c r="E5" s="102"/>
      <c r="F5" s="102"/>
      <c r="G5" s="102"/>
      <c r="H5" s="102"/>
      <c r="I5" s="103"/>
      <c r="J5" s="103"/>
    </row>
    <row r="8" spans="1:12" ht="13.5">
      <c r="A8" s="449" t="s">
        <v>612</v>
      </c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</row>
  </sheetData>
  <mergeCells count="5">
    <mergeCell ref="A1:L1"/>
    <mergeCell ref="A2:L2"/>
    <mergeCell ref="A3:L3"/>
    <mergeCell ref="A4:L4"/>
    <mergeCell ref="A8:L8"/>
  </mergeCells>
  <pageMargins left="0.7" right="0.7" top="0.75" bottom="0.75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8"/>
  <sheetViews>
    <sheetView view="pageBreakPreview" zoomScale="60" zoomScaleNormal="100" workbookViewId="0">
      <selection activeCell="A9" sqref="A9"/>
    </sheetView>
  </sheetViews>
  <sheetFormatPr defaultRowHeight="12.75"/>
  <sheetData>
    <row r="1" spans="1:16" ht="14.25">
      <c r="A1" s="450" t="s">
        <v>563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</row>
    <row r="2" spans="1:16" ht="14.25">
      <c r="A2" s="450" t="s">
        <v>402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</row>
    <row r="3" spans="1:16" ht="14.25">
      <c r="A3" s="450" t="s">
        <v>29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</row>
    <row r="4" spans="1:16" ht="16.5">
      <c r="A4" s="450" t="s">
        <v>613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</row>
    <row r="6" spans="1:16" ht="3" customHeight="1"/>
    <row r="8" spans="1:16" ht="13.5">
      <c r="A8" s="449" t="s">
        <v>614</v>
      </c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00"/>
      <c r="N8" s="400"/>
      <c r="O8" s="400"/>
      <c r="P8" s="400"/>
    </row>
  </sheetData>
  <mergeCells count="5">
    <mergeCell ref="A1:P1"/>
    <mergeCell ref="A2:P2"/>
    <mergeCell ref="A3:P3"/>
    <mergeCell ref="A4:P4"/>
    <mergeCell ref="A8:L8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37</vt:i4>
      </vt:variant>
    </vt:vector>
  </HeadingPairs>
  <TitlesOfParts>
    <vt:vector size="37" baseType="lpstr">
      <vt:lpstr>1. Címrend</vt:lpstr>
      <vt:lpstr>2. pénzmaradvány</vt:lpstr>
      <vt:lpstr>3. finansz. c. pü.-i műveletek</vt:lpstr>
      <vt:lpstr>4.1.összevont bevételek</vt:lpstr>
      <vt:lpstr>4.2 melléklet</vt:lpstr>
      <vt:lpstr>5.1.összevont kiadások</vt:lpstr>
      <vt:lpstr>5.2 mell.</vt:lpstr>
      <vt:lpstr>6.1 mell</vt:lpstr>
      <vt:lpstr>6.2 mell</vt:lpstr>
      <vt:lpstr>6.3 mell</vt:lpstr>
      <vt:lpstr>6.4 mell.</vt:lpstr>
      <vt:lpstr>7.1. Hivatal bevételei</vt:lpstr>
      <vt:lpstr>7.2. Hivatal kiadásai</vt:lpstr>
      <vt:lpstr>7.3. Fel.-ok sz.-i bev.</vt:lpstr>
      <vt:lpstr>7.4. Fel.-ok sz.-i kiad.</vt:lpstr>
      <vt:lpstr>8.1. Műv. Ház bev.</vt:lpstr>
      <vt:lpstr>8.2. Műv. Ház kiad.</vt:lpstr>
      <vt:lpstr>8.3. Fel.-ok sz.-i bev.</vt:lpstr>
      <vt:lpstr>8.4. Fel.-ok sz.-i kiad.</vt:lpstr>
      <vt:lpstr>9.1. Önk. bevételei</vt:lpstr>
      <vt:lpstr>9.2. Önk. kiadásai</vt:lpstr>
      <vt:lpstr>9.3. Fel.-ok sz.-i bev.</vt:lpstr>
      <vt:lpstr>9.4. Fel.-ok sz.-i kiad.</vt:lpstr>
      <vt:lpstr>10. mell</vt:lpstr>
      <vt:lpstr>11. mell</vt:lpstr>
      <vt:lpstr>12.stabilitási törvény</vt:lpstr>
      <vt:lpstr>13. fennálló köt.</vt:lpstr>
      <vt:lpstr>14. létszám-előirányz.</vt:lpstr>
      <vt:lpstr>15. közfogl. létszám-előirányz.</vt:lpstr>
      <vt:lpstr>16. eu projekt</vt:lpstr>
      <vt:lpstr>17. céltartalék</vt:lpstr>
      <vt:lpstr>18. többéves</vt:lpstr>
      <vt:lpstr>19. előirányz.felhaszn.ütemterv</vt:lpstr>
      <vt:lpstr>20. közvetett támogatás</vt:lpstr>
      <vt:lpstr>21. lakoss.szolg.tám</vt:lpstr>
      <vt:lpstr>22. mérleg</vt:lpstr>
      <vt:lpstr>23. felhalmozás kiadás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PENZUGY_4</cp:lastModifiedBy>
  <cp:lastPrinted>2016-06-14T13:47:14Z</cp:lastPrinted>
  <dcterms:created xsi:type="dcterms:W3CDTF">2006-01-17T11:47:21Z</dcterms:created>
  <dcterms:modified xsi:type="dcterms:W3CDTF">2016-06-14T13:47:23Z</dcterms:modified>
</cp:coreProperties>
</file>