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5" activeTab="5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state="hidden" r:id="rId12"/>
    <sheet name="11. Projekt" sheetId="13" state="hidden" r:id="rId13"/>
    <sheet name="12. Lakosságnak juttatott tám." sheetId="14" state="hidden" r:id="rId14"/>
  </sheets>
  <definedNames>
    <definedName name="_xlfn.IFERROR" hidden="1">#NAME?</definedName>
    <definedName name="_xlnm.Print_Area" localSheetId="1">'2,a Elemi bevételek'!$A$1:$I$50</definedName>
    <definedName name="_xlnm.Print_Area" localSheetId="2">'2,b Elemi kiadások'!$A$1:$I$73</definedName>
    <definedName name="_xlnm.Print_Area" localSheetId="3">'3. Állami tám.'!$A$1:$J$54</definedName>
    <definedName name="_xlnm.Print_Area" localSheetId="5">'4,b Beruh. mérleg'!$A$1:$K$31</definedName>
    <definedName name="_xlnm.Print_Area" localSheetId="6">'5. Likviditási terv'!$A$1:$O$25</definedName>
    <definedName name="_xlnm.Print_Area" localSheetId="9">'8. Adósságot kel. ügyletek'!$A$1:$H$38</definedName>
    <definedName name="_xlnm.Print_Area" localSheetId="10">'9. Felhalmozás'!$C$1:$L$19</definedName>
  </definedNames>
  <calcPr fullCalcOnLoad="1"/>
</workbook>
</file>

<file path=xl/sharedStrings.xml><?xml version="1.0" encoding="utf-8"?>
<sst xmlns="http://schemas.openxmlformats.org/spreadsheetml/2006/main" count="914" uniqueCount="624">
  <si>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</si>
  <si>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</si>
  <si>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</si>
  <si>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</si>
  <si>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</si>
  <si>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</si>
  <si>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</si>
  <si>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</si>
  <si>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</si>
  <si>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</si>
  <si>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</si>
  <si>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</si>
  <si>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</si>
  <si>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</si>
  <si>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</si>
  <si>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</si>
  <si>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</si>
  <si>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</si>
  <si>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</si>
  <si>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</si>
  <si>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</si>
  <si>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</si>
  <si>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</si>
  <si>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</si>
  <si>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</si>
  <si>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</si>
  <si>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</si>
  <si>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</si>
  <si>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</si>
  <si>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</si>
  <si>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</si>
  <si>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</si>
  <si>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</si>
  <si>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</si>
  <si>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</si>
  <si>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</si>
  <si>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</si>
  <si>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</si>
  <si>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</si>
  <si>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</si>
  <si>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</si>
  <si>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</si>
  <si>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</si>
  <si>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</si>
  <si>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</si>
  <si>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</si>
  <si>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</si>
  <si>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</si>
  <si>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</si>
  <si>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</si>
  <si>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</si>
  <si>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</si>
  <si>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</si>
  <si>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</si>
  <si>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</si>
  <si>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</si>
  <si>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</si>
  <si>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</si>
  <si>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</si>
  <si>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</si>
  <si>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</si>
  <si>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</si>
  <si>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</si>
  <si>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</si>
  <si>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</si>
  <si>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</si>
  <si>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</si>
  <si>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</si>
  <si>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</si>
  <si>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</si>
  <si>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</si>
  <si>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</si>
  <si>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</si>
  <si>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</si>
  <si>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</si>
  <si>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</si>
  <si>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</si>
  <si>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</si>
  <si>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</si>
  <si>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</si>
  <si>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</si>
  <si>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</si>
  <si>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</si>
  <si>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</si>
  <si>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</si>
  <si>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</si>
  <si>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</si>
  <si>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</si>
  <si>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</si>
  <si>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</si>
  <si>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</si>
  <si>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</si>
  <si>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</si>
  <si>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</si>
  <si>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</si>
  <si>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</si>
  <si>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</si>
  <si>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</si>
  <si>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</si>
  <si>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</si>
  <si>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</si>
  <si>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</si>
  <si>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</si>
  <si>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</si>
  <si>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</si>
  <si>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</si>
  <si>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</si>
  <si>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</si>
  <si>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</si>
  <si>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</si>
  <si>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</si>
  <si>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</si>
  <si>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</si>
  <si>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</si>
  <si>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</si>
  <si>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</si>
  <si>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</si>
  <si>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</si>
  <si>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</si>
  <si>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</si>
  <si>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</si>
  <si>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</si>
  <si>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</si>
  <si>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</si>
  <si>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</si>
  <si>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</si>
  <si>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</si>
  <si>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</si>
  <si>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</si>
  <si>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</si>
  <si>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</si>
  <si>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</si>
  <si>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</si>
  <si>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</si>
  <si>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</si>
  <si>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</si>
  <si>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</si>
  <si>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</si>
  <si>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</si>
  <si>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</si>
  <si>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</si>
  <si>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</si>
  <si>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</si>
  <si>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</si>
  <si>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</si>
  <si>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</si>
  <si>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</si>
  <si>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</si>
  <si>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</si>
  <si>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</si>
  <si>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</si>
  <si>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</si>
  <si>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</si>
  <si>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</si>
  <si>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</si>
  <si>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</si>
  <si>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</si>
  <si>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</si>
  <si>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</si>
  <si>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</si>
  <si>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</si>
  <si>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</si>
  <si>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</si>
  <si>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</si>
  <si>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</si>
  <si>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</si>
  <si>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</si>
  <si>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</si>
  <si>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</si>
  <si>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</si>
  <si>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</si>
  <si>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</si>
  <si>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</si>
  <si>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</si>
  <si>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</si>
  <si>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</si>
  <si>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</si>
  <si>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</si>
  <si>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</si>
  <si>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</si>
  <si>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</si>
  <si>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</si>
  <si>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</si>
  <si>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</si>
  <si>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</si>
  <si>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</si>
  <si>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</si>
  <si>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</si>
  <si>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</si>
  <si>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</si>
  <si>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</si>
  <si>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</si>
  <si>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</si>
  <si>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</si>
  <si>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</si>
  <si>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</si>
  <si>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</si>
  <si>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</si>
  <si>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</si>
  <si>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</si>
  <si>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</si>
  <si>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</si>
  <si>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</si>
  <si>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</si>
  <si>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</si>
  <si>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</si>
  <si>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</si>
  <si>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</si>
  <si>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</si>
  <si>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</si>
  <si>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</si>
  <si>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</si>
  <si>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</si>
  <si>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</si>
  <si>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</si>
  <si>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</si>
  <si>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</si>
  <si>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</si>
  <si>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</si>
  <si>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</si>
  <si>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</si>
  <si>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</si>
  <si>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</si>
  <si>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</si>
  <si>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</si>
  <si>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</si>
  <si>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</si>
  <si>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</si>
  <si>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</si>
  <si>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</si>
  <si>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</si>
  <si>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</si>
  <si>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</si>
  <si>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</si>
  <si>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</si>
  <si>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</si>
  <si>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</si>
  <si>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</si>
  <si>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</si>
  <si>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</si>
  <si>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</si>
  <si>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</si>
  <si>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</si>
  <si>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</si>
  <si>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</si>
  <si>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</si>
  <si>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</si>
  <si>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</si>
  <si>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</si>
  <si>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</si>
  <si>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</si>
  <si>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</si>
  <si>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</si>
  <si>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</si>
  <si>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</si>
  <si>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</si>
  <si>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</si>
  <si>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</si>
  <si>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</si>
  <si>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</si>
  <si>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</si>
  <si>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</si>
  <si>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</si>
  <si>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</si>
  <si>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</si>
  <si>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</si>
  <si>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</si>
  <si>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</si>
  <si>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</si>
  <si>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</si>
  <si>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</si>
  <si>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</si>
  <si>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</si>
  <si>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</si>
  <si>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</si>
  <si>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</si>
  <si>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</si>
  <si>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</si>
  <si>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</si>
  <si>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</si>
  <si>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</si>
  <si>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</si>
  <si>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</si>
  <si>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</si>
  <si>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</si>
  <si>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</si>
  <si>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</si>
  <si>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</si>
  <si>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</si>
  <si>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</si>
  <si>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</si>
  <si>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</si>
  <si>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</si>
  <si>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</si>
  <si>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</si>
  <si>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</si>
  <si>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</si>
  <si>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</si>
  <si>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</si>
  <si>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</si>
  <si>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</si>
  <si>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</si>
  <si>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</si>
  <si>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</si>
  <si>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</si>
  <si>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</si>
  <si>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</si>
  <si>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</si>
  <si>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</si>
  <si>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</si>
  <si>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</si>
  <si>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</si>
  <si>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</si>
  <si>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</si>
  <si>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</si>
  <si>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</si>
  <si>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</si>
  <si>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</si>
  <si>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</si>
  <si>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</si>
  <si>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</si>
  <si>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</si>
  <si>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</si>
  <si>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</si>
  <si>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</si>
  <si>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</si>
  <si>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</si>
  <si>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</si>
  <si>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</si>
  <si>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</si>
  <si>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</si>
  <si>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</si>
  <si>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</si>
  <si>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</si>
  <si>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</si>
  <si>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</si>
  <si>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</si>
  <si>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</si>
  <si>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</si>
  <si>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</si>
  <si>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</si>
  <si>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</si>
  <si>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</si>
  <si>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</si>
  <si>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</si>
  <si>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</si>
  <si>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</si>
  <si>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</si>
  <si>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</si>
  <si>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</si>
  <si>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</si>
  <si>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</si>
  <si>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</si>
  <si>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</si>
  <si>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</si>
  <si>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</si>
  <si>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</si>
  <si>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</si>
  <si>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</si>
  <si>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</si>
  <si>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</si>
  <si>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</si>
  <si>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</si>
  <si>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</si>
  <si>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</si>
  <si>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</si>
  <si>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</si>
  <si>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</si>
  <si>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</si>
  <si>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</si>
  <si>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</si>
  <si>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</si>
  <si>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</si>
  <si>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</si>
  <si>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</si>
  <si>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</si>
  <si>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</si>
  <si>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</si>
  <si>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</si>
  <si>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</si>
  <si>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</si>
  <si>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</si>
  <si>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</si>
  <si>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</si>
  <si>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</si>
  <si>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</si>
  <si>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</si>
  <si>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</si>
  <si>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</si>
  <si>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</si>
  <si>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</si>
  <si>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</si>
  <si>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</si>
  <si>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</si>
  <si>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</si>
  <si>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</si>
  <si>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</si>
  <si>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</si>
  <si>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</si>
  <si>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</si>
  <si>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</si>
  <si>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</si>
  <si>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</si>
  <si>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</si>
  <si>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</si>
  <si>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</si>
  <si>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</si>
  <si>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</si>
  <si>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</si>
  <si>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</si>
  <si>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</si>
  <si>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</si>
  <si>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</si>
  <si>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</si>
  <si>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</si>
  <si>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</si>
  <si>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</si>
  <si>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</si>
  <si>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</si>
  <si>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</si>
  <si>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</si>
  <si>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</si>
  <si>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</si>
  <si>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</si>
  <si>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</si>
  <si>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</si>
  <si>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</si>
  <si>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</si>
  <si>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</si>
  <si>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</si>
  <si>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</si>
  <si>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</si>
  <si>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</si>
  <si>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</si>
  <si>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</si>
  <si>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</si>
  <si>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</si>
  <si>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</si>
  <si>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</si>
  <si>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</si>
  <si>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</si>
  <si>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</si>
  <si>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</si>
  <si>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</si>
  <si>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</si>
  <si>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</si>
  <si>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</si>
  <si>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</si>
  <si>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</si>
  <si>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</si>
  <si>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</si>
  <si>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</si>
  <si>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</si>
  <si>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</si>
  <si>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</si>
  <si>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</si>
  <si>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</si>
  <si>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</si>
  <si>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</si>
  <si>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</si>
  <si>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</si>
  <si>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</si>
  <si>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</si>
  <si>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</si>
  <si>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</si>
  <si>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</si>
  <si>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</si>
  <si>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</si>
  <si>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</si>
  <si>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</si>
  <si>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</si>
  <si>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</si>
  <si>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</si>
  <si>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</si>
  <si>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</si>
  <si>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</si>
  <si>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</si>
  <si>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</si>
  <si>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</si>
  <si>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</si>
  <si>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</si>
  <si>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</si>
  <si>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</si>
  <si>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</si>
  <si>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</si>
  <si>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</si>
  <si>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</si>
  <si>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</si>
  <si>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</si>
  <si>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</si>
  <si>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</si>
  <si>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</si>
  <si>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</si>
  <si>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</si>
  <si>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</si>
  <si>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</si>
  <si>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</si>
  <si>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</si>
  <si>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</si>
  <si>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</si>
  <si>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</si>
  <si>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</si>
  <si>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</si>
  <si>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</si>
  <si>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</si>
  <si>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</si>
  <si>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</si>
  <si>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</si>
  <si>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</si>
  <si>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</si>
  <si>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</si>
  <si>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</si>
  <si>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</si>
  <si>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</si>
  <si>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</si>
  <si>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</si>
  <si>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</si>
  <si>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</si>
  <si>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</si>
  <si>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</si>
  <si>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</si>
  <si>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</si>
  <si>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Utak, járdak felújítása, helyreállítása</t>
  </si>
  <si>
    <t>2021.</t>
  </si>
  <si>
    <t>I.6 Polgármesteri illetmény támogatása</t>
  </si>
  <si>
    <t>NEMESNÉP KÖZSÉG ÖNKORMÁNYZATA 2019. ÉVI TARTALÉKAI</t>
  </si>
  <si>
    <t>2019.évi előirányzat</t>
  </si>
  <si>
    <t>Nemesnép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</si>
  <si>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</si>
  <si>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</si>
  <si>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</si>
  <si>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 előtti kifizetés</t>
  </si>
  <si>
    <t>NEMESNÉP KÖZSÉG ÖNKORMÁNYZATA 2019. ÉVI ELŐIRÁNYZAT FELHASZNÁLÁSI ÜTEMTERVE</t>
  </si>
  <si>
    <t>NEMESNÉP KÖZSÉG ÖNKORMÁNYZATÁNAK ÁLLAMI HOZZÁJÁRULÁSA 2019. ÉVBEN</t>
  </si>
  <si>
    <t>B411.</t>
  </si>
  <si>
    <t>2019. ÉVI MŰKÖDÉSI ÉS FELHALMOZÁSI CÉLÚ BEVÉTELEI ÉS KIADÁSAI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</si>
  <si>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</si>
  <si>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</si>
  <si>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</si>
  <si>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</si>
  <si>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Kötelező feladatok</t>
  </si>
  <si>
    <t>Önként vállalt feladatok</t>
  </si>
  <si>
    <t>Államigazgatási feladatok</t>
  </si>
  <si>
    <t>H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</si>
  <si>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</si>
  <si>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</si>
  <si>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</si>
  <si>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</si>
  <si>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</si>
  <si>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</si>
  <si>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</si>
  <si>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</si>
  <si>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</si>
  <si>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</si>
  <si>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</si>
  <si>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</si>
  <si>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</si>
  <si>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</si>
  <si>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</si>
  <si>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</si>
  <si>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</si>
  <si>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</si>
  <si>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</si>
  <si>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</si>
  <si>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</si>
  <si>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</si>
  <si>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</si>
  <si>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</si>
  <si>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</si>
  <si>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</si>
  <si>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3/2019. (II. 25.) önkormányzati rendelet 4,a. melléklete</t>
  </si>
  <si>
    <t>3/2019. (II. 25.) önkormányzati rendelet 4,b. melléklete</t>
  </si>
  <si>
    <t>3/2019. (II. 25.) önkormányzati rendelet 5. melléklete</t>
  </si>
  <si>
    <t>3/2019. (II. 25.) önkormányzati rendelet 6. melléklete</t>
  </si>
  <si>
    <t>3/2019. (II. 25.) önkormányzati rendelet 7. melléklete</t>
  </si>
  <si>
    <t>3/2019. (II. 25.) önkormányzati rendelet 8.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</si>
  <si>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</si>
  <si>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</si>
  <si>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</si>
  <si>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3/2019. (II. 25.) önkormányzati rendelet 11. melléklete</t>
  </si>
  <si>
    <t>NEMESNÉP KÖZSÉG ÖNKORMÁNYZATA 2019. ÉVI EURÓPAI UNIÓS PROJEKTJEINEK BEVÉTELEI ÉS KIADÁSAI</t>
  </si>
  <si>
    <t>NEMESNÉP KÖZSÉG ÖNKORMÁNYZATA ÁLTAL A LAKOSSÁGNAK JUTTATOTT TÁMOGATÁSOK, SZOCIÁLIS, RÁSZORULTSÁGI JELLEGŰ ELLÁTÁSOK RÉSZLETEZÉSE 2019. ÉVBEN</t>
  </si>
  <si>
    <t>3/2019. (II. 25.) önkormányzati rendelet 12. melléklete</t>
  </si>
  <si>
    <t>Eredeti előirányzat 2019.01.01.</t>
  </si>
  <si>
    <t>Módosított előirányzat 2019-ből</t>
  </si>
  <si>
    <t>I</t>
  </si>
  <si>
    <t>Módosított előirányzat 2019.08.31.</t>
  </si>
  <si>
    <t>Módosított előirányzat     2019.08.31</t>
  </si>
  <si>
    <t>J</t>
  </si>
  <si>
    <t>2019. évi módosítás</t>
  </si>
  <si>
    <t>2019. évi eredeti normatíva</t>
  </si>
  <si>
    <t>2019. évi várható normatíva</t>
  </si>
  <si>
    <t>Minimálbér a garantált bérminimum emeléséből adódó bértöbblet támogatás</t>
  </si>
  <si>
    <t>Falu- és tanyagondnoki szolgáltatás kiegészítő támogatás</t>
  </si>
  <si>
    <t>Szociális célú tüzelőanyag vásárlásához kapcsolódó támogatás</t>
  </si>
  <si>
    <t>Módosított előirányzat        2019.08.31.</t>
  </si>
  <si>
    <t>Eredeti előirányzat      2019.01.01.</t>
  </si>
  <si>
    <t>K</t>
  </si>
  <si>
    <t>Módosítás    2019.12.31.</t>
  </si>
  <si>
    <t>Módosított előirányzat 2019.12.31.</t>
  </si>
  <si>
    <t>Módosítás         2019.12.31.</t>
  </si>
  <si>
    <t>Módosított előirányzat        2019.12.31.</t>
  </si>
  <si>
    <t>Államháztartási megelőlegezések</t>
  </si>
  <si>
    <t>2018-2019.</t>
  </si>
  <si>
    <t>Módosított előirányzat     2019.12.31</t>
  </si>
  <si>
    <t>Módosítás       2019.12.31.</t>
  </si>
  <si>
    <t>Magyar Falu Program - Eszközfejlesztés belterületi közterület karbantartása</t>
  </si>
  <si>
    <t>Módosítás      2019.12.31.</t>
  </si>
  <si>
    <t>Belterületi utak, járdák, hidak felújítása - Önkormányzati feladatellátást szolgáló fejlesztések támogatása</t>
  </si>
  <si>
    <t>543 hrsz.-ú út felújítása</t>
  </si>
  <si>
    <t>Dízelmotoros fűnyíró traktor</t>
  </si>
  <si>
    <t>Módosítás     2019.12.31.</t>
  </si>
  <si>
    <t>Orvosi rendelőbe székek beszerzése. Jelzőtáblák, utánfufó tartozékaival és Tv beszerzés a könyvtárba.</t>
  </si>
  <si>
    <t>1/2020. (III. 3.) önkormányzati rendelet 1. melléklete</t>
  </si>
  <si>
    <t>1/2020. (III. 3.) önkormányzati rendelet 2. melléklete</t>
  </si>
  <si>
    <t>1/2020. (III. 3.) önkormányzati rendelet 3. melléklete</t>
  </si>
  <si>
    <t>1/2020. (III. 3.) önkormányzati rendelet 4. melléklete</t>
  </si>
  <si>
    <t>1/2020. (III. 3.) önkormányzati rendelet 5. melléklete</t>
  </si>
  <si>
    <t>1/2020. (III. 3.) önkormányzati rendelet 6. melléklete</t>
  </si>
  <si>
    <t>1/2020. (III. 3.) önkormányzati rendelet 7. melléklete</t>
  </si>
  <si>
    <t>1/2020. (III. 3.) önkormányzati rendelet 8. melléklete</t>
  </si>
  <si>
    <t>1/2020. (III. 3.) önkormányzati rendelet 9. melléklete</t>
  </si>
  <si>
    <t>1/2020. (III. 3.) önkormányzati rendelet 10. melléklete</t>
  </si>
  <si>
    <t>1/2020. (III. 3.) önkormányzati rendelet 11.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</si>
</sst>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0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Continuous" vertical="center" wrapText="1"/>
      <protection/>
    </xf>
    <xf numFmtId="180" fontId="48" fillId="0" borderId="11" xfId="117" applyNumberFormat="1" applyFont="1" applyBorder="1" applyAlignment="1">
      <alignment horizontal="centerContinuous" vertical="center" wrapText="1"/>
      <protection/>
    </xf>
    <xf numFmtId="180" fontId="48" fillId="0" borderId="12" xfId="117" applyNumberFormat="1" applyFont="1" applyBorder="1" applyAlignment="1">
      <alignment horizontal="centerContinuous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4" xfId="117" applyNumberFormat="1" applyBorder="1" applyAlignment="1">
      <alignment horizontal="left" vertical="center" wrapText="1" indent="1"/>
      <protection/>
    </xf>
    <xf numFmtId="180" fontId="15" fillId="0" borderId="15" xfId="117" applyNumberFormat="1" applyBorder="1" applyAlignment="1">
      <alignment horizontal="left" vertical="center" wrapText="1" indent="1"/>
      <protection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16" xfId="117" applyNumberFormat="1" applyFont="1" applyBorder="1" applyAlignment="1">
      <alignment horizontal="right" vertical="center" wrapText="1" indent="1"/>
      <protection/>
    </xf>
    <xf numFmtId="0" fontId="14" fillId="0" borderId="0" xfId="119">
      <alignment/>
      <protection/>
    </xf>
    <xf numFmtId="0" fontId="34" fillId="0" borderId="17" xfId="119" applyFont="1" applyBorder="1" applyAlignment="1">
      <alignment horizontal="left" vertical="center"/>
      <protection/>
    </xf>
    <xf numFmtId="0" fontId="40" fillId="0" borderId="18" xfId="119" applyFont="1" applyBorder="1" applyAlignment="1">
      <alignment horizontal="left" vertical="center"/>
      <protection/>
    </xf>
    <xf numFmtId="3" fontId="39" fillId="0" borderId="18" xfId="119" applyNumberFormat="1" applyFont="1" applyBorder="1" applyAlignment="1">
      <alignment vertical="center"/>
      <protection/>
    </xf>
    <xf numFmtId="0" fontId="40" fillId="0" borderId="18" xfId="119" applyFont="1" applyBorder="1">
      <alignment/>
      <protection/>
    </xf>
    <xf numFmtId="3" fontId="53" fillId="0" borderId="18" xfId="119" applyNumberFormat="1" applyFont="1" applyBorder="1" applyAlignment="1">
      <alignment vertical="center"/>
      <protection/>
    </xf>
    <xf numFmtId="0" fontId="39" fillId="0" borderId="17" xfId="119" applyFont="1" applyBorder="1" applyAlignment="1">
      <alignment horizontal="left" vertical="center"/>
      <protection/>
    </xf>
    <xf numFmtId="3" fontId="40" fillId="0" borderId="18" xfId="119" applyNumberFormat="1" applyFont="1" applyBorder="1" applyAlignment="1">
      <alignment horizontal="right" vertical="center"/>
      <protection/>
    </xf>
    <xf numFmtId="0" fontId="40" fillId="0" borderId="17" xfId="119" applyFont="1" applyBorder="1" applyAlignment="1">
      <alignment horizontal="left" vertical="center"/>
      <protection/>
    </xf>
    <xf numFmtId="3" fontId="39" fillId="0" borderId="18" xfId="119" applyNumberFormat="1" applyFont="1" applyBorder="1" applyAlignment="1">
      <alignment horizontal="right" vertical="center"/>
      <protection/>
    </xf>
    <xf numFmtId="0" fontId="39" fillId="0" borderId="18" xfId="119" applyFont="1" applyBorder="1" applyAlignment="1">
      <alignment horizontal="left" vertical="center"/>
      <protection/>
    </xf>
    <xf numFmtId="3" fontId="40" fillId="0" borderId="18" xfId="119" applyNumberFormat="1" applyFont="1" applyBorder="1" applyAlignment="1">
      <alignment vertical="center"/>
      <protection/>
    </xf>
    <xf numFmtId="0" fontId="54" fillId="0" borderId="17" xfId="119" applyFont="1" applyBorder="1" applyAlignment="1">
      <alignment horizontal="center" vertical="center"/>
      <protection/>
    </xf>
    <xf numFmtId="3" fontId="53" fillId="0" borderId="18" xfId="119" applyNumberFormat="1" applyFont="1" applyBorder="1">
      <alignment/>
      <protection/>
    </xf>
    <xf numFmtId="0" fontId="40" fillId="0" borderId="17" xfId="119" applyFont="1" applyBorder="1" applyAlignment="1">
      <alignment vertical="center"/>
      <protection/>
    </xf>
    <xf numFmtId="0" fontId="34" fillId="0" borderId="17" xfId="119" applyFont="1" applyBorder="1" applyAlignment="1">
      <alignment vertical="center"/>
      <protection/>
    </xf>
    <xf numFmtId="16" fontId="39" fillId="0" borderId="17" xfId="119" applyNumberFormat="1" applyFont="1" applyBorder="1" applyAlignment="1">
      <alignment horizontal="left" vertical="center"/>
      <protection/>
    </xf>
    <xf numFmtId="3" fontId="39" fillId="0" borderId="18" xfId="111" applyNumberFormat="1" applyFont="1" applyBorder="1" applyAlignment="1">
      <alignment horizontal="right"/>
      <protection/>
    </xf>
    <xf numFmtId="3" fontId="54" fillId="0" borderId="18" xfId="119" applyNumberFormat="1" applyFont="1" applyBorder="1" applyAlignment="1">
      <alignment horizontal="right" vertical="center"/>
      <protection/>
    </xf>
    <xf numFmtId="0" fontId="54" fillId="0" borderId="17" xfId="119" applyFont="1" applyBorder="1" applyAlignment="1">
      <alignment horizontal="left" vertical="center"/>
      <protection/>
    </xf>
    <xf numFmtId="0" fontId="40" fillId="0" borderId="17" xfId="119" applyFont="1" applyBorder="1" applyAlignment="1">
      <alignment horizontal="left"/>
      <protection/>
    </xf>
    <xf numFmtId="0" fontId="54" fillId="0" borderId="18" xfId="119" applyFont="1" applyBorder="1" applyAlignment="1">
      <alignment horizontal="left" vertical="center"/>
      <protection/>
    </xf>
    <xf numFmtId="3" fontId="54" fillId="0" borderId="18" xfId="119" applyNumberFormat="1" applyFont="1" applyBorder="1" applyAlignment="1">
      <alignment vertical="center"/>
      <protection/>
    </xf>
    <xf numFmtId="0" fontId="40" fillId="0" borderId="17" xfId="119" applyFont="1" applyBorder="1" applyAlignment="1">
      <alignment horizontal="center" vertical="center"/>
      <protection/>
    </xf>
    <xf numFmtId="3" fontId="39" fillId="0" borderId="19" xfId="119" applyNumberFormat="1" applyFont="1" applyBorder="1" applyAlignment="1">
      <alignment vertical="center"/>
      <protection/>
    </xf>
    <xf numFmtId="3" fontId="39" fillId="0" borderId="19" xfId="111" applyNumberFormat="1" applyFont="1" applyBorder="1" applyAlignment="1">
      <alignment horizontal="right"/>
      <protection/>
    </xf>
    <xf numFmtId="3" fontId="39" fillId="0" borderId="19" xfId="119" applyNumberFormat="1" applyFont="1" applyBorder="1" applyAlignment="1">
      <alignment horizontal="right" vertical="center"/>
      <protection/>
    </xf>
    <xf numFmtId="3" fontId="54" fillId="0" borderId="19" xfId="119" applyNumberFormat="1" applyFont="1" applyBorder="1" applyAlignment="1">
      <alignment horizontal="right" vertical="center"/>
      <protection/>
    </xf>
    <xf numFmtId="3" fontId="40" fillId="0" borderId="19" xfId="119" applyNumberFormat="1" applyFont="1" applyBorder="1" applyAlignment="1">
      <alignment horizontal="right" vertical="center"/>
      <protection/>
    </xf>
    <xf numFmtId="3" fontId="53" fillId="0" borderId="19" xfId="119" applyNumberFormat="1" applyFont="1" applyBorder="1" applyAlignment="1">
      <alignment vertical="center"/>
      <protection/>
    </xf>
    <xf numFmtId="3" fontId="40" fillId="0" borderId="19" xfId="119" applyNumberFormat="1" applyFont="1" applyBorder="1" applyAlignment="1">
      <alignment vertical="center"/>
      <protection/>
    </xf>
    <xf numFmtId="3" fontId="54" fillId="0" borderId="19" xfId="119" applyNumberFormat="1" applyFont="1" applyBorder="1" applyAlignment="1">
      <alignment vertical="center"/>
      <protection/>
    </xf>
    <xf numFmtId="0" fontId="40" fillId="0" borderId="20" xfId="119" applyFont="1" applyBorder="1" applyAlignment="1">
      <alignment horizontal="center" vertical="center"/>
      <protection/>
    </xf>
    <xf numFmtId="3" fontId="54" fillId="0" borderId="18" xfId="119" applyNumberFormat="1" applyFont="1" applyBorder="1">
      <alignment/>
      <protection/>
    </xf>
    <xf numFmtId="3" fontId="54" fillId="0" borderId="19" xfId="119" applyNumberFormat="1" applyFont="1" applyBorder="1">
      <alignment/>
      <protection/>
    </xf>
    <xf numFmtId="0" fontId="39" fillId="0" borderId="21" xfId="119" applyFont="1" applyBorder="1" applyAlignment="1">
      <alignment horizontal="left" vertical="center" wrapText="1"/>
      <protection/>
    </xf>
    <xf numFmtId="0" fontId="41" fillId="0" borderId="17" xfId="119" applyFont="1" applyBorder="1" applyAlignment="1">
      <alignment vertical="center"/>
      <protection/>
    </xf>
    <xf numFmtId="0" fontId="40" fillId="0" borderId="22" xfId="119" applyFont="1" applyBorder="1" applyAlignment="1">
      <alignment horizontal="center" vertical="center"/>
      <protection/>
    </xf>
    <xf numFmtId="0" fontId="54" fillId="0" borderId="23" xfId="119" applyFont="1" applyBorder="1" applyAlignment="1">
      <alignment horizontal="center" vertical="center"/>
      <protection/>
    </xf>
    <xf numFmtId="0" fontId="40" fillId="0" borderId="23" xfId="119" applyFont="1" applyBorder="1" applyAlignment="1">
      <alignment horizontal="left" vertical="center"/>
      <protection/>
    </xf>
    <xf numFmtId="3" fontId="53" fillId="0" borderId="19" xfId="119" applyNumberFormat="1" applyFont="1" applyBorder="1">
      <alignment/>
      <protection/>
    </xf>
    <xf numFmtId="0" fontId="39" fillId="0" borderId="22" xfId="119" applyFont="1" applyBorder="1" applyAlignment="1">
      <alignment horizontal="center" vertical="center"/>
      <protection/>
    </xf>
    <xf numFmtId="0" fontId="41" fillId="0" borderId="23" xfId="119" applyFont="1" applyBorder="1" applyAlignment="1">
      <alignment vertical="center"/>
      <protection/>
    </xf>
    <xf numFmtId="0" fontId="34" fillId="0" borderId="23" xfId="119" applyFont="1" applyBorder="1" applyAlignment="1">
      <alignment vertical="center"/>
      <protection/>
    </xf>
    <xf numFmtId="0" fontId="40" fillId="0" borderId="23" xfId="119" applyFont="1" applyBorder="1" applyAlignment="1">
      <alignment horizontal="center" vertical="center"/>
      <protection/>
    </xf>
    <xf numFmtId="0" fontId="59" fillId="0" borderId="0" xfId="119" applyFont="1">
      <alignment/>
      <protection/>
    </xf>
    <xf numFmtId="0" fontId="59" fillId="0" borderId="0" xfId="119" applyFont="1" applyAlignment="1">
      <alignment wrapText="1"/>
      <protection/>
    </xf>
    <xf numFmtId="0" fontId="59" fillId="24" borderId="0" xfId="119" applyFont="1" applyFill="1">
      <alignment/>
      <protection/>
    </xf>
    <xf numFmtId="0" fontId="33" fillId="0" borderId="0" xfId="119" applyFont="1">
      <alignment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2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3" fillId="0" borderId="0" xfId="117" applyFont="1" applyAlignment="1">
      <alignment horizontal="right"/>
      <protection/>
    </xf>
    <xf numFmtId="0" fontId="64" fillId="0" borderId="0" xfId="117" applyFont="1" applyAlignment="1">
      <alignment horizontal="right"/>
      <protection/>
    </xf>
    <xf numFmtId="0" fontId="63" fillId="0" borderId="0" xfId="117" applyFont="1">
      <alignment/>
      <protection/>
    </xf>
    <xf numFmtId="186" fontId="26" fillId="0" borderId="24" xfId="116" applyNumberFormat="1" applyFont="1" applyBorder="1" applyAlignment="1">
      <alignment horizontal="center" vertical="center" wrapText="1"/>
      <protection/>
    </xf>
    <xf numFmtId="0" fontId="15" fillId="0" borderId="25" xfId="116" applyFont="1" applyBorder="1" applyAlignment="1">
      <alignment horizontal="center" vertical="center"/>
      <protection/>
    </xf>
    <xf numFmtId="0" fontId="15" fillId="0" borderId="22" xfId="116" applyFont="1" applyBorder="1" applyAlignment="1">
      <alignment horizontal="center" vertical="center"/>
      <protection/>
    </xf>
    <xf numFmtId="0" fontId="15" fillId="0" borderId="18" xfId="116" applyFont="1" applyBorder="1" applyProtection="1">
      <alignment/>
      <protection locked="0"/>
    </xf>
    <xf numFmtId="0" fontId="15" fillId="0" borderId="26" xfId="116" applyFont="1" applyBorder="1" applyAlignment="1">
      <alignment horizontal="center" vertical="center"/>
      <protection/>
    </xf>
    <xf numFmtId="0" fontId="15" fillId="0" borderId="24" xfId="116" applyFont="1" applyBorder="1" applyProtection="1">
      <alignment/>
      <protection locked="0"/>
    </xf>
    <xf numFmtId="0" fontId="26" fillId="0" borderId="10" xfId="116" applyFont="1" applyBorder="1" applyAlignment="1">
      <alignment horizontal="center" vertical="center"/>
      <protection/>
    </xf>
    <xf numFmtId="0" fontId="26" fillId="0" borderId="11" xfId="116" applyFont="1" applyBorder="1">
      <alignment/>
      <protection/>
    </xf>
    <xf numFmtId="0" fontId="45" fillId="0" borderId="0" xfId="116" applyFont="1">
      <alignment/>
      <protection/>
    </xf>
    <xf numFmtId="0" fontId="49" fillId="0" borderId="22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6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7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180" fontId="47" fillId="0" borderId="0" xfId="117" applyNumberFormat="1" applyFont="1" applyAlignment="1">
      <alignment horizontal="center" vertical="center" wrapText="1"/>
      <protection/>
    </xf>
    <xf numFmtId="0" fontId="38" fillId="0" borderId="0" xfId="117" applyFont="1" applyAlignment="1">
      <alignment horizontal="center" wrapText="1"/>
      <protection/>
    </xf>
    <xf numFmtId="180" fontId="47" fillId="0" borderId="0" xfId="117" applyNumberFormat="1" applyFont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2" fillId="0" borderId="0" xfId="116" applyFont="1" applyAlignment="1">
      <alignment wrapText="1"/>
      <protection/>
    </xf>
    <xf numFmtId="0" fontId="49" fillId="0" borderId="15" xfId="116" applyFont="1" applyBorder="1" applyAlignment="1">
      <alignment horizontal="center" vertical="center"/>
      <protection/>
    </xf>
    <xf numFmtId="0" fontId="69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180" fontId="49" fillId="0" borderId="0" xfId="117" applyNumberFormat="1" applyFont="1" applyAlignment="1">
      <alignment horizontal="center" vertical="center"/>
      <protection/>
    </xf>
    <xf numFmtId="0" fontId="70" fillId="0" borderId="0" xfId="117" applyFont="1" applyAlignment="1">
      <alignment wrapText="1"/>
      <protection/>
    </xf>
    <xf numFmtId="0" fontId="71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1" fillId="0" borderId="0" xfId="116" applyFont="1">
      <alignment/>
      <protection/>
    </xf>
    <xf numFmtId="0" fontId="56" fillId="20" borderId="22" xfId="119" applyFont="1" applyFill="1" applyBorder="1" applyAlignment="1">
      <alignment horizontal="left" vertical="center"/>
      <protection/>
    </xf>
    <xf numFmtId="0" fontId="56" fillId="20" borderId="18" xfId="119" applyFont="1" applyFill="1" applyBorder="1" applyAlignment="1">
      <alignment horizontal="left" vertical="center"/>
      <protection/>
    </xf>
    <xf numFmtId="3" fontId="56" fillId="20" borderId="18" xfId="119" applyNumberFormat="1" applyFont="1" applyFill="1" applyBorder="1" applyAlignment="1">
      <alignment horizontal="right" vertical="center"/>
      <protection/>
    </xf>
    <xf numFmtId="3" fontId="56" fillId="20" borderId="18" xfId="119" applyNumberFormat="1" applyFont="1" applyFill="1" applyBorder="1">
      <alignment/>
      <protection/>
    </xf>
    <xf numFmtId="3" fontId="56" fillId="20" borderId="19" xfId="119" applyNumberFormat="1" applyFont="1" applyFill="1" applyBorder="1">
      <alignment/>
      <protection/>
    </xf>
    <xf numFmtId="3" fontId="56" fillId="20" borderId="28" xfId="119" applyNumberFormat="1" applyFont="1" applyFill="1" applyBorder="1" applyAlignment="1">
      <alignment horizontal="right" vertical="center"/>
      <protection/>
    </xf>
    <xf numFmtId="3" fontId="57" fillId="20" borderId="18" xfId="119" applyNumberFormat="1" applyFont="1" applyFill="1" applyBorder="1" applyAlignment="1">
      <alignment vertical="center"/>
      <protection/>
    </xf>
    <xf numFmtId="0" fontId="33" fillId="0" borderId="17" xfId="119" applyFont="1" applyBorder="1" applyAlignment="1">
      <alignment horizontal="left" vertical="center" wrapText="1"/>
      <protection/>
    </xf>
    <xf numFmtId="0" fontId="72" fillId="0" borderId="8" xfId="0" applyFont="1" applyBorder="1" applyAlignment="1">
      <alignment/>
    </xf>
    <xf numFmtId="0" fontId="72" fillId="0" borderId="8" xfId="0" applyFont="1" applyBorder="1" applyAlignment="1">
      <alignment wrapText="1"/>
    </xf>
    <xf numFmtId="3" fontId="72" fillId="0" borderId="8" xfId="0" applyNumberFormat="1" applyFont="1" applyBorder="1" applyAlignment="1">
      <alignment vertical="center"/>
    </xf>
    <xf numFmtId="182" fontId="15" fillId="0" borderId="29" xfId="68" applyNumberFormat="1" applyFont="1" applyBorder="1" applyAlignment="1">
      <alignment vertical="center"/>
    </xf>
    <xf numFmtId="182" fontId="15" fillId="0" borderId="19" xfId="68" applyNumberFormat="1" applyFont="1" applyBorder="1" applyAlignment="1">
      <alignment vertical="center"/>
    </xf>
    <xf numFmtId="182" fontId="15" fillId="0" borderId="18" xfId="68" applyNumberFormat="1" applyFont="1" applyBorder="1" applyAlignment="1" applyProtection="1">
      <alignment vertical="center"/>
      <protection locked="0"/>
    </xf>
    <xf numFmtId="182" fontId="15" fillId="0" borderId="24" xfId="68" applyNumberFormat="1" applyFont="1" applyBorder="1" applyAlignment="1" applyProtection="1">
      <alignment vertical="center"/>
      <protection locked="0"/>
    </xf>
    <xf numFmtId="182" fontId="26" fillId="0" borderId="11" xfId="116" applyNumberFormat="1" applyFont="1" applyBorder="1" applyAlignment="1">
      <alignment vertical="center"/>
      <protection/>
    </xf>
    <xf numFmtId="182" fontId="26" fillId="0" borderId="12" xfId="116" applyNumberFormat="1" applyFont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0" fontId="24" fillId="0" borderId="0" xfId="0" applyFont="1" applyAlignment="1">
      <alignment horizontal="right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1" fillId="0" borderId="30" xfId="106" applyFont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3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44" fillId="0" borderId="0" xfId="108" applyFont="1">
      <alignment/>
      <protection/>
    </xf>
    <xf numFmtId="49" fontId="15" fillId="0" borderId="22" xfId="108" applyNumberFormat="1" applyBorder="1" applyAlignment="1">
      <alignment horizontal="right"/>
      <protection/>
    </xf>
    <xf numFmtId="0" fontId="15" fillId="0" borderId="22" xfId="108" applyBorder="1">
      <alignment/>
      <protection/>
    </xf>
    <xf numFmtId="49" fontId="15" fillId="0" borderId="26" xfId="108" applyNumberFormat="1" applyBorder="1" applyAlignment="1">
      <alignment horizontal="right"/>
      <protection/>
    </xf>
    <xf numFmtId="49" fontId="15" fillId="0" borderId="26" xfId="108" applyNumberFormat="1" applyBorder="1">
      <alignment/>
      <protection/>
    </xf>
    <xf numFmtId="49" fontId="15" fillId="0" borderId="24" xfId="108" applyNumberFormat="1" applyBorder="1">
      <alignment/>
      <protection/>
    </xf>
    <xf numFmtId="0" fontId="26" fillId="0" borderId="31" xfId="108" applyFont="1" applyBorder="1" applyAlignment="1">
      <alignment horizontal="left"/>
      <protection/>
    </xf>
    <xf numFmtId="0" fontId="26" fillId="0" borderId="27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27" fillId="0" borderId="0" xfId="114" applyFont="1">
      <alignment/>
      <protection/>
    </xf>
    <xf numFmtId="3" fontId="24" fillId="0" borderId="28" xfId="114" applyNumberFormat="1" applyFont="1" applyBorder="1" applyAlignment="1">
      <alignment horizontal="right"/>
      <protection/>
    </xf>
    <xf numFmtId="0" fontId="59" fillId="0" borderId="0" xfId="114" applyFont="1">
      <alignment/>
      <protection/>
    </xf>
    <xf numFmtId="0" fontId="24" fillId="0" borderId="32" xfId="114" applyFont="1" applyBorder="1" applyAlignment="1">
      <alignment horizontal="right"/>
      <protection/>
    </xf>
    <xf numFmtId="0" fontId="33" fillId="0" borderId="0" xfId="114" applyFont="1">
      <alignment/>
      <protection/>
    </xf>
    <xf numFmtId="0" fontId="40" fillId="20" borderId="33" xfId="119" applyFont="1" applyFill="1" applyBorder="1" applyAlignment="1">
      <alignment horizontal="center" vertical="center"/>
      <protection/>
    </xf>
    <xf numFmtId="0" fontId="24" fillId="0" borderId="34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31" fillId="0" borderId="33" xfId="0" applyFont="1" applyBorder="1" applyAlignment="1">
      <alignment wrapText="1"/>
    </xf>
    <xf numFmtId="3" fontId="24" fillId="0" borderId="36" xfId="0" applyNumberFormat="1" applyFont="1" applyBorder="1" applyAlignment="1">
      <alignment horizontal="right" wrapText="1"/>
    </xf>
    <xf numFmtId="3" fontId="28" fillId="0" borderId="37" xfId="0" applyNumberFormat="1" applyFont="1" applyBorder="1" applyAlignment="1">
      <alignment horizontal="right" wrapText="1"/>
    </xf>
    <xf numFmtId="3" fontId="1" fillId="0" borderId="37" xfId="0" applyNumberFormat="1" applyFont="1" applyBorder="1" applyAlignment="1">
      <alignment horizontal="right" wrapText="1"/>
    </xf>
    <xf numFmtId="0" fontId="1" fillId="0" borderId="37" xfId="0" applyFont="1" applyBorder="1" applyAlignment="1">
      <alignment wrapText="1"/>
    </xf>
    <xf numFmtId="3" fontId="24" fillId="0" borderId="37" xfId="0" applyNumberFormat="1" applyFont="1" applyBorder="1" applyAlignment="1">
      <alignment horizontal="right" wrapText="1"/>
    </xf>
    <xf numFmtId="3" fontId="28" fillId="0" borderId="36" xfId="0" applyNumberFormat="1" applyFont="1" applyBorder="1" applyAlignment="1">
      <alignment horizontal="right" wrapText="1"/>
    </xf>
    <xf numFmtId="0" fontId="28" fillId="0" borderId="37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3" fontId="31" fillId="0" borderId="37" xfId="0" applyNumberFormat="1" applyFont="1" applyBorder="1" applyAlignment="1">
      <alignment horizontal="right" wrapText="1"/>
    </xf>
    <xf numFmtId="3" fontId="28" fillId="0" borderId="38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39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37" xfId="0" applyFont="1" applyBorder="1" applyAlignment="1">
      <alignment horizontal="right" wrapText="1"/>
    </xf>
    <xf numFmtId="0" fontId="24" fillId="0" borderId="37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39" xfId="0" applyNumberFormat="1" applyFont="1" applyBorder="1" applyAlignment="1">
      <alignment horizontal="right" wrapText="1"/>
    </xf>
    <xf numFmtId="0" fontId="36" fillId="0" borderId="33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33" fillId="0" borderId="40" xfId="106" applyNumberFormat="1" applyFont="1" applyBorder="1" applyAlignment="1">
      <alignment vertical="center"/>
      <protection/>
    </xf>
    <xf numFmtId="0" fontId="38" fillId="0" borderId="41" xfId="106" applyFont="1" applyBorder="1" applyAlignment="1">
      <alignment vertical="center"/>
      <protection/>
    </xf>
    <xf numFmtId="0" fontId="1" fillId="0" borderId="41" xfId="106" applyFont="1" applyBorder="1" applyAlignment="1">
      <alignment vertical="center"/>
      <protection/>
    </xf>
    <xf numFmtId="0" fontId="1" fillId="0" borderId="41" xfId="106" applyFont="1" applyBorder="1" applyAlignment="1">
      <alignment vertical="center" wrapText="1"/>
      <protection/>
    </xf>
    <xf numFmtId="0" fontId="1" fillId="0" borderId="42" xfId="106" applyFont="1" applyBorder="1" applyAlignment="1">
      <alignment vertical="center"/>
      <protection/>
    </xf>
    <xf numFmtId="0" fontId="1" fillId="0" borderId="23" xfId="106" applyFont="1" applyBorder="1" applyAlignment="1">
      <alignment vertical="center"/>
      <protection/>
    </xf>
    <xf numFmtId="0" fontId="38" fillId="0" borderId="43" xfId="106" applyFont="1" applyBorder="1" applyAlignment="1">
      <alignment vertical="center"/>
      <protection/>
    </xf>
    <xf numFmtId="0" fontId="57" fillId="20" borderId="23" xfId="109" applyFont="1" applyFill="1" applyBorder="1">
      <alignment/>
      <protection/>
    </xf>
    <xf numFmtId="0" fontId="57" fillId="20" borderId="35" xfId="109" applyFont="1" applyFill="1" applyBorder="1">
      <alignment/>
      <protection/>
    </xf>
    <xf numFmtId="0" fontId="42" fillId="0" borderId="33" xfId="109" applyFont="1" applyBorder="1">
      <alignment/>
      <protection/>
    </xf>
    <xf numFmtId="180" fontId="49" fillId="0" borderId="2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44" xfId="117" applyNumberFormat="1" applyFont="1" applyBorder="1" applyAlignment="1">
      <alignment horizontal="right" vertical="center" wrapText="1" indent="1"/>
      <protection/>
    </xf>
    <xf numFmtId="180" fontId="49" fillId="0" borderId="37" xfId="117" applyNumberFormat="1" applyFont="1" applyBorder="1" applyAlignment="1" applyProtection="1">
      <alignment horizontal="right" vertical="center" wrapText="1" indent="1"/>
      <protection locked="0"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9" fillId="0" borderId="45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9" fillId="0" borderId="45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9" fillId="0" borderId="3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7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6" xfId="117" applyNumberFormat="1" applyFont="1" applyBorder="1" applyAlignment="1">
      <alignment horizontal="right" vertical="center" wrapText="1" indent="1"/>
      <protection/>
    </xf>
    <xf numFmtId="180" fontId="49" fillId="0" borderId="4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7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8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49" xfId="117" applyNumberFormat="1" applyFont="1" applyBorder="1" applyAlignment="1">
      <alignment horizontal="right" vertical="center" wrapText="1" indent="1"/>
      <protection/>
    </xf>
    <xf numFmtId="180" fontId="50" fillId="0" borderId="45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2"/>
      <protection/>
    </xf>
    <xf numFmtId="180" fontId="50" fillId="0" borderId="15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>
      <alignment horizontal="left" vertical="center" wrapText="1" indent="2"/>
      <protection/>
    </xf>
    <xf numFmtId="180" fontId="49" fillId="0" borderId="39" xfId="117" applyNumberFormat="1" applyFont="1" applyBorder="1" applyAlignment="1">
      <alignment horizontal="left" vertical="center" wrapText="1" indent="2"/>
      <protection/>
    </xf>
    <xf numFmtId="180" fontId="49" fillId="0" borderId="15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0" fontId="38" fillId="20" borderId="28" xfId="107" applyFont="1" applyFill="1" applyBorder="1" applyAlignment="1">
      <alignment horizontal="center" vertical="center" wrapText="1"/>
      <protection/>
    </xf>
    <xf numFmtId="0" fontId="1" fillId="0" borderId="28" xfId="107" applyFont="1" applyBorder="1">
      <alignment/>
      <protection/>
    </xf>
    <xf numFmtId="0" fontId="1" fillId="0" borderId="28" xfId="107" applyFont="1" applyBorder="1" applyAlignment="1">
      <alignment horizontal="center"/>
      <protection/>
    </xf>
    <xf numFmtId="3" fontId="39" fillId="0" borderId="50" xfId="107" applyNumberFormat="1" applyFont="1" applyBorder="1">
      <alignment/>
      <protection/>
    </xf>
    <xf numFmtId="0" fontId="40" fillId="20" borderId="11" xfId="107" applyFont="1" applyFill="1" applyBorder="1" applyAlignment="1">
      <alignment horizontal="center" vertical="center"/>
      <protection/>
    </xf>
    <xf numFmtId="0" fontId="40" fillId="20" borderId="44" xfId="107" applyFont="1" applyFill="1" applyBorder="1" applyAlignment="1">
      <alignment horizontal="center" vertical="center"/>
      <protection/>
    </xf>
    <xf numFmtId="0" fontId="39" fillId="0" borderId="49" xfId="107" applyFont="1" applyBorder="1">
      <alignment/>
      <protection/>
    </xf>
    <xf numFmtId="3" fontId="33" fillId="0" borderId="17" xfId="107" applyNumberFormat="1" applyFont="1" applyBorder="1">
      <alignment/>
      <protection/>
    </xf>
    <xf numFmtId="0" fontId="40" fillId="20" borderId="13" xfId="107" applyFont="1" applyFill="1" applyBorder="1" applyAlignment="1">
      <alignment horizontal="center" vertical="center"/>
      <protection/>
    </xf>
    <xf numFmtId="0" fontId="40" fillId="0" borderId="14" xfId="107" applyFont="1" applyBorder="1" applyAlignment="1">
      <alignment horizontal="left"/>
      <protection/>
    </xf>
    <xf numFmtId="0" fontId="39" fillId="0" borderId="15" xfId="107" applyFont="1" applyBorder="1" applyAlignment="1">
      <alignment horizontal="left" vertical="distributed"/>
      <protection/>
    </xf>
    <xf numFmtId="0" fontId="33" fillId="0" borderId="15" xfId="107" applyFont="1" applyBorder="1" applyAlignment="1">
      <alignment horizontal="left" wrapText="1"/>
      <protection/>
    </xf>
    <xf numFmtId="0" fontId="39" fillId="0" borderId="15" xfId="107" applyFont="1" applyBorder="1" applyAlignment="1">
      <alignment horizontal="left"/>
      <protection/>
    </xf>
    <xf numFmtId="0" fontId="40" fillId="20" borderId="51" xfId="107" applyFont="1" applyFill="1" applyBorder="1" applyAlignment="1">
      <alignment horizontal="center" vertical="center"/>
      <protection/>
    </xf>
    <xf numFmtId="3" fontId="39" fillId="0" borderId="52" xfId="107" applyNumberFormat="1" applyFont="1" applyBorder="1">
      <alignment/>
      <protection/>
    </xf>
    <xf numFmtId="3" fontId="33" fillId="0" borderId="28" xfId="107" applyNumberFormat="1" applyFont="1" applyBorder="1">
      <alignment/>
      <protection/>
    </xf>
    <xf numFmtId="0" fontId="39" fillId="0" borderId="14" xfId="107" applyFont="1" applyBorder="1">
      <alignment/>
      <protection/>
    </xf>
    <xf numFmtId="3" fontId="40" fillId="0" borderId="15" xfId="107" applyNumberFormat="1" applyFont="1" applyBorder="1">
      <alignment/>
      <protection/>
    </xf>
    <xf numFmtId="0" fontId="1" fillId="0" borderId="33" xfId="107" applyFont="1" applyBorder="1">
      <alignment/>
      <protection/>
    </xf>
    <xf numFmtId="0" fontId="40" fillId="0" borderId="13" xfId="107" applyFont="1" applyBorder="1" applyAlignment="1">
      <alignment horizontal="left"/>
      <protection/>
    </xf>
    <xf numFmtId="3" fontId="1" fillId="0" borderId="44" xfId="107" applyNumberFormat="1" applyFont="1" applyBorder="1">
      <alignment/>
      <protection/>
    </xf>
    <xf numFmtId="3" fontId="1" fillId="0" borderId="11" xfId="107" applyNumberFormat="1" applyFont="1" applyBorder="1">
      <alignment/>
      <protection/>
    </xf>
    <xf numFmtId="3" fontId="1" fillId="0" borderId="51" xfId="107" applyNumberFormat="1" applyFont="1" applyBorder="1">
      <alignment/>
      <protection/>
    </xf>
    <xf numFmtId="0" fontId="1" fillId="0" borderId="13" xfId="107" applyFont="1" applyBorder="1">
      <alignment/>
      <protection/>
    </xf>
    <xf numFmtId="0" fontId="26" fillId="0" borderId="33" xfId="117" applyFont="1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15" fillId="0" borderId="23" xfId="117" applyBorder="1" applyAlignment="1">
      <alignment horizontal="center" vertical="center" wrapText="1"/>
      <protection/>
    </xf>
    <xf numFmtId="0" fontId="15" fillId="0" borderId="35" xfId="117" applyBorder="1" applyAlignment="1">
      <alignment horizontal="center" vertical="center" wrapText="1"/>
      <protection/>
    </xf>
    <xf numFmtId="0" fontId="26" fillId="0" borderId="33" xfId="117" applyFont="1" applyBorder="1" applyAlignment="1">
      <alignment horizontal="center" vertical="center" wrapText="1"/>
      <protection/>
    </xf>
    <xf numFmtId="0" fontId="26" fillId="0" borderId="13" xfId="117" applyFont="1" applyBorder="1" applyAlignment="1">
      <alignment horizontal="center" vertical="center" wrapText="1"/>
      <protection/>
    </xf>
    <xf numFmtId="0" fontId="1" fillId="0" borderId="14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8"/>
      <protection/>
    </xf>
    <xf numFmtId="0" fontId="15" fillId="0" borderId="14" xfId="117" applyBorder="1" applyAlignment="1" applyProtection="1">
      <alignment vertical="center" wrapText="1"/>
      <protection locked="0"/>
    </xf>
    <xf numFmtId="0" fontId="15" fillId="0" borderId="15" xfId="117" applyBorder="1" applyAlignment="1" applyProtection="1">
      <alignment vertical="center" wrapText="1"/>
      <protection locked="0"/>
    </xf>
    <xf numFmtId="0" fontId="15" fillId="0" borderId="48" xfId="117" applyBorder="1" applyAlignment="1" applyProtection="1">
      <alignment vertical="center" wrapText="1"/>
      <protection locked="0"/>
    </xf>
    <xf numFmtId="0" fontId="26" fillId="0" borderId="54" xfId="117" applyFont="1" applyBorder="1" applyAlignment="1">
      <alignment vertical="center" wrapText="1"/>
      <protection/>
    </xf>
    <xf numFmtId="0" fontId="26" fillId="0" borderId="16" xfId="117" applyFont="1" applyBorder="1" applyAlignment="1">
      <alignment horizontal="center" vertical="center" wrapText="1"/>
      <protection/>
    </xf>
    <xf numFmtId="182" fontId="15" fillId="0" borderId="36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37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37" xfId="117" applyNumberFormat="1" applyBorder="1" applyAlignment="1" applyProtection="1">
      <alignment horizontal="right" vertical="center" wrapText="1" indent="1"/>
      <protection locked="0"/>
    </xf>
    <xf numFmtId="180" fontId="15" fillId="0" borderId="47" xfId="117" applyNumberFormat="1" applyBorder="1" applyAlignment="1" applyProtection="1">
      <alignment horizontal="right" vertical="center" wrapText="1" indent="1"/>
      <protection locked="0"/>
    </xf>
    <xf numFmtId="1" fontId="26" fillId="0" borderId="55" xfId="117" applyNumberFormat="1" applyFont="1" applyBorder="1" applyAlignment="1">
      <alignment vertical="center" wrapText="1"/>
      <protection/>
    </xf>
    <xf numFmtId="182" fontId="15" fillId="0" borderId="15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15" xfId="117" applyNumberFormat="1" applyBorder="1" applyAlignment="1" applyProtection="1">
      <alignment horizontal="right" vertical="center" wrapText="1" indent="1"/>
      <protection locked="0"/>
    </xf>
    <xf numFmtId="180" fontId="15" fillId="0" borderId="48" xfId="117" applyNumberFormat="1" applyBorder="1" applyAlignment="1" applyProtection="1">
      <alignment horizontal="right" vertical="center" wrapText="1" indent="1"/>
      <protection locked="0"/>
    </xf>
    <xf numFmtId="180" fontId="26" fillId="0" borderId="54" xfId="117" applyNumberFormat="1" applyFont="1" applyBorder="1" applyAlignment="1">
      <alignment vertical="center" wrapText="1"/>
      <protection/>
    </xf>
    <xf numFmtId="180" fontId="44" fillId="0" borderId="33" xfId="117" applyNumberFormat="1" applyFont="1" applyBorder="1" applyAlignment="1">
      <alignment horizontal="center" vertical="center" wrapText="1"/>
      <protection/>
    </xf>
    <xf numFmtId="180" fontId="44" fillId="0" borderId="34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9" fillId="0" borderId="39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56" xfId="117" applyNumberFormat="1" applyFont="1" applyBorder="1" applyAlignment="1">
      <alignment horizontal="center" vertical="center" wrapText="1"/>
      <protection/>
    </xf>
    <xf numFmtId="182" fontId="49" fillId="0" borderId="57" xfId="68" applyNumberFormat="1" applyFont="1" applyBorder="1" applyAlignment="1" applyProtection="1">
      <alignment horizontal="center" vertical="center" wrapText="1"/>
      <protection locked="0"/>
    </xf>
    <xf numFmtId="182" fontId="15" fillId="0" borderId="20" xfId="68" applyNumberFormat="1" applyFont="1" applyBorder="1" applyAlignment="1" applyProtection="1">
      <alignment horizontal="center" vertical="center" wrapText="1"/>
      <protection locked="0"/>
    </xf>
    <xf numFmtId="182" fontId="26" fillId="0" borderId="20" xfId="68" applyNumberFormat="1" applyFont="1" applyBorder="1" applyAlignment="1" applyProtection="1">
      <alignment horizontal="center" vertical="center" wrapText="1"/>
      <protection locked="0"/>
    </xf>
    <xf numFmtId="182" fontId="15" fillId="0" borderId="20" xfId="68" applyNumberFormat="1" applyFont="1" applyBorder="1" applyAlignment="1" applyProtection="1">
      <alignment horizontal="center" vertical="center" wrapText="1"/>
      <protection locked="0"/>
    </xf>
    <xf numFmtId="182" fontId="15" fillId="0" borderId="58" xfId="68" applyNumberFormat="1" applyFont="1" applyBorder="1" applyAlignment="1" applyProtection="1">
      <alignment horizontal="center" vertical="center" wrapText="1"/>
      <protection locked="0"/>
    </xf>
    <xf numFmtId="182" fontId="68" fillId="25" borderId="51" xfId="68" applyNumberFormat="1" applyFont="1" applyFill="1" applyBorder="1" applyAlignment="1">
      <alignment horizontal="left" vertical="center" wrapText="1" indent="2"/>
    </xf>
    <xf numFmtId="182" fontId="49" fillId="0" borderId="14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4" fillId="0" borderId="15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9" fillId="0" borderId="39" xfId="68" applyNumberFormat="1" applyFont="1" applyBorder="1" applyAlignment="1">
      <alignment vertical="center" wrapText="1"/>
    </xf>
    <xf numFmtId="182" fontId="68" fillId="0" borderId="13" xfId="68" applyNumberFormat="1" applyFont="1" applyBorder="1" applyAlignment="1">
      <alignment vertical="center" wrapText="1"/>
    </xf>
    <xf numFmtId="182" fontId="49" fillId="0" borderId="57" xfId="68" applyNumberFormat="1" applyFont="1" applyBorder="1" applyAlignment="1">
      <alignment vertical="center" wrapText="1"/>
    </xf>
    <xf numFmtId="182" fontId="49" fillId="0" borderId="20" xfId="68" applyNumberFormat="1" applyFont="1" applyBorder="1" applyAlignment="1">
      <alignment vertical="center" wrapText="1"/>
    </xf>
    <xf numFmtId="182" fontId="44" fillId="0" borderId="20" xfId="68" applyNumberFormat="1" applyFont="1" applyBorder="1" applyAlignment="1">
      <alignment vertical="center" wrapText="1"/>
    </xf>
    <xf numFmtId="182" fontId="49" fillId="0" borderId="20" xfId="68" applyNumberFormat="1" applyFont="1" applyBorder="1" applyAlignment="1">
      <alignment vertical="center" wrapText="1"/>
    </xf>
    <xf numFmtId="182" fontId="49" fillId="0" borderId="58" xfId="68" applyNumberFormat="1" applyFont="1" applyBorder="1" applyAlignment="1" applyProtection="1">
      <alignment vertical="center" wrapText="1"/>
      <protection locked="0"/>
    </xf>
    <xf numFmtId="182" fontId="68" fillId="0" borderId="56" xfId="68" applyNumberFormat="1" applyFont="1" applyBorder="1" applyAlignment="1">
      <alignment vertical="center" wrapText="1"/>
    </xf>
    <xf numFmtId="182" fontId="49" fillId="0" borderId="59" xfId="68" applyNumberFormat="1" applyFont="1" applyBorder="1" applyAlignment="1">
      <alignment vertical="center" wrapText="1"/>
    </xf>
    <xf numFmtId="182" fontId="49" fillId="0" borderId="39" xfId="68" applyNumberFormat="1" applyFont="1" applyBorder="1" applyAlignment="1" applyProtection="1">
      <alignment vertical="center" wrapText="1"/>
      <protection locked="0"/>
    </xf>
    <xf numFmtId="182" fontId="49" fillId="0" borderId="36" xfId="68" applyNumberFormat="1" applyFont="1" applyBorder="1" applyAlignment="1">
      <alignment vertical="center" wrapText="1"/>
    </xf>
    <xf numFmtId="182" fontId="49" fillId="0" borderId="37" xfId="68" applyNumberFormat="1" applyFont="1" applyBorder="1" applyAlignment="1">
      <alignment vertical="center" wrapText="1"/>
    </xf>
    <xf numFmtId="182" fontId="44" fillId="0" borderId="37" xfId="68" applyNumberFormat="1" applyFont="1" applyBorder="1" applyAlignment="1">
      <alignment vertical="center" wrapText="1"/>
    </xf>
    <xf numFmtId="182" fontId="49" fillId="0" borderId="37" xfId="68" applyNumberFormat="1" applyFont="1" applyBorder="1" applyAlignment="1">
      <alignment vertical="center" wrapText="1"/>
    </xf>
    <xf numFmtId="182" fontId="49" fillId="0" borderId="38" xfId="68" applyNumberFormat="1" applyFont="1" applyBorder="1" applyAlignment="1">
      <alignment vertical="center" wrapText="1"/>
    </xf>
    <xf numFmtId="182" fontId="68" fillId="0" borderId="16" xfId="68" applyNumberFormat="1" applyFont="1" applyBorder="1" applyAlignment="1">
      <alignment vertical="center" wrapText="1"/>
    </xf>
    <xf numFmtId="180" fontId="44" fillId="0" borderId="16" xfId="117" applyNumberFormat="1" applyFont="1" applyBorder="1" applyAlignment="1">
      <alignment horizontal="center" vertical="center" wrapText="1"/>
      <protection/>
    </xf>
    <xf numFmtId="0" fontId="49" fillId="0" borderId="14" xfId="116" applyFont="1" applyBorder="1" applyAlignment="1">
      <alignment horizontal="center" vertical="center"/>
      <protection/>
    </xf>
    <xf numFmtId="182" fontId="49" fillId="0" borderId="52" xfId="68" applyNumberFormat="1" applyFont="1" applyBorder="1" applyAlignment="1" applyProtection="1">
      <alignment/>
      <protection locked="0"/>
    </xf>
    <xf numFmtId="182" fontId="49" fillId="0" borderId="57" xfId="68" applyNumberFormat="1" applyFont="1" applyBorder="1" applyAlignment="1" applyProtection="1">
      <alignment/>
      <protection locked="0"/>
    </xf>
    <xf numFmtId="182" fontId="49" fillId="0" borderId="36" xfId="68" applyNumberFormat="1" applyFont="1" applyBorder="1" applyAlignment="1" applyProtection="1">
      <alignment/>
      <protection locked="0"/>
    </xf>
    <xf numFmtId="0" fontId="49" fillId="0" borderId="39" xfId="116" applyFont="1" applyBorder="1" applyAlignment="1">
      <alignment horizontal="center" vertical="center"/>
      <protection/>
    </xf>
    <xf numFmtId="0" fontId="48" fillId="0" borderId="10" xfId="116" applyFont="1" applyBorder="1">
      <alignment/>
      <protection/>
    </xf>
    <xf numFmtId="0" fontId="48" fillId="0" borderId="51" xfId="116" applyFont="1" applyBorder="1">
      <alignment/>
      <protection/>
    </xf>
    <xf numFmtId="0" fontId="48" fillId="0" borderId="56" xfId="116" applyFont="1" applyBorder="1">
      <alignment/>
      <protection/>
    </xf>
    <xf numFmtId="49" fontId="15" fillId="0" borderId="28" xfId="108" applyNumberFormat="1" applyBorder="1" applyAlignment="1">
      <alignment horizontal="right"/>
      <protection/>
    </xf>
    <xf numFmtId="49" fontId="15" fillId="0" borderId="60" xfId="108" applyNumberFormat="1" applyBorder="1" applyAlignment="1">
      <alignment horizontal="right"/>
      <protection/>
    </xf>
    <xf numFmtId="0" fontId="15" fillId="0" borderId="15" xfId="108" applyBorder="1" applyAlignment="1">
      <alignment horizontal="left"/>
      <protection/>
    </xf>
    <xf numFmtId="180" fontId="15" fillId="0" borderId="15" xfId="108" applyNumberFormat="1" applyFont="1" applyBorder="1" applyAlignment="1" applyProtection="1">
      <alignment horizontal="left" vertical="center" wrapText="1" indent="1"/>
      <protection locked="0"/>
    </xf>
    <xf numFmtId="3" fontId="15" fillId="0" borderId="20" xfId="108" applyNumberFormat="1" applyBorder="1">
      <alignment/>
      <protection/>
    </xf>
    <xf numFmtId="3" fontId="15" fillId="0" borderId="58" xfId="108" applyNumberFormat="1" applyBorder="1">
      <alignment/>
      <protection/>
    </xf>
    <xf numFmtId="3" fontId="15" fillId="0" borderId="20" xfId="108" applyNumberFormat="1" applyBorder="1" applyAlignment="1" applyProtection="1">
      <alignment vertical="center" wrapText="1"/>
      <protection locked="0"/>
    </xf>
    <xf numFmtId="0" fontId="15" fillId="0" borderId="15" xfId="108" applyBorder="1">
      <alignment/>
      <protection/>
    </xf>
    <xf numFmtId="0" fontId="15" fillId="0" borderId="15" xfId="108" applyBorder="1" applyAlignment="1">
      <alignment vertical="center" wrapText="1"/>
      <protection/>
    </xf>
    <xf numFmtId="0" fontId="15" fillId="0" borderId="39" xfId="108" applyBorder="1">
      <alignment/>
      <protection/>
    </xf>
    <xf numFmtId="3" fontId="15" fillId="0" borderId="57" xfId="108" applyNumberFormat="1" applyBorder="1">
      <alignment/>
      <protection/>
    </xf>
    <xf numFmtId="0" fontId="44" fillId="0" borderId="13" xfId="108" applyFont="1" applyBorder="1" applyAlignment="1">
      <alignment horizontal="center"/>
      <protection/>
    </xf>
    <xf numFmtId="0" fontId="44" fillId="0" borderId="56" xfId="108" applyFont="1" applyBorder="1" applyAlignment="1">
      <alignment horizontal="center"/>
      <protection/>
    </xf>
    <xf numFmtId="3" fontId="24" fillId="0" borderId="60" xfId="114" applyNumberFormat="1" applyFont="1" applyBorder="1" applyAlignment="1">
      <alignment horizontal="right"/>
      <protection/>
    </xf>
    <xf numFmtId="0" fontId="24" fillId="21" borderId="44" xfId="114" applyFont="1" applyFill="1" applyBorder="1" applyAlignment="1">
      <alignment horizontal="right"/>
      <protection/>
    </xf>
    <xf numFmtId="3" fontId="24" fillId="21" borderId="51" xfId="114" applyNumberFormat="1" applyFont="1" applyFill="1" applyBorder="1" applyAlignment="1">
      <alignment horizontal="right"/>
      <protection/>
    </xf>
    <xf numFmtId="0" fontId="24" fillId="0" borderId="23" xfId="114" applyFont="1" applyBorder="1" applyAlignment="1">
      <alignment horizontal="center"/>
      <protection/>
    </xf>
    <xf numFmtId="0" fontId="24" fillId="0" borderId="35" xfId="114" applyFont="1" applyBorder="1" applyAlignment="1">
      <alignment horizontal="center"/>
      <protection/>
    </xf>
    <xf numFmtId="0" fontId="27" fillId="21" borderId="33" xfId="114" applyFont="1" applyFill="1" applyBorder="1" applyAlignment="1">
      <alignment horizontal="center"/>
      <protection/>
    </xf>
    <xf numFmtId="0" fontId="27" fillId="0" borderId="17" xfId="114" applyFont="1" applyBorder="1" applyAlignment="1">
      <alignment horizontal="right"/>
      <protection/>
    </xf>
    <xf numFmtId="0" fontId="24" fillId="0" borderId="14" xfId="114" applyFont="1" applyBorder="1" applyAlignment="1">
      <alignment horizontal="left"/>
      <protection/>
    </xf>
    <xf numFmtId="0" fontId="24" fillId="0" borderId="39" xfId="114" applyFont="1" applyBorder="1" applyAlignment="1">
      <alignment horizontal="left"/>
      <protection/>
    </xf>
    <xf numFmtId="0" fontId="24" fillId="21" borderId="13" xfId="114" applyFont="1" applyFill="1" applyBorder="1" applyAlignment="1">
      <alignment horizontal="left"/>
      <protection/>
    </xf>
    <xf numFmtId="0" fontId="27" fillId="0" borderId="15" xfId="114" applyFont="1" applyBorder="1" applyAlignment="1">
      <alignment horizontal="center"/>
      <protection/>
    </xf>
    <xf numFmtId="0" fontId="27" fillId="0" borderId="39" xfId="114" applyFont="1" applyBorder="1" applyAlignment="1">
      <alignment horizontal="center"/>
      <protection/>
    </xf>
    <xf numFmtId="0" fontId="27" fillId="21" borderId="13" xfId="114" applyFont="1" applyFill="1" applyBorder="1" applyAlignment="1">
      <alignment horizontal="center"/>
      <protection/>
    </xf>
    <xf numFmtId="0" fontId="28" fillId="0" borderId="38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35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3" fontId="24" fillId="0" borderId="38" xfId="0" applyNumberFormat="1" applyFont="1" applyBorder="1" applyAlignment="1">
      <alignment horizontal="right" wrapText="1"/>
    </xf>
    <xf numFmtId="3" fontId="24" fillId="0" borderId="39" xfId="0" applyNumberFormat="1" applyFont="1" applyBorder="1" applyAlignment="1">
      <alignment horizontal="right" wrapText="1"/>
    </xf>
    <xf numFmtId="0" fontId="36" fillId="0" borderId="3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39" fillId="0" borderId="39" xfId="107" applyFont="1" applyBorder="1" applyAlignment="1">
      <alignment horizontal="left" wrapText="1"/>
      <protection/>
    </xf>
    <xf numFmtId="3" fontId="33" fillId="0" borderId="24" xfId="107" applyNumberFormat="1" applyFont="1" applyBorder="1">
      <alignment/>
      <protection/>
    </xf>
    <xf numFmtId="3" fontId="40" fillId="0" borderId="39" xfId="107" applyNumberFormat="1" applyFont="1" applyBorder="1">
      <alignment/>
      <protection/>
    </xf>
    <xf numFmtId="0" fontId="60" fillId="0" borderId="33" xfId="107" applyFont="1" applyBorder="1" applyAlignment="1">
      <alignment horizontal="center"/>
      <protection/>
    </xf>
    <xf numFmtId="0" fontId="54" fillId="0" borderId="13" xfId="107" applyFont="1" applyBorder="1" applyAlignment="1">
      <alignment horizontal="left"/>
      <protection/>
    </xf>
    <xf numFmtId="3" fontId="41" fillId="0" borderId="44" xfId="107" applyNumberFormat="1" applyFont="1" applyBorder="1">
      <alignment/>
      <protection/>
    </xf>
    <xf numFmtId="3" fontId="41" fillId="0" borderId="11" xfId="107" applyNumberFormat="1" applyFont="1" applyBorder="1">
      <alignment/>
      <protection/>
    </xf>
    <xf numFmtId="3" fontId="41" fillId="0" borderId="51" xfId="107" applyNumberFormat="1" applyFont="1" applyBorder="1">
      <alignment/>
      <protection/>
    </xf>
    <xf numFmtId="3" fontId="54" fillId="0" borderId="13" xfId="107" applyNumberFormat="1" applyFont="1" applyBorder="1">
      <alignment/>
      <protection/>
    </xf>
    <xf numFmtId="0" fontId="33" fillId="0" borderId="39" xfId="107" applyFont="1" applyBorder="1" applyAlignment="1">
      <alignment horizontal="left" wrapText="1"/>
      <protection/>
    </xf>
    <xf numFmtId="0" fontId="1" fillId="0" borderId="52" xfId="107" applyFont="1" applyBorder="1">
      <alignment/>
      <protection/>
    </xf>
    <xf numFmtId="0" fontId="33" fillId="0" borderId="49" xfId="107" applyFont="1" applyBorder="1">
      <alignment/>
      <protection/>
    </xf>
    <xf numFmtId="0" fontId="33" fillId="0" borderId="50" xfId="107" applyFont="1" applyBorder="1">
      <alignment/>
      <protection/>
    </xf>
    <xf numFmtId="0" fontId="33" fillId="0" borderId="52" xfId="107" applyFont="1" applyBorder="1">
      <alignment/>
      <protection/>
    </xf>
    <xf numFmtId="49" fontId="15" fillId="0" borderId="60" xfId="108" applyNumberFormat="1" applyBorder="1">
      <alignment/>
      <protection/>
    </xf>
    <xf numFmtId="0" fontId="26" fillId="0" borderId="13" xfId="108" applyFont="1" applyBorder="1" applyAlignment="1">
      <alignment horizontal="left"/>
      <protection/>
    </xf>
    <xf numFmtId="3" fontId="26" fillId="0" borderId="13" xfId="108" applyNumberFormat="1" applyFont="1" applyBorder="1">
      <alignment/>
      <protection/>
    </xf>
    <xf numFmtId="0" fontId="1" fillId="0" borderId="45" xfId="0" applyFont="1" applyBorder="1" applyAlignment="1">
      <alignment horizontal="justify"/>
    </xf>
    <xf numFmtId="0" fontId="38" fillId="0" borderId="61" xfId="106" applyFont="1" applyBorder="1" applyAlignment="1">
      <alignment vertical="center"/>
      <protection/>
    </xf>
    <xf numFmtId="0" fontId="34" fillId="21" borderId="33" xfId="106" applyFont="1" applyFill="1" applyBorder="1" applyAlignment="1">
      <alignment vertical="center"/>
      <protection/>
    </xf>
    <xf numFmtId="3" fontId="34" fillId="21" borderId="33" xfId="109" applyNumberFormat="1" applyFont="1" applyFill="1" applyBorder="1">
      <alignment/>
      <protection/>
    </xf>
    <xf numFmtId="3" fontId="34" fillId="21" borderId="16" xfId="109" applyNumberFormat="1" applyFont="1" applyFill="1" applyBorder="1">
      <alignment/>
      <protection/>
    </xf>
    <xf numFmtId="3" fontId="34" fillId="21" borderId="13" xfId="109" applyNumberFormat="1" applyFont="1" applyFill="1" applyBorder="1">
      <alignment/>
      <protection/>
    </xf>
    <xf numFmtId="0" fontId="1" fillId="0" borderId="35" xfId="106" applyFont="1" applyBorder="1" applyAlignment="1">
      <alignment vertical="center"/>
      <protection/>
    </xf>
    <xf numFmtId="3" fontId="34" fillId="21" borderId="56" xfId="109" applyNumberFormat="1" applyFont="1" applyFill="1" applyBorder="1">
      <alignment/>
      <protection/>
    </xf>
    <xf numFmtId="169" fontId="33" fillId="0" borderId="61" xfId="106" applyNumberFormat="1" applyFont="1" applyBorder="1" applyAlignment="1">
      <alignment vertical="center"/>
      <protection/>
    </xf>
    <xf numFmtId="169" fontId="34" fillId="21" borderId="33" xfId="109" applyNumberFormat="1" applyFont="1" applyFill="1" applyBorder="1">
      <alignment/>
      <protection/>
    </xf>
    <xf numFmtId="3" fontId="34" fillId="21" borderId="16" xfId="106" applyNumberFormat="1" applyFont="1" applyFill="1" applyBorder="1" applyAlignment="1">
      <alignment vertical="center"/>
      <protection/>
    </xf>
    <xf numFmtId="0" fontId="34" fillId="21" borderId="13" xfId="115" applyFont="1" applyFill="1" applyBorder="1">
      <alignment/>
      <protection/>
    </xf>
    <xf numFmtId="169" fontId="34" fillId="21" borderId="56" xfId="109" applyNumberFormat="1" applyFont="1" applyFill="1" applyBorder="1">
      <alignment/>
      <protection/>
    </xf>
    <xf numFmtId="0" fontId="57" fillId="20" borderId="34" xfId="109" applyFont="1" applyFill="1" applyBorder="1">
      <alignment/>
      <protection/>
    </xf>
    <xf numFmtId="0" fontId="33" fillId="0" borderId="33" xfId="119" applyFont="1" applyBorder="1">
      <alignment/>
      <protection/>
    </xf>
    <xf numFmtId="3" fontId="42" fillId="0" borderId="16" xfId="119" applyNumberFormat="1" applyFont="1" applyBorder="1">
      <alignment/>
      <protection/>
    </xf>
    <xf numFmtId="0" fontId="33" fillId="0" borderId="13" xfId="119" applyFont="1" applyBorder="1">
      <alignment/>
      <protection/>
    </xf>
    <xf numFmtId="180" fontId="15" fillId="0" borderId="0" xfId="117" applyNumberFormat="1" applyAlignment="1">
      <alignment horizontal="right" vertical="center"/>
      <protection/>
    </xf>
    <xf numFmtId="180" fontId="26" fillId="0" borderId="14" xfId="117" applyNumberFormat="1" applyFont="1" applyBorder="1" applyAlignment="1">
      <alignment horizontal="left" vertical="center" wrapText="1" indent="1"/>
      <protection/>
    </xf>
    <xf numFmtId="180" fontId="26" fillId="0" borderId="45" xfId="117" applyNumberFormat="1" applyFont="1" applyBorder="1" applyAlignment="1">
      <alignment horizontal="left" vertical="center" wrapText="1" indent="1"/>
      <protection/>
    </xf>
    <xf numFmtId="180" fontId="15" fillId="0" borderId="59" xfId="117" applyNumberFormat="1" applyBorder="1" applyAlignment="1">
      <alignment horizontal="left" vertical="center" wrapText="1" indent="1"/>
      <protection/>
    </xf>
    <xf numFmtId="180" fontId="26" fillId="0" borderId="59" xfId="117" applyNumberFormat="1" applyFont="1" applyBorder="1" applyAlignment="1">
      <alignment horizontal="left" vertical="center" wrapText="1" indent="1"/>
      <protection/>
    </xf>
    <xf numFmtId="180" fontId="26" fillId="0" borderId="54" xfId="117" applyNumberFormat="1" applyFont="1" applyBorder="1" applyAlignment="1">
      <alignment horizontal="left" vertical="center" wrapText="1" indent="1"/>
      <protection/>
    </xf>
    <xf numFmtId="180" fontId="15" fillId="0" borderId="39" xfId="117" applyNumberFormat="1" applyBorder="1" applyAlignment="1">
      <alignment horizontal="left" vertical="center" wrapText="1" indent="1"/>
      <protection/>
    </xf>
    <xf numFmtId="180" fontId="49" fillId="0" borderId="38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39" xfId="117" applyNumberFormat="1" applyFont="1" applyBorder="1" applyAlignment="1">
      <alignment horizontal="left" vertical="center" wrapText="1" indent="1"/>
      <protection/>
    </xf>
    <xf numFmtId="180" fontId="44" fillId="0" borderId="39" xfId="117" applyNumberFormat="1" applyFont="1" applyBorder="1" applyAlignment="1">
      <alignment horizontal="left" vertical="center" wrapText="1" indent="1"/>
      <protection/>
    </xf>
    <xf numFmtId="180" fontId="44" fillId="0" borderId="62" xfId="117" applyNumberFormat="1" applyFont="1" applyBorder="1" applyAlignment="1">
      <alignment horizontal="left" vertical="center" wrapText="1" indent="1"/>
      <protection/>
    </xf>
    <xf numFmtId="180" fontId="44" fillId="0" borderId="63" xfId="117" applyNumberFormat="1" applyFont="1" applyBorder="1" applyAlignment="1">
      <alignment horizontal="right" vertical="center" wrapText="1" indent="1"/>
      <protection/>
    </xf>
    <xf numFmtId="180" fontId="26" fillId="0" borderId="55" xfId="117" applyNumberFormat="1" applyFont="1" applyBorder="1" applyAlignment="1">
      <alignment horizontal="right" vertical="center" wrapText="1" indent="1"/>
      <protection/>
    </xf>
    <xf numFmtId="180" fontId="49" fillId="0" borderId="39" xfId="117" applyNumberFormat="1" applyFont="1" applyBorder="1" applyAlignment="1" applyProtection="1">
      <alignment vertical="center" wrapText="1"/>
      <protection locked="0"/>
    </xf>
    <xf numFmtId="0" fontId="25" fillId="0" borderId="0" xfId="114" applyFont="1" applyAlignment="1">
      <alignment horizontal="right"/>
      <protection/>
    </xf>
    <xf numFmtId="0" fontId="28" fillId="0" borderId="0" xfId="114" applyFont="1" applyAlignment="1">
      <alignment horizontal="right"/>
      <protection/>
    </xf>
    <xf numFmtId="180" fontId="48" fillId="0" borderId="33" xfId="117" applyNumberFormat="1" applyFont="1" applyBorder="1" applyAlignment="1">
      <alignment horizontal="center" vertical="center"/>
      <protection/>
    </xf>
    <xf numFmtId="180" fontId="48" fillId="0" borderId="16" xfId="117" applyNumberFormat="1" applyFont="1" applyBorder="1" applyAlignment="1">
      <alignment horizontal="center" vertical="center"/>
      <protection/>
    </xf>
    <xf numFmtId="182" fontId="49" fillId="0" borderId="64" xfId="68" applyNumberFormat="1" applyFont="1" applyBorder="1" applyAlignment="1">
      <alignment vertical="center" wrapText="1"/>
    </xf>
    <xf numFmtId="182" fontId="49" fillId="0" borderId="38" xfId="68" applyNumberFormat="1" applyFont="1" applyBorder="1" applyAlignment="1" applyProtection="1">
      <alignment vertical="center" wrapText="1"/>
      <protection locked="0"/>
    </xf>
    <xf numFmtId="180" fontId="48" fillId="0" borderId="13" xfId="117" applyNumberFormat="1" applyFont="1" applyBorder="1" applyAlignment="1">
      <alignment horizontal="center" vertical="center"/>
      <protection/>
    </xf>
    <xf numFmtId="3" fontId="28" fillId="0" borderId="37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7" fillId="0" borderId="22" xfId="0" applyFont="1" applyBorder="1" applyAlignment="1">
      <alignment wrapText="1"/>
    </xf>
    <xf numFmtId="0" fontId="70" fillId="0" borderId="0" xfId="117" applyFont="1" applyAlignment="1">
      <alignment horizontal="right" wrapText="1"/>
      <protection/>
    </xf>
    <xf numFmtId="0" fontId="38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59" fillId="0" borderId="0" xfId="102" applyFont="1">
      <alignment/>
      <protection/>
    </xf>
    <xf numFmtId="0" fontId="43" fillId="0" borderId="65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74" fillId="0" borderId="13" xfId="102" applyFont="1" applyBorder="1" applyAlignment="1">
      <alignment horizontal="center" wrapText="1"/>
      <protection/>
    </xf>
    <xf numFmtId="0" fontId="74" fillId="21" borderId="13" xfId="102" applyFont="1" applyFill="1" applyBorder="1" applyAlignment="1">
      <alignment horizontal="center" wrapText="1"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0" borderId="18" xfId="112" applyFont="1" applyBorder="1">
      <alignment/>
      <protection/>
    </xf>
    <xf numFmtId="0" fontId="42" fillId="0" borderId="18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74" fillId="0" borderId="33" xfId="102" applyFont="1" applyBorder="1" applyAlignment="1">
      <alignment horizontal="center" wrapText="1"/>
      <protection/>
    </xf>
    <xf numFmtId="0" fontId="74" fillId="0" borderId="16" xfId="102" applyFont="1" applyBorder="1" applyAlignment="1">
      <alignment horizontal="center" wrapText="1"/>
      <protection/>
    </xf>
    <xf numFmtId="0" fontId="76" fillId="0" borderId="0" xfId="112" applyFont="1">
      <alignment/>
      <protection/>
    </xf>
    <xf numFmtId="0" fontId="53" fillId="0" borderId="50" xfId="112" applyFont="1" applyBorder="1" applyAlignment="1">
      <alignment horizontal="center" vertical="distributed"/>
      <protection/>
    </xf>
    <xf numFmtId="0" fontId="39" fillId="0" borderId="50" xfId="119" applyFont="1" applyBorder="1" applyAlignment="1">
      <alignment horizontal="left" vertical="center" wrapText="1"/>
      <protection/>
    </xf>
    <xf numFmtId="3" fontId="39" fillId="0" borderId="50" xfId="119" applyNumberFormat="1" applyFont="1" applyBorder="1" applyAlignment="1">
      <alignment horizontal="right" vertical="center"/>
      <protection/>
    </xf>
    <xf numFmtId="3" fontId="53" fillId="0" borderId="50" xfId="119" applyNumberFormat="1" applyFont="1" applyBorder="1" applyAlignment="1">
      <alignment horizontal="right" vertical="center"/>
      <protection/>
    </xf>
    <xf numFmtId="3" fontId="53" fillId="0" borderId="50" xfId="112" applyNumberFormat="1" applyFont="1" applyBorder="1" applyAlignment="1">
      <alignment vertical="distributed"/>
      <protection/>
    </xf>
    <xf numFmtId="3" fontId="39" fillId="0" borderId="50" xfId="112" applyNumberFormat="1" applyFont="1" applyBorder="1" applyAlignment="1">
      <alignment vertical="distributed"/>
      <protection/>
    </xf>
    <xf numFmtId="0" fontId="40" fillId="20" borderId="66" xfId="112" applyFont="1" applyFill="1" applyBorder="1" applyAlignment="1">
      <alignment horizontal="center" vertical="center" wrapText="1"/>
      <protection/>
    </xf>
    <xf numFmtId="3" fontId="56" fillId="20" borderId="19" xfId="119" applyNumberFormat="1" applyFont="1" applyFill="1" applyBorder="1" applyAlignment="1">
      <alignment horizontal="right" vertical="center"/>
      <protection/>
    </xf>
    <xf numFmtId="3" fontId="57" fillId="20" borderId="19" xfId="119" applyNumberFormat="1" applyFont="1" applyFill="1" applyBorder="1" applyAlignment="1">
      <alignment vertical="center"/>
      <protection/>
    </xf>
    <xf numFmtId="0" fontId="40" fillId="0" borderId="22" xfId="119" applyFont="1" applyBorder="1" applyAlignment="1">
      <alignment horizontal="center"/>
      <protection/>
    </xf>
    <xf numFmtId="0" fontId="54" fillId="0" borderId="22" xfId="111" applyFont="1" applyBorder="1" applyAlignment="1">
      <alignment horizontal="center"/>
      <protection/>
    </xf>
    <xf numFmtId="0" fontId="40" fillId="0" borderId="23" xfId="119" applyFont="1" applyBorder="1" applyAlignment="1">
      <alignment horizontal="left"/>
      <protection/>
    </xf>
    <xf numFmtId="0" fontId="34" fillId="0" borderId="23" xfId="119" applyFont="1" applyBorder="1" applyAlignment="1">
      <alignment horizontal="left" vertical="center"/>
      <protection/>
    </xf>
    <xf numFmtId="3" fontId="39" fillId="0" borderId="28" xfId="119" applyNumberFormat="1" applyFont="1" applyBorder="1" applyAlignment="1">
      <alignment vertical="center"/>
      <protection/>
    </xf>
    <xf numFmtId="3" fontId="39" fillId="0" borderId="28" xfId="111" applyNumberFormat="1" applyFont="1" applyBorder="1" applyAlignment="1">
      <alignment horizontal="right"/>
      <protection/>
    </xf>
    <xf numFmtId="3" fontId="39" fillId="0" borderId="28" xfId="119" applyNumberFormat="1" applyFont="1" applyBorder="1" applyAlignment="1">
      <alignment horizontal="right" vertical="center"/>
      <protection/>
    </xf>
    <xf numFmtId="3" fontId="54" fillId="0" borderId="28" xfId="119" applyNumberFormat="1" applyFont="1" applyBorder="1" applyAlignment="1">
      <alignment horizontal="right" vertical="center"/>
      <protection/>
    </xf>
    <xf numFmtId="3" fontId="40" fillId="0" borderId="28" xfId="119" applyNumberFormat="1" applyFont="1" applyBorder="1" applyAlignment="1">
      <alignment horizontal="right" vertical="center"/>
      <protection/>
    </xf>
    <xf numFmtId="3" fontId="54" fillId="0" borderId="28" xfId="119" applyNumberFormat="1" applyFont="1" applyBorder="1" applyAlignment="1">
      <alignment vertical="center"/>
      <protection/>
    </xf>
    <xf numFmtId="3" fontId="40" fillId="0" borderId="28" xfId="119" applyNumberFormat="1" applyFont="1" applyBorder="1" applyAlignment="1">
      <alignment vertical="center"/>
      <protection/>
    </xf>
    <xf numFmtId="3" fontId="56" fillId="20" borderId="28" xfId="119" applyNumberFormat="1" applyFont="1" applyFill="1" applyBorder="1">
      <alignment/>
      <protection/>
    </xf>
    <xf numFmtId="3" fontId="53" fillId="0" borderId="28" xfId="119" applyNumberFormat="1" applyFont="1" applyBorder="1" applyAlignment="1">
      <alignment vertical="center"/>
      <protection/>
    </xf>
    <xf numFmtId="0" fontId="40" fillId="0" borderId="35" xfId="119" applyFont="1" applyBorder="1" applyAlignment="1">
      <alignment horizontal="center" vertical="center"/>
      <protection/>
    </xf>
    <xf numFmtId="0" fontId="40" fillId="0" borderId="32" xfId="119" applyFont="1" applyBorder="1" applyAlignment="1">
      <alignment horizontal="center" vertical="center"/>
      <protection/>
    </xf>
    <xf numFmtId="3" fontId="40" fillId="0" borderId="24" xfId="119" applyNumberFormat="1" applyFont="1" applyBorder="1" applyAlignment="1">
      <alignment horizontal="right" vertical="center"/>
      <protection/>
    </xf>
    <xf numFmtId="3" fontId="40" fillId="0" borderId="67" xfId="119" applyNumberFormat="1" applyFont="1" applyBorder="1" applyAlignment="1">
      <alignment horizontal="right" vertical="center"/>
      <protection/>
    </xf>
    <xf numFmtId="0" fontId="40" fillId="0" borderId="58" xfId="119" applyFont="1" applyBorder="1" applyAlignment="1">
      <alignment horizontal="center" vertical="center"/>
      <protection/>
    </xf>
    <xf numFmtId="3" fontId="40" fillId="0" borderId="60" xfId="119" applyNumberFormat="1" applyFont="1" applyBorder="1" applyAlignment="1">
      <alignment vertical="center"/>
      <protection/>
    </xf>
    <xf numFmtId="3" fontId="40" fillId="0" borderId="24" xfId="119" applyNumberFormat="1" applyFont="1" applyBorder="1" applyAlignment="1">
      <alignment vertical="center"/>
      <protection/>
    </xf>
    <xf numFmtId="3" fontId="40" fillId="0" borderId="67" xfId="119" applyNumberFormat="1" applyFont="1" applyBorder="1" applyAlignment="1">
      <alignment vertical="center"/>
      <protection/>
    </xf>
    <xf numFmtId="0" fontId="42" fillId="20" borderId="10" xfId="119" applyFont="1" applyFill="1" applyBorder="1" applyAlignment="1">
      <alignment horizontal="left" vertical="center"/>
      <protection/>
    </xf>
    <xf numFmtId="0" fontId="42" fillId="20" borderId="11" xfId="119" applyFont="1" applyFill="1" applyBorder="1" applyAlignment="1">
      <alignment horizontal="left" vertical="center"/>
      <protection/>
    </xf>
    <xf numFmtId="3" fontId="42" fillId="20" borderId="11" xfId="119" applyNumberFormat="1" applyFont="1" applyFill="1" applyBorder="1" applyAlignment="1">
      <alignment vertical="center"/>
      <protection/>
    </xf>
    <xf numFmtId="3" fontId="42" fillId="20" borderId="12" xfId="119" applyNumberFormat="1" applyFont="1" applyFill="1" applyBorder="1" applyAlignment="1">
      <alignment vertical="center"/>
      <protection/>
    </xf>
    <xf numFmtId="3" fontId="42" fillId="20" borderId="51" xfId="119" applyNumberFormat="1" applyFont="1" applyFill="1" applyBorder="1" applyAlignment="1">
      <alignment vertical="center"/>
      <protection/>
    </xf>
    <xf numFmtId="0" fontId="36" fillId="0" borderId="68" xfId="0" applyFont="1" applyBorder="1" applyAlignment="1">
      <alignment wrapText="1"/>
    </xf>
    <xf numFmtId="0" fontId="36" fillId="0" borderId="62" xfId="0" applyFont="1" applyBorder="1" applyAlignment="1">
      <alignment wrapText="1"/>
    </xf>
    <xf numFmtId="3" fontId="52" fillId="0" borderId="63" xfId="0" applyNumberFormat="1" applyFont="1" applyBorder="1" applyAlignment="1">
      <alignment horizontal="right" wrapText="1"/>
    </xf>
    <xf numFmtId="0" fontId="27" fillId="0" borderId="28" xfId="0" applyFont="1" applyBorder="1" applyAlignment="1">
      <alignment wrapText="1"/>
    </xf>
    <xf numFmtId="0" fontId="33" fillId="0" borderId="59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0" fillId="0" borderId="59" xfId="0" applyBorder="1" applyAlignment="1">
      <alignment/>
    </xf>
    <xf numFmtId="0" fontId="0" fillId="0" borderId="15" xfId="0" applyBorder="1" applyAlignment="1">
      <alignment/>
    </xf>
    <xf numFmtId="0" fontId="33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75" fillId="0" borderId="10" xfId="0" applyFont="1" applyBorder="1" applyAlignment="1">
      <alignment/>
    </xf>
    <xf numFmtId="0" fontId="75" fillId="0" borderId="51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16" xfId="0" applyFont="1" applyBorder="1" applyAlignment="1">
      <alignment/>
    </xf>
    <xf numFmtId="180" fontId="48" fillId="0" borderId="44" xfId="117" applyNumberFormat="1" applyFont="1" applyBorder="1" applyAlignment="1">
      <alignment horizontal="centerContinuous" vertical="center" wrapText="1"/>
      <protection/>
    </xf>
    <xf numFmtId="180" fontId="48" fillId="0" borderId="56" xfId="117" applyNumberFormat="1" applyFont="1" applyBorder="1" applyAlignment="1">
      <alignment horizontal="center" vertical="center" wrapText="1"/>
      <protection/>
    </xf>
    <xf numFmtId="180" fontId="44" fillId="0" borderId="56" xfId="117" applyNumberFormat="1" applyFont="1" applyBorder="1" applyAlignment="1">
      <alignment horizontal="center" vertical="center" wrapText="1"/>
      <protection/>
    </xf>
    <xf numFmtId="180" fontId="49" fillId="0" borderId="57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56" xfId="117" applyNumberFormat="1" applyFont="1" applyBorder="1" applyAlignment="1">
      <alignment horizontal="right" vertical="center" wrapText="1" indent="1"/>
      <protection/>
    </xf>
    <xf numFmtId="180" fontId="50" fillId="0" borderId="0" xfId="117" applyNumberFormat="1" applyFont="1" applyBorder="1" applyAlignment="1">
      <alignment horizontal="right" vertical="center" wrapText="1" indent="1"/>
      <protection/>
    </xf>
    <xf numFmtId="180" fontId="49" fillId="0" borderId="2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0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0" xfId="117" applyNumberFormat="1" applyFont="1" applyBorder="1" applyAlignment="1">
      <alignment horizontal="right" vertical="center" wrapText="1" indent="1"/>
      <protection/>
    </xf>
    <xf numFmtId="180" fontId="49" fillId="0" borderId="38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58" xfId="117" applyNumberFormat="1" applyFont="1" applyBorder="1" applyAlignment="1">
      <alignment horizontal="right" vertical="center" wrapText="1" indent="1"/>
      <protection/>
    </xf>
    <xf numFmtId="180" fontId="26" fillId="0" borderId="56" xfId="117" applyNumberFormat="1" applyFont="1" applyBorder="1" applyAlignment="1">
      <alignment horizontal="right" vertical="center" wrapText="1" indent="1"/>
      <protection/>
    </xf>
    <xf numFmtId="180" fontId="26" fillId="0" borderId="69" xfId="117" applyNumberFormat="1" applyFont="1" applyBorder="1" applyAlignment="1">
      <alignment horizontal="right" vertical="center" wrapText="1" indent="1"/>
      <protection/>
    </xf>
    <xf numFmtId="180" fontId="49" fillId="0" borderId="1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9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3" xfId="117" applyNumberFormat="1" applyFont="1" applyBorder="1" applyAlignment="1">
      <alignment horizontal="right" vertical="center" wrapText="1" indent="1"/>
      <protection/>
    </xf>
    <xf numFmtId="180" fontId="50" fillId="0" borderId="45" xfId="117" applyNumberFormat="1" applyFont="1" applyBorder="1" applyAlignment="1">
      <alignment horizontal="right" vertical="center" wrapText="1" indent="1"/>
      <protection/>
    </xf>
    <xf numFmtId="180" fontId="49" fillId="0" borderId="1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5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5" xfId="117" applyNumberFormat="1" applyFont="1" applyBorder="1" applyAlignment="1">
      <alignment horizontal="right" vertical="center" wrapText="1" indent="1"/>
      <protection/>
    </xf>
    <xf numFmtId="180" fontId="49" fillId="0" borderId="39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48" xfId="117" applyNumberFormat="1" applyFont="1" applyBorder="1" applyAlignment="1">
      <alignment horizontal="right" vertical="center" wrapText="1" indent="1"/>
      <protection/>
    </xf>
    <xf numFmtId="0" fontId="1" fillId="0" borderId="69" xfId="119" applyFont="1" applyBorder="1" applyAlignment="1">
      <alignment horizontal="right"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57" xfId="119" applyFont="1" applyBorder="1" applyAlignment="1">
      <alignment horizontal="left" vertical="center"/>
      <protection/>
    </xf>
    <xf numFmtId="0" fontId="34" fillId="0" borderId="36" xfId="119" applyFont="1" applyBorder="1" applyAlignment="1">
      <alignment horizontal="left" vertical="center"/>
      <protection/>
    </xf>
    <xf numFmtId="0" fontId="27" fillId="0" borderId="0" xfId="0" applyFont="1" applyAlignment="1">
      <alignment horizontal="left" wrapText="1"/>
    </xf>
    <xf numFmtId="0" fontId="27" fillId="0" borderId="69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8" fillId="0" borderId="34" xfId="113" applyFont="1" applyBorder="1" applyAlignment="1">
      <alignment horizontal="center" vertical="distributed"/>
      <protection/>
    </xf>
    <xf numFmtId="0" fontId="28" fillId="0" borderId="23" xfId="113" applyFont="1" applyBorder="1" applyAlignment="1">
      <alignment horizontal="center" vertical="distributed"/>
      <protection/>
    </xf>
    <xf numFmtId="0" fontId="28" fillId="0" borderId="23" xfId="113" applyFont="1" applyBorder="1" applyAlignment="1">
      <alignment horizontal="center"/>
      <protection/>
    </xf>
    <xf numFmtId="0" fontId="1" fillId="0" borderId="14" xfId="110" applyFont="1" applyBorder="1" applyAlignment="1">
      <alignment vertical="distributed"/>
      <protection/>
    </xf>
    <xf numFmtId="0" fontId="1" fillId="0" borderId="15" xfId="110" applyFont="1" applyBorder="1" applyAlignment="1">
      <alignment vertical="distributed"/>
      <protection/>
    </xf>
    <xf numFmtId="0" fontId="38" fillId="0" borderId="15" xfId="110" applyFont="1" applyBorder="1" applyAlignment="1">
      <alignment vertical="distributed"/>
      <protection/>
    </xf>
    <xf numFmtId="3" fontId="77" fillId="0" borderId="57" xfId="113" applyNumberFormat="1" applyFont="1" applyBorder="1">
      <alignment/>
      <protection/>
    </xf>
    <xf numFmtId="3" fontId="77" fillId="0" borderId="20" xfId="113" applyNumberFormat="1" applyFont="1" applyBorder="1">
      <alignment/>
      <protection/>
    </xf>
    <xf numFmtId="3" fontId="31" fillId="0" borderId="20" xfId="113" applyNumberFormat="1" applyFont="1" applyBorder="1">
      <alignment/>
      <protection/>
    </xf>
    <xf numFmtId="3" fontId="77" fillId="0" borderId="14" xfId="113" applyNumberFormat="1" applyFont="1" applyBorder="1">
      <alignment/>
      <protection/>
    </xf>
    <xf numFmtId="3" fontId="77" fillId="0" borderId="15" xfId="113" applyNumberFormat="1" applyFont="1" applyBorder="1">
      <alignment/>
      <protection/>
    </xf>
    <xf numFmtId="3" fontId="31" fillId="0" borderId="15" xfId="113" applyNumberFormat="1" applyFont="1" applyBorder="1">
      <alignment/>
      <protection/>
    </xf>
    <xf numFmtId="3" fontId="39" fillId="0" borderId="36" xfId="110" applyNumberFormat="1" applyFont="1" applyBorder="1">
      <alignment/>
      <protection/>
    </xf>
    <xf numFmtId="3" fontId="39" fillId="0" borderId="37" xfId="110" applyNumberFormat="1" applyFont="1" applyBorder="1">
      <alignment/>
      <protection/>
    </xf>
    <xf numFmtId="3" fontId="31" fillId="0" borderId="37" xfId="113" applyNumberFormat="1" applyFont="1" applyBorder="1">
      <alignment/>
      <protection/>
    </xf>
    <xf numFmtId="3" fontId="77" fillId="0" borderId="37" xfId="113" applyNumberFormat="1" applyFont="1" applyBorder="1">
      <alignment/>
      <protection/>
    </xf>
    <xf numFmtId="0" fontId="28" fillId="0" borderId="35" xfId="113" applyFont="1" applyBorder="1" applyAlignment="1">
      <alignment horizontal="center"/>
      <protection/>
    </xf>
    <xf numFmtId="0" fontId="38" fillId="0" borderId="39" xfId="110" applyFont="1" applyBorder="1" applyAlignment="1">
      <alignment vertical="distributed"/>
      <protection/>
    </xf>
    <xf numFmtId="3" fontId="40" fillId="0" borderId="58" xfId="110" applyNumberFormat="1" applyFont="1" applyBorder="1">
      <alignment/>
      <protection/>
    </xf>
    <xf numFmtId="3" fontId="40" fillId="0" borderId="39" xfId="110" applyNumberFormat="1" applyFont="1" applyBorder="1">
      <alignment/>
      <protection/>
    </xf>
    <xf numFmtId="3" fontId="40" fillId="0" borderId="38" xfId="110" applyNumberFormat="1" applyFont="1" applyBorder="1">
      <alignment/>
      <protection/>
    </xf>
    <xf numFmtId="0" fontId="78" fillId="20" borderId="33" xfId="113" applyFont="1" applyFill="1" applyBorder="1">
      <alignment/>
      <protection/>
    </xf>
    <xf numFmtId="0" fontId="52" fillId="20" borderId="13" xfId="113" applyFont="1" applyFill="1" applyBorder="1" applyAlignment="1">
      <alignment horizontal="left" vertical="distributed"/>
      <protection/>
    </xf>
    <xf numFmtId="3" fontId="52" fillId="20" borderId="56" xfId="113" applyNumberFormat="1" applyFont="1" applyFill="1" applyBorder="1" applyAlignment="1">
      <alignment vertical="distributed"/>
      <protection/>
    </xf>
    <xf numFmtId="3" fontId="52" fillId="20" borderId="13" xfId="113" applyNumberFormat="1" applyFont="1" applyFill="1" applyBorder="1" applyAlignment="1">
      <alignment vertical="distributed"/>
      <protection/>
    </xf>
    <xf numFmtId="3" fontId="52" fillId="20" borderId="16" xfId="113" applyNumberFormat="1" applyFont="1" applyFill="1" applyBorder="1" applyAlignment="1">
      <alignment vertical="distributed"/>
      <protection/>
    </xf>
    <xf numFmtId="3" fontId="15" fillId="0" borderId="58" xfId="108" applyNumberFormat="1" applyBorder="1" applyAlignment="1" applyProtection="1">
      <alignment vertical="center" wrapText="1"/>
      <protection locked="0"/>
    </xf>
    <xf numFmtId="3" fontId="26" fillId="0" borderId="33" xfId="108" applyNumberFormat="1" applyFont="1" applyBorder="1">
      <alignment/>
      <protection/>
    </xf>
    <xf numFmtId="0" fontId="26" fillId="0" borderId="10" xfId="108" applyFont="1" applyBorder="1" applyAlignment="1">
      <alignment vertical="center" wrapText="1"/>
      <protection/>
    </xf>
    <xf numFmtId="0" fontId="26" fillId="0" borderId="51" xfId="108" applyFont="1" applyBorder="1" applyAlignment="1">
      <alignment horizontal="center" vertical="center" wrapText="1"/>
      <protection/>
    </xf>
    <xf numFmtId="0" fontId="26" fillId="0" borderId="13" xfId="108" applyFont="1" applyBorder="1" applyAlignment="1">
      <alignment horizontal="center" vertical="center" wrapText="1"/>
      <protection/>
    </xf>
    <xf numFmtId="0" fontId="26" fillId="0" borderId="56" xfId="108" applyFont="1" applyBorder="1" applyAlignment="1">
      <alignment horizontal="center" vertical="center" wrapText="1"/>
      <protection/>
    </xf>
    <xf numFmtId="49" fontId="15" fillId="0" borderId="25" xfId="108" applyNumberFormat="1" applyBorder="1" applyAlignment="1">
      <alignment horizontal="right"/>
      <protection/>
    </xf>
    <xf numFmtId="49" fontId="15" fillId="0" borderId="52" xfId="108" applyNumberFormat="1" applyBorder="1" applyAlignment="1">
      <alignment horizontal="right"/>
      <protection/>
    </xf>
    <xf numFmtId="0" fontId="1" fillId="0" borderId="14" xfId="0" applyFont="1" applyBorder="1" applyAlignment="1">
      <alignment horizontal="justify"/>
    </xf>
    <xf numFmtId="0" fontId="44" fillId="0" borderId="10" xfId="108" applyFont="1" applyBorder="1" applyAlignment="1">
      <alignment horizontal="center"/>
      <protection/>
    </xf>
    <xf numFmtId="0" fontId="44" fillId="0" borderId="51" xfId="108" applyFont="1" applyBorder="1" applyAlignment="1">
      <alignment horizontal="center"/>
      <protection/>
    </xf>
    <xf numFmtId="3" fontId="15" fillId="0" borderId="14" xfId="108" applyNumberFormat="1" applyBorder="1">
      <alignment/>
      <protection/>
    </xf>
    <xf numFmtId="3" fontId="15" fillId="0" borderId="15" xfId="108" applyNumberFormat="1" applyBorder="1" applyAlignment="1" applyProtection="1">
      <alignment vertical="center" wrapText="1"/>
      <protection locked="0"/>
    </xf>
    <xf numFmtId="3" fontId="15" fillId="0" borderId="15" xfId="108" applyNumberFormat="1" applyBorder="1">
      <alignment/>
      <protection/>
    </xf>
    <xf numFmtId="180" fontId="15" fillId="0" borderId="39" xfId="108" applyNumberFormat="1" applyFont="1" applyBorder="1" applyAlignment="1" applyProtection="1">
      <alignment horizontal="left" vertical="center" wrapText="1" indent="1"/>
      <protection locked="0"/>
    </xf>
    <xf numFmtId="3" fontId="15" fillId="0" borderId="39" xfId="108" applyNumberFormat="1" applyBorder="1">
      <alignment/>
      <protection/>
    </xf>
    <xf numFmtId="3" fontId="26" fillId="0" borderId="56" xfId="108" applyNumberFormat="1" applyFont="1" applyBorder="1">
      <alignment/>
      <protection/>
    </xf>
    <xf numFmtId="3" fontId="15" fillId="0" borderId="39" xfId="108" applyNumberFormat="1" applyBorder="1" applyAlignment="1" applyProtection="1">
      <alignment vertical="center" wrapText="1"/>
      <protection locked="0"/>
    </xf>
    <xf numFmtId="3" fontId="34" fillId="0" borderId="70" xfId="109" applyNumberFormat="1" applyFont="1" applyBorder="1">
      <alignment/>
      <protection/>
    </xf>
    <xf numFmtId="3" fontId="41" fillId="0" borderId="70" xfId="109" applyNumberFormat="1" applyFont="1" applyBorder="1">
      <alignment/>
      <protection/>
    </xf>
    <xf numFmtId="3" fontId="33" fillId="0" borderId="70" xfId="106" applyNumberFormat="1" applyFont="1" applyBorder="1" applyAlignment="1">
      <alignment vertical="center"/>
      <protection/>
    </xf>
    <xf numFmtId="3" fontId="34" fillId="0" borderId="70" xfId="106" applyNumberFormat="1" applyFont="1" applyBorder="1" applyAlignment="1">
      <alignment vertical="center"/>
      <protection/>
    </xf>
    <xf numFmtId="3" fontId="41" fillId="0" borderId="70" xfId="106" applyNumberFormat="1" applyFont="1" applyBorder="1" applyAlignment="1">
      <alignment vertical="center"/>
      <protection/>
    </xf>
    <xf numFmtId="3" fontId="34" fillId="0" borderId="71" xfId="106" applyNumberFormat="1" applyFont="1" applyBorder="1" applyAlignment="1">
      <alignment vertical="center"/>
      <protection/>
    </xf>
    <xf numFmtId="3" fontId="34" fillId="0" borderId="72" xfId="109" applyNumberFormat="1" applyFont="1" applyBorder="1">
      <alignment/>
      <protection/>
    </xf>
    <xf numFmtId="3" fontId="33" fillId="0" borderId="70" xfId="109" applyNumberFormat="1" applyFont="1" applyBorder="1">
      <alignment/>
      <protection/>
    </xf>
    <xf numFmtId="3" fontId="33" fillId="0" borderId="73" xfId="109" applyNumberFormat="1" applyFont="1" applyBorder="1">
      <alignment/>
      <protection/>
    </xf>
    <xf numFmtId="3" fontId="33" fillId="0" borderId="20" xfId="109" applyNumberFormat="1" applyFont="1" applyBorder="1">
      <alignment/>
      <protection/>
    </xf>
    <xf numFmtId="3" fontId="33" fillId="0" borderId="58" xfId="109" applyNumberFormat="1" applyFont="1" applyBorder="1">
      <alignment/>
      <protection/>
    </xf>
    <xf numFmtId="3" fontId="34" fillId="0" borderId="57" xfId="109" applyNumberFormat="1" applyFont="1" applyBorder="1">
      <alignment/>
      <protection/>
    </xf>
    <xf numFmtId="3" fontId="33" fillId="0" borderId="71" xfId="106" applyNumberFormat="1" applyFont="1" applyBorder="1" applyAlignment="1">
      <alignment vertical="center"/>
      <protection/>
    </xf>
    <xf numFmtId="3" fontId="33" fillId="0" borderId="58" xfId="106" applyNumberFormat="1" applyFont="1" applyBorder="1" applyAlignment="1">
      <alignment vertical="center"/>
      <protection/>
    </xf>
    <xf numFmtId="3" fontId="34" fillId="21" borderId="56" xfId="106" applyNumberFormat="1" applyFont="1" applyFill="1" applyBorder="1" applyAlignment="1">
      <alignment vertical="center"/>
      <protection/>
    </xf>
    <xf numFmtId="3" fontId="57" fillId="20" borderId="57" xfId="106" applyNumberFormat="1" applyFont="1" applyFill="1" applyBorder="1" applyAlignment="1">
      <alignment vertical="center"/>
      <protection/>
    </xf>
    <xf numFmtId="3" fontId="57" fillId="20" borderId="20" xfId="106" applyNumberFormat="1" applyFont="1" applyFill="1" applyBorder="1" applyAlignment="1">
      <alignment vertical="center"/>
      <protection/>
    </xf>
    <xf numFmtId="3" fontId="57" fillId="20" borderId="58" xfId="106" applyNumberFormat="1" applyFont="1" applyFill="1" applyBorder="1" applyAlignment="1">
      <alignment vertical="center"/>
      <protection/>
    </xf>
    <xf numFmtId="3" fontId="42" fillId="0" borderId="56" xfId="119" applyNumberFormat="1" applyFont="1" applyBorder="1">
      <alignment/>
      <protection/>
    </xf>
    <xf numFmtId="169" fontId="33" fillId="0" borderId="71" xfId="106" applyNumberFormat="1" applyFont="1" applyBorder="1" applyAlignment="1">
      <alignment vertical="center"/>
      <protection/>
    </xf>
    <xf numFmtId="4" fontId="34" fillId="0" borderId="41" xfId="109" applyNumberFormat="1" applyFont="1" applyBorder="1">
      <alignment/>
      <protection/>
    </xf>
    <xf numFmtId="3" fontId="34" fillId="0" borderId="41" xfId="109" applyNumberFormat="1" applyFont="1" applyBorder="1">
      <alignment/>
      <protection/>
    </xf>
    <xf numFmtId="3" fontId="33" fillId="0" borderId="41" xfId="106" applyNumberFormat="1" applyFont="1" applyBorder="1" applyAlignment="1">
      <alignment horizontal="center" vertical="center"/>
      <protection/>
    </xf>
    <xf numFmtId="3" fontId="33" fillId="0" borderId="41" xfId="106" applyNumberFormat="1" applyFont="1" applyBorder="1" applyAlignment="1">
      <alignment vertical="center"/>
      <protection/>
    </xf>
    <xf numFmtId="3" fontId="34" fillId="0" borderId="41" xfId="106" applyNumberFormat="1" applyFont="1" applyBorder="1" applyAlignment="1">
      <alignment vertical="center"/>
      <protection/>
    </xf>
    <xf numFmtId="3" fontId="34" fillId="0" borderId="61" xfId="106" applyNumberFormat="1" applyFont="1" applyBorder="1" applyAlignment="1">
      <alignment vertical="center"/>
      <protection/>
    </xf>
    <xf numFmtId="3" fontId="34" fillId="0" borderId="43" xfId="109" applyNumberFormat="1" applyFont="1" applyBorder="1">
      <alignment/>
      <protection/>
    </xf>
    <xf numFmtId="169" fontId="33" fillId="0" borderId="41" xfId="109" applyNumberFormat="1" applyFont="1" applyBorder="1">
      <alignment/>
      <protection/>
    </xf>
    <xf numFmtId="3" fontId="33" fillId="0" borderId="42" xfId="106" applyNumberFormat="1" applyFont="1" applyBorder="1" applyAlignment="1">
      <alignment vertical="center"/>
      <protection/>
    </xf>
    <xf numFmtId="3" fontId="33" fillId="0" borderId="23" xfId="106" applyNumberFormat="1" applyFont="1" applyBorder="1" applyAlignment="1">
      <alignment vertical="center"/>
      <protection/>
    </xf>
    <xf numFmtId="3" fontId="33" fillId="0" borderId="35" xfId="106" applyNumberFormat="1" applyFont="1" applyBorder="1" applyAlignment="1">
      <alignment vertical="center"/>
      <protection/>
    </xf>
    <xf numFmtId="3" fontId="34" fillId="0" borderId="34" xfId="109" applyNumberFormat="1" applyFont="1" applyBorder="1">
      <alignment/>
      <protection/>
    </xf>
    <xf numFmtId="3" fontId="33" fillId="0" borderId="23" xfId="109" applyNumberFormat="1" applyFont="1" applyBorder="1">
      <alignment/>
      <protection/>
    </xf>
    <xf numFmtId="169" fontId="33" fillId="0" borderId="23" xfId="106" applyNumberFormat="1" applyFont="1" applyBorder="1" applyAlignment="1">
      <alignment vertical="center"/>
      <protection/>
    </xf>
    <xf numFmtId="4" fontId="33" fillId="0" borderId="35" xfId="109" applyNumberFormat="1" applyFont="1" applyBorder="1">
      <alignment/>
      <protection/>
    </xf>
    <xf numFmtId="3" fontId="57" fillId="20" borderId="34" xfId="109" applyNumberFormat="1" applyFont="1" applyFill="1" applyBorder="1">
      <alignment/>
      <protection/>
    </xf>
    <xf numFmtId="3" fontId="57" fillId="20" borderId="23" xfId="109" applyNumberFormat="1" applyFont="1" applyFill="1" applyBorder="1">
      <alignment/>
      <protection/>
    </xf>
    <xf numFmtId="3" fontId="57" fillId="20" borderId="35" xfId="109" applyNumberFormat="1" applyFont="1" applyFill="1" applyBorder="1">
      <alignment/>
      <protection/>
    </xf>
    <xf numFmtId="3" fontId="34" fillId="0" borderId="74" xfId="109" applyNumberFormat="1" applyFont="1" applyBorder="1">
      <alignment/>
      <protection/>
    </xf>
    <xf numFmtId="4" fontId="33" fillId="0" borderId="74" xfId="106" applyNumberFormat="1" applyFont="1" applyBorder="1" applyAlignment="1">
      <alignment vertical="center"/>
      <protection/>
    </xf>
    <xf numFmtId="3" fontId="33" fillId="0" borderId="74" xfId="106" applyNumberFormat="1" applyFont="1" applyBorder="1" applyAlignment="1">
      <alignment vertical="center"/>
      <protection/>
    </xf>
    <xf numFmtId="3" fontId="34" fillId="0" borderId="74" xfId="106" applyNumberFormat="1" applyFont="1" applyBorder="1" applyAlignment="1">
      <alignment vertical="center"/>
      <protection/>
    </xf>
    <xf numFmtId="3" fontId="34" fillId="0" borderId="75" xfId="106" applyNumberFormat="1" applyFont="1" applyBorder="1" applyAlignment="1">
      <alignment vertical="center"/>
      <protection/>
    </xf>
    <xf numFmtId="3" fontId="34" fillId="0" borderId="76" xfId="109" applyNumberFormat="1" applyFont="1" applyBorder="1">
      <alignment/>
      <protection/>
    </xf>
    <xf numFmtId="3" fontId="33" fillId="0" borderId="74" xfId="109" applyNumberFormat="1" applyFont="1" applyBorder="1">
      <alignment/>
      <protection/>
    </xf>
    <xf numFmtId="4" fontId="33" fillId="0" borderId="77" xfId="106" applyNumberFormat="1" applyFont="1" applyBorder="1" applyAlignment="1">
      <alignment vertical="center"/>
      <protection/>
    </xf>
    <xf numFmtId="4" fontId="33" fillId="0" borderId="15" xfId="106" applyNumberFormat="1" applyFont="1" applyBorder="1" applyAlignment="1">
      <alignment vertical="center"/>
      <protection/>
    </xf>
    <xf numFmtId="4" fontId="33" fillId="0" borderId="39" xfId="106" applyNumberFormat="1" applyFont="1" applyBorder="1" applyAlignment="1">
      <alignment vertical="center"/>
      <protection/>
    </xf>
    <xf numFmtId="3" fontId="34" fillId="0" borderId="14" xfId="109" applyNumberFormat="1" applyFont="1" applyBorder="1">
      <alignment/>
      <protection/>
    </xf>
    <xf numFmtId="3" fontId="33" fillId="0" borderId="15" xfId="109" applyNumberFormat="1" applyFont="1" applyBorder="1">
      <alignment/>
      <protection/>
    </xf>
    <xf numFmtId="4" fontId="33" fillId="0" borderId="75" xfId="106" applyNumberFormat="1" applyFont="1" applyBorder="1" applyAlignment="1">
      <alignment vertical="center"/>
      <protection/>
    </xf>
    <xf numFmtId="0" fontId="33" fillId="0" borderId="39" xfId="115" applyFont="1" applyBorder="1">
      <alignment/>
      <protection/>
    </xf>
    <xf numFmtId="0" fontId="57" fillId="20" borderId="14" xfId="115" applyFont="1" applyFill="1" applyBorder="1">
      <alignment/>
      <protection/>
    </xf>
    <xf numFmtId="0" fontId="57" fillId="20" borderId="15" xfId="115" applyFont="1" applyFill="1" applyBorder="1">
      <alignment/>
      <protection/>
    </xf>
    <xf numFmtId="0" fontId="57" fillId="20" borderId="39" xfId="115" applyFont="1" applyFill="1" applyBorder="1">
      <alignment/>
      <protection/>
    </xf>
    <xf numFmtId="3" fontId="34" fillId="0" borderId="15" xfId="109" applyNumberFormat="1" applyFont="1" applyBorder="1">
      <alignment/>
      <protection/>
    </xf>
    <xf numFmtId="3" fontId="41" fillId="0" borderId="15" xfId="109" applyNumberFormat="1" applyFont="1" applyBorder="1">
      <alignment/>
      <protection/>
    </xf>
    <xf numFmtId="3" fontId="33" fillId="0" borderId="15" xfId="106" applyNumberFormat="1" applyFont="1" applyBorder="1" applyAlignment="1">
      <alignment vertical="center"/>
      <protection/>
    </xf>
    <xf numFmtId="3" fontId="34" fillId="0" borderId="15" xfId="106" applyNumberFormat="1" applyFont="1" applyBorder="1" applyAlignment="1">
      <alignment vertical="center"/>
      <protection/>
    </xf>
    <xf numFmtId="3" fontId="41" fillId="0" borderId="15" xfId="106" applyNumberFormat="1" applyFont="1" applyBorder="1" applyAlignment="1">
      <alignment vertical="center"/>
      <protection/>
    </xf>
    <xf numFmtId="3" fontId="34" fillId="21" borderId="15" xfId="109" applyNumberFormat="1" applyFont="1" applyFill="1" applyBorder="1">
      <alignment/>
      <protection/>
    </xf>
    <xf numFmtId="3" fontId="34" fillId="21" borderId="13" xfId="106" applyNumberFormat="1" applyFont="1" applyFill="1" applyBorder="1" applyAlignment="1">
      <alignment vertical="center"/>
      <protection/>
    </xf>
    <xf numFmtId="3" fontId="57" fillId="20" borderId="14" xfId="106" applyNumberFormat="1" applyFont="1" applyFill="1" applyBorder="1" applyAlignment="1">
      <alignment vertical="center"/>
      <protection/>
    </xf>
    <xf numFmtId="3" fontId="57" fillId="20" borderId="15" xfId="106" applyNumberFormat="1" applyFont="1" applyFill="1" applyBorder="1" applyAlignment="1">
      <alignment vertical="center"/>
      <protection/>
    </xf>
    <xf numFmtId="3" fontId="42" fillId="0" borderId="13" xfId="119" applyNumberFormat="1" applyFont="1" applyBorder="1">
      <alignment/>
      <protection/>
    </xf>
    <xf numFmtId="3" fontId="34" fillId="0" borderId="20" xfId="109" applyNumberFormat="1" applyFont="1" applyBorder="1">
      <alignment/>
      <protection/>
    </xf>
    <xf numFmtId="3" fontId="41" fillId="0" borderId="20" xfId="109" applyNumberFormat="1" applyFont="1" applyBorder="1">
      <alignment/>
      <protection/>
    </xf>
    <xf numFmtId="3" fontId="33" fillId="0" borderId="20" xfId="106" applyNumberFormat="1" applyFont="1" applyBorder="1" applyAlignment="1">
      <alignment vertical="center"/>
      <protection/>
    </xf>
    <xf numFmtId="3" fontId="34" fillId="0" borderId="20" xfId="106" applyNumberFormat="1" applyFont="1" applyBorder="1" applyAlignment="1">
      <alignment vertical="center"/>
      <protection/>
    </xf>
    <xf numFmtId="3" fontId="41" fillId="0" borderId="20" xfId="106" applyNumberFormat="1" applyFont="1" applyBorder="1" applyAlignment="1">
      <alignment vertical="center"/>
      <protection/>
    </xf>
    <xf numFmtId="3" fontId="34" fillId="21" borderId="20" xfId="109" applyNumberFormat="1" applyFont="1" applyFill="1" applyBorder="1">
      <alignment/>
      <protection/>
    </xf>
    <xf numFmtId="4" fontId="34" fillId="0" borderId="70" xfId="109" applyNumberFormat="1" applyFont="1" applyBorder="1">
      <alignment/>
      <protection/>
    </xf>
    <xf numFmtId="3" fontId="33" fillId="0" borderId="70" xfId="106" applyNumberFormat="1" applyFont="1" applyBorder="1" applyAlignment="1">
      <alignment horizontal="center" vertical="center"/>
      <protection/>
    </xf>
    <xf numFmtId="169" fontId="33" fillId="0" borderId="70" xfId="109" applyNumberFormat="1" applyFont="1" applyBorder="1">
      <alignment/>
      <protection/>
    </xf>
    <xf numFmtId="3" fontId="33" fillId="0" borderId="73" xfId="106" applyNumberFormat="1" applyFont="1" applyBorder="1" applyAlignment="1">
      <alignment vertical="center"/>
      <protection/>
    </xf>
    <xf numFmtId="169" fontId="33" fillId="0" borderId="20" xfId="106" applyNumberFormat="1" applyFont="1" applyBorder="1" applyAlignment="1">
      <alignment vertical="center"/>
      <protection/>
    </xf>
    <xf numFmtId="4" fontId="33" fillId="0" borderId="58" xfId="109" applyNumberFormat="1" applyFont="1" applyBorder="1">
      <alignment/>
      <protection/>
    </xf>
    <xf numFmtId="3" fontId="57" fillId="20" borderId="57" xfId="109" applyNumberFormat="1" applyFont="1" applyFill="1" applyBorder="1">
      <alignment/>
      <protection/>
    </xf>
    <xf numFmtId="3" fontId="57" fillId="20" borderId="20" xfId="109" applyNumberFormat="1" applyFont="1" applyFill="1" applyBorder="1">
      <alignment/>
      <protection/>
    </xf>
    <xf numFmtId="3" fontId="57" fillId="20" borderId="58" xfId="109" applyNumberFormat="1" applyFont="1" applyFill="1" applyBorder="1">
      <alignment/>
      <protection/>
    </xf>
    <xf numFmtId="3" fontId="34" fillId="0" borderId="78" xfId="109" applyNumberFormat="1" applyFont="1" applyBorder="1">
      <alignment/>
      <protection/>
    </xf>
    <xf numFmtId="3" fontId="54" fillId="0" borderId="78" xfId="109" applyNumberFormat="1" applyFont="1" applyBorder="1">
      <alignment/>
      <protection/>
    </xf>
    <xf numFmtId="3" fontId="33" fillId="0" borderId="78" xfId="106" applyNumberFormat="1" applyFont="1" applyBorder="1" applyAlignment="1">
      <alignment vertical="center"/>
      <protection/>
    </xf>
    <xf numFmtId="3" fontId="34" fillId="0" borderId="78" xfId="106" applyNumberFormat="1" applyFont="1" applyBorder="1" applyAlignment="1">
      <alignment vertical="center"/>
      <protection/>
    </xf>
    <xf numFmtId="3" fontId="54" fillId="0" borderId="78" xfId="106" applyNumberFormat="1" applyFont="1" applyBorder="1" applyAlignment="1">
      <alignment vertical="center"/>
      <protection/>
    </xf>
    <xf numFmtId="3" fontId="41" fillId="0" borderId="78" xfId="106" applyNumberFormat="1" applyFont="1" applyBorder="1" applyAlignment="1">
      <alignment vertical="center"/>
      <protection/>
    </xf>
    <xf numFmtId="3" fontId="34" fillId="0" borderId="40" xfId="106" applyNumberFormat="1" applyFont="1" applyBorder="1" applyAlignment="1">
      <alignment vertical="center"/>
      <protection/>
    </xf>
    <xf numFmtId="3" fontId="34" fillId="0" borderId="79" xfId="109" applyNumberFormat="1" applyFont="1" applyBorder="1">
      <alignment/>
      <protection/>
    </xf>
    <xf numFmtId="3" fontId="33" fillId="0" borderId="78" xfId="109" applyNumberFormat="1" applyFont="1" applyBorder="1">
      <alignment/>
      <protection/>
    </xf>
    <xf numFmtId="3" fontId="33" fillId="0" borderId="80" xfId="109" applyNumberFormat="1" applyFont="1" applyBorder="1">
      <alignment/>
      <protection/>
    </xf>
    <xf numFmtId="3" fontId="33" fillId="0" borderId="37" xfId="109" applyNumberFormat="1" applyFont="1" applyBorder="1">
      <alignment/>
      <protection/>
    </xf>
    <xf numFmtId="3" fontId="33" fillId="0" borderId="38" xfId="109" applyNumberFormat="1" applyFont="1" applyBorder="1">
      <alignment/>
      <protection/>
    </xf>
    <xf numFmtId="3" fontId="34" fillId="0" borderId="36" xfId="109" applyNumberFormat="1" applyFont="1" applyBorder="1">
      <alignment/>
      <protection/>
    </xf>
    <xf numFmtId="3" fontId="33" fillId="0" borderId="38" xfId="106" applyNumberFormat="1" applyFont="1" applyBorder="1" applyAlignment="1">
      <alignment vertical="center"/>
      <protection/>
    </xf>
    <xf numFmtId="3" fontId="57" fillId="20" borderId="36" xfId="106" applyNumberFormat="1" applyFont="1" applyFill="1" applyBorder="1" applyAlignment="1">
      <alignment vertical="center"/>
      <protection/>
    </xf>
    <xf numFmtId="3" fontId="57" fillId="20" borderId="37" xfId="106" applyNumberFormat="1" applyFont="1" applyFill="1" applyBorder="1" applyAlignment="1">
      <alignment vertical="center"/>
      <protection/>
    </xf>
    <xf numFmtId="3" fontId="57" fillId="20" borderId="38" xfId="106" applyNumberFormat="1" applyFont="1" applyFill="1" applyBorder="1" applyAlignment="1">
      <alignment vertical="center"/>
      <protection/>
    </xf>
    <xf numFmtId="3" fontId="33" fillId="0" borderId="77" xfId="106" applyNumberFormat="1" applyFont="1" applyBorder="1" applyAlignment="1">
      <alignment vertical="center"/>
      <protection/>
    </xf>
    <xf numFmtId="3" fontId="33" fillId="0" borderId="39" xfId="106" applyNumberFormat="1" applyFont="1" applyBorder="1" applyAlignment="1">
      <alignment vertical="center"/>
      <protection/>
    </xf>
    <xf numFmtId="0" fontId="34" fillId="20" borderId="65" xfId="109" applyFont="1" applyFill="1" applyBorder="1" applyAlignment="1">
      <alignment horizontal="center" vertical="center" wrapText="1"/>
      <protection/>
    </xf>
    <xf numFmtId="0" fontId="34" fillId="20" borderId="69" xfId="109" applyFont="1" applyFill="1" applyBorder="1" applyAlignment="1">
      <alignment horizontal="right" vertical="center" wrapText="1"/>
      <protection/>
    </xf>
    <xf numFmtId="0" fontId="34" fillId="20" borderId="69" xfId="109" applyFont="1" applyFill="1" applyBorder="1" applyAlignment="1">
      <alignment horizontal="center" vertical="center" wrapText="1"/>
      <protection/>
    </xf>
    <xf numFmtId="0" fontId="34" fillId="20" borderId="55" xfId="109" applyFont="1" applyFill="1" applyBorder="1" applyAlignment="1">
      <alignment horizontal="right" vertical="center" wrapText="1"/>
      <protection/>
    </xf>
    <xf numFmtId="0" fontId="34" fillId="20" borderId="54" xfId="109" applyFont="1" applyFill="1" applyBorder="1" applyAlignment="1">
      <alignment horizontal="center" vertical="center" wrapText="1"/>
      <protection/>
    </xf>
    <xf numFmtId="0" fontId="34" fillId="20" borderId="33" xfId="109" applyFont="1" applyFill="1" applyBorder="1" applyAlignment="1">
      <alignment horizontal="center" vertical="center"/>
      <protection/>
    </xf>
    <xf numFmtId="0" fontId="34" fillId="20" borderId="56" xfId="109" applyFont="1" applyFill="1" applyBorder="1" applyAlignment="1">
      <alignment horizontal="center" vertical="center"/>
      <protection/>
    </xf>
    <xf numFmtId="0" fontId="34" fillId="20" borderId="16" xfId="109" applyFont="1" applyFill="1" applyBorder="1" applyAlignment="1">
      <alignment horizontal="center" vertical="center"/>
      <protection/>
    </xf>
    <xf numFmtId="0" fontId="34" fillId="20" borderId="33" xfId="109" applyFont="1" applyFill="1" applyBorder="1" applyAlignment="1">
      <alignment horizontal="right" vertical="center"/>
      <protection/>
    </xf>
    <xf numFmtId="0" fontId="34" fillId="20" borderId="13" xfId="109" applyFont="1" applyFill="1" applyBorder="1" applyAlignment="1">
      <alignment horizontal="center" vertical="center"/>
      <protection/>
    </xf>
    <xf numFmtId="0" fontId="34" fillId="20" borderId="13" xfId="109" applyFont="1" applyFill="1" applyBorder="1" applyAlignment="1">
      <alignment horizontal="right" vertical="center"/>
      <protection/>
    </xf>
    <xf numFmtId="0" fontId="34" fillId="20" borderId="56" xfId="109" applyFont="1" applyFill="1" applyBorder="1" applyAlignment="1">
      <alignment horizontal="right" vertical="center"/>
      <protection/>
    </xf>
    <xf numFmtId="0" fontId="74" fillId="0" borderId="45" xfId="102" applyFont="1" applyFill="1" applyBorder="1" applyAlignment="1">
      <alignment horizontal="center" wrapText="1"/>
      <protection/>
    </xf>
    <xf numFmtId="3" fontId="27" fillId="0" borderId="15" xfId="0" applyNumberFormat="1" applyFont="1" applyBorder="1" applyAlignment="1">
      <alignment horizontal="right" wrapText="1"/>
    </xf>
    <xf numFmtId="3" fontId="27" fillId="0" borderId="37" xfId="0" applyNumberFormat="1" applyFont="1" applyBorder="1" applyAlignment="1">
      <alignment horizontal="right" wrapText="1"/>
    </xf>
    <xf numFmtId="0" fontId="40" fillId="20" borderId="51" xfId="119" applyFont="1" applyFill="1" applyBorder="1" applyAlignment="1">
      <alignment horizontal="center" vertical="center" wrapText="1"/>
      <protection/>
    </xf>
    <xf numFmtId="3" fontId="54" fillId="0" borderId="28" xfId="119" applyNumberFormat="1" applyFont="1" applyBorder="1">
      <alignment/>
      <protection/>
    </xf>
    <xf numFmtId="3" fontId="40" fillId="0" borderId="60" xfId="119" applyNumberFormat="1" applyFont="1" applyBorder="1" applyAlignment="1">
      <alignment horizontal="right" vertical="center"/>
      <protection/>
    </xf>
    <xf numFmtId="3" fontId="53" fillId="0" borderId="28" xfId="119" applyNumberFormat="1" applyFont="1" applyBorder="1">
      <alignment/>
      <protection/>
    </xf>
    <xf numFmtId="0" fontId="39" fillId="0" borderId="18" xfId="111" applyFont="1" applyBorder="1" applyAlignment="1">
      <alignment horizontal="left" vertical="top"/>
      <protection/>
    </xf>
    <xf numFmtId="0" fontId="27" fillId="0" borderId="0" xfId="0" applyFont="1" applyAlignment="1">
      <alignment horizontal="left"/>
    </xf>
    <xf numFmtId="0" fontId="27" fillId="0" borderId="69" xfId="0" applyFont="1" applyBorder="1" applyAlignment="1">
      <alignment horizontal="left"/>
    </xf>
    <xf numFmtId="180" fontId="44" fillId="0" borderId="39" xfId="117" applyNumberFormat="1" applyFont="1" applyBorder="1" applyAlignment="1">
      <alignment horizontal="right" vertical="center" wrapText="1" indent="1"/>
      <protection/>
    </xf>
    <xf numFmtId="180" fontId="26" fillId="0" borderId="54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57" xfId="117" applyNumberFormat="1" applyFont="1" applyBorder="1" applyAlignment="1">
      <alignment horizontal="right" vertical="center" wrapText="1" indent="1"/>
      <protection/>
    </xf>
    <xf numFmtId="180" fontId="49" fillId="0" borderId="57" xfId="117" applyNumberFormat="1" applyFont="1" applyBorder="1" applyAlignment="1" applyProtection="1">
      <alignment horizontal="right" vertical="center" wrapText="1" indent="1"/>
      <protection locked="0"/>
    </xf>
    <xf numFmtId="180" fontId="48" fillId="0" borderId="51" xfId="117" applyNumberFormat="1" applyFont="1" applyBorder="1" applyAlignment="1">
      <alignment horizontal="centerContinuous" vertical="center" wrapText="1"/>
      <protection/>
    </xf>
    <xf numFmtId="180" fontId="48" fillId="0" borderId="81" xfId="117" applyNumberFormat="1" applyFont="1" applyBorder="1" applyAlignment="1">
      <alignment horizontal="centerContinuous" vertical="center" wrapText="1"/>
      <protection/>
    </xf>
    <xf numFmtId="180" fontId="48" fillId="0" borderId="82" xfId="117" applyNumberFormat="1" applyFont="1" applyBorder="1" applyAlignment="1">
      <alignment horizontal="centerContinuous" vertical="center" wrapText="1"/>
      <protection/>
    </xf>
    <xf numFmtId="180" fontId="49" fillId="0" borderId="45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4" xfId="117" applyNumberFormat="1" applyFont="1" applyBorder="1" applyAlignment="1">
      <alignment horizontal="right" vertical="center" wrapText="1" indent="1"/>
      <protection/>
    </xf>
    <xf numFmtId="180" fontId="49" fillId="0" borderId="14" xfId="117" applyNumberFormat="1" applyFont="1" applyBorder="1" applyAlignment="1" applyProtection="1">
      <alignment horizontal="right" vertical="center" wrapText="1" indent="1"/>
      <protection locked="0"/>
    </xf>
    <xf numFmtId="0" fontId="40" fillId="20" borderId="16" xfId="119" applyFont="1" applyFill="1" applyBorder="1" applyAlignment="1">
      <alignment horizontal="center" vertical="center" wrapText="1"/>
      <protection/>
    </xf>
    <xf numFmtId="0" fontId="40" fillId="20" borderId="13" xfId="119" applyFont="1" applyFill="1" applyBorder="1" applyAlignment="1">
      <alignment horizontal="center" vertical="center" wrapText="1"/>
      <protection/>
    </xf>
    <xf numFmtId="0" fontId="40" fillId="20" borderId="13" xfId="119" applyFont="1" applyFill="1" applyBorder="1" applyAlignment="1">
      <alignment horizontal="center" vertical="center"/>
      <protection/>
    </xf>
    <xf numFmtId="0" fontId="39" fillId="0" borderId="18" xfId="119" applyFont="1" applyBorder="1" applyAlignment="1">
      <alignment vertical="center"/>
      <protection/>
    </xf>
    <xf numFmtId="0" fontId="39" fillId="0" borderId="17" xfId="119" applyFont="1" applyBorder="1" applyAlignment="1">
      <alignment horizontal="left" vertical="center" wrapText="1"/>
      <protection/>
    </xf>
    <xf numFmtId="4" fontId="33" fillId="0" borderId="61" xfId="106" applyNumberFormat="1" applyFont="1" applyBorder="1" applyAlignment="1">
      <alignment vertical="center"/>
      <protection/>
    </xf>
    <xf numFmtId="3" fontId="34" fillId="21" borderId="33" xfId="106" applyNumberFormat="1" applyFont="1" applyFill="1" applyBorder="1" applyAlignment="1">
      <alignment vertical="center"/>
      <protection/>
    </xf>
    <xf numFmtId="0" fontId="34" fillId="20" borderId="13" xfId="109" applyFont="1" applyFill="1" applyBorder="1" applyAlignment="1">
      <alignment horizontal="right" vertical="center" wrapText="1"/>
      <protection/>
    </xf>
    <xf numFmtId="3" fontId="33" fillId="0" borderId="32" xfId="107" applyNumberFormat="1" applyFont="1" applyBorder="1">
      <alignment/>
      <protection/>
    </xf>
    <xf numFmtId="0" fontId="15" fillId="0" borderId="15" xfId="108" applyBorder="1" applyAlignment="1">
      <alignment wrapText="1"/>
      <protection/>
    </xf>
    <xf numFmtId="0" fontId="15" fillId="0" borderId="14" xfId="108" applyBorder="1" applyAlignment="1">
      <alignment wrapText="1"/>
      <protection/>
    </xf>
    <xf numFmtId="0" fontId="1" fillId="0" borderId="15" xfId="0" applyFont="1" applyBorder="1" applyAlignment="1">
      <alignment horizontal="justify"/>
    </xf>
    <xf numFmtId="0" fontId="49" fillId="0" borderId="25" xfId="116" applyFont="1" applyBorder="1" applyAlignment="1">
      <alignment horizontal="center" vertical="center"/>
      <protection/>
    </xf>
    <xf numFmtId="0" fontId="44" fillId="0" borderId="10" xfId="116" applyFont="1" applyBorder="1" applyAlignment="1">
      <alignment horizontal="center" vertical="center" wrapText="1"/>
      <protection/>
    </xf>
    <xf numFmtId="0" fontId="44" fillId="0" borderId="10" xfId="116" applyFont="1" applyBorder="1" applyAlignment="1">
      <alignment horizontal="center" vertical="center"/>
      <protection/>
    </xf>
    <xf numFmtId="0" fontId="26" fillId="0" borderId="11" xfId="116" applyFont="1" applyBorder="1" applyAlignment="1">
      <alignment horizontal="center" vertical="center"/>
      <protection/>
    </xf>
    <xf numFmtId="0" fontId="26" fillId="0" borderId="12" xfId="116" applyFont="1" applyBorder="1" applyAlignment="1">
      <alignment horizontal="center" vertical="center"/>
      <protection/>
    </xf>
    <xf numFmtId="182" fontId="49" fillId="0" borderId="23" xfId="68" applyNumberFormat="1" applyFont="1" applyBorder="1" applyAlignment="1" applyProtection="1">
      <alignment/>
      <protection locked="0"/>
    </xf>
    <xf numFmtId="182" fontId="49" fillId="0" borderId="35" xfId="68" applyNumberFormat="1" applyFont="1" applyBorder="1" applyAlignment="1" applyProtection="1">
      <alignment/>
      <protection locked="0"/>
    </xf>
    <xf numFmtId="182" fontId="44" fillId="0" borderId="33" xfId="68" applyNumberFormat="1" applyFont="1" applyBorder="1" applyAlignment="1">
      <alignment/>
    </xf>
    <xf numFmtId="0" fontId="44" fillId="0" borderId="62" xfId="116" applyFont="1" applyBorder="1" applyAlignment="1">
      <alignment horizontal="center" vertical="center" wrapText="1"/>
      <protection/>
    </xf>
    <xf numFmtId="0" fontId="44" fillId="0" borderId="68" xfId="116" applyFont="1" applyBorder="1" applyAlignment="1">
      <alignment horizontal="center" vertical="center" wrapText="1"/>
      <protection/>
    </xf>
    <xf numFmtId="182" fontId="49" fillId="0" borderId="34" xfId="68" applyNumberFormat="1" applyFont="1" applyBorder="1" applyAlignment="1" applyProtection="1">
      <alignment/>
      <protection locked="0"/>
    </xf>
    <xf numFmtId="0" fontId="44" fillId="0" borderId="13" xfId="116" applyFont="1" applyBorder="1" applyAlignment="1">
      <alignment horizontal="center" vertical="center"/>
      <protection/>
    </xf>
    <xf numFmtId="0" fontId="44" fillId="0" borderId="33" xfId="116" applyFont="1" applyBorder="1" applyAlignment="1">
      <alignment horizontal="center" vertical="center"/>
      <protection/>
    </xf>
    <xf numFmtId="0" fontId="44" fillId="0" borderId="16" xfId="116" applyFont="1" applyBorder="1" applyAlignment="1">
      <alignment horizontal="center" vertical="center"/>
      <protection/>
    </xf>
    <xf numFmtId="0" fontId="79" fillId="0" borderId="25" xfId="116" applyFont="1" applyBorder="1" applyAlignment="1">
      <alignment horizontal="left"/>
      <protection/>
    </xf>
    <xf numFmtId="3" fontId="49" fillId="0" borderId="36" xfId="116" applyNumberFormat="1" applyFont="1" applyBorder="1" applyAlignment="1">
      <alignment horizontal="center"/>
      <protection/>
    </xf>
    <xf numFmtId="3" fontId="49" fillId="0" borderId="37" xfId="116" applyNumberFormat="1" applyFont="1" applyBorder="1" applyAlignment="1">
      <alignment horizontal="center"/>
      <protection/>
    </xf>
    <xf numFmtId="3" fontId="49" fillId="0" borderId="14" xfId="116" applyNumberFormat="1" applyFont="1" applyBorder="1" applyAlignment="1">
      <alignment horizontal="center"/>
      <protection/>
    </xf>
    <xf numFmtId="3" fontId="49" fillId="0" borderId="15" xfId="116" applyNumberFormat="1" applyFont="1" applyBorder="1" applyAlignment="1">
      <alignment horizontal="center"/>
      <protection/>
    </xf>
    <xf numFmtId="182" fontId="44" fillId="0" borderId="13" xfId="68" applyNumberFormat="1" applyFont="1" applyBorder="1" applyAlignment="1">
      <alignment horizontal="center"/>
    </xf>
    <xf numFmtId="0" fontId="54" fillId="0" borderId="23" xfId="119" applyFont="1" applyBorder="1" applyAlignment="1">
      <alignment horizontal="left" vertical="center"/>
      <protection/>
    </xf>
    <xf numFmtId="0" fontId="54" fillId="0" borderId="17" xfId="119" applyFont="1" applyBorder="1" applyAlignment="1">
      <alignment horizontal="left" vertical="center"/>
      <protection/>
    </xf>
    <xf numFmtId="0" fontId="56" fillId="20" borderId="22" xfId="119" applyFont="1" applyFill="1" applyBorder="1" applyAlignment="1">
      <alignment horizontal="left" vertical="center"/>
      <protection/>
    </xf>
    <xf numFmtId="0" fontId="56" fillId="20" borderId="18" xfId="119" applyFont="1" applyFill="1" applyBorder="1" applyAlignment="1">
      <alignment horizontal="left" vertical="center"/>
      <protection/>
    </xf>
    <xf numFmtId="0" fontId="42" fillId="20" borderId="10" xfId="119" applyFont="1" applyFill="1" applyBorder="1" applyAlignment="1">
      <alignment horizontal="left" vertical="center"/>
      <protection/>
    </xf>
    <xf numFmtId="0" fontId="42" fillId="20" borderId="11" xfId="119" applyFont="1" applyFill="1" applyBorder="1" applyAlignment="1">
      <alignment horizontal="left" vertical="center"/>
      <protection/>
    </xf>
    <xf numFmtId="0" fontId="34" fillId="0" borderId="22" xfId="119" applyFont="1" applyBorder="1" applyAlignment="1">
      <alignment horizontal="left" vertical="center"/>
      <protection/>
    </xf>
    <xf numFmtId="0" fontId="55" fillId="0" borderId="18" xfId="119" applyFont="1" applyBorder="1" applyAlignment="1">
      <alignment horizontal="left" vertical="center"/>
      <protection/>
    </xf>
    <xf numFmtId="0" fontId="34" fillId="0" borderId="18" xfId="119" applyFont="1" applyBorder="1" applyAlignment="1">
      <alignment horizontal="left" vertical="center"/>
      <protection/>
    </xf>
    <xf numFmtId="0" fontId="41" fillId="0" borderId="22" xfId="119" applyFont="1" applyBorder="1" applyAlignment="1">
      <alignment horizontal="left" vertical="center"/>
      <protection/>
    </xf>
    <xf numFmtId="0" fontId="41" fillId="0" borderId="18" xfId="119" applyFont="1" applyBorder="1" applyAlignment="1">
      <alignment horizontal="left" vertical="center"/>
      <protection/>
    </xf>
    <xf numFmtId="0" fontId="34" fillId="0" borderId="23" xfId="119" applyFont="1" applyBorder="1" applyAlignment="1">
      <alignment horizontal="left" vertical="center"/>
      <protection/>
    </xf>
    <xf numFmtId="0" fontId="34" fillId="0" borderId="17" xfId="119" applyFont="1" applyBorder="1" applyAlignment="1">
      <alignment horizontal="left" vertical="center"/>
      <protection/>
    </xf>
    <xf numFmtId="0" fontId="42" fillId="0" borderId="0" xfId="119" applyFont="1" applyAlignment="1">
      <alignment horizontal="center"/>
      <protection/>
    </xf>
    <xf numFmtId="0" fontId="0" fillId="0" borderId="0" xfId="0" applyAlignment="1">
      <alignment/>
    </xf>
    <xf numFmtId="0" fontId="56" fillId="20" borderId="23" xfId="119" applyFont="1" applyFill="1" applyBorder="1" applyAlignment="1">
      <alignment horizontal="left" vertical="center"/>
      <protection/>
    </xf>
    <xf numFmtId="0" fontId="56" fillId="20" borderId="17" xfId="119" applyFont="1" applyFill="1" applyBorder="1" applyAlignment="1">
      <alignment horizontal="left" vertical="center"/>
      <protection/>
    </xf>
    <xf numFmtId="0" fontId="34" fillId="0" borderId="53" xfId="119" applyFont="1" applyBorder="1" applyAlignment="1">
      <alignment horizontal="left" vertical="center"/>
      <protection/>
    </xf>
    <xf numFmtId="0" fontId="34" fillId="0" borderId="83" xfId="119" applyFont="1" applyBorder="1" applyAlignment="1">
      <alignment horizontal="left" vertical="center"/>
      <protection/>
    </xf>
    <xf numFmtId="0" fontId="34" fillId="0" borderId="64" xfId="119" applyFont="1" applyBorder="1" applyAlignment="1">
      <alignment horizontal="left" vertical="center"/>
      <protection/>
    </xf>
    <xf numFmtId="0" fontId="54" fillId="0" borderId="23" xfId="119" applyFont="1" applyBorder="1" applyAlignment="1">
      <alignment horizontal="left"/>
      <protection/>
    </xf>
    <xf numFmtId="0" fontId="54" fillId="0" borderId="17" xfId="119" applyFont="1" applyBorder="1" applyAlignment="1">
      <alignment horizontal="left"/>
      <protection/>
    </xf>
    <xf numFmtId="0" fontId="74" fillId="21" borderId="13" xfId="102" applyFont="1" applyFill="1" applyBorder="1" applyAlignment="1">
      <alignment horizontal="center" wrapText="1"/>
      <protection/>
    </xf>
    <xf numFmtId="0" fontId="29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wrapText="1"/>
    </xf>
    <xf numFmtId="0" fontId="24" fillId="21" borderId="13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27" fillId="0" borderId="69" xfId="0" applyFont="1" applyBorder="1" applyAlignment="1">
      <alignment horizontal="left" wrapText="1"/>
    </xf>
    <xf numFmtId="0" fontId="25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102" applyFont="1" applyAlignment="1">
      <alignment horizontal="right" wrapText="1"/>
      <protection/>
    </xf>
    <xf numFmtId="0" fontId="27" fillId="0" borderId="84" xfId="0" applyFont="1" applyBorder="1" applyAlignment="1">
      <alignment wrapText="1"/>
    </xf>
    <xf numFmtId="0" fontId="27" fillId="0" borderId="85" xfId="0" applyFont="1" applyBorder="1" applyAlignment="1">
      <alignment wrapText="1"/>
    </xf>
    <xf numFmtId="0" fontId="33" fillId="0" borderId="26" xfId="0" applyFont="1" applyBorder="1" applyAlignment="1">
      <alignment/>
    </xf>
    <xf numFmtId="0" fontId="33" fillId="0" borderId="60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28" xfId="0" applyBorder="1" applyAlignment="1">
      <alignment wrapText="1"/>
    </xf>
    <xf numFmtId="0" fontId="34" fillId="20" borderId="68" xfId="109" applyFont="1" applyFill="1" applyBorder="1" applyAlignment="1">
      <alignment horizontal="center" vertical="center"/>
      <protection/>
    </xf>
    <xf numFmtId="0" fontId="34" fillId="20" borderId="65" xfId="109" applyFont="1" applyFill="1" applyBorder="1" applyAlignment="1">
      <alignment horizontal="center" vertical="center"/>
      <protection/>
    </xf>
    <xf numFmtId="0" fontId="34" fillId="20" borderId="33" xfId="109" applyFont="1" applyFill="1" applyBorder="1" applyAlignment="1">
      <alignment horizontal="center" vertical="center"/>
      <protection/>
    </xf>
    <xf numFmtId="0" fontId="34" fillId="20" borderId="56" xfId="109" applyFont="1" applyFill="1" applyBorder="1" applyAlignment="1">
      <alignment horizontal="center" vertical="center"/>
      <protection/>
    </xf>
    <xf numFmtId="0" fontId="34" fillId="20" borderId="16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1" fillId="0" borderId="0" xfId="119" applyFont="1" applyAlignment="1">
      <alignment horizontal="right"/>
      <protection/>
    </xf>
    <xf numFmtId="0" fontId="27" fillId="0" borderId="0" xfId="0" applyFont="1" applyBorder="1" applyAlignment="1">
      <alignment horizontal="left" wrapText="1"/>
    </xf>
    <xf numFmtId="0" fontId="34" fillId="20" borderId="51" xfId="109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0" fontId="48" fillId="0" borderId="62" xfId="117" applyNumberFormat="1" applyFont="1" applyBorder="1" applyAlignment="1">
      <alignment horizontal="center" vertical="center" wrapText="1"/>
      <protection/>
    </xf>
    <xf numFmtId="180" fontId="48" fillId="0" borderId="54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180" fontId="48" fillId="0" borderId="48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0" fontId="0" fillId="0" borderId="69" xfId="0" applyBorder="1" applyAlignment="1">
      <alignment/>
    </xf>
    <xf numFmtId="0" fontId="15" fillId="0" borderId="86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0" fillId="0" borderId="0" xfId="117" applyFont="1" applyAlignment="1">
      <alignment horizontal="right" wrapText="1"/>
      <protection/>
    </xf>
    <xf numFmtId="180" fontId="48" fillId="0" borderId="59" xfId="117" applyNumberFormat="1" applyFont="1" applyBorder="1" applyAlignment="1">
      <alignment horizontal="center" vertical="center"/>
      <protection/>
    </xf>
    <xf numFmtId="180" fontId="48" fillId="0" borderId="39" xfId="117" applyNumberFormat="1" applyFont="1" applyBorder="1" applyAlignment="1">
      <alignment horizontal="center" vertical="center"/>
      <protection/>
    </xf>
    <xf numFmtId="180" fontId="48" fillId="0" borderId="83" xfId="117" applyNumberFormat="1" applyFont="1" applyBorder="1" applyAlignment="1">
      <alignment horizontal="center" vertical="center" wrapText="1"/>
      <protection/>
    </xf>
    <xf numFmtId="180" fontId="48" fillId="0" borderId="58" xfId="117" applyNumberFormat="1" applyFont="1" applyBorder="1" applyAlignment="1">
      <alignment horizontal="center" vertical="center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180" fontId="48" fillId="0" borderId="39" xfId="117" applyNumberFormat="1" applyFont="1" applyBorder="1" applyAlignment="1">
      <alignment horizontal="center" vertical="center" wrapText="1"/>
      <protection/>
    </xf>
    <xf numFmtId="180" fontId="49" fillId="0" borderId="69" xfId="117" applyNumberFormat="1" applyFont="1" applyBorder="1" applyAlignment="1">
      <alignment horizontal="right" vertical="center" wrapText="1"/>
      <protection/>
    </xf>
    <xf numFmtId="0" fontId="71" fillId="0" borderId="0" xfId="117" applyFont="1" applyAlignment="1">
      <alignment horizontal="right" wrapText="1"/>
      <protection/>
    </xf>
    <xf numFmtId="180" fontId="47" fillId="0" borderId="30" xfId="117" applyNumberFormat="1" applyFont="1" applyBorder="1" applyAlignment="1">
      <alignment horizontal="center" textRotation="180" wrapText="1"/>
      <protection/>
    </xf>
    <xf numFmtId="180" fontId="67" fillId="0" borderId="0" xfId="117" applyNumberFormat="1" applyFont="1" applyAlignment="1">
      <alignment horizontal="center" vertical="center" wrapText="1"/>
      <protection/>
    </xf>
    <xf numFmtId="180" fontId="68" fillId="0" borderId="10" xfId="117" applyNumberFormat="1" applyFont="1" applyBorder="1" applyAlignment="1">
      <alignment horizontal="left" vertical="center" wrapText="1" indent="2"/>
      <protection/>
    </xf>
    <xf numFmtId="180" fontId="68" fillId="0" borderId="11" xfId="117" applyNumberFormat="1" applyFont="1" applyBorder="1" applyAlignment="1">
      <alignment horizontal="left" vertical="center" wrapText="1" indent="2"/>
      <protection/>
    </xf>
    <xf numFmtId="180" fontId="48" fillId="0" borderId="82" xfId="117" applyNumberFormat="1" applyFont="1" applyBorder="1" applyAlignment="1">
      <alignment horizontal="center" vertical="center"/>
      <protection/>
    </xf>
    <xf numFmtId="180" fontId="48" fillId="0" borderId="38" xfId="117" applyNumberFormat="1" applyFont="1" applyBorder="1" applyAlignment="1">
      <alignment horizontal="center" vertical="center"/>
      <protection/>
    </xf>
    <xf numFmtId="180" fontId="48" fillId="0" borderId="87" xfId="117" applyNumberFormat="1" applyFont="1" applyBorder="1" applyAlignment="1">
      <alignment horizontal="center" vertical="center"/>
      <protection/>
    </xf>
    <xf numFmtId="180" fontId="48" fillId="0" borderId="88" xfId="117" applyNumberFormat="1" applyFont="1" applyBorder="1" applyAlignment="1">
      <alignment horizontal="center" vertical="center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35" xfId="117" applyNumberFormat="1" applyFont="1" applyBorder="1" applyAlignment="1">
      <alignment horizontal="center" vertical="center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11" xfId="116" applyFont="1" applyBorder="1" applyAlignment="1">
      <alignment horizontal="center" vertical="center" wrapText="1"/>
      <protection/>
    </xf>
    <xf numFmtId="0" fontId="44" fillId="0" borderId="12" xfId="116" applyFont="1" applyBorder="1" applyAlignment="1">
      <alignment horizontal="center" vertical="center" wrapText="1"/>
      <protection/>
    </xf>
    <xf numFmtId="0" fontId="38" fillId="0" borderId="0" xfId="117" applyFont="1" applyAlignment="1">
      <alignment horizontal="right" wrapText="1"/>
      <protection/>
    </xf>
    <xf numFmtId="180" fontId="15" fillId="0" borderId="0" xfId="117" applyNumberFormat="1" applyAlignment="1">
      <alignment horizontal="right" vertical="center" wrapText="1"/>
      <protection/>
    </xf>
    <xf numFmtId="180" fontId="68" fillId="0" borderId="0" xfId="116" applyNumberFormat="1" applyFont="1" applyAlignment="1">
      <alignment horizontal="left" vertical="center"/>
      <protection/>
    </xf>
    <xf numFmtId="0" fontId="49" fillId="0" borderId="0" xfId="116" applyFont="1" applyBorder="1" applyAlignment="1">
      <alignment horizontal="center" vertical="center" wrapText="1"/>
      <protection/>
    </xf>
    <xf numFmtId="0" fontId="44" fillId="0" borderId="13" xfId="116" applyFont="1" applyBorder="1" applyAlignment="1">
      <alignment horizontal="center" vertical="center"/>
      <protection/>
    </xf>
    <xf numFmtId="0" fontId="65" fillId="0" borderId="22" xfId="117" applyFont="1" applyBorder="1" applyAlignment="1">
      <alignment horizontal="left" wrapText="1"/>
      <protection/>
    </xf>
    <xf numFmtId="0" fontId="65" fillId="0" borderId="18" xfId="117" applyFont="1" applyBorder="1" applyAlignment="1">
      <alignment horizontal="left" wrapText="1"/>
      <protection/>
    </xf>
    <xf numFmtId="0" fontId="65" fillId="0" borderId="19" xfId="117" applyFont="1" applyBorder="1" applyAlignment="1">
      <alignment horizontal="left" wrapText="1"/>
      <protection/>
    </xf>
    <xf numFmtId="0" fontId="26" fillId="0" borderId="81" xfId="116" applyFont="1" applyBorder="1" applyAlignment="1">
      <alignment horizontal="center" vertical="center" wrapText="1"/>
      <protection/>
    </xf>
    <xf numFmtId="0" fontId="26" fillId="0" borderId="24" xfId="116" applyFont="1" applyBorder="1" applyAlignment="1">
      <alignment horizontal="center" vertical="center" wrapText="1"/>
      <protection/>
    </xf>
    <xf numFmtId="0" fontId="68" fillId="0" borderId="0" xfId="116" applyFont="1" applyAlignment="1">
      <alignment horizontal="left" wrapText="1"/>
      <protection/>
    </xf>
    <xf numFmtId="0" fontId="65" fillId="0" borderId="35" xfId="117" applyFont="1" applyBorder="1" applyAlignment="1">
      <alignment horizontal="left" wrapText="1"/>
      <protection/>
    </xf>
    <xf numFmtId="0" fontId="65" fillId="0" borderId="58" xfId="117" applyFont="1" applyBorder="1" applyAlignment="1">
      <alignment horizontal="left" wrapText="1"/>
      <protection/>
    </xf>
    <xf numFmtId="0" fontId="65" fillId="0" borderId="38" xfId="117" applyFont="1" applyBorder="1" applyAlignment="1">
      <alignment horizontal="left" wrapText="1"/>
      <protection/>
    </xf>
    <xf numFmtId="0" fontId="44" fillId="0" borderId="11" xfId="116" applyFont="1" applyBorder="1" applyAlignment="1">
      <alignment horizontal="center" vertical="center"/>
      <protection/>
    </xf>
    <xf numFmtId="0" fontId="44" fillId="0" borderId="12" xfId="116" applyFont="1" applyBorder="1" applyAlignment="1">
      <alignment horizontal="center" vertical="center"/>
      <protection/>
    </xf>
    <xf numFmtId="0" fontId="49" fillId="0" borderId="18" xfId="116" applyFont="1" applyBorder="1" applyAlignment="1" applyProtection="1">
      <alignment horizontal="center"/>
      <protection locked="0"/>
    </xf>
    <xf numFmtId="182" fontId="49" fillId="0" borderId="18" xfId="68" applyNumberFormat="1" applyFont="1" applyBorder="1" applyAlignment="1" applyProtection="1">
      <alignment horizontal="center"/>
      <protection locked="0"/>
    </xf>
    <xf numFmtId="182" fontId="49" fillId="0" borderId="19" xfId="68" applyNumberFormat="1" applyFont="1" applyBorder="1" applyAlignment="1" applyProtection="1">
      <alignment horizontal="center"/>
      <protection locked="0"/>
    </xf>
    <xf numFmtId="0" fontId="44" fillId="0" borderId="31" xfId="116" applyFont="1" applyBorder="1" applyAlignment="1">
      <alignment horizontal="center" vertical="center" wrapText="1"/>
      <protection/>
    </xf>
    <xf numFmtId="0" fontId="26" fillId="0" borderId="11" xfId="116" applyFont="1" applyBorder="1" applyAlignment="1">
      <alignment horizontal="center" vertical="center" wrapText="1"/>
      <protection/>
    </xf>
    <xf numFmtId="182" fontId="49" fillId="0" borderId="50" xfId="68" applyNumberFormat="1" applyFont="1" applyBorder="1" applyAlignment="1" applyProtection="1">
      <alignment horizontal="center"/>
      <protection locked="0"/>
    </xf>
    <xf numFmtId="182" fontId="49" fillId="0" borderId="29" xfId="68" applyNumberFormat="1" applyFont="1" applyBorder="1" applyAlignment="1" applyProtection="1">
      <alignment horizontal="center"/>
      <protection locked="0"/>
    </xf>
    <xf numFmtId="0" fontId="49" fillId="0" borderId="50" xfId="116" applyFont="1" applyBorder="1" applyAlignment="1" applyProtection="1">
      <alignment horizontal="center"/>
      <protection locked="0"/>
    </xf>
    <xf numFmtId="182" fontId="44" fillId="0" borderId="31" xfId="68" applyNumberFormat="1" applyFont="1" applyBorder="1" applyAlignment="1">
      <alignment horizontal="center"/>
    </xf>
    <xf numFmtId="182" fontId="44" fillId="0" borderId="89" xfId="68" applyNumberFormat="1" applyFont="1" applyBorder="1" applyAlignment="1">
      <alignment horizontal="center"/>
    </xf>
    <xf numFmtId="0" fontId="26" fillId="0" borderId="84" xfId="116" applyFont="1" applyBorder="1" applyAlignment="1">
      <alignment horizontal="center" vertical="center" wrapText="1"/>
      <protection/>
    </xf>
    <xf numFmtId="0" fontId="26" fillId="0" borderId="26" xfId="116" applyFont="1" applyBorder="1" applyAlignment="1">
      <alignment horizontal="center" vertical="center" wrapText="1"/>
      <protection/>
    </xf>
    <xf numFmtId="0" fontId="44" fillId="0" borderId="62" xfId="116" applyFont="1" applyBorder="1" applyAlignment="1">
      <alignment horizontal="center" vertical="center" wrapText="1"/>
      <protection/>
    </xf>
    <xf numFmtId="0" fontId="26" fillId="0" borderId="85" xfId="116" applyFont="1" applyBorder="1" applyAlignment="1">
      <alignment horizontal="center" vertical="center" wrapText="1"/>
      <protection/>
    </xf>
    <xf numFmtId="0" fontId="26" fillId="0" borderId="83" xfId="116" applyFont="1" applyBorder="1" applyAlignment="1">
      <alignment horizontal="center" vertical="center" wrapText="1"/>
      <protection/>
    </xf>
    <xf numFmtId="0" fontId="26" fillId="0" borderId="90" xfId="116" applyFont="1" applyBorder="1" applyAlignment="1">
      <alignment horizontal="center" vertical="center" wrapText="1"/>
      <protection/>
    </xf>
    <xf numFmtId="0" fontId="26" fillId="0" borderId="82" xfId="116" applyFont="1" applyBorder="1" applyAlignment="1">
      <alignment horizontal="center" vertical="center" wrapText="1"/>
      <protection/>
    </xf>
    <xf numFmtId="0" fontId="26" fillId="0" borderId="67" xfId="11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3" fillId="0" borderId="0" xfId="108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114" applyFont="1" applyAlignment="1">
      <alignment horizontal="center"/>
      <protection/>
    </xf>
    <xf numFmtId="0" fontId="74" fillId="0" borderId="33" xfId="114" applyFont="1" applyBorder="1" applyAlignment="1">
      <alignment horizontal="center" vertical="center" wrapText="1"/>
      <protection/>
    </xf>
    <xf numFmtId="0" fontId="24" fillId="24" borderId="13" xfId="114" applyFont="1" applyFill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68" xfId="114" applyFont="1" applyFill="1" applyBorder="1" applyAlignment="1">
      <alignment horizontal="center" vertical="center" wrapText="1"/>
      <protection/>
    </xf>
    <xf numFmtId="0" fontId="24" fillId="24" borderId="30" xfId="114" applyFont="1" applyFill="1" applyBorder="1" applyAlignment="1">
      <alignment horizontal="center" vertical="center" wrapText="1"/>
      <protection/>
    </xf>
    <xf numFmtId="0" fontId="24" fillId="24" borderId="65" xfId="114" applyFont="1" applyFill="1" applyBorder="1" applyAlignment="1">
      <alignment horizontal="center" vertical="center" wrapText="1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20" borderId="66" xfId="112" applyFont="1" applyFill="1" applyBorder="1" applyAlignment="1">
      <alignment horizontal="center" vertical="center" wrapText="1"/>
      <protection/>
    </xf>
    <xf numFmtId="0" fontId="40" fillId="20" borderId="91" xfId="112" applyFont="1" applyFill="1" applyBorder="1" applyAlignment="1">
      <alignment horizontal="center" vertical="center" wrapText="1"/>
      <protection/>
    </xf>
    <xf numFmtId="0" fontId="40" fillId="20" borderId="92" xfId="112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76" fillId="0" borderId="0" xfId="112" applyFont="1" applyAlignment="1">
      <alignment horizontal="center"/>
      <protection/>
    </xf>
    <xf numFmtId="0" fontId="40" fillId="20" borderId="93" xfId="112" applyFont="1" applyFill="1" applyBorder="1" applyAlignment="1">
      <alignment horizontal="center" vertical="center" wrapText="1"/>
      <protection/>
    </xf>
    <xf numFmtId="0" fontId="40" fillId="20" borderId="94" xfId="112" applyFont="1" applyFill="1" applyBorder="1" applyAlignment="1">
      <alignment horizontal="center" vertical="center" wrapText="1"/>
      <protection/>
    </xf>
    <xf numFmtId="0" fontId="40" fillId="20" borderId="95" xfId="112" applyFont="1" applyFill="1" applyBorder="1" applyAlignment="1">
      <alignment horizontal="center" vertical="center" wrapText="1"/>
      <protection/>
    </xf>
    <xf numFmtId="0" fontId="40" fillId="20" borderId="96" xfId="112" applyFont="1" applyFill="1" applyBorder="1" applyAlignment="1">
      <alignment horizontal="center" vertical="center" wrapText="1"/>
      <protection/>
    </xf>
    <xf numFmtId="0" fontId="40" fillId="20" borderId="85" xfId="112" applyFont="1" applyFill="1" applyBorder="1" applyAlignment="1">
      <alignment horizontal="center" vertical="center" wrapText="1"/>
      <protection/>
    </xf>
    <xf numFmtId="0" fontId="40" fillId="20" borderId="83" xfId="112" applyFont="1" applyFill="1" applyBorder="1" applyAlignment="1">
      <alignment horizontal="center" vertical="center" wrapText="1"/>
      <protection/>
    </xf>
    <xf numFmtId="0" fontId="40" fillId="20" borderId="90" xfId="112" applyFont="1" applyFill="1" applyBorder="1" applyAlignment="1">
      <alignment horizontal="center" vertical="center" wrapText="1"/>
      <protection/>
    </xf>
    <xf numFmtId="0" fontId="40" fillId="20" borderId="64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57" xfId="113" applyFont="1" applyBorder="1" applyAlignment="1">
      <alignment horizontal="right"/>
      <protection/>
    </xf>
    <xf numFmtId="0" fontId="25" fillId="20" borderId="53" xfId="113" applyFont="1" applyFill="1" applyBorder="1" applyAlignment="1">
      <alignment horizontal="center" vertical="center" wrapText="1"/>
      <protection/>
    </xf>
    <xf numFmtId="0" fontId="25" fillId="20" borderId="23" xfId="113" applyFont="1" applyFill="1" applyBorder="1" applyAlignment="1">
      <alignment horizontal="center" vertical="center" wrapText="1"/>
      <protection/>
    </xf>
    <xf numFmtId="0" fontId="25" fillId="20" borderId="97" xfId="113" applyFont="1" applyFill="1" applyBorder="1" applyAlignment="1">
      <alignment horizontal="center" vertical="center" wrapText="1"/>
      <protection/>
    </xf>
    <xf numFmtId="0" fontId="25" fillId="20" borderId="59" xfId="113" applyFont="1" applyFill="1" applyBorder="1" applyAlignment="1">
      <alignment horizontal="center" vertical="center"/>
      <protection/>
    </xf>
    <xf numFmtId="0" fontId="25" fillId="20" borderId="15" xfId="113" applyFont="1" applyFill="1" applyBorder="1" applyAlignment="1">
      <alignment horizontal="center" vertical="center"/>
      <protection/>
    </xf>
    <xf numFmtId="0" fontId="25" fillId="20" borderId="48" xfId="113" applyFont="1" applyFill="1" applyBorder="1" applyAlignment="1">
      <alignment horizontal="center" vertical="center"/>
      <protection/>
    </xf>
    <xf numFmtId="0" fontId="40" fillId="20" borderId="86" xfId="119" applyFont="1" applyFill="1" applyBorder="1" applyAlignment="1">
      <alignment horizontal="center" vertical="center" wrapText="1"/>
      <protection/>
    </xf>
    <xf numFmtId="0" fontId="40" fillId="20" borderId="0" xfId="119" applyFont="1" applyFill="1" applyBorder="1" applyAlignment="1">
      <alignment horizontal="center" vertical="center" wrapText="1"/>
      <protection/>
    </xf>
    <xf numFmtId="0" fontId="40" fillId="20" borderId="69" xfId="119" applyFont="1" applyFill="1" applyBorder="1" applyAlignment="1">
      <alignment horizontal="center" vertical="center" wrapText="1"/>
      <protection/>
    </xf>
    <xf numFmtId="0" fontId="40" fillId="20" borderId="62" xfId="119" applyFont="1" applyFill="1" applyBorder="1" applyAlignment="1">
      <alignment horizontal="center" vertical="center" wrapText="1"/>
      <protection/>
    </xf>
    <xf numFmtId="0" fontId="40" fillId="20" borderId="45" xfId="119" applyFont="1" applyFill="1" applyBorder="1" applyAlignment="1">
      <alignment horizontal="center" vertical="center" wrapText="1"/>
      <protection/>
    </xf>
    <xf numFmtId="0" fontId="40" fillId="20" borderId="54" xfId="119" applyFont="1" applyFill="1" applyBorder="1" applyAlignment="1">
      <alignment horizontal="center" vertical="center" wrapText="1"/>
      <protection/>
    </xf>
    <xf numFmtId="0" fontId="40" fillId="20" borderId="63" xfId="119" applyFont="1" applyFill="1" applyBorder="1" applyAlignment="1">
      <alignment horizontal="center" vertical="center" wrapText="1"/>
      <protection/>
    </xf>
    <xf numFmtId="0" fontId="40" fillId="20" borderId="46" xfId="119" applyFont="1" applyFill="1" applyBorder="1" applyAlignment="1">
      <alignment horizontal="center" vertical="center" wrapText="1"/>
      <protection/>
    </xf>
    <xf numFmtId="0" fontId="40" fillId="20" borderId="55" xfId="119" applyFont="1" applyFill="1" applyBorder="1" applyAlignment="1">
      <alignment horizontal="center" vertical="center" wrapText="1"/>
      <protection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41.421875" style="0" customWidth="1"/>
    <col min="3" max="4" width="12.8515625" style="0" bestFit="1" customWidth="1"/>
    <col min="5" max="5" width="13.57421875" style="0" customWidth="1"/>
    <col min="6" max="6" width="12.8515625" style="0" bestFit="1" customWidth="1"/>
    <col min="8" max="8" width="43.421875" style="0" customWidth="1"/>
    <col min="9" max="9" width="14.57421875" style="0" customWidth="1"/>
    <col min="10" max="10" width="12.8515625" style="0" bestFit="1" customWidth="1"/>
    <col min="11" max="11" width="12.57421875" style="0" customWidth="1"/>
    <col min="12" max="12" width="13.140625" style="0" customWidth="1"/>
  </cols>
  <sheetData>
    <row r="1" spans="1:12" ht="18.75">
      <c r="A1" s="757" t="s">
        <v>478</v>
      </c>
      <c r="B1" s="757"/>
      <c r="C1" s="757"/>
      <c r="D1" s="757"/>
      <c r="E1" s="757"/>
      <c r="F1" s="757"/>
      <c r="G1" s="757"/>
      <c r="H1" s="757"/>
      <c r="I1" s="757"/>
      <c r="J1" s="757"/>
      <c r="K1" s="758"/>
      <c r="L1" s="758"/>
    </row>
    <row r="2" spans="1:12" ht="18.75">
      <c r="A2" s="757" t="s">
        <v>535</v>
      </c>
      <c r="B2" s="757"/>
      <c r="C2" s="757"/>
      <c r="D2" s="757"/>
      <c r="E2" s="757"/>
      <c r="F2" s="757"/>
      <c r="G2" s="757"/>
      <c r="H2" s="757"/>
      <c r="I2" s="757"/>
      <c r="J2" s="757"/>
      <c r="K2" s="758"/>
      <c r="L2" s="758"/>
    </row>
    <row r="3" spans="1:10" ht="18.75">
      <c r="A3" s="113"/>
      <c r="B3" s="113"/>
      <c r="C3" s="113"/>
      <c r="D3" s="113"/>
      <c r="E3" s="113"/>
      <c r="F3" s="113"/>
      <c r="G3" s="113"/>
      <c r="H3" s="114"/>
      <c r="I3" s="114"/>
      <c r="J3" s="112"/>
    </row>
    <row r="4" spans="1:10" ht="18.75">
      <c r="A4" s="699" t="s">
        <v>613</v>
      </c>
      <c r="C4" s="533"/>
      <c r="D4" s="113"/>
      <c r="E4" s="113"/>
      <c r="F4" s="113"/>
      <c r="G4" s="113"/>
      <c r="H4" s="114"/>
      <c r="I4" s="114"/>
      <c r="J4" s="112"/>
    </row>
    <row r="5" spans="1:12" ht="14.25" customHeight="1" thickBot="1">
      <c r="A5" s="700" t="s">
        <v>564</v>
      </c>
      <c r="C5" s="534"/>
      <c r="D5" s="21"/>
      <c r="E5" s="21"/>
      <c r="F5" s="21"/>
      <c r="G5" s="21"/>
      <c r="H5" s="141"/>
      <c r="J5" s="529"/>
      <c r="L5" s="529" t="s">
        <v>467</v>
      </c>
    </row>
    <row r="6" spans="1:12" ht="54.75" customHeight="1" thickBot="1">
      <c r="A6" s="167"/>
      <c r="B6" s="714" t="s">
        <v>306</v>
      </c>
      <c r="C6" s="713" t="s">
        <v>583</v>
      </c>
      <c r="D6" s="712" t="s">
        <v>586</v>
      </c>
      <c r="E6" s="694" t="s">
        <v>598</v>
      </c>
      <c r="F6" s="713" t="s">
        <v>599</v>
      </c>
      <c r="G6" s="167"/>
      <c r="H6" s="714" t="s">
        <v>306</v>
      </c>
      <c r="I6" s="713" t="s">
        <v>583</v>
      </c>
      <c r="J6" s="712" t="s">
        <v>586</v>
      </c>
      <c r="K6" s="694" t="s">
        <v>598</v>
      </c>
      <c r="L6" s="713" t="s">
        <v>599</v>
      </c>
    </row>
    <row r="7" spans="1:12" ht="14.25">
      <c r="A7" s="530" t="s">
        <v>307</v>
      </c>
      <c r="B7" s="531"/>
      <c r="C7" s="531"/>
      <c r="D7" s="531"/>
      <c r="E7" s="531"/>
      <c r="F7" s="532"/>
      <c r="G7" s="761" t="s">
        <v>308</v>
      </c>
      <c r="H7" s="762"/>
      <c r="I7" s="762"/>
      <c r="J7" s="762"/>
      <c r="K7" s="762"/>
      <c r="L7" s="763"/>
    </row>
    <row r="8" spans="1:12" ht="15.75">
      <c r="A8" s="58" t="s">
        <v>99</v>
      </c>
      <c r="B8" s="23" t="s">
        <v>309</v>
      </c>
      <c r="C8" s="465"/>
      <c r="D8" s="24"/>
      <c r="E8" s="465"/>
      <c r="F8" s="45"/>
      <c r="G8" s="461" t="s">
        <v>99</v>
      </c>
      <c r="H8" s="25" t="s">
        <v>309</v>
      </c>
      <c r="I8" s="465"/>
      <c r="J8" s="24"/>
      <c r="K8" s="465"/>
      <c r="L8" s="45"/>
    </row>
    <row r="9" spans="1:12" ht="15.75">
      <c r="A9" s="58"/>
      <c r="B9" s="31" t="s">
        <v>310</v>
      </c>
      <c r="C9" s="466">
        <v>17951373</v>
      </c>
      <c r="D9" s="38">
        <v>20162273</v>
      </c>
      <c r="E9" s="466">
        <v>259993</v>
      </c>
      <c r="F9" s="46">
        <v>20422266</v>
      </c>
      <c r="G9" s="462"/>
      <c r="H9" s="31" t="s">
        <v>343</v>
      </c>
      <c r="I9" s="465">
        <v>7135000</v>
      </c>
      <c r="J9" s="24">
        <v>7931000</v>
      </c>
      <c r="K9" s="465">
        <v>221000</v>
      </c>
      <c r="L9" s="45">
        <v>8152000</v>
      </c>
    </row>
    <row r="10" spans="1:12" ht="31.5">
      <c r="A10" s="58"/>
      <c r="B10" s="698" t="s">
        <v>311</v>
      </c>
      <c r="C10" s="467">
        <v>2803000</v>
      </c>
      <c r="D10" s="30">
        <v>2803000</v>
      </c>
      <c r="E10" s="467">
        <v>1641459</v>
      </c>
      <c r="F10" s="47">
        <v>4444459</v>
      </c>
      <c r="G10" s="461"/>
      <c r="H10" s="56" t="s">
        <v>344</v>
      </c>
      <c r="I10" s="465">
        <v>1330000</v>
      </c>
      <c r="J10" s="24">
        <v>1401000</v>
      </c>
      <c r="K10" s="465">
        <v>68220</v>
      </c>
      <c r="L10" s="45">
        <v>1469220</v>
      </c>
    </row>
    <row r="11" spans="1:12" ht="15.75">
      <c r="A11" s="58"/>
      <c r="B11" s="31" t="s">
        <v>312</v>
      </c>
      <c r="C11" s="467">
        <v>863500</v>
      </c>
      <c r="D11" s="30">
        <v>863500</v>
      </c>
      <c r="E11" s="467">
        <v>-197858</v>
      </c>
      <c r="F11" s="47">
        <v>665642</v>
      </c>
      <c r="G11" s="461"/>
      <c r="H11" s="31" t="s">
        <v>345</v>
      </c>
      <c r="I11" s="465">
        <v>10300000</v>
      </c>
      <c r="J11" s="24">
        <v>12014416</v>
      </c>
      <c r="K11" s="465">
        <v>2141459</v>
      </c>
      <c r="L11" s="45">
        <v>14155875</v>
      </c>
    </row>
    <row r="12" spans="1:12" ht="15.75">
      <c r="A12" s="58"/>
      <c r="B12" s="31" t="s">
        <v>313</v>
      </c>
      <c r="C12" s="467">
        <v>0</v>
      </c>
      <c r="D12" s="30">
        <v>0</v>
      </c>
      <c r="E12" s="467">
        <v>0</v>
      </c>
      <c r="F12" s="47">
        <v>0</v>
      </c>
      <c r="G12" s="461"/>
      <c r="H12" s="31" t="s">
        <v>346</v>
      </c>
      <c r="I12" s="465">
        <v>1070000</v>
      </c>
      <c r="J12" s="24">
        <v>1830000</v>
      </c>
      <c r="K12" s="465">
        <v>0</v>
      </c>
      <c r="L12" s="45">
        <v>1830000</v>
      </c>
    </row>
    <row r="13" spans="1:12" ht="15.75">
      <c r="A13" s="58"/>
      <c r="B13" s="40"/>
      <c r="C13" s="468"/>
      <c r="D13" s="39"/>
      <c r="E13" s="468"/>
      <c r="F13" s="48"/>
      <c r="G13" s="461"/>
      <c r="H13" s="31" t="s">
        <v>347</v>
      </c>
      <c r="I13" s="465">
        <v>1634000</v>
      </c>
      <c r="J13" s="24">
        <v>1728124</v>
      </c>
      <c r="K13" s="465">
        <v>0</v>
      </c>
      <c r="L13" s="45">
        <v>1728124</v>
      </c>
    </row>
    <row r="14" spans="1:12" ht="15.75">
      <c r="A14" s="58"/>
      <c r="B14" s="29"/>
      <c r="C14" s="467"/>
      <c r="D14" s="30"/>
      <c r="E14" s="467"/>
      <c r="F14" s="47"/>
      <c r="G14" s="461"/>
      <c r="H14" s="31" t="s">
        <v>314</v>
      </c>
      <c r="I14" s="465">
        <v>0</v>
      </c>
      <c r="J14" s="24">
        <v>55360</v>
      </c>
      <c r="K14" s="465">
        <v>0</v>
      </c>
      <c r="L14" s="45">
        <v>55360</v>
      </c>
    </row>
    <row r="15" spans="1:12" ht="15.75">
      <c r="A15" s="744" t="s">
        <v>315</v>
      </c>
      <c r="B15" s="745"/>
      <c r="C15" s="468">
        <f>SUM(C9:C14)</f>
        <v>21617873</v>
      </c>
      <c r="D15" s="39">
        <f>SUM(D9:D14)</f>
        <v>23828773</v>
      </c>
      <c r="E15" s="39">
        <f>SUM(E9:E14)</f>
        <v>1703594</v>
      </c>
      <c r="F15" s="48">
        <f>SUM(F9:F14)</f>
        <v>25532367</v>
      </c>
      <c r="G15" s="764" t="s">
        <v>316</v>
      </c>
      <c r="H15" s="765"/>
      <c r="I15" s="470">
        <f>SUM(I9:I14)</f>
        <v>21469000</v>
      </c>
      <c r="J15" s="43">
        <f>SUM(J9:J14)</f>
        <v>24959900</v>
      </c>
      <c r="K15" s="43">
        <f>SUM(K9:K14)</f>
        <v>2430679</v>
      </c>
      <c r="L15" s="52">
        <f>SUM(L9:L14)</f>
        <v>27390579</v>
      </c>
    </row>
    <row r="16" spans="1:12" ht="15.75">
      <c r="A16" s="59"/>
      <c r="B16" s="33"/>
      <c r="C16" s="469"/>
      <c r="D16" s="28"/>
      <c r="E16" s="469"/>
      <c r="F16" s="49"/>
      <c r="G16" s="463"/>
      <c r="H16" s="41"/>
      <c r="I16" s="471"/>
      <c r="J16" s="32"/>
      <c r="K16" s="471"/>
      <c r="L16" s="51"/>
    </row>
    <row r="17" spans="1:12" ht="15.75">
      <c r="A17" s="744" t="s">
        <v>338</v>
      </c>
      <c r="B17" s="745"/>
      <c r="C17" s="468">
        <v>0</v>
      </c>
      <c r="D17" s="39">
        <v>0</v>
      </c>
      <c r="E17" s="468">
        <v>727085</v>
      </c>
      <c r="F17" s="48">
        <v>727085</v>
      </c>
      <c r="G17" s="744" t="s">
        <v>342</v>
      </c>
      <c r="H17" s="745"/>
      <c r="I17" s="470">
        <v>712615</v>
      </c>
      <c r="J17" s="43">
        <v>712615</v>
      </c>
      <c r="K17" s="470">
        <v>0</v>
      </c>
      <c r="L17" s="52">
        <v>712615</v>
      </c>
    </row>
    <row r="18" spans="1:12" ht="15.75">
      <c r="A18" s="60"/>
      <c r="B18" s="29"/>
      <c r="C18" s="467"/>
      <c r="D18" s="30"/>
      <c r="E18" s="467"/>
      <c r="F18" s="47"/>
      <c r="G18" s="60"/>
      <c r="H18" s="29"/>
      <c r="I18" s="471"/>
      <c r="J18" s="32"/>
      <c r="K18" s="471"/>
      <c r="L18" s="51"/>
    </row>
    <row r="19" spans="1:12" ht="17.25">
      <c r="A19" s="746" t="s">
        <v>317</v>
      </c>
      <c r="B19" s="747"/>
      <c r="C19" s="128">
        <f>C15+C17</f>
        <v>21617873</v>
      </c>
      <c r="D19" s="125">
        <f>D15+D17</f>
        <v>23828773</v>
      </c>
      <c r="E19" s="125">
        <f>E15+E17</f>
        <v>2430679</v>
      </c>
      <c r="F19" s="459">
        <f>F15+F17</f>
        <v>26259452</v>
      </c>
      <c r="G19" s="746" t="s">
        <v>318</v>
      </c>
      <c r="H19" s="747" t="s">
        <v>318</v>
      </c>
      <c r="I19" s="472">
        <f>I15+I17</f>
        <v>22181615</v>
      </c>
      <c r="J19" s="126">
        <f>J15+J17</f>
        <v>25672515</v>
      </c>
      <c r="K19" s="126">
        <f>K15+K17</f>
        <v>2430679</v>
      </c>
      <c r="L19" s="127">
        <f>L15+L17</f>
        <v>28103194</v>
      </c>
    </row>
    <row r="20" spans="1:12" ht="17.25">
      <c r="A20" s="123"/>
      <c r="B20" s="124"/>
      <c r="C20" s="128"/>
      <c r="D20" s="125"/>
      <c r="E20" s="128"/>
      <c r="F20" s="459"/>
      <c r="G20" s="123"/>
      <c r="H20" s="124"/>
      <c r="I20" s="472"/>
      <c r="J20" s="126"/>
      <c r="K20" s="472"/>
      <c r="L20" s="127"/>
    </row>
    <row r="21" spans="1:12" ht="15.75">
      <c r="A21" s="750" t="s">
        <v>319</v>
      </c>
      <c r="B21" s="751"/>
      <c r="C21" s="26"/>
      <c r="D21" s="26"/>
      <c r="E21" s="473"/>
      <c r="F21" s="50"/>
      <c r="G21" s="750" t="s">
        <v>337</v>
      </c>
      <c r="H21" s="751"/>
      <c r="I21" s="34"/>
      <c r="J21" s="34"/>
      <c r="K21" s="697"/>
      <c r="L21" s="61"/>
    </row>
    <row r="22" spans="1:12" ht="15.75">
      <c r="A22" s="750" t="s">
        <v>320</v>
      </c>
      <c r="B22" s="752"/>
      <c r="C22" s="26"/>
      <c r="D22" s="26"/>
      <c r="E22" s="473"/>
      <c r="F22" s="50"/>
      <c r="G22" s="750" t="s">
        <v>321</v>
      </c>
      <c r="H22" s="752"/>
      <c r="I22" s="34"/>
      <c r="J22" s="34"/>
      <c r="K22" s="697"/>
      <c r="L22" s="61"/>
    </row>
    <row r="23" spans="1:12" ht="15.75">
      <c r="A23" s="58" t="s">
        <v>99</v>
      </c>
      <c r="B23" s="35" t="s">
        <v>309</v>
      </c>
      <c r="C23" s="24"/>
      <c r="D23" s="24"/>
      <c r="E23" s="465"/>
      <c r="F23" s="45"/>
      <c r="G23" s="58" t="s">
        <v>99</v>
      </c>
      <c r="H23" s="25" t="s">
        <v>309</v>
      </c>
      <c r="I23" s="24"/>
      <c r="J23" s="24"/>
      <c r="K23" s="465"/>
      <c r="L23" s="45"/>
    </row>
    <row r="24" spans="1:12" ht="15.75">
      <c r="A24" s="62"/>
      <c r="B24" s="27" t="s">
        <v>322</v>
      </c>
      <c r="C24" s="24">
        <v>0</v>
      </c>
      <c r="D24" s="24">
        <v>0</v>
      </c>
      <c r="E24" s="465">
        <v>14303754</v>
      </c>
      <c r="F24" s="45">
        <v>14303754</v>
      </c>
      <c r="G24" s="58"/>
      <c r="H24" s="31" t="s">
        <v>323</v>
      </c>
      <c r="I24" s="465">
        <v>6159500</v>
      </c>
      <c r="J24" s="24">
        <v>6279500</v>
      </c>
      <c r="K24" s="465">
        <v>3125000</v>
      </c>
      <c r="L24" s="45">
        <v>9404500</v>
      </c>
    </row>
    <row r="25" spans="1:12" ht="15.75">
      <c r="A25" s="62"/>
      <c r="B25" s="27" t="s">
        <v>324</v>
      </c>
      <c r="C25" s="24">
        <v>0</v>
      </c>
      <c r="D25" s="24">
        <v>0</v>
      </c>
      <c r="E25" s="465">
        <v>0</v>
      </c>
      <c r="F25" s="45">
        <v>0</v>
      </c>
      <c r="G25" s="58"/>
      <c r="H25" s="31" t="s">
        <v>325</v>
      </c>
      <c r="I25" s="465">
        <v>2033591</v>
      </c>
      <c r="J25" s="24">
        <v>633591</v>
      </c>
      <c r="K25" s="465">
        <v>11178754</v>
      </c>
      <c r="L25" s="45">
        <v>11812345</v>
      </c>
    </row>
    <row r="26" spans="1:12" ht="15.75">
      <c r="A26" s="62"/>
      <c r="B26" s="27" t="s">
        <v>326</v>
      </c>
      <c r="C26" s="24">
        <v>0</v>
      </c>
      <c r="D26" s="24">
        <v>0</v>
      </c>
      <c r="E26" s="465">
        <v>0</v>
      </c>
      <c r="F26" s="45">
        <v>0</v>
      </c>
      <c r="G26" s="58"/>
      <c r="H26" s="31" t="s">
        <v>327</v>
      </c>
      <c r="I26" s="465">
        <v>0</v>
      </c>
      <c r="J26" s="24">
        <v>0</v>
      </c>
      <c r="K26" s="465">
        <v>0</v>
      </c>
      <c r="L26" s="45">
        <v>0</v>
      </c>
    </row>
    <row r="27" spans="1:12" ht="15.75">
      <c r="A27" s="62"/>
      <c r="B27" s="27" t="s">
        <v>328</v>
      </c>
      <c r="C27" s="24">
        <v>0</v>
      </c>
      <c r="D27" s="24">
        <v>0</v>
      </c>
      <c r="E27" s="465">
        <v>0</v>
      </c>
      <c r="F27" s="45">
        <v>0</v>
      </c>
      <c r="G27" s="58"/>
      <c r="H27" s="31" t="s">
        <v>329</v>
      </c>
      <c r="I27" s="465">
        <v>0</v>
      </c>
      <c r="J27" s="24">
        <v>0</v>
      </c>
      <c r="K27" s="465">
        <v>0</v>
      </c>
      <c r="L27" s="45">
        <v>0</v>
      </c>
    </row>
    <row r="28" spans="1:12" ht="15.75">
      <c r="A28" s="62"/>
      <c r="B28" s="42"/>
      <c r="C28" s="54"/>
      <c r="D28" s="54"/>
      <c r="E28" s="695"/>
      <c r="F28" s="55"/>
      <c r="G28" s="58"/>
      <c r="H28" s="31" t="s">
        <v>463</v>
      </c>
      <c r="I28" s="465"/>
      <c r="J28" s="24">
        <v>0</v>
      </c>
      <c r="K28" s="465">
        <v>0</v>
      </c>
      <c r="L28" s="45"/>
    </row>
    <row r="29" spans="1:12" ht="15.75">
      <c r="A29" s="63" t="s">
        <v>330</v>
      </c>
      <c r="B29" s="57"/>
      <c r="C29" s="39">
        <f>SUM(C24:C28)</f>
        <v>0</v>
      </c>
      <c r="D29" s="39">
        <f>SUM(D24:D28)</f>
        <v>0</v>
      </c>
      <c r="E29" s="39">
        <f>SUM(E24:E28)</f>
        <v>14303754</v>
      </c>
      <c r="F29" s="48">
        <f>SUM(F24:F28)</f>
        <v>14303754</v>
      </c>
      <c r="G29" s="753" t="s">
        <v>331</v>
      </c>
      <c r="H29" s="754"/>
      <c r="I29" s="470">
        <f>SUM(I24:I28)</f>
        <v>8193091</v>
      </c>
      <c r="J29" s="43">
        <f>SUM(J24:J28)</f>
        <v>6913091</v>
      </c>
      <c r="K29" s="43">
        <f>SUM(K24:K28)</f>
        <v>14303754</v>
      </c>
      <c r="L29" s="52">
        <f>SUM(L24:L28)</f>
        <v>21216845</v>
      </c>
    </row>
    <row r="30" spans="1:12" ht="15.75">
      <c r="A30" s="64"/>
      <c r="B30" s="36"/>
      <c r="C30" s="28"/>
      <c r="D30" s="28"/>
      <c r="E30" s="469"/>
      <c r="F30" s="49"/>
      <c r="G30" s="464"/>
      <c r="H30" s="22"/>
      <c r="I30" s="471"/>
      <c r="J30" s="32"/>
      <c r="K30" s="471"/>
      <c r="L30" s="51"/>
    </row>
    <row r="31" spans="1:12" ht="15.75">
      <c r="A31" s="63" t="s">
        <v>339</v>
      </c>
      <c r="B31" s="36"/>
      <c r="C31" s="28"/>
      <c r="D31" s="28"/>
      <c r="E31" s="469"/>
      <c r="F31" s="49"/>
      <c r="G31" s="755" t="s">
        <v>332</v>
      </c>
      <c r="H31" s="756"/>
      <c r="I31" s="471"/>
      <c r="J31" s="32"/>
      <c r="K31" s="471"/>
      <c r="L31" s="51"/>
    </row>
    <row r="32" spans="1:12" ht="15.75">
      <c r="A32" s="58" t="s">
        <v>99</v>
      </c>
      <c r="B32" s="35" t="s">
        <v>309</v>
      </c>
      <c r="C32" s="28"/>
      <c r="D32" s="28"/>
      <c r="E32" s="469"/>
      <c r="F32" s="49"/>
      <c r="G32" s="58" t="s">
        <v>99</v>
      </c>
      <c r="H32" s="35" t="s">
        <v>309</v>
      </c>
      <c r="I32" s="465"/>
      <c r="J32" s="24"/>
      <c r="K32" s="465"/>
      <c r="L32" s="45"/>
    </row>
    <row r="33" spans="1:12" ht="15.75">
      <c r="A33" s="62"/>
      <c r="B33" s="715" t="s">
        <v>340</v>
      </c>
      <c r="C33" s="24">
        <v>8756833</v>
      </c>
      <c r="D33" s="24">
        <v>8756833</v>
      </c>
      <c r="E33" s="465">
        <v>0</v>
      </c>
      <c r="F33" s="45">
        <v>8756833</v>
      </c>
      <c r="G33" s="58"/>
      <c r="H33" s="31"/>
      <c r="I33" s="473"/>
      <c r="J33" s="26"/>
      <c r="K33" s="473"/>
      <c r="L33" s="50"/>
    </row>
    <row r="34" spans="1:12" ht="31.5">
      <c r="A34" s="58"/>
      <c r="B34" s="716" t="s">
        <v>471</v>
      </c>
      <c r="C34" s="24">
        <v>0</v>
      </c>
      <c r="D34" s="24">
        <v>0</v>
      </c>
      <c r="E34" s="465">
        <v>0</v>
      </c>
      <c r="F34" s="45">
        <v>0</v>
      </c>
      <c r="G34" s="58"/>
      <c r="H34" s="130" t="s">
        <v>472</v>
      </c>
      <c r="I34" s="465">
        <v>0</v>
      </c>
      <c r="J34" s="24">
        <v>0</v>
      </c>
      <c r="K34" s="465">
        <v>0</v>
      </c>
      <c r="L34" s="45">
        <v>0</v>
      </c>
    </row>
    <row r="35" spans="1:12" ht="15.75">
      <c r="A35" s="62"/>
      <c r="B35" s="37"/>
      <c r="C35" s="30"/>
      <c r="D35" s="30"/>
      <c r="E35" s="467"/>
      <c r="F35" s="47"/>
      <c r="G35" s="58"/>
      <c r="H35" s="29"/>
      <c r="I35" s="465"/>
      <c r="J35" s="24"/>
      <c r="K35" s="465"/>
      <c r="L35" s="45"/>
    </row>
    <row r="36" spans="1:12" ht="15.75">
      <c r="A36" s="744" t="s">
        <v>333</v>
      </c>
      <c r="B36" s="745"/>
      <c r="C36" s="39">
        <f>SUM(C33:C35)</f>
        <v>8756833</v>
      </c>
      <c r="D36" s="39">
        <f>SUM(D33:D35)</f>
        <v>8756833</v>
      </c>
      <c r="E36" s="39">
        <f>SUM(E33:E35)</f>
        <v>0</v>
      </c>
      <c r="F36" s="48">
        <f>SUM(F33:F35)</f>
        <v>8756833</v>
      </c>
      <c r="G36" s="744" t="s">
        <v>332</v>
      </c>
      <c r="H36" s="745"/>
      <c r="I36" s="470">
        <f>SUM(I34:I35)</f>
        <v>0</v>
      </c>
      <c r="J36" s="43">
        <f>SUM(J34:J35)</f>
        <v>0</v>
      </c>
      <c r="K36" s="43">
        <f>SUM(K34:K35)</f>
        <v>0</v>
      </c>
      <c r="L36" s="52">
        <f>SUM(L34:L35)</f>
        <v>0</v>
      </c>
    </row>
    <row r="37" spans="1:12" ht="15.75">
      <c r="A37" s="65"/>
      <c r="B37" s="44"/>
      <c r="C37" s="28"/>
      <c r="D37" s="28"/>
      <c r="E37" s="469"/>
      <c r="F37" s="49"/>
      <c r="G37" s="65"/>
      <c r="H37" s="53"/>
      <c r="I37" s="471"/>
      <c r="J37" s="32"/>
      <c r="K37" s="471"/>
      <c r="L37" s="51"/>
    </row>
    <row r="38" spans="1:12" ht="17.25">
      <c r="A38" s="759" t="s">
        <v>334</v>
      </c>
      <c r="B38" s="760"/>
      <c r="C38" s="129">
        <f>C29+C36</f>
        <v>8756833</v>
      </c>
      <c r="D38" s="129">
        <f>D29+D36</f>
        <v>8756833</v>
      </c>
      <c r="E38" s="129">
        <f>E29+E36</f>
        <v>14303754</v>
      </c>
      <c r="F38" s="460">
        <f>F29+F36</f>
        <v>23060587</v>
      </c>
      <c r="G38" s="759" t="s">
        <v>341</v>
      </c>
      <c r="H38" s="760"/>
      <c r="I38" s="472">
        <f>I29+I36</f>
        <v>8193091</v>
      </c>
      <c r="J38" s="126">
        <f>J29+J36</f>
        <v>6913091</v>
      </c>
      <c r="K38" s="126">
        <f>K29+K36</f>
        <v>14303754</v>
      </c>
      <c r="L38" s="127">
        <f>L29+L36</f>
        <v>21216845</v>
      </c>
    </row>
    <row r="39" spans="1:12" ht="16.5" thickBot="1">
      <c r="A39" s="474"/>
      <c r="B39" s="475"/>
      <c r="C39" s="476"/>
      <c r="D39" s="476"/>
      <c r="E39" s="696"/>
      <c r="F39" s="477"/>
      <c r="G39" s="474"/>
      <c r="H39" s="478"/>
      <c r="I39" s="479"/>
      <c r="J39" s="480"/>
      <c r="K39" s="479"/>
      <c r="L39" s="481"/>
    </row>
    <row r="40" spans="1:12" ht="19.5" thickBot="1">
      <c r="A40" s="748" t="s">
        <v>335</v>
      </c>
      <c r="B40" s="749"/>
      <c r="C40" s="484">
        <f>C19+C38</f>
        <v>30374706</v>
      </c>
      <c r="D40" s="484">
        <f>D19+D38</f>
        <v>32585606</v>
      </c>
      <c r="E40" s="484">
        <f>E19+E38</f>
        <v>16734433</v>
      </c>
      <c r="F40" s="485">
        <f>F19+F38</f>
        <v>49320039</v>
      </c>
      <c r="G40" s="482"/>
      <c r="H40" s="483" t="s">
        <v>336</v>
      </c>
      <c r="I40" s="486">
        <f>I19+I38</f>
        <v>30374706</v>
      </c>
      <c r="J40" s="484">
        <f>J19+J38</f>
        <v>32585606</v>
      </c>
      <c r="K40" s="484">
        <f>K19+K38</f>
        <v>16734433</v>
      </c>
      <c r="L40" s="485">
        <f>L19+L38</f>
        <v>49320039</v>
      </c>
    </row>
  </sheetData>
  <sheetProtection/>
  <mergeCells count="20">
    <mergeCell ref="A1:L1"/>
    <mergeCell ref="A2:L2"/>
    <mergeCell ref="A36:B36"/>
    <mergeCell ref="G36:H36"/>
    <mergeCell ref="A38:B38"/>
    <mergeCell ref="G38:H38"/>
    <mergeCell ref="G7:L7"/>
    <mergeCell ref="A15:B15"/>
    <mergeCell ref="G15:H15"/>
    <mergeCell ref="A17:B17"/>
    <mergeCell ref="G17:H17"/>
    <mergeCell ref="A19:B19"/>
    <mergeCell ref="G19:H19"/>
    <mergeCell ref="A40:B40"/>
    <mergeCell ref="A21:B21"/>
    <mergeCell ref="G21:H21"/>
    <mergeCell ref="A22:B22"/>
    <mergeCell ref="G22:H22"/>
    <mergeCell ref="G29:H29"/>
    <mergeCell ref="G31:H3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120" zoomScaleNormal="120" zoomScalePageLayoutView="0" workbookViewId="0" topLeftCell="A1">
      <selection activeCell="A3" sqref="A3:C3"/>
    </sheetView>
  </sheetViews>
  <sheetFormatPr defaultColWidth="8.00390625" defaultRowHeight="12.75"/>
  <cols>
    <col min="1" max="1" width="4.8515625" style="72" customWidth="1"/>
    <col min="2" max="2" width="30.57421875" style="72" customWidth="1"/>
    <col min="3" max="4" width="12.00390625" style="72" customWidth="1"/>
    <col min="5" max="5" width="12.57421875" style="72" customWidth="1"/>
    <col min="6" max="6" width="12.00390625" style="72" customWidth="1"/>
    <col min="7" max="8" width="9.421875" style="72" bestFit="1" customWidth="1"/>
    <col min="9" max="16384" width="8.00390625" style="72" customWidth="1"/>
  </cols>
  <sheetData>
    <row r="1" spans="1:6" s="122" customFormat="1" ht="48.75" customHeight="1">
      <c r="A1" s="823" t="s">
        <v>527</v>
      </c>
      <c r="B1" s="823"/>
      <c r="C1" s="823"/>
      <c r="D1" s="823"/>
      <c r="E1" s="823"/>
      <c r="F1" s="823"/>
    </row>
    <row r="2" spans="1:9" s="92" customFormat="1" ht="15.75" customHeight="1">
      <c r="A2" s="90"/>
      <c r="B2" s="91"/>
      <c r="C2" s="804"/>
      <c r="D2" s="804"/>
      <c r="E2" s="826"/>
      <c r="F2" s="826"/>
      <c r="G2" s="120"/>
      <c r="I2" s="119"/>
    </row>
    <row r="3" spans="1:9" s="92" customFormat="1" ht="15.75" customHeight="1">
      <c r="A3" s="776" t="s">
        <v>622</v>
      </c>
      <c r="B3" s="776"/>
      <c r="C3" s="774"/>
      <c r="D3" s="428"/>
      <c r="E3" s="429"/>
      <c r="F3" s="429"/>
      <c r="G3" s="120"/>
      <c r="I3" s="119"/>
    </row>
    <row r="4" spans="1:9" s="92" customFormat="1" ht="15.75" customHeight="1" thickBot="1">
      <c r="A4" s="771" t="s">
        <v>575</v>
      </c>
      <c r="B4" s="771"/>
      <c r="C4" s="801"/>
      <c r="D4" s="428"/>
      <c r="E4" s="429"/>
      <c r="F4" s="429"/>
      <c r="G4" s="120"/>
      <c r="I4" s="119"/>
    </row>
    <row r="5" spans="1:9" s="93" customFormat="1" ht="15.75" customHeight="1">
      <c r="A5" s="99"/>
      <c r="B5" s="100"/>
      <c r="C5" s="101"/>
      <c r="D5" s="118"/>
      <c r="E5" s="827" t="s">
        <v>484</v>
      </c>
      <c r="F5" s="827"/>
      <c r="G5" s="121"/>
      <c r="I5" s="118"/>
    </row>
    <row r="6" spans="1:7" ht="15.75" customHeight="1">
      <c r="A6" s="828" t="s">
        <v>528</v>
      </c>
      <c r="B6" s="828"/>
      <c r="C6" s="828"/>
      <c r="D6" s="828"/>
      <c r="E6" s="828"/>
      <c r="F6" s="75"/>
      <c r="G6" s="76"/>
    </row>
    <row r="7" spans="1:7" ht="15.75" customHeight="1" thickBot="1">
      <c r="A7" s="73"/>
      <c r="B7" s="73"/>
      <c r="C7" s="74"/>
      <c r="D7" s="74"/>
      <c r="E7" s="75"/>
      <c r="F7" s="75"/>
      <c r="G7" s="76"/>
    </row>
    <row r="8" spans="1:7" ht="22.5" customHeight="1" thickBot="1">
      <c r="A8" s="725" t="s">
        <v>411</v>
      </c>
      <c r="B8" s="846" t="s">
        <v>426</v>
      </c>
      <c r="C8" s="846"/>
      <c r="D8" s="846"/>
      <c r="E8" s="824" t="s">
        <v>427</v>
      </c>
      <c r="F8" s="825"/>
      <c r="G8" s="76"/>
    </row>
    <row r="9" spans="1:7" ht="15.75" customHeight="1" thickBot="1">
      <c r="A9" s="726" t="s">
        <v>99</v>
      </c>
      <c r="B9" s="840" t="s">
        <v>100</v>
      </c>
      <c r="C9" s="840"/>
      <c r="D9" s="840"/>
      <c r="E9" s="840" t="s">
        <v>101</v>
      </c>
      <c r="F9" s="841"/>
      <c r="G9" s="76"/>
    </row>
    <row r="10" spans="1:7" ht="15.75" customHeight="1">
      <c r="A10" s="724" t="s">
        <v>106</v>
      </c>
      <c r="B10" s="849"/>
      <c r="C10" s="849"/>
      <c r="D10" s="849"/>
      <c r="E10" s="847"/>
      <c r="F10" s="848"/>
      <c r="G10" s="76"/>
    </row>
    <row r="11" spans="1:7" ht="15.75" customHeight="1">
      <c r="A11" s="86" t="s">
        <v>107</v>
      </c>
      <c r="B11" s="842"/>
      <c r="C11" s="842"/>
      <c r="D11" s="842"/>
      <c r="E11" s="843"/>
      <c r="F11" s="844"/>
      <c r="G11" s="76"/>
    </row>
    <row r="12" spans="1:7" ht="15.75" customHeight="1">
      <c r="A12" s="86" t="s">
        <v>108</v>
      </c>
      <c r="B12" s="842"/>
      <c r="C12" s="842"/>
      <c r="D12" s="842"/>
      <c r="E12" s="843"/>
      <c r="F12" s="844"/>
      <c r="G12" s="76"/>
    </row>
    <row r="13" spans="1:7" ht="25.5" customHeight="1" thickBot="1">
      <c r="A13" s="95" t="s">
        <v>109</v>
      </c>
      <c r="B13" s="845" t="s">
        <v>428</v>
      </c>
      <c r="C13" s="845"/>
      <c r="D13" s="845"/>
      <c r="E13" s="850">
        <f>SUM(E10:E12)</f>
        <v>0</v>
      </c>
      <c r="F13" s="851"/>
      <c r="G13" s="76"/>
    </row>
    <row r="14" spans="1:7" ht="25.5" customHeight="1">
      <c r="A14" s="96"/>
      <c r="B14" s="97"/>
      <c r="C14" s="97"/>
      <c r="D14" s="97"/>
      <c r="E14" s="98"/>
      <c r="F14" s="98"/>
      <c r="G14" s="76"/>
    </row>
    <row r="15" spans="1:7" ht="15.75" customHeight="1">
      <c r="A15" s="828" t="s">
        <v>459</v>
      </c>
      <c r="B15" s="828"/>
      <c r="C15" s="828"/>
      <c r="D15" s="828"/>
      <c r="E15" s="828"/>
      <c r="F15" s="828"/>
      <c r="G15" s="76"/>
    </row>
    <row r="16" spans="1:7" ht="15.75" customHeight="1" thickBot="1">
      <c r="A16" s="73"/>
      <c r="B16" s="73"/>
      <c r="C16" s="74"/>
      <c r="D16" s="74"/>
      <c r="E16" s="75"/>
      <c r="F16" s="75"/>
      <c r="G16" s="76"/>
    </row>
    <row r="17" spans="1:6" ht="15" customHeight="1">
      <c r="A17" s="852" t="s">
        <v>411</v>
      </c>
      <c r="B17" s="834" t="s">
        <v>412</v>
      </c>
      <c r="C17" s="855" t="s">
        <v>413</v>
      </c>
      <c r="D17" s="856"/>
      <c r="E17" s="857"/>
      <c r="F17" s="858" t="s">
        <v>414</v>
      </c>
    </row>
    <row r="18" spans="1:6" ht="13.5" customHeight="1" thickBot="1">
      <c r="A18" s="853"/>
      <c r="B18" s="835"/>
      <c r="C18" s="77" t="s">
        <v>521</v>
      </c>
      <c r="D18" s="77" t="s">
        <v>523</v>
      </c>
      <c r="E18" s="77" t="s">
        <v>529</v>
      </c>
      <c r="F18" s="859"/>
    </row>
    <row r="19" spans="1:6" ht="15.75" thickBot="1">
      <c r="A19" s="83" t="s">
        <v>99</v>
      </c>
      <c r="B19" s="727" t="s">
        <v>100</v>
      </c>
      <c r="C19" s="727" t="s">
        <v>101</v>
      </c>
      <c r="D19" s="727" t="s">
        <v>102</v>
      </c>
      <c r="E19" s="727" t="s">
        <v>103</v>
      </c>
      <c r="F19" s="728" t="s">
        <v>415</v>
      </c>
    </row>
    <row r="20" spans="1:6" ht="15">
      <c r="A20" s="78" t="s">
        <v>106</v>
      </c>
      <c r="B20" s="132"/>
      <c r="C20" s="133"/>
      <c r="D20" s="133"/>
      <c r="E20" s="133"/>
      <c r="F20" s="134">
        <f>SUM(C20:E20)</f>
        <v>0</v>
      </c>
    </row>
    <row r="21" spans="1:6" ht="15">
      <c r="A21" s="79" t="s">
        <v>107</v>
      </c>
      <c r="B21" s="131"/>
      <c r="C21" s="133"/>
      <c r="D21" s="133"/>
      <c r="E21" s="133"/>
      <c r="F21" s="135">
        <f>SUM(C21:E21)</f>
        <v>0</v>
      </c>
    </row>
    <row r="22" spans="1:6" ht="15">
      <c r="A22" s="79" t="s">
        <v>108</v>
      </c>
      <c r="B22" s="80"/>
      <c r="C22" s="136"/>
      <c r="D22" s="136"/>
      <c r="E22" s="136"/>
      <c r="F22" s="135">
        <f>SUM(C22:E22)</f>
        <v>0</v>
      </c>
    </row>
    <row r="23" spans="1:6" ht="15">
      <c r="A23" s="79" t="s">
        <v>109</v>
      </c>
      <c r="B23" s="80"/>
      <c r="C23" s="136"/>
      <c r="D23" s="136"/>
      <c r="E23" s="136"/>
      <c r="F23" s="135">
        <f>SUM(C23:E23)</f>
        <v>0</v>
      </c>
    </row>
    <row r="24" spans="1:6" ht="15.75" thickBot="1">
      <c r="A24" s="81" t="s">
        <v>110</v>
      </c>
      <c r="B24" s="82"/>
      <c r="C24" s="137"/>
      <c r="D24" s="137"/>
      <c r="E24" s="137"/>
      <c r="F24" s="135">
        <f>SUM(C24:E24)</f>
        <v>0</v>
      </c>
    </row>
    <row r="25" spans="1:6" s="85" customFormat="1" ht="15" thickBot="1">
      <c r="A25" s="83" t="s">
        <v>111</v>
      </c>
      <c r="B25" s="84" t="s">
        <v>416</v>
      </c>
      <c r="C25" s="138">
        <f>SUM(C20:C24)</f>
        <v>0</v>
      </c>
      <c r="D25" s="138">
        <f>SUM(D20:D24)</f>
        <v>0</v>
      </c>
      <c r="E25" s="138">
        <f>SUM(E20:E24)</f>
        <v>0</v>
      </c>
      <c r="F25" s="139">
        <f>SUM(F20:F24)</f>
        <v>0</v>
      </c>
    </row>
    <row r="26" spans="1:6" s="85" customFormat="1" ht="14.25">
      <c r="A26" s="105"/>
      <c r="B26" s="106"/>
      <c r="C26" s="107"/>
      <c r="D26" s="107"/>
      <c r="E26" s="107"/>
      <c r="F26" s="107"/>
    </row>
    <row r="27" spans="1:6" s="108" customFormat="1" ht="30.75" customHeight="1">
      <c r="A27" s="836" t="s">
        <v>460</v>
      </c>
      <c r="B27" s="836"/>
      <c r="C27" s="836"/>
      <c r="D27" s="836"/>
      <c r="E27" s="836"/>
      <c r="F27" s="836"/>
    </row>
    <row r="28" ht="15.75" thickBot="1"/>
    <row r="29" spans="1:8" ht="42.75" thickBot="1">
      <c r="A29" s="732" t="s">
        <v>411</v>
      </c>
      <c r="B29" s="854" t="s">
        <v>417</v>
      </c>
      <c r="C29" s="854"/>
      <c r="D29" s="854"/>
      <c r="E29" s="854"/>
      <c r="F29" s="733" t="s">
        <v>530</v>
      </c>
      <c r="G29" s="104" t="s">
        <v>611</v>
      </c>
      <c r="H29" s="104" t="s">
        <v>599</v>
      </c>
    </row>
    <row r="30" spans="1:8" ht="15.75" thickBot="1">
      <c r="A30" s="735" t="s">
        <v>99</v>
      </c>
      <c r="B30" s="830" t="s">
        <v>100</v>
      </c>
      <c r="C30" s="830"/>
      <c r="D30" s="830"/>
      <c r="E30" s="830"/>
      <c r="F30" s="736" t="s">
        <v>101</v>
      </c>
      <c r="G30" s="735" t="s">
        <v>102</v>
      </c>
      <c r="H30" s="737" t="s">
        <v>103</v>
      </c>
    </row>
    <row r="31" spans="1:8" ht="15">
      <c r="A31" s="325" t="s">
        <v>106</v>
      </c>
      <c r="B31" s="738" t="s">
        <v>418</v>
      </c>
      <c r="C31" s="326"/>
      <c r="D31" s="327"/>
      <c r="E31" s="328"/>
      <c r="F31" s="734">
        <v>2500000</v>
      </c>
      <c r="G31" s="741">
        <v>1507000</v>
      </c>
      <c r="H31" s="739">
        <v>4007000</v>
      </c>
    </row>
    <row r="32" spans="1:8" ht="23.25" customHeight="1">
      <c r="A32" s="109" t="s">
        <v>107</v>
      </c>
      <c r="B32" s="831" t="s">
        <v>419</v>
      </c>
      <c r="C32" s="832"/>
      <c r="D32" s="832"/>
      <c r="E32" s="833"/>
      <c r="F32" s="729">
        <v>0</v>
      </c>
      <c r="G32" s="742">
        <v>0</v>
      </c>
      <c r="H32" s="740">
        <v>0</v>
      </c>
    </row>
    <row r="33" spans="1:8" ht="15">
      <c r="A33" s="109" t="s">
        <v>108</v>
      </c>
      <c r="B33" s="831" t="s">
        <v>420</v>
      </c>
      <c r="C33" s="832"/>
      <c r="D33" s="832"/>
      <c r="E33" s="833"/>
      <c r="F33" s="729">
        <v>0</v>
      </c>
      <c r="G33" s="742">
        <v>0</v>
      </c>
      <c r="H33" s="740">
        <v>0</v>
      </c>
    </row>
    <row r="34" spans="1:8" ht="30" customHeight="1">
      <c r="A34" s="109" t="s">
        <v>109</v>
      </c>
      <c r="B34" s="831" t="s">
        <v>421</v>
      </c>
      <c r="C34" s="832"/>
      <c r="D34" s="832"/>
      <c r="E34" s="833"/>
      <c r="F34" s="729">
        <v>0</v>
      </c>
      <c r="G34" s="742">
        <v>0</v>
      </c>
      <c r="H34" s="740">
        <v>0</v>
      </c>
    </row>
    <row r="35" spans="1:8" ht="15">
      <c r="A35" s="109" t="s">
        <v>110</v>
      </c>
      <c r="B35" s="831" t="s">
        <v>422</v>
      </c>
      <c r="C35" s="832"/>
      <c r="D35" s="832"/>
      <c r="E35" s="833"/>
      <c r="F35" s="729">
        <v>3000</v>
      </c>
      <c r="G35" s="742">
        <v>37203</v>
      </c>
      <c r="H35" s="740">
        <v>40203</v>
      </c>
    </row>
    <row r="36" spans="1:8" ht="17.25" customHeight="1" thickBot="1">
      <c r="A36" s="329" t="s">
        <v>111</v>
      </c>
      <c r="B36" s="837" t="s">
        <v>423</v>
      </c>
      <c r="C36" s="838"/>
      <c r="D36" s="838"/>
      <c r="E36" s="839"/>
      <c r="F36" s="730">
        <v>0</v>
      </c>
      <c r="G36" s="742">
        <v>0</v>
      </c>
      <c r="H36" s="740">
        <v>0</v>
      </c>
    </row>
    <row r="37" spans="1:8" ht="29.25" customHeight="1" thickBot="1">
      <c r="A37" s="330" t="s">
        <v>424</v>
      </c>
      <c r="B37" s="331"/>
      <c r="C37" s="332"/>
      <c r="D37" s="332"/>
      <c r="E37" s="332"/>
      <c r="F37" s="731">
        <f>SUM(F31:F36)</f>
        <v>2503000</v>
      </c>
      <c r="G37" s="743">
        <f>SUM(G31:G36)</f>
        <v>1544203</v>
      </c>
      <c r="H37" s="743">
        <f>SUM(H31:H36)</f>
        <v>4047203</v>
      </c>
    </row>
    <row r="38" spans="1:5" ht="27" customHeight="1">
      <c r="A38" s="829" t="s">
        <v>425</v>
      </c>
      <c r="B38" s="829"/>
      <c r="C38" s="829"/>
      <c r="D38" s="829"/>
      <c r="E38" s="829"/>
    </row>
  </sheetData>
  <sheetProtection/>
  <mergeCells count="33">
    <mergeCell ref="A15:F15"/>
    <mergeCell ref="E13:F13"/>
    <mergeCell ref="A17:A18"/>
    <mergeCell ref="E12:F12"/>
    <mergeCell ref="B35:E35"/>
    <mergeCell ref="B29:E29"/>
    <mergeCell ref="C17:E17"/>
    <mergeCell ref="F17:F18"/>
    <mergeCell ref="B9:D9"/>
    <mergeCell ref="E9:F9"/>
    <mergeCell ref="B12:D12"/>
    <mergeCell ref="E11:F11"/>
    <mergeCell ref="B13:D13"/>
    <mergeCell ref="B8:D8"/>
    <mergeCell ref="E10:F10"/>
    <mergeCell ref="B10:D10"/>
    <mergeCell ref="B11:D11"/>
    <mergeCell ref="A38:E38"/>
    <mergeCell ref="B30:E30"/>
    <mergeCell ref="B32:E32"/>
    <mergeCell ref="B33:E33"/>
    <mergeCell ref="B34:E34"/>
    <mergeCell ref="B17:B18"/>
    <mergeCell ref="A27:F27"/>
    <mergeCell ref="B36:E36"/>
    <mergeCell ref="A1:F1"/>
    <mergeCell ref="E8:F8"/>
    <mergeCell ref="C2:D2"/>
    <mergeCell ref="E2:F2"/>
    <mergeCell ref="E5:F5"/>
    <mergeCell ref="A3:C3"/>
    <mergeCell ref="A4:C4"/>
    <mergeCell ref="A6:E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C9" sqref="C9"/>
    </sheetView>
  </sheetViews>
  <sheetFormatPr defaultColWidth="8.00390625" defaultRowHeight="12.75"/>
  <cols>
    <col min="1" max="1" width="9.8515625" style="147" hidden="1" customWidth="1"/>
    <col min="2" max="2" width="3.28125" style="147" hidden="1" customWidth="1"/>
    <col min="3" max="3" width="54.28125" style="147" customWidth="1"/>
    <col min="4" max="7" width="13.57421875" style="147" customWidth="1"/>
    <col min="8" max="8" width="51.421875" style="147" customWidth="1"/>
    <col min="9" max="12" width="12.7109375" style="147" customWidth="1"/>
    <col min="13" max="16384" width="8.00390625" style="147" customWidth="1"/>
  </cols>
  <sheetData>
    <row r="1" spans="3:12" ht="30" customHeight="1">
      <c r="C1" s="861" t="s">
        <v>519</v>
      </c>
      <c r="D1" s="861"/>
      <c r="E1" s="861"/>
      <c r="F1" s="861"/>
      <c r="G1" s="861"/>
      <c r="H1" s="861"/>
      <c r="I1" s="861"/>
      <c r="J1" s="862"/>
      <c r="K1" s="862"/>
      <c r="L1" s="862"/>
    </row>
    <row r="2" spans="3:12" ht="30" customHeight="1">
      <c r="C2" s="861" t="s">
        <v>493</v>
      </c>
      <c r="D2" s="861"/>
      <c r="E2" s="861"/>
      <c r="F2" s="861"/>
      <c r="G2" s="861"/>
      <c r="H2" s="861"/>
      <c r="I2" s="861"/>
      <c r="J2" s="862"/>
      <c r="K2" s="862"/>
      <c r="L2" s="862"/>
    </row>
    <row r="3" spans="3:12" ht="17.25" customHeight="1">
      <c r="C3" s="861" t="s">
        <v>492</v>
      </c>
      <c r="D3" s="861"/>
      <c r="E3" s="861"/>
      <c r="F3" s="861"/>
      <c r="G3" s="861"/>
      <c r="H3" s="861"/>
      <c r="I3" s="861"/>
      <c r="J3" s="862"/>
      <c r="K3" s="862"/>
      <c r="L3" s="862"/>
    </row>
    <row r="4" spans="3:12" ht="17.25" customHeight="1">
      <c r="C4" s="148"/>
      <c r="D4" s="148"/>
      <c r="E4" s="148"/>
      <c r="F4" s="148"/>
      <c r="G4" s="148"/>
      <c r="H4" s="148"/>
      <c r="I4" s="149"/>
      <c r="J4" s="149"/>
      <c r="K4" s="149"/>
      <c r="L4" s="149"/>
    </row>
    <row r="5" spans="3:12" ht="17.25" customHeight="1">
      <c r="C5" s="776" t="s">
        <v>623</v>
      </c>
      <c r="D5" s="776"/>
      <c r="E5" s="776"/>
      <c r="F5" s="776"/>
      <c r="G5" s="776"/>
      <c r="H5" s="774"/>
      <c r="I5" s="149"/>
      <c r="J5" s="149"/>
      <c r="K5" s="149"/>
      <c r="L5" s="149"/>
    </row>
    <row r="6" spans="3:12" ht="19.5" customHeight="1" thickBot="1">
      <c r="C6" s="791" t="s">
        <v>576</v>
      </c>
      <c r="D6" s="791"/>
      <c r="E6" s="791"/>
      <c r="F6" s="791"/>
      <c r="G6" s="791"/>
      <c r="H6" s="860"/>
      <c r="I6" s="150"/>
      <c r="J6" s="150"/>
      <c r="K6" s="150"/>
      <c r="L6" s="150" t="s">
        <v>494</v>
      </c>
    </row>
    <row r="7" spans="1:12" ht="42" customHeight="1" thickBot="1">
      <c r="A7" s="564" t="s">
        <v>495</v>
      </c>
      <c r="B7" s="565" t="s">
        <v>496</v>
      </c>
      <c r="C7" s="566" t="s">
        <v>497</v>
      </c>
      <c r="D7" s="567" t="s">
        <v>583</v>
      </c>
      <c r="E7" s="566" t="s">
        <v>587</v>
      </c>
      <c r="F7" s="566" t="s">
        <v>605</v>
      </c>
      <c r="G7" s="567" t="s">
        <v>604</v>
      </c>
      <c r="H7" s="566" t="s">
        <v>498</v>
      </c>
      <c r="I7" s="567" t="s">
        <v>583</v>
      </c>
      <c r="J7" s="566" t="s">
        <v>587</v>
      </c>
      <c r="K7" s="566" t="s">
        <v>605</v>
      </c>
      <c r="L7" s="566" t="s">
        <v>604</v>
      </c>
    </row>
    <row r="8" spans="1:12" s="151" customFormat="1" ht="11.25" thickBot="1">
      <c r="A8" s="571">
        <v>1</v>
      </c>
      <c r="B8" s="572">
        <v>2</v>
      </c>
      <c r="C8" s="344" t="s">
        <v>99</v>
      </c>
      <c r="D8" s="345" t="s">
        <v>100</v>
      </c>
      <c r="E8" s="344" t="s">
        <v>101</v>
      </c>
      <c r="F8" s="344" t="s">
        <v>102</v>
      </c>
      <c r="G8" s="345" t="s">
        <v>103</v>
      </c>
      <c r="H8" s="344" t="s">
        <v>415</v>
      </c>
      <c r="I8" s="345" t="s">
        <v>432</v>
      </c>
      <c r="J8" s="344" t="s">
        <v>543</v>
      </c>
      <c r="K8" s="345" t="s">
        <v>585</v>
      </c>
      <c r="L8" s="344" t="s">
        <v>588</v>
      </c>
    </row>
    <row r="9" spans="1:12" ht="41.25" customHeight="1">
      <c r="A9" s="568" t="s">
        <v>499</v>
      </c>
      <c r="B9" s="569" t="s">
        <v>500</v>
      </c>
      <c r="C9" s="570" t="s">
        <v>612</v>
      </c>
      <c r="D9" s="343">
        <v>6159500</v>
      </c>
      <c r="E9" s="573">
        <v>6279500</v>
      </c>
      <c r="F9" s="573">
        <v>0</v>
      </c>
      <c r="G9" s="343">
        <v>6279500</v>
      </c>
      <c r="H9" s="722" t="s">
        <v>608</v>
      </c>
      <c r="I9" s="343">
        <v>0</v>
      </c>
      <c r="J9" s="573">
        <v>0</v>
      </c>
      <c r="K9" s="343">
        <v>11178754</v>
      </c>
      <c r="L9" s="573">
        <v>11178754</v>
      </c>
    </row>
    <row r="10" spans="1:12" ht="27" customHeight="1">
      <c r="A10" s="152" t="s">
        <v>501</v>
      </c>
      <c r="B10" s="333" t="s">
        <v>502</v>
      </c>
      <c r="C10" s="386" t="s">
        <v>610</v>
      </c>
      <c r="D10" s="339">
        <v>0</v>
      </c>
      <c r="E10" s="574">
        <v>0</v>
      </c>
      <c r="F10" s="574">
        <v>3125000</v>
      </c>
      <c r="G10" s="339">
        <v>3125000</v>
      </c>
      <c r="H10" s="721" t="s">
        <v>606</v>
      </c>
      <c r="I10" s="339">
        <v>0</v>
      </c>
      <c r="J10" s="574">
        <v>0</v>
      </c>
      <c r="K10" s="339">
        <v>3125000</v>
      </c>
      <c r="L10" s="574">
        <v>3125000</v>
      </c>
    </row>
    <row r="11" spans="1:12" ht="17.25" customHeight="1">
      <c r="A11" s="152" t="s">
        <v>503</v>
      </c>
      <c r="B11" s="333" t="s">
        <v>504</v>
      </c>
      <c r="C11" s="723" t="s">
        <v>609</v>
      </c>
      <c r="D11" s="339">
        <v>0</v>
      </c>
      <c r="E11" s="574">
        <v>0</v>
      </c>
      <c r="F11" s="574">
        <v>11178754</v>
      </c>
      <c r="G11" s="339">
        <v>11178754</v>
      </c>
      <c r="H11" s="340"/>
      <c r="I11" s="339"/>
      <c r="J11" s="574"/>
      <c r="K11" s="339"/>
      <c r="L11" s="574"/>
    </row>
    <row r="12" spans="1:12" ht="15" customHeight="1">
      <c r="A12" s="152" t="s">
        <v>499</v>
      </c>
      <c r="B12" s="333" t="s">
        <v>505</v>
      </c>
      <c r="C12" s="723" t="s">
        <v>522</v>
      </c>
      <c r="D12" s="338">
        <v>2033591</v>
      </c>
      <c r="E12" s="577">
        <v>633591</v>
      </c>
      <c r="F12" s="577">
        <v>0</v>
      </c>
      <c r="G12" s="338">
        <v>633591</v>
      </c>
      <c r="H12" s="340"/>
      <c r="I12" s="339"/>
      <c r="J12" s="574"/>
      <c r="K12" s="339"/>
      <c r="L12" s="574"/>
    </row>
    <row r="13" spans="1:12" ht="12.75">
      <c r="A13" s="152" t="s">
        <v>503</v>
      </c>
      <c r="B13" s="333" t="s">
        <v>504</v>
      </c>
      <c r="C13" s="723"/>
      <c r="D13" s="338"/>
      <c r="E13" s="577"/>
      <c r="F13" s="577"/>
      <c r="G13" s="338"/>
      <c r="H13" s="340"/>
      <c r="I13" s="339"/>
      <c r="J13" s="574"/>
      <c r="K13" s="339"/>
      <c r="L13" s="574"/>
    </row>
    <row r="14" spans="1:12" ht="16.5" customHeight="1">
      <c r="A14" s="153">
        <v>999000</v>
      </c>
      <c r="B14" s="333" t="s">
        <v>505</v>
      </c>
      <c r="C14" s="335"/>
      <c r="D14" s="337"/>
      <c r="E14" s="575"/>
      <c r="F14" s="575"/>
      <c r="G14" s="337"/>
      <c r="H14" s="341"/>
      <c r="I14" s="339"/>
      <c r="J14" s="574"/>
      <c r="K14" s="339"/>
      <c r="L14" s="574"/>
    </row>
    <row r="15" spans="1:12" ht="12.75">
      <c r="A15" s="152" t="s">
        <v>506</v>
      </c>
      <c r="B15" s="333" t="s">
        <v>507</v>
      </c>
      <c r="C15" s="335"/>
      <c r="D15" s="337"/>
      <c r="E15" s="575"/>
      <c r="F15" s="575"/>
      <c r="G15" s="337"/>
      <c r="H15" s="340"/>
      <c r="I15" s="337"/>
      <c r="J15" s="575"/>
      <c r="K15" s="337"/>
      <c r="L15" s="575"/>
    </row>
    <row r="16" spans="1:12" ht="12.75">
      <c r="A16" s="152" t="s">
        <v>508</v>
      </c>
      <c r="B16" s="333" t="s">
        <v>509</v>
      </c>
      <c r="C16" s="335"/>
      <c r="D16" s="337"/>
      <c r="E16" s="575"/>
      <c r="F16" s="575"/>
      <c r="G16" s="337"/>
      <c r="H16" s="340"/>
      <c r="I16" s="337"/>
      <c r="J16" s="575"/>
      <c r="K16" s="337"/>
      <c r="L16" s="575"/>
    </row>
    <row r="17" spans="1:12" ht="15" customHeight="1">
      <c r="A17" s="152" t="s">
        <v>499</v>
      </c>
      <c r="B17" s="333" t="s">
        <v>510</v>
      </c>
      <c r="C17" s="336"/>
      <c r="D17" s="339"/>
      <c r="E17" s="579"/>
      <c r="F17" s="579"/>
      <c r="G17" s="562"/>
      <c r="H17" s="342"/>
      <c r="I17" s="337"/>
      <c r="J17" s="575"/>
      <c r="K17" s="337"/>
      <c r="L17" s="575"/>
    </row>
    <row r="18" spans="1:12" ht="15" customHeight="1" thickBot="1">
      <c r="A18" s="154"/>
      <c r="B18" s="334"/>
      <c r="C18" s="576"/>
      <c r="D18" s="562"/>
      <c r="E18" s="579"/>
      <c r="F18" s="579"/>
      <c r="G18" s="562"/>
      <c r="H18" s="342"/>
      <c r="I18" s="338"/>
      <c r="J18" s="577"/>
      <c r="K18" s="338"/>
      <c r="L18" s="577"/>
    </row>
    <row r="19" spans="1:12" ht="13.5" thickBot="1">
      <c r="A19" s="155"/>
      <c r="B19" s="383"/>
      <c r="C19" s="384" t="s">
        <v>490</v>
      </c>
      <c r="D19" s="578">
        <f>SUM(D9:D17)</f>
        <v>8193091</v>
      </c>
      <c r="E19" s="385">
        <f>SUM(E9:E17)</f>
        <v>6913091</v>
      </c>
      <c r="F19" s="385">
        <f>SUM(F9:F17)</f>
        <v>14303754</v>
      </c>
      <c r="G19" s="578">
        <f>SUM(G9:G17)</f>
        <v>21216845</v>
      </c>
      <c r="H19" s="384" t="s">
        <v>490</v>
      </c>
      <c r="I19" s="563">
        <f>SUM(I9:I17)</f>
        <v>0</v>
      </c>
      <c r="J19" s="563">
        <f>SUM(J9:J17)</f>
        <v>0</v>
      </c>
      <c r="K19" s="563">
        <f>SUM(K9:K17)</f>
        <v>14303754</v>
      </c>
      <c r="L19" s="385">
        <f>SUM(L9:L17)</f>
        <v>14303754</v>
      </c>
    </row>
    <row r="20" spans="1:2" ht="12.75">
      <c r="A20" s="155"/>
      <c r="B20" s="156"/>
    </row>
    <row r="21" spans="1:2" ht="12.75">
      <c r="A21" s="155"/>
      <c r="B21" s="156"/>
    </row>
    <row r="22" spans="1:2" ht="13.5" thickBot="1">
      <c r="A22" s="158" t="s">
        <v>490</v>
      </c>
      <c r="B22" s="157"/>
    </row>
  </sheetData>
  <sheetProtection/>
  <mergeCells count="5">
    <mergeCell ref="C6:H6"/>
    <mergeCell ref="C5:H5"/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160" customWidth="1"/>
    <col min="2" max="2" width="44.421875" style="160" customWidth="1"/>
    <col min="3" max="3" width="5.57421875" style="160" hidden="1" customWidth="1"/>
    <col min="4" max="4" width="14.7109375" style="160" customWidth="1"/>
    <col min="5" max="5" width="21.140625" style="160" customWidth="1"/>
    <col min="6" max="16384" width="9.140625" style="160" customWidth="1"/>
  </cols>
  <sheetData>
    <row r="1" spans="1:5" ht="15.75">
      <c r="A1" s="863" t="s">
        <v>525</v>
      </c>
      <c r="B1" s="863"/>
      <c r="C1" s="863"/>
      <c r="D1" s="863"/>
      <c r="E1" s="863"/>
    </row>
    <row r="2" spans="1:5" ht="15.75">
      <c r="A2" s="159"/>
      <c r="B2" s="159"/>
      <c r="C2" s="159"/>
      <c r="D2" s="159"/>
      <c r="E2" s="159"/>
    </row>
    <row r="3" spans="1:5" ht="15.75">
      <c r="A3" s="159"/>
      <c r="B3" s="159"/>
      <c r="C3" s="159"/>
      <c r="D3" s="159"/>
      <c r="E3" s="159"/>
    </row>
    <row r="4" spans="1:5" ht="12.75" customHeight="1">
      <c r="A4" s="161"/>
      <c r="B4" s="161"/>
      <c r="C4" s="161"/>
      <c r="D4" s="161"/>
      <c r="E4" s="417"/>
    </row>
    <row r="5" spans="1:5" ht="15">
      <c r="A5" s="776" t="s">
        <v>577</v>
      </c>
      <c r="B5" s="776"/>
      <c r="C5" s="774"/>
      <c r="D5" s="162"/>
      <c r="E5" s="418" t="s">
        <v>467</v>
      </c>
    </row>
    <row r="6" spans="1:5" ht="15.75" thickBot="1">
      <c r="A6" s="771" t="s">
        <v>578</v>
      </c>
      <c r="B6" s="771"/>
      <c r="C6" s="801"/>
      <c r="D6" s="162"/>
      <c r="E6" s="162"/>
    </row>
    <row r="7" spans="1:5" ht="15.75" customHeight="1" thickBot="1">
      <c r="A7" s="864" t="s">
        <v>511</v>
      </c>
      <c r="B7" s="865" t="s">
        <v>512</v>
      </c>
      <c r="C7" s="866"/>
      <c r="D7" s="867" t="s">
        <v>526</v>
      </c>
      <c r="E7" s="865" t="s">
        <v>513</v>
      </c>
    </row>
    <row r="8" spans="1:5" ht="15.75" customHeight="1" thickBot="1">
      <c r="A8" s="864"/>
      <c r="B8" s="865"/>
      <c r="C8" s="866"/>
      <c r="D8" s="868"/>
      <c r="E8" s="865"/>
    </row>
    <row r="9" spans="1:5" ht="15.75" customHeight="1" thickBot="1">
      <c r="A9" s="864"/>
      <c r="B9" s="865"/>
      <c r="C9" s="866"/>
      <c r="D9" s="868"/>
      <c r="E9" s="865"/>
    </row>
    <row r="10" spans="1:5" ht="15.75" customHeight="1" thickBot="1">
      <c r="A10" s="864"/>
      <c r="B10" s="865"/>
      <c r="C10" s="866"/>
      <c r="D10" s="869"/>
      <c r="E10" s="865"/>
    </row>
    <row r="11" spans="1:5" s="164" customFormat="1" ht="27.75" customHeight="1">
      <c r="A11" s="349" t="s">
        <v>514</v>
      </c>
      <c r="B11" s="353" t="s">
        <v>515</v>
      </c>
      <c r="C11" s="352"/>
      <c r="D11" s="163">
        <v>0</v>
      </c>
      <c r="E11" s="356"/>
    </row>
    <row r="12" spans="1:5" s="164" customFormat="1" ht="27.75" customHeight="1" thickBot="1">
      <c r="A12" s="350" t="s">
        <v>516</v>
      </c>
      <c r="B12" s="354" t="s">
        <v>517</v>
      </c>
      <c r="C12" s="165"/>
      <c r="D12" s="346">
        <v>0</v>
      </c>
      <c r="E12" s="357"/>
    </row>
    <row r="13" spans="1:5" ht="27.75" customHeight="1" thickBot="1">
      <c r="A13" s="351"/>
      <c r="B13" s="355" t="s">
        <v>518</v>
      </c>
      <c r="C13" s="347"/>
      <c r="D13" s="348">
        <f>D11+D12</f>
        <v>0</v>
      </c>
      <c r="E13" s="358"/>
    </row>
    <row r="14" spans="1:5" ht="16.5" customHeight="1">
      <c r="A14" s="166"/>
      <c r="B14" s="166"/>
      <c r="C14" s="166"/>
      <c r="D14" s="166"/>
      <c r="E14" s="166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8.7109375" style="439" customWidth="1"/>
    <col min="2" max="2" width="51.8515625" style="439" customWidth="1"/>
    <col min="3" max="3" width="14.421875" style="439" customWidth="1"/>
    <col min="4" max="5" width="15.28125" style="439" customWidth="1"/>
    <col min="6" max="6" width="13.28125" style="439" customWidth="1"/>
    <col min="7" max="8" width="14.7109375" style="439" customWidth="1"/>
    <col min="9" max="9" width="13.28125" style="439" customWidth="1"/>
    <col min="10" max="10" width="13.8515625" style="439" customWidth="1"/>
    <col min="11" max="16384" width="9.140625" style="439" customWidth="1"/>
  </cols>
  <sheetData>
    <row r="1" spans="1:10" ht="15.75">
      <c r="A1" s="874" t="s">
        <v>580</v>
      </c>
      <c r="B1" s="874"/>
      <c r="C1" s="874"/>
      <c r="D1" s="874"/>
      <c r="E1" s="874"/>
      <c r="F1" s="874"/>
      <c r="G1" s="874"/>
      <c r="H1" s="874"/>
      <c r="I1" s="874"/>
      <c r="J1" s="874"/>
    </row>
    <row r="2" spans="1:10" ht="15.75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2.75">
      <c r="A3" s="440"/>
      <c r="B3" s="440"/>
      <c r="C3" s="440"/>
      <c r="D3" s="440"/>
      <c r="E3" s="440"/>
      <c r="F3" s="440"/>
      <c r="G3" s="440"/>
      <c r="H3" s="440"/>
      <c r="I3" s="440"/>
      <c r="J3" s="441"/>
    </row>
    <row r="4" spans="1:10" ht="15">
      <c r="A4" s="776" t="s">
        <v>566</v>
      </c>
      <c r="B4" s="776"/>
      <c r="C4" s="774"/>
      <c r="D4" s="440"/>
      <c r="E4" s="440"/>
      <c r="F4" s="440"/>
      <c r="G4" s="440"/>
      <c r="H4" s="440"/>
      <c r="I4" s="440"/>
      <c r="J4" s="441"/>
    </row>
    <row r="5" spans="1:10" ht="15.75" thickBot="1">
      <c r="A5" s="776" t="s">
        <v>579</v>
      </c>
      <c r="B5" s="776"/>
      <c r="C5" s="774"/>
      <c r="D5" s="440"/>
      <c r="E5" s="451"/>
      <c r="F5" s="451"/>
      <c r="G5" s="451"/>
      <c r="H5" s="451"/>
      <c r="I5" s="875" t="s">
        <v>467</v>
      </c>
      <c r="J5" s="875"/>
    </row>
    <row r="6" spans="1:10" ht="23.25" customHeight="1">
      <c r="A6" s="876" t="s">
        <v>544</v>
      </c>
      <c r="B6" s="879" t="s">
        <v>545</v>
      </c>
      <c r="C6" s="880" t="s">
        <v>546</v>
      </c>
      <c r="D6" s="881"/>
      <c r="E6" s="881"/>
      <c r="F6" s="882"/>
      <c r="G6" s="880" t="s">
        <v>547</v>
      </c>
      <c r="H6" s="881"/>
      <c r="I6" s="881"/>
      <c r="J6" s="883"/>
    </row>
    <row r="7" spans="1:10" ht="15" customHeight="1">
      <c r="A7" s="877"/>
      <c r="B7" s="870"/>
      <c r="C7" s="870" t="s">
        <v>548</v>
      </c>
      <c r="D7" s="870" t="s">
        <v>549</v>
      </c>
      <c r="E7" s="870" t="s">
        <v>550</v>
      </c>
      <c r="F7" s="870" t="s">
        <v>551</v>
      </c>
      <c r="G7" s="870" t="s">
        <v>388</v>
      </c>
      <c r="H7" s="442" t="s">
        <v>552</v>
      </c>
      <c r="I7" s="870" t="s">
        <v>553</v>
      </c>
      <c r="J7" s="872" t="s">
        <v>551</v>
      </c>
    </row>
    <row r="8" spans="1:10" ht="15" customHeight="1">
      <c r="A8" s="877"/>
      <c r="B8" s="870"/>
      <c r="C8" s="870"/>
      <c r="D8" s="870"/>
      <c r="E8" s="870"/>
      <c r="F8" s="870"/>
      <c r="G8" s="870"/>
      <c r="H8" s="442" t="s">
        <v>554</v>
      </c>
      <c r="I8" s="870"/>
      <c r="J8" s="872"/>
    </row>
    <row r="9" spans="1:10" ht="15" customHeight="1" thickBot="1">
      <c r="A9" s="878"/>
      <c r="B9" s="871"/>
      <c r="C9" s="871"/>
      <c r="D9" s="871"/>
      <c r="E9" s="871"/>
      <c r="F9" s="871"/>
      <c r="G9" s="871"/>
      <c r="H9" s="458" t="s">
        <v>555</v>
      </c>
      <c r="I9" s="871"/>
      <c r="J9" s="873"/>
    </row>
    <row r="10" spans="1:10" ht="39.75" customHeight="1">
      <c r="A10" s="452" t="s">
        <v>106</v>
      </c>
      <c r="B10" s="453" t="s">
        <v>305</v>
      </c>
      <c r="C10" s="454">
        <v>0</v>
      </c>
      <c r="D10" s="455">
        <v>0</v>
      </c>
      <c r="E10" s="456">
        <v>0</v>
      </c>
      <c r="F10" s="456">
        <v>0</v>
      </c>
      <c r="G10" s="457">
        <v>0</v>
      </c>
      <c r="H10" s="456">
        <v>0</v>
      </c>
      <c r="I10" s="456">
        <v>0</v>
      </c>
      <c r="J10" s="456">
        <v>0</v>
      </c>
    </row>
    <row r="11" spans="1:10" ht="39.75" customHeight="1">
      <c r="A11" s="443"/>
      <c r="B11" s="444" t="s">
        <v>389</v>
      </c>
      <c r="C11" s="28">
        <f aca="true" t="shared" si="0" ref="C11:J11">SUM(C10:C10)</f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2:8" ht="39.75" customHeight="1">
      <c r="B12" s="445"/>
      <c r="C12" s="445"/>
      <c r="D12" s="445"/>
      <c r="E12" s="445"/>
      <c r="F12" s="445"/>
      <c r="G12" s="445"/>
      <c r="H12" s="445"/>
    </row>
    <row r="13" ht="39.75" customHeight="1"/>
    <row r="44" ht="12.75">
      <c r="K44" s="446"/>
    </row>
  </sheetData>
  <sheetProtection/>
  <mergeCells count="15">
    <mergeCell ref="G6:J6"/>
    <mergeCell ref="C7:C9"/>
    <mergeCell ref="D7:D9"/>
    <mergeCell ref="E7:E9"/>
    <mergeCell ref="A4:C4"/>
    <mergeCell ref="A5:C5"/>
    <mergeCell ref="F7:F9"/>
    <mergeCell ref="G7:G9"/>
    <mergeCell ref="I7:I9"/>
    <mergeCell ref="J7:J9"/>
    <mergeCell ref="A1:J1"/>
    <mergeCell ref="I5:J5"/>
    <mergeCell ref="A6:A9"/>
    <mergeCell ref="B6:B9"/>
    <mergeCell ref="C6:F6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90" zoomScalePageLayoutView="0" workbookViewId="0" topLeftCell="A3">
      <selection activeCell="E13" sqref="E13"/>
    </sheetView>
  </sheetViews>
  <sheetFormatPr defaultColWidth="10.7109375" defaultRowHeight="12.75"/>
  <cols>
    <col min="1" max="1" width="8.28125" style="447" customWidth="1"/>
    <col min="2" max="2" width="58.00390625" style="447" bestFit="1" customWidth="1"/>
    <col min="3" max="5" width="16.28125" style="447" customWidth="1"/>
    <col min="6" max="6" width="13.00390625" style="447" customWidth="1"/>
    <col min="7" max="16384" width="10.7109375" style="447" customWidth="1"/>
  </cols>
  <sheetData>
    <row r="1" spans="1:6" ht="56.25" customHeight="1">
      <c r="A1" s="884" t="s">
        <v>581</v>
      </c>
      <c r="B1" s="884"/>
      <c r="C1" s="884"/>
      <c r="D1" s="884"/>
      <c r="E1" s="884"/>
      <c r="F1" s="884"/>
    </row>
    <row r="2" spans="5:6" ht="19.5" customHeight="1">
      <c r="E2" s="885"/>
      <c r="F2" s="885"/>
    </row>
    <row r="3" spans="1:6" ht="19.5" customHeight="1">
      <c r="A3" s="776" t="s">
        <v>568</v>
      </c>
      <c r="B3" s="776"/>
      <c r="C3" s="774"/>
      <c r="D3"/>
      <c r="E3" s="448"/>
      <c r="F3" s="448"/>
    </row>
    <row r="4" spans="1:6" ht="19.5" customHeight="1" thickBot="1">
      <c r="A4" s="771" t="s">
        <v>582</v>
      </c>
      <c r="B4" s="771"/>
      <c r="C4" s="801"/>
      <c r="D4" s="535"/>
      <c r="E4" s="886" t="s">
        <v>467</v>
      </c>
      <c r="F4" s="886"/>
    </row>
    <row r="5" spans="1:6" ht="15" customHeight="1">
      <c r="A5" s="887" t="s">
        <v>544</v>
      </c>
      <c r="B5" s="890" t="s">
        <v>197</v>
      </c>
      <c r="C5" s="893" t="s">
        <v>583</v>
      </c>
      <c r="D5" s="896" t="s">
        <v>586</v>
      </c>
      <c r="E5" s="896" t="s">
        <v>607</v>
      </c>
      <c r="F5" s="899" t="s">
        <v>599</v>
      </c>
    </row>
    <row r="6" spans="1:6" ht="15" customHeight="1">
      <c r="A6" s="888"/>
      <c r="B6" s="891"/>
      <c r="C6" s="894"/>
      <c r="D6" s="897"/>
      <c r="E6" s="897"/>
      <c r="F6" s="900"/>
    </row>
    <row r="7" spans="1:6" ht="15" customHeight="1">
      <c r="A7" s="888"/>
      <c r="B7" s="891"/>
      <c r="C7" s="894"/>
      <c r="D7" s="897"/>
      <c r="E7" s="897"/>
      <c r="F7" s="900"/>
    </row>
    <row r="8" spans="1:6" ht="3.75" customHeight="1" thickBot="1">
      <c r="A8" s="889"/>
      <c r="B8" s="892"/>
      <c r="C8" s="895"/>
      <c r="D8" s="898"/>
      <c r="E8" s="898"/>
      <c r="F8" s="901"/>
    </row>
    <row r="9" spans="1:6" ht="24.75" customHeight="1">
      <c r="A9" s="536"/>
      <c r="B9" s="539" t="s">
        <v>556</v>
      </c>
      <c r="C9" s="542">
        <v>50000</v>
      </c>
      <c r="D9" s="545">
        <v>50000</v>
      </c>
      <c r="E9" s="545">
        <v>0</v>
      </c>
      <c r="F9" s="548">
        <v>50000</v>
      </c>
    </row>
    <row r="10" spans="1:6" ht="24.75" customHeight="1">
      <c r="A10" s="537"/>
      <c r="B10" s="540" t="s">
        <v>557</v>
      </c>
      <c r="C10" s="543">
        <v>0</v>
      </c>
      <c r="D10" s="546">
        <v>0</v>
      </c>
      <c r="E10" s="546">
        <v>0</v>
      </c>
      <c r="F10" s="549">
        <v>0</v>
      </c>
    </row>
    <row r="11" spans="1:6" ht="24.75" customHeight="1">
      <c r="A11" s="537" t="s">
        <v>106</v>
      </c>
      <c r="B11" s="541" t="s">
        <v>558</v>
      </c>
      <c r="C11" s="544">
        <f>SUM(C9:C10)</f>
        <v>50000</v>
      </c>
      <c r="D11" s="547">
        <f>SUM(D9:D10)</f>
        <v>50000</v>
      </c>
      <c r="E11" s="547">
        <f>SUM(E9:E10)</f>
        <v>0</v>
      </c>
      <c r="F11" s="550">
        <f>SUM(F9:F10)</f>
        <v>50000</v>
      </c>
    </row>
    <row r="12" spans="1:6" ht="24.75" customHeight="1">
      <c r="A12" s="538"/>
      <c r="B12" s="540" t="s">
        <v>559</v>
      </c>
      <c r="C12" s="543">
        <v>920000</v>
      </c>
      <c r="D12" s="546">
        <v>1680000</v>
      </c>
      <c r="E12" s="546">
        <v>0</v>
      </c>
      <c r="F12" s="551">
        <v>1680000</v>
      </c>
    </row>
    <row r="13" spans="1:6" ht="27.75" customHeight="1">
      <c r="A13" s="538"/>
      <c r="B13" s="540" t="s">
        <v>560</v>
      </c>
      <c r="C13" s="543">
        <v>100000</v>
      </c>
      <c r="D13" s="546">
        <v>100000</v>
      </c>
      <c r="E13" s="546">
        <v>0</v>
      </c>
      <c r="F13" s="551">
        <v>100000</v>
      </c>
    </row>
    <row r="14" spans="1:6" ht="27.75" customHeight="1">
      <c r="A14" s="538"/>
      <c r="B14" s="540" t="s">
        <v>561</v>
      </c>
      <c r="C14" s="543">
        <v>0</v>
      </c>
      <c r="D14" s="546">
        <v>0</v>
      </c>
      <c r="E14" s="546">
        <v>0</v>
      </c>
      <c r="F14" s="551">
        <v>0</v>
      </c>
    </row>
    <row r="15" spans="1:6" ht="24.75" customHeight="1" thickBot="1">
      <c r="A15" s="552" t="s">
        <v>107</v>
      </c>
      <c r="B15" s="553" t="s">
        <v>562</v>
      </c>
      <c r="C15" s="554">
        <f>SUM(C12:C14)</f>
        <v>1020000</v>
      </c>
      <c r="D15" s="555">
        <f>SUM(D12:D14)</f>
        <v>1780000</v>
      </c>
      <c r="E15" s="555">
        <f>SUM(E12:E14)</f>
        <v>0</v>
      </c>
      <c r="F15" s="556">
        <f>SUM(F12:F14)</f>
        <v>1780000</v>
      </c>
    </row>
    <row r="16" spans="1:6" ht="36" customHeight="1" thickBot="1">
      <c r="A16" s="557"/>
      <c r="B16" s="558" t="s">
        <v>563</v>
      </c>
      <c r="C16" s="559">
        <f>C11+C15</f>
        <v>1070000</v>
      </c>
      <c r="D16" s="560">
        <f>D11+D15</f>
        <v>1830000</v>
      </c>
      <c r="E16" s="560">
        <f>E11+E15</f>
        <v>0</v>
      </c>
      <c r="F16" s="561">
        <f>F11+F15</f>
        <v>1830000</v>
      </c>
    </row>
  </sheetData>
  <sheetProtection/>
  <mergeCells count="11">
    <mergeCell ref="A4:C4"/>
    <mergeCell ref="A1:F1"/>
    <mergeCell ref="E2:F2"/>
    <mergeCell ref="E4:F4"/>
    <mergeCell ref="A5:A8"/>
    <mergeCell ref="B5:B8"/>
    <mergeCell ref="C5:C8"/>
    <mergeCell ref="E5:E8"/>
    <mergeCell ref="F5:F8"/>
    <mergeCell ref="A3:C3"/>
    <mergeCell ref="D5:D8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4" width="13.28125" style="0" customWidth="1"/>
    <col min="5" max="5" width="13.140625" style="0" customWidth="1"/>
    <col min="6" max="6" width="13.421875" style="0" customWidth="1"/>
    <col min="7" max="7" width="12.28125" style="432" customWidth="1"/>
    <col min="8" max="8" width="11.8515625" style="432" customWidth="1"/>
    <col min="9" max="9" width="10.8515625" style="432" customWidth="1"/>
  </cols>
  <sheetData>
    <row r="1" spans="1:9" ht="30" customHeight="1">
      <c r="A1" s="773" t="s">
        <v>479</v>
      </c>
      <c r="B1" s="773"/>
      <c r="C1" s="773"/>
      <c r="D1" s="773"/>
      <c r="E1" s="773"/>
      <c r="F1" s="773"/>
      <c r="G1" s="774"/>
      <c r="H1" s="774"/>
      <c r="I1" s="774"/>
    </row>
    <row r="2" spans="1:9" ht="18" customHeight="1">
      <c r="A2" s="775" t="s">
        <v>492</v>
      </c>
      <c r="B2" s="775"/>
      <c r="C2" s="775"/>
      <c r="D2" s="775"/>
      <c r="E2" s="775"/>
      <c r="F2" s="775"/>
      <c r="G2" s="774"/>
      <c r="H2" s="774"/>
      <c r="I2" s="774"/>
    </row>
    <row r="3" spans="1:9" ht="18" customHeight="1">
      <c r="A3" s="426"/>
      <c r="B3" s="426"/>
      <c r="C3" s="426"/>
      <c r="D3" s="426"/>
      <c r="E3" s="426"/>
      <c r="F3" s="426"/>
      <c r="G3" s="430"/>
      <c r="H3" s="430"/>
      <c r="I3" s="430"/>
    </row>
    <row r="4" spans="1:9" ht="18" customHeight="1">
      <c r="A4" s="776" t="s">
        <v>614</v>
      </c>
      <c r="B4" s="776"/>
      <c r="C4" s="426"/>
      <c r="D4" s="426"/>
      <c r="E4" s="426"/>
      <c r="F4" s="426"/>
      <c r="G4" s="430"/>
      <c r="H4" s="430"/>
      <c r="I4" s="430"/>
    </row>
    <row r="5" spans="1:9" ht="17.25" customHeight="1" thickBot="1">
      <c r="A5" s="771" t="s">
        <v>565</v>
      </c>
      <c r="B5" s="771"/>
      <c r="C5" s="142"/>
      <c r="D5" s="142"/>
      <c r="E5" s="772"/>
      <c r="F5" s="772"/>
      <c r="G5" s="431"/>
      <c r="H5" s="777" t="s">
        <v>467</v>
      </c>
      <c r="I5" s="777"/>
    </row>
    <row r="6" spans="1:9" ht="12.75" customHeight="1" thickBot="1">
      <c r="A6" s="767" t="s">
        <v>0</v>
      </c>
      <c r="B6" s="769" t="s">
        <v>1</v>
      </c>
      <c r="C6" s="770" t="s">
        <v>583</v>
      </c>
      <c r="D6" s="770" t="s">
        <v>586</v>
      </c>
      <c r="E6" s="770" t="s">
        <v>600</v>
      </c>
      <c r="F6" s="770" t="s">
        <v>599</v>
      </c>
      <c r="G6" s="766" t="s">
        <v>584</v>
      </c>
      <c r="H6" s="766"/>
      <c r="I6" s="766"/>
    </row>
    <row r="7" spans="1:9" ht="44.25" customHeight="1" thickBot="1">
      <c r="A7" s="768"/>
      <c r="B7" s="768"/>
      <c r="C7" s="768"/>
      <c r="D7" s="768"/>
      <c r="E7" s="768"/>
      <c r="F7" s="768"/>
      <c r="G7" s="437" t="s">
        <v>540</v>
      </c>
      <c r="H7" s="437" t="s">
        <v>541</v>
      </c>
      <c r="I7" s="437" t="s">
        <v>542</v>
      </c>
    </row>
    <row r="8" spans="1:9" ht="12.75" customHeight="1" thickBot="1">
      <c r="A8" s="433" t="s">
        <v>99</v>
      </c>
      <c r="B8" s="434" t="s">
        <v>100</v>
      </c>
      <c r="C8" s="435" t="s">
        <v>101</v>
      </c>
      <c r="D8" s="435" t="s">
        <v>102</v>
      </c>
      <c r="E8" s="434" t="s">
        <v>103</v>
      </c>
      <c r="F8" s="435" t="s">
        <v>415</v>
      </c>
      <c r="G8" s="449" t="s">
        <v>432</v>
      </c>
      <c r="H8" s="436" t="s">
        <v>543</v>
      </c>
      <c r="I8" s="450" t="s">
        <v>585</v>
      </c>
    </row>
    <row r="9" spans="1:9" ht="21.75" customHeight="1">
      <c r="A9" s="168" t="s">
        <v>2</v>
      </c>
      <c r="B9" s="185" t="s">
        <v>3</v>
      </c>
      <c r="C9" s="174">
        <f aca="true" t="shared" si="0" ref="C9:I9">C10+C17</f>
        <v>17951373</v>
      </c>
      <c r="D9" s="174">
        <f t="shared" si="0"/>
        <v>20162273</v>
      </c>
      <c r="E9" s="174">
        <f t="shared" si="0"/>
        <v>259993</v>
      </c>
      <c r="F9" s="174">
        <f t="shared" si="0"/>
        <v>20422266</v>
      </c>
      <c r="G9" s="174">
        <f t="shared" si="0"/>
        <v>20422266</v>
      </c>
      <c r="H9" s="174">
        <f t="shared" si="0"/>
        <v>0</v>
      </c>
      <c r="I9" s="174">
        <f t="shared" si="0"/>
        <v>0</v>
      </c>
    </row>
    <row r="10" spans="1:9" s="6" customFormat="1" ht="21.75" customHeight="1">
      <c r="A10" s="169" t="s">
        <v>4</v>
      </c>
      <c r="B10" s="186" t="s">
        <v>5</v>
      </c>
      <c r="C10" s="175">
        <v>17901373</v>
      </c>
      <c r="D10" s="175">
        <v>19307273</v>
      </c>
      <c r="E10" s="194">
        <v>225232</v>
      </c>
      <c r="F10" s="175">
        <v>19532505</v>
      </c>
      <c r="G10" s="175">
        <v>19532505</v>
      </c>
      <c r="H10" s="175">
        <v>0</v>
      </c>
      <c r="I10" s="175">
        <v>0</v>
      </c>
    </row>
    <row r="11" spans="1:9" s="6" customFormat="1" ht="21.75" customHeight="1" hidden="1">
      <c r="A11" s="169" t="s">
        <v>124</v>
      </c>
      <c r="B11" s="186" t="s">
        <v>6</v>
      </c>
      <c r="C11" s="175"/>
      <c r="D11" s="175"/>
      <c r="E11" s="194"/>
      <c r="F11" s="175"/>
      <c r="G11" s="175"/>
      <c r="H11" s="175"/>
      <c r="I11" s="175"/>
    </row>
    <row r="12" spans="1:9" s="6" customFormat="1" ht="21.75" customHeight="1" hidden="1">
      <c r="A12" s="169" t="s">
        <v>125</v>
      </c>
      <c r="B12" s="186" t="s">
        <v>7</v>
      </c>
      <c r="C12" s="175"/>
      <c r="D12" s="175"/>
      <c r="E12" s="194"/>
      <c r="F12" s="175"/>
      <c r="G12" s="175"/>
      <c r="H12" s="175"/>
      <c r="I12" s="175"/>
    </row>
    <row r="13" spans="1:9" s="6" customFormat="1" ht="21.75" customHeight="1" hidden="1">
      <c r="A13" s="169" t="s">
        <v>126</v>
      </c>
      <c r="B13" s="186" t="s">
        <v>8</v>
      </c>
      <c r="C13" s="175"/>
      <c r="D13" s="175"/>
      <c r="E13" s="194"/>
      <c r="F13" s="175"/>
      <c r="G13" s="175"/>
      <c r="H13" s="175"/>
      <c r="I13" s="175"/>
    </row>
    <row r="14" spans="1:9" s="6" customFormat="1" ht="21.75" customHeight="1" hidden="1">
      <c r="A14" s="169" t="s">
        <v>127</v>
      </c>
      <c r="B14" s="186" t="s">
        <v>9</v>
      </c>
      <c r="C14" s="175"/>
      <c r="D14" s="175"/>
      <c r="E14" s="194"/>
      <c r="F14" s="175"/>
      <c r="G14" s="175"/>
      <c r="H14" s="175"/>
      <c r="I14" s="175"/>
    </row>
    <row r="15" spans="1:9" s="6" customFormat="1" ht="21.75" customHeight="1" hidden="1">
      <c r="A15" s="169" t="s">
        <v>128</v>
      </c>
      <c r="B15" s="187" t="s">
        <v>10</v>
      </c>
      <c r="C15" s="176"/>
      <c r="D15" s="176"/>
      <c r="E15" s="194"/>
      <c r="F15" s="176"/>
      <c r="G15" s="176"/>
      <c r="H15" s="176"/>
      <c r="I15" s="176"/>
    </row>
    <row r="16" spans="1:9" s="6" customFormat="1" ht="21.75" customHeight="1" hidden="1">
      <c r="A16" s="169" t="s">
        <v>129</v>
      </c>
      <c r="B16" s="187" t="s">
        <v>11</v>
      </c>
      <c r="C16" s="177"/>
      <c r="D16" s="177"/>
      <c r="E16" s="194"/>
      <c r="F16" s="177"/>
      <c r="G16" s="177"/>
      <c r="H16" s="177"/>
      <c r="I16" s="177"/>
    </row>
    <row r="17" spans="1:9" s="6" customFormat="1" ht="21.75" customHeight="1">
      <c r="A17" s="169" t="s">
        <v>12</v>
      </c>
      <c r="B17" s="186" t="s">
        <v>13</v>
      </c>
      <c r="C17" s="175">
        <v>50000</v>
      </c>
      <c r="D17" s="175">
        <v>855000</v>
      </c>
      <c r="E17" s="194">
        <v>34761</v>
      </c>
      <c r="F17" s="175">
        <v>889761</v>
      </c>
      <c r="G17" s="175">
        <v>889761</v>
      </c>
      <c r="H17" s="175">
        <v>0</v>
      </c>
      <c r="I17" s="175">
        <v>0</v>
      </c>
    </row>
    <row r="18" spans="1:9" ht="21.75" customHeight="1">
      <c r="A18" s="170" t="s">
        <v>14</v>
      </c>
      <c r="B18" s="188" t="s">
        <v>15</v>
      </c>
      <c r="C18" s="178">
        <v>0</v>
      </c>
      <c r="D18" s="178">
        <v>0</v>
      </c>
      <c r="E18" s="195">
        <v>14303754</v>
      </c>
      <c r="F18" s="178">
        <v>14303754</v>
      </c>
      <c r="G18" s="178">
        <v>14303754</v>
      </c>
      <c r="H18" s="178">
        <v>0</v>
      </c>
      <c r="I18" s="178">
        <v>0</v>
      </c>
    </row>
    <row r="19" spans="1:9" ht="21.75" customHeight="1" hidden="1">
      <c r="A19" s="169" t="s">
        <v>158</v>
      </c>
      <c r="B19" s="187" t="s">
        <v>294</v>
      </c>
      <c r="C19" s="176">
        <v>0</v>
      </c>
      <c r="D19" s="176"/>
      <c r="E19" s="194"/>
      <c r="F19" s="176"/>
      <c r="G19" s="176"/>
      <c r="H19" s="176"/>
      <c r="I19" s="176"/>
    </row>
    <row r="20" spans="1:9" ht="21.75" customHeight="1" hidden="1">
      <c r="A20" s="169" t="s">
        <v>159</v>
      </c>
      <c r="B20" s="186" t="s">
        <v>187</v>
      </c>
      <c r="C20" s="175">
        <v>14220</v>
      </c>
      <c r="D20" s="175"/>
      <c r="E20" s="194"/>
      <c r="F20" s="175"/>
      <c r="G20" s="175"/>
      <c r="H20" s="175"/>
      <c r="I20" s="175"/>
    </row>
    <row r="21" spans="1:9" ht="21.75" customHeight="1">
      <c r="A21" s="170" t="s">
        <v>16</v>
      </c>
      <c r="B21" s="188" t="s">
        <v>17</v>
      </c>
      <c r="C21" s="178">
        <f aca="true" t="shared" si="1" ref="C21:I21">C23+C28+C22</f>
        <v>2803000</v>
      </c>
      <c r="D21" s="178">
        <f t="shared" si="1"/>
        <v>2803000</v>
      </c>
      <c r="E21" s="178">
        <f t="shared" si="1"/>
        <v>1641459</v>
      </c>
      <c r="F21" s="178">
        <f t="shared" si="1"/>
        <v>4444459</v>
      </c>
      <c r="G21" s="178">
        <f t="shared" si="1"/>
        <v>4444459</v>
      </c>
      <c r="H21" s="178">
        <f t="shared" si="1"/>
        <v>0</v>
      </c>
      <c r="I21" s="178">
        <f t="shared" si="1"/>
        <v>0</v>
      </c>
    </row>
    <row r="22" spans="1:9" ht="21.75" customHeight="1">
      <c r="A22" s="169" t="s">
        <v>469</v>
      </c>
      <c r="B22" s="186" t="s">
        <v>468</v>
      </c>
      <c r="C22" s="175">
        <v>0</v>
      </c>
      <c r="D22" s="175">
        <v>0</v>
      </c>
      <c r="E22" s="692">
        <v>0</v>
      </c>
      <c r="F22" s="693">
        <v>0</v>
      </c>
      <c r="G22" s="178">
        <v>0</v>
      </c>
      <c r="H22" s="178">
        <v>0</v>
      </c>
      <c r="I22" s="178">
        <v>0</v>
      </c>
    </row>
    <row r="23" spans="1:9" s="6" customFormat="1" ht="23.25" customHeight="1">
      <c r="A23" s="169" t="s">
        <v>18</v>
      </c>
      <c r="B23" s="186" t="s">
        <v>19</v>
      </c>
      <c r="C23" s="175">
        <v>2800000</v>
      </c>
      <c r="D23" s="175">
        <v>2800000</v>
      </c>
      <c r="E23" s="194">
        <v>1604256</v>
      </c>
      <c r="F23" s="175">
        <v>4404256</v>
      </c>
      <c r="G23" s="175">
        <v>4404256</v>
      </c>
      <c r="H23" s="175">
        <v>0</v>
      </c>
      <c r="I23" s="175">
        <v>0</v>
      </c>
    </row>
    <row r="24" spans="1:9" s="6" customFormat="1" ht="21.75" customHeight="1" hidden="1">
      <c r="A24" s="169" t="s">
        <v>20</v>
      </c>
      <c r="B24" s="186" t="s">
        <v>21</v>
      </c>
      <c r="C24" s="175"/>
      <c r="D24" s="175"/>
      <c r="E24" s="194"/>
      <c r="F24" s="175"/>
      <c r="G24" s="175"/>
      <c r="H24" s="175"/>
      <c r="I24" s="175"/>
    </row>
    <row r="25" spans="1:9" s="6" customFormat="1" ht="21.75" customHeight="1" hidden="1">
      <c r="A25" s="169"/>
      <c r="B25" s="186" t="s">
        <v>22</v>
      </c>
      <c r="C25" s="175"/>
      <c r="D25" s="175"/>
      <c r="E25" s="194"/>
      <c r="F25" s="175"/>
      <c r="G25" s="175"/>
      <c r="H25" s="175"/>
      <c r="I25" s="175"/>
    </row>
    <row r="26" spans="1:9" s="6" customFormat="1" ht="21.75" customHeight="1" hidden="1">
      <c r="A26" s="169" t="s">
        <v>23</v>
      </c>
      <c r="B26" s="186" t="s">
        <v>24</v>
      </c>
      <c r="C26" s="175"/>
      <c r="D26" s="175"/>
      <c r="E26" s="194"/>
      <c r="F26" s="175"/>
      <c r="G26" s="175"/>
      <c r="H26" s="175"/>
      <c r="I26" s="175"/>
    </row>
    <row r="27" spans="1:9" s="6" customFormat="1" ht="21.75" customHeight="1" hidden="1">
      <c r="A27" s="169" t="s">
        <v>25</v>
      </c>
      <c r="B27" s="186" t="s">
        <v>26</v>
      </c>
      <c r="C27" s="175"/>
      <c r="D27" s="175"/>
      <c r="E27" s="194"/>
      <c r="F27" s="175"/>
      <c r="G27" s="175"/>
      <c r="H27" s="175"/>
      <c r="I27" s="175"/>
    </row>
    <row r="28" spans="1:9" s="6" customFormat="1" ht="21.75" customHeight="1">
      <c r="A28" s="169" t="s">
        <v>27</v>
      </c>
      <c r="B28" s="186" t="s">
        <v>28</v>
      </c>
      <c r="C28" s="175">
        <v>3000</v>
      </c>
      <c r="D28" s="175">
        <v>3000</v>
      </c>
      <c r="E28" s="194">
        <v>37203</v>
      </c>
      <c r="F28" s="175">
        <v>40203</v>
      </c>
      <c r="G28" s="175">
        <v>40203</v>
      </c>
      <c r="H28" s="175">
        <v>0</v>
      </c>
      <c r="I28" s="175">
        <v>0</v>
      </c>
    </row>
    <row r="29" spans="1:9" ht="21.75" customHeight="1">
      <c r="A29" s="170" t="s">
        <v>29</v>
      </c>
      <c r="B29" s="188" t="s">
        <v>30</v>
      </c>
      <c r="C29" s="178">
        <f aca="true" t="shared" si="2" ref="C29:I29">SUM(C30:C37)</f>
        <v>863500</v>
      </c>
      <c r="D29" s="178">
        <f t="shared" si="2"/>
        <v>863500</v>
      </c>
      <c r="E29" s="178">
        <f t="shared" si="2"/>
        <v>-197858</v>
      </c>
      <c r="F29" s="178">
        <f t="shared" si="2"/>
        <v>665642</v>
      </c>
      <c r="G29" s="178">
        <f t="shared" si="2"/>
        <v>665642</v>
      </c>
      <c r="H29" s="178">
        <f t="shared" si="2"/>
        <v>0</v>
      </c>
      <c r="I29" s="178">
        <f t="shared" si="2"/>
        <v>0</v>
      </c>
    </row>
    <row r="30" spans="1:9" ht="21.75" customHeight="1">
      <c r="A30" s="169" t="s">
        <v>31</v>
      </c>
      <c r="B30" s="186" t="s">
        <v>119</v>
      </c>
      <c r="C30" s="175">
        <v>0</v>
      </c>
      <c r="D30" s="175">
        <v>0</v>
      </c>
      <c r="E30" s="194">
        <v>14520</v>
      </c>
      <c r="F30" s="175">
        <v>14520</v>
      </c>
      <c r="G30" s="175">
        <v>14520</v>
      </c>
      <c r="H30" s="175">
        <v>0</v>
      </c>
      <c r="I30" s="175">
        <v>0</v>
      </c>
    </row>
    <row r="31" spans="1:9" ht="21.75" customHeight="1">
      <c r="A31" s="169" t="s">
        <v>295</v>
      </c>
      <c r="B31" s="186" t="s">
        <v>296</v>
      </c>
      <c r="C31" s="175">
        <v>10000</v>
      </c>
      <c r="D31" s="175">
        <v>10000</v>
      </c>
      <c r="E31" s="194">
        <v>-800</v>
      </c>
      <c r="F31" s="175">
        <v>9200</v>
      </c>
      <c r="G31" s="175">
        <v>9200</v>
      </c>
      <c r="H31" s="175">
        <v>0</v>
      </c>
      <c r="I31" s="175">
        <v>0</v>
      </c>
    </row>
    <row r="32" spans="1:9" ht="21.75" customHeight="1">
      <c r="A32" s="169" t="s">
        <v>32</v>
      </c>
      <c r="B32" s="186" t="s">
        <v>33</v>
      </c>
      <c r="C32" s="175">
        <v>0</v>
      </c>
      <c r="D32" s="175">
        <v>0</v>
      </c>
      <c r="E32" s="194">
        <v>0</v>
      </c>
      <c r="F32" s="175">
        <v>0</v>
      </c>
      <c r="G32" s="175">
        <v>0</v>
      </c>
      <c r="H32" s="175">
        <v>0</v>
      </c>
      <c r="I32" s="175">
        <v>0</v>
      </c>
    </row>
    <row r="33" spans="1:9" ht="18.75" customHeight="1">
      <c r="A33" s="169" t="s">
        <v>34</v>
      </c>
      <c r="B33" s="186" t="s">
        <v>35</v>
      </c>
      <c r="C33" s="175">
        <v>432000</v>
      </c>
      <c r="D33" s="175">
        <v>432000</v>
      </c>
      <c r="E33" s="194">
        <v>-94020</v>
      </c>
      <c r="F33" s="175">
        <v>337980</v>
      </c>
      <c r="G33" s="175">
        <v>337980</v>
      </c>
      <c r="H33" s="175">
        <v>0</v>
      </c>
      <c r="I33" s="175">
        <v>0</v>
      </c>
    </row>
    <row r="34" spans="1:9" ht="24.75" customHeight="1">
      <c r="A34" s="169" t="s">
        <v>36</v>
      </c>
      <c r="B34" s="186" t="s">
        <v>37</v>
      </c>
      <c r="C34" s="175">
        <v>0</v>
      </c>
      <c r="D34" s="175">
        <v>0</v>
      </c>
      <c r="E34" s="194">
        <v>0</v>
      </c>
      <c r="F34" s="175">
        <v>0</v>
      </c>
      <c r="G34" s="175">
        <v>0</v>
      </c>
      <c r="H34" s="175">
        <v>0</v>
      </c>
      <c r="I34" s="175">
        <v>0</v>
      </c>
    </row>
    <row r="35" spans="1:9" ht="21.75" customHeight="1">
      <c r="A35" s="171" t="s">
        <v>38</v>
      </c>
      <c r="B35" s="189" t="s">
        <v>39</v>
      </c>
      <c r="C35" s="179">
        <v>0</v>
      </c>
      <c r="D35" s="179">
        <v>0</v>
      </c>
      <c r="E35" s="196">
        <v>0</v>
      </c>
      <c r="F35" s="179">
        <v>0</v>
      </c>
      <c r="G35" s="179">
        <v>0</v>
      </c>
      <c r="H35" s="179">
        <v>0</v>
      </c>
      <c r="I35" s="179">
        <v>0</v>
      </c>
    </row>
    <row r="36" spans="1:9" ht="21.75" customHeight="1">
      <c r="A36" s="169" t="s">
        <v>40</v>
      </c>
      <c r="B36" s="186" t="s">
        <v>41</v>
      </c>
      <c r="C36" s="175">
        <v>500</v>
      </c>
      <c r="D36" s="175">
        <v>500</v>
      </c>
      <c r="E36" s="197">
        <v>-373</v>
      </c>
      <c r="F36" s="175">
        <v>127</v>
      </c>
      <c r="G36" s="175">
        <v>127</v>
      </c>
      <c r="H36" s="175">
        <v>0</v>
      </c>
      <c r="I36" s="175">
        <v>0</v>
      </c>
    </row>
    <row r="37" spans="1:9" ht="21.75" customHeight="1">
      <c r="A37" s="169" t="s">
        <v>534</v>
      </c>
      <c r="B37" s="186" t="s">
        <v>42</v>
      </c>
      <c r="C37" s="424">
        <v>421000</v>
      </c>
      <c r="D37" s="424">
        <v>421000</v>
      </c>
      <c r="E37" s="425">
        <v>-117185</v>
      </c>
      <c r="F37" s="424">
        <v>303815</v>
      </c>
      <c r="G37" s="424">
        <v>303815</v>
      </c>
      <c r="H37" s="424">
        <v>0</v>
      </c>
      <c r="I37" s="424">
        <v>0</v>
      </c>
    </row>
    <row r="38" spans="1:9" ht="21.75" customHeight="1">
      <c r="A38" s="170" t="s">
        <v>43</v>
      </c>
      <c r="B38" s="188" t="s">
        <v>44</v>
      </c>
      <c r="C38" s="178">
        <v>0</v>
      </c>
      <c r="D38" s="178">
        <v>0</v>
      </c>
      <c r="E38" s="198">
        <v>0</v>
      </c>
      <c r="F38" s="193">
        <v>0</v>
      </c>
      <c r="G38" s="193">
        <v>0</v>
      </c>
      <c r="H38" s="193">
        <v>0</v>
      </c>
      <c r="I38" s="193">
        <v>0</v>
      </c>
    </row>
    <row r="39" spans="1:9" ht="21.75" customHeight="1" hidden="1">
      <c r="A39" s="169" t="s">
        <v>297</v>
      </c>
      <c r="B39" s="186" t="s">
        <v>298</v>
      </c>
      <c r="C39" s="180">
        <v>0</v>
      </c>
      <c r="D39" s="180"/>
      <c r="E39" s="186"/>
      <c r="F39" s="180"/>
      <c r="G39" s="180"/>
      <c r="H39" s="180"/>
      <c r="I39" s="180"/>
    </row>
    <row r="40" spans="1:9" ht="21.75" customHeight="1">
      <c r="A40" s="170" t="s">
        <v>45</v>
      </c>
      <c r="B40" s="188" t="s">
        <v>46</v>
      </c>
      <c r="C40" s="178">
        <v>0</v>
      </c>
      <c r="D40" s="178">
        <v>0</v>
      </c>
      <c r="E40" s="195">
        <v>0</v>
      </c>
      <c r="F40" s="178">
        <v>0</v>
      </c>
      <c r="G40" s="178">
        <v>0</v>
      </c>
      <c r="H40" s="178">
        <v>0</v>
      </c>
      <c r="I40" s="178">
        <v>0</v>
      </c>
    </row>
    <row r="41" spans="1:9" ht="21.75" customHeight="1" hidden="1">
      <c r="A41" s="169" t="s">
        <v>120</v>
      </c>
      <c r="B41" s="186" t="s">
        <v>47</v>
      </c>
      <c r="C41" s="175"/>
      <c r="D41" s="175"/>
      <c r="E41" s="194"/>
      <c r="F41" s="175"/>
      <c r="G41" s="175"/>
      <c r="H41" s="175"/>
      <c r="I41" s="175"/>
    </row>
    <row r="42" spans="1:9" ht="21.75" customHeight="1" hidden="1">
      <c r="A42" s="169" t="s">
        <v>301</v>
      </c>
      <c r="B42" s="186" t="s">
        <v>302</v>
      </c>
      <c r="C42" s="175"/>
      <c r="D42" s="175"/>
      <c r="E42" s="194"/>
      <c r="F42" s="175"/>
      <c r="G42" s="175"/>
      <c r="H42" s="175"/>
      <c r="I42" s="175"/>
    </row>
    <row r="43" spans="1:9" ht="21.75" customHeight="1" thickBot="1">
      <c r="A43" s="170" t="s">
        <v>48</v>
      </c>
      <c r="B43" s="188" t="s">
        <v>188</v>
      </c>
      <c r="C43" s="181">
        <v>0</v>
      </c>
      <c r="D43" s="181">
        <v>0</v>
      </c>
      <c r="E43" s="188">
        <v>0</v>
      </c>
      <c r="F43" s="181">
        <v>0</v>
      </c>
      <c r="G43" s="181">
        <v>0</v>
      </c>
      <c r="H43" s="181">
        <v>0</v>
      </c>
      <c r="I43" s="181">
        <v>0</v>
      </c>
    </row>
    <row r="44" spans="1:9" ht="21.75" customHeight="1" hidden="1">
      <c r="A44" s="172" t="s">
        <v>121</v>
      </c>
      <c r="B44" s="190" t="s">
        <v>122</v>
      </c>
      <c r="C44" s="359">
        <v>0</v>
      </c>
      <c r="D44" s="359"/>
      <c r="E44" s="190"/>
      <c r="F44" s="359"/>
      <c r="G44" s="359"/>
      <c r="H44" s="359"/>
      <c r="I44" s="359"/>
    </row>
    <row r="45" spans="1:9" ht="30" customHeight="1" thickBot="1">
      <c r="A45" s="173" t="s">
        <v>185</v>
      </c>
      <c r="B45" s="191" t="s">
        <v>49</v>
      </c>
      <c r="C45" s="184">
        <f aca="true" t="shared" si="3" ref="C45:I45">C9+C18+C21+C29+C38+C40+C43</f>
        <v>21617873</v>
      </c>
      <c r="D45" s="184">
        <f t="shared" si="3"/>
        <v>23828773</v>
      </c>
      <c r="E45" s="184">
        <f t="shared" si="3"/>
        <v>16007348</v>
      </c>
      <c r="F45" s="184">
        <f t="shared" si="3"/>
        <v>39836121</v>
      </c>
      <c r="G45" s="184">
        <f t="shared" si="3"/>
        <v>39836121</v>
      </c>
      <c r="H45" s="184">
        <f t="shared" si="3"/>
        <v>0</v>
      </c>
      <c r="I45" s="184">
        <f t="shared" si="3"/>
        <v>0</v>
      </c>
    </row>
    <row r="46" spans="1:9" ht="21.75" customHeight="1" thickBot="1">
      <c r="A46" s="360" t="s">
        <v>50</v>
      </c>
      <c r="B46" s="361" t="s">
        <v>51</v>
      </c>
      <c r="C46" s="362">
        <f aca="true" t="shared" si="4" ref="C46:I46">SUM(C47:C49)</f>
        <v>8756833</v>
      </c>
      <c r="D46" s="362">
        <f t="shared" si="4"/>
        <v>8756833</v>
      </c>
      <c r="E46" s="362">
        <f t="shared" si="4"/>
        <v>727085</v>
      </c>
      <c r="F46" s="362">
        <f t="shared" si="4"/>
        <v>9483918</v>
      </c>
      <c r="G46" s="362">
        <f t="shared" si="4"/>
        <v>9483918</v>
      </c>
      <c r="H46" s="362">
        <f t="shared" si="4"/>
        <v>0</v>
      </c>
      <c r="I46" s="362">
        <f t="shared" si="4"/>
        <v>0</v>
      </c>
    </row>
    <row r="47" spans="1:9" ht="24" customHeight="1">
      <c r="A47" s="171" t="s">
        <v>486</v>
      </c>
      <c r="B47" s="189" t="s">
        <v>473</v>
      </c>
      <c r="C47" s="179">
        <v>0</v>
      </c>
      <c r="D47" s="179">
        <v>0</v>
      </c>
      <c r="E47" s="196">
        <v>0</v>
      </c>
      <c r="F47" s="179">
        <v>0</v>
      </c>
      <c r="G47" s="179">
        <v>0</v>
      </c>
      <c r="H47" s="179">
        <v>0</v>
      </c>
      <c r="I47" s="179">
        <v>0</v>
      </c>
    </row>
    <row r="48" spans="1:9" ht="21.75" customHeight="1">
      <c r="A48" s="169" t="s">
        <v>52</v>
      </c>
      <c r="B48" s="186" t="s">
        <v>53</v>
      </c>
      <c r="C48" s="175">
        <v>8756833</v>
      </c>
      <c r="D48" s="175">
        <v>8756833</v>
      </c>
      <c r="E48" s="194">
        <v>0</v>
      </c>
      <c r="F48" s="175">
        <v>8756833</v>
      </c>
      <c r="G48" s="175">
        <v>8756833</v>
      </c>
      <c r="H48" s="175">
        <v>0</v>
      </c>
      <c r="I48" s="175">
        <v>0</v>
      </c>
    </row>
    <row r="49" spans="1:9" ht="21.75" customHeight="1" thickBot="1">
      <c r="A49" s="172" t="s">
        <v>299</v>
      </c>
      <c r="B49" s="190" t="s">
        <v>300</v>
      </c>
      <c r="C49" s="183">
        <v>0</v>
      </c>
      <c r="D49" s="183">
        <v>0</v>
      </c>
      <c r="E49" s="200">
        <v>727085</v>
      </c>
      <c r="F49" s="183">
        <v>727085</v>
      </c>
      <c r="G49" s="183">
        <v>727085</v>
      </c>
      <c r="H49" s="183">
        <v>0</v>
      </c>
      <c r="I49" s="183">
        <v>0</v>
      </c>
    </row>
    <row r="50" spans="1:9" s="2" customFormat="1" ht="37.5" customHeight="1" thickBot="1">
      <c r="A50" s="173" t="s">
        <v>123</v>
      </c>
      <c r="B50" s="191" t="s">
        <v>54</v>
      </c>
      <c r="C50" s="184">
        <f aca="true" t="shared" si="5" ref="C50:I50">C45+C46</f>
        <v>30374706</v>
      </c>
      <c r="D50" s="184">
        <f t="shared" si="5"/>
        <v>32585606</v>
      </c>
      <c r="E50" s="184">
        <f t="shared" si="5"/>
        <v>16734433</v>
      </c>
      <c r="F50" s="184">
        <f t="shared" si="5"/>
        <v>49320039</v>
      </c>
      <c r="G50" s="184">
        <f t="shared" si="5"/>
        <v>49320039</v>
      </c>
      <c r="H50" s="184">
        <f t="shared" si="5"/>
        <v>0</v>
      </c>
      <c r="I50" s="184">
        <f t="shared" si="5"/>
        <v>0</v>
      </c>
    </row>
    <row r="51" spans="1:6" ht="15">
      <c r="A51" s="1"/>
      <c r="B51" s="1"/>
      <c r="C51" s="1"/>
      <c r="D51" s="1"/>
      <c r="E51" s="1"/>
      <c r="F51" s="1"/>
    </row>
  </sheetData>
  <sheetProtection/>
  <mergeCells count="13">
    <mergeCell ref="A5:B5"/>
    <mergeCell ref="E5:F5"/>
    <mergeCell ref="A1:I1"/>
    <mergeCell ref="A2:I2"/>
    <mergeCell ref="A4:B4"/>
    <mergeCell ref="H5:I5"/>
    <mergeCell ref="G6:I6"/>
    <mergeCell ref="A6:A7"/>
    <mergeCell ref="B6:B7"/>
    <mergeCell ref="C6:C7"/>
    <mergeCell ref="E6:E7"/>
    <mergeCell ref="F6:F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  <col min="7" max="7" width="12.7109375" style="432" customWidth="1"/>
    <col min="8" max="8" width="11.8515625" style="432" customWidth="1"/>
    <col min="9" max="9" width="12.8515625" style="432" customWidth="1"/>
  </cols>
  <sheetData>
    <row r="1" spans="1:9" ht="30" customHeight="1">
      <c r="A1" s="773" t="s">
        <v>480</v>
      </c>
      <c r="B1" s="773"/>
      <c r="C1" s="773"/>
      <c r="D1" s="773"/>
      <c r="E1" s="773"/>
      <c r="F1" s="773"/>
      <c r="G1" s="774"/>
      <c r="H1" s="774"/>
      <c r="I1" s="774"/>
    </row>
    <row r="2" spans="1:9" ht="18" customHeight="1">
      <c r="A2" s="775" t="s">
        <v>492</v>
      </c>
      <c r="B2" s="775"/>
      <c r="C2" s="775"/>
      <c r="D2" s="775"/>
      <c r="E2" s="775"/>
      <c r="F2" s="775"/>
      <c r="G2" s="774"/>
      <c r="H2" s="774"/>
      <c r="I2" s="774"/>
    </row>
    <row r="3" spans="1:9" ht="18" customHeight="1">
      <c r="A3" s="426"/>
      <c r="B3" s="426"/>
      <c r="C3" s="426"/>
      <c r="D3" s="426"/>
      <c r="E3" s="426"/>
      <c r="F3" s="426"/>
      <c r="G3" s="430"/>
      <c r="H3" s="430"/>
      <c r="I3" s="430"/>
    </row>
    <row r="4" spans="1:9" ht="18" customHeight="1">
      <c r="A4" s="776" t="s">
        <v>615</v>
      </c>
      <c r="B4" s="776"/>
      <c r="C4" s="426"/>
      <c r="D4" s="426"/>
      <c r="E4" s="426"/>
      <c r="F4" s="426"/>
      <c r="G4" s="430"/>
      <c r="H4" s="430"/>
      <c r="I4" s="430"/>
    </row>
    <row r="5" spans="1:9" ht="19.5" customHeight="1" thickBot="1">
      <c r="A5" s="771" t="s">
        <v>567</v>
      </c>
      <c r="B5" s="771"/>
      <c r="C5" s="140"/>
      <c r="D5" s="140"/>
      <c r="E5" s="772"/>
      <c r="F5" s="772"/>
      <c r="G5" s="431"/>
      <c r="H5" s="777" t="s">
        <v>467</v>
      </c>
      <c r="I5" s="777"/>
    </row>
    <row r="6" spans="1:9" ht="15.75" customHeight="1" thickBot="1">
      <c r="A6" s="767" t="s">
        <v>0</v>
      </c>
      <c r="B6" s="769" t="s">
        <v>1</v>
      </c>
      <c r="C6" s="770" t="s">
        <v>583</v>
      </c>
      <c r="D6" s="770" t="s">
        <v>586</v>
      </c>
      <c r="E6" s="770" t="s">
        <v>600</v>
      </c>
      <c r="F6" s="770" t="s">
        <v>599</v>
      </c>
      <c r="G6" s="766" t="s">
        <v>584</v>
      </c>
      <c r="H6" s="766"/>
      <c r="I6" s="766"/>
    </row>
    <row r="7" spans="1:9" ht="38.25" customHeight="1" thickBot="1">
      <c r="A7" s="768"/>
      <c r="B7" s="768"/>
      <c r="C7" s="768"/>
      <c r="D7" s="768"/>
      <c r="E7" s="768"/>
      <c r="F7" s="768"/>
      <c r="G7" s="437" t="s">
        <v>540</v>
      </c>
      <c r="H7" s="437" t="s">
        <v>541</v>
      </c>
      <c r="I7" s="437" t="s">
        <v>542</v>
      </c>
    </row>
    <row r="8" spans="1:10" ht="12.75" customHeight="1" thickBot="1">
      <c r="A8" s="433" t="s">
        <v>99</v>
      </c>
      <c r="B8" s="434" t="s">
        <v>100</v>
      </c>
      <c r="C8" s="435" t="s">
        <v>101</v>
      </c>
      <c r="D8" s="435" t="s">
        <v>102</v>
      </c>
      <c r="E8" s="434" t="s">
        <v>103</v>
      </c>
      <c r="F8" s="435" t="s">
        <v>415</v>
      </c>
      <c r="G8" s="436" t="s">
        <v>432</v>
      </c>
      <c r="H8" s="436" t="s">
        <v>543</v>
      </c>
      <c r="I8" s="436" t="s">
        <v>585</v>
      </c>
      <c r="J8" s="691"/>
    </row>
    <row r="9" spans="1:9" s="4" customFormat="1" ht="21.75" customHeight="1">
      <c r="A9" s="168" t="s">
        <v>55</v>
      </c>
      <c r="B9" s="185" t="s">
        <v>56</v>
      </c>
      <c r="C9" s="174">
        <f aca="true" t="shared" si="0" ref="C9:I9">C10+C18</f>
        <v>7135000</v>
      </c>
      <c r="D9" s="174">
        <f t="shared" si="0"/>
        <v>7931000</v>
      </c>
      <c r="E9" s="174">
        <f t="shared" si="0"/>
        <v>221000</v>
      </c>
      <c r="F9" s="174">
        <f t="shared" si="0"/>
        <v>8152000</v>
      </c>
      <c r="G9" s="174">
        <f t="shared" si="0"/>
        <v>8152000</v>
      </c>
      <c r="H9" s="174">
        <f t="shared" si="0"/>
        <v>0</v>
      </c>
      <c r="I9" s="174">
        <f t="shared" si="0"/>
        <v>0</v>
      </c>
    </row>
    <row r="10" spans="1:9" s="3" customFormat="1" ht="21.75" customHeight="1">
      <c r="A10" s="169" t="s">
        <v>57</v>
      </c>
      <c r="B10" s="186" t="s">
        <v>58</v>
      </c>
      <c r="C10" s="175">
        <v>2873000</v>
      </c>
      <c r="D10" s="175">
        <v>3669000</v>
      </c>
      <c r="E10" s="194">
        <v>232699</v>
      </c>
      <c r="F10" s="175">
        <v>3901699</v>
      </c>
      <c r="G10" s="175">
        <v>3901699</v>
      </c>
      <c r="H10" s="175">
        <v>0</v>
      </c>
      <c r="I10" s="175">
        <v>0</v>
      </c>
    </row>
    <row r="11" spans="1:9" s="3" customFormat="1" ht="22.5" customHeight="1" hidden="1">
      <c r="A11" s="169" t="s">
        <v>130</v>
      </c>
      <c r="B11" s="186" t="s">
        <v>59</v>
      </c>
      <c r="C11" s="175"/>
      <c r="D11" s="175"/>
      <c r="E11" s="194"/>
      <c r="F11" s="175"/>
      <c r="G11" s="175"/>
      <c r="H11" s="175"/>
      <c r="I11" s="175"/>
    </row>
    <row r="12" spans="1:9" s="3" customFormat="1" ht="22.5" customHeight="1" hidden="1">
      <c r="A12" s="169" t="s">
        <v>190</v>
      </c>
      <c r="B12" s="186" t="s">
        <v>191</v>
      </c>
      <c r="C12" s="175"/>
      <c r="D12" s="175"/>
      <c r="E12" s="194"/>
      <c r="F12" s="175"/>
      <c r="G12" s="175"/>
      <c r="H12" s="175"/>
      <c r="I12" s="175"/>
    </row>
    <row r="13" spans="1:9" s="3" customFormat="1" ht="22.5" customHeight="1" hidden="1">
      <c r="A13" s="169" t="s">
        <v>286</v>
      </c>
      <c r="B13" s="186" t="s">
        <v>287</v>
      </c>
      <c r="C13" s="175"/>
      <c r="D13" s="175"/>
      <c r="E13" s="194"/>
      <c r="F13" s="175"/>
      <c r="G13" s="175"/>
      <c r="H13" s="175"/>
      <c r="I13" s="175"/>
    </row>
    <row r="14" spans="1:9" s="3" customFormat="1" ht="21.75" customHeight="1" hidden="1">
      <c r="A14" s="169" t="s">
        <v>131</v>
      </c>
      <c r="B14" s="186" t="s">
        <v>60</v>
      </c>
      <c r="C14" s="175"/>
      <c r="D14" s="175"/>
      <c r="E14" s="194"/>
      <c r="F14" s="175"/>
      <c r="G14" s="175"/>
      <c r="H14" s="175"/>
      <c r="I14" s="175"/>
    </row>
    <row r="15" spans="1:9" s="3" customFormat="1" ht="21.75" customHeight="1" hidden="1">
      <c r="A15" s="169" t="s">
        <v>132</v>
      </c>
      <c r="B15" s="186" t="s">
        <v>61</v>
      </c>
      <c r="C15" s="176"/>
      <c r="D15" s="176"/>
      <c r="E15" s="194"/>
      <c r="F15" s="176"/>
      <c r="G15" s="176"/>
      <c r="H15" s="176"/>
      <c r="I15" s="176"/>
    </row>
    <row r="16" spans="1:9" s="3" customFormat="1" ht="21.75" customHeight="1" hidden="1">
      <c r="A16" s="169" t="s">
        <v>133</v>
      </c>
      <c r="B16" s="186" t="s">
        <v>62</v>
      </c>
      <c r="C16" s="177"/>
      <c r="D16" s="177"/>
      <c r="E16" s="194"/>
      <c r="F16" s="177"/>
      <c r="G16" s="177"/>
      <c r="H16" s="177"/>
      <c r="I16" s="177"/>
    </row>
    <row r="17" spans="1:9" s="3" customFormat="1" ht="21.75" customHeight="1" hidden="1">
      <c r="A17" s="169" t="s">
        <v>134</v>
      </c>
      <c r="B17" s="186" t="s">
        <v>63</v>
      </c>
      <c r="C17" s="177"/>
      <c r="D17" s="177"/>
      <c r="E17" s="194"/>
      <c r="F17" s="177"/>
      <c r="G17" s="177"/>
      <c r="H17" s="177"/>
      <c r="I17" s="177"/>
    </row>
    <row r="18" spans="1:9" s="3" customFormat="1" ht="21.75" customHeight="1">
      <c r="A18" s="169" t="s">
        <v>64</v>
      </c>
      <c r="B18" s="186" t="s">
        <v>65</v>
      </c>
      <c r="C18" s="175">
        <v>4262000</v>
      </c>
      <c r="D18" s="175">
        <v>4262000</v>
      </c>
      <c r="E18" s="194">
        <v>-11699</v>
      </c>
      <c r="F18" s="175">
        <v>4250301</v>
      </c>
      <c r="G18" s="175">
        <v>4250301</v>
      </c>
      <c r="H18" s="175">
        <v>0</v>
      </c>
      <c r="I18" s="175">
        <v>0</v>
      </c>
    </row>
    <row r="19" spans="1:9" s="3" customFormat="1" ht="21.75" customHeight="1" hidden="1">
      <c r="A19" s="169" t="s">
        <v>135</v>
      </c>
      <c r="B19" s="186" t="s">
        <v>66</v>
      </c>
      <c r="C19" s="175">
        <v>2800</v>
      </c>
      <c r="D19" s="175"/>
      <c r="E19" s="194"/>
      <c r="F19" s="175"/>
      <c r="G19" s="175"/>
      <c r="H19" s="175"/>
      <c r="I19" s="175"/>
    </row>
    <row r="20" spans="1:9" s="3" customFormat="1" ht="28.5" customHeight="1" hidden="1">
      <c r="A20" s="169" t="s">
        <v>136</v>
      </c>
      <c r="B20" s="186" t="s">
        <v>67</v>
      </c>
      <c r="C20" s="175">
        <v>2730</v>
      </c>
      <c r="D20" s="175"/>
      <c r="E20" s="194"/>
      <c r="F20" s="175"/>
      <c r="G20" s="175"/>
      <c r="H20" s="175"/>
      <c r="I20" s="175"/>
    </row>
    <row r="21" spans="1:9" s="3" customFormat="1" ht="21.75" customHeight="1" hidden="1">
      <c r="A21" s="169" t="s">
        <v>137</v>
      </c>
      <c r="B21" s="186" t="s">
        <v>68</v>
      </c>
      <c r="C21" s="175">
        <v>900</v>
      </c>
      <c r="D21" s="175"/>
      <c r="E21" s="194"/>
      <c r="F21" s="175"/>
      <c r="G21" s="175"/>
      <c r="H21" s="175"/>
      <c r="I21" s="175"/>
    </row>
    <row r="22" spans="1:9" s="4" customFormat="1" ht="34.5" customHeight="1">
      <c r="A22" s="170" t="s">
        <v>69</v>
      </c>
      <c r="B22" s="203" t="s">
        <v>156</v>
      </c>
      <c r="C22" s="178">
        <v>1330000</v>
      </c>
      <c r="D22" s="178">
        <v>1401000</v>
      </c>
      <c r="E22" s="195">
        <v>68220</v>
      </c>
      <c r="F22" s="178">
        <v>1469220</v>
      </c>
      <c r="G22" s="178">
        <v>1469220</v>
      </c>
      <c r="H22" s="178">
        <v>0</v>
      </c>
      <c r="I22" s="178">
        <v>0</v>
      </c>
    </row>
    <row r="23" spans="1:9" s="4" customFormat="1" ht="21.75" customHeight="1">
      <c r="A23" s="170" t="s">
        <v>70</v>
      </c>
      <c r="B23" s="188" t="s">
        <v>71</v>
      </c>
      <c r="C23" s="182">
        <f aca="true" t="shared" si="1" ref="C23:I23">C24+C27+C30+C36+C37</f>
        <v>10300000</v>
      </c>
      <c r="D23" s="182">
        <f t="shared" si="1"/>
        <v>12014416</v>
      </c>
      <c r="E23" s="182">
        <f t="shared" si="1"/>
        <v>2141459</v>
      </c>
      <c r="F23" s="182">
        <f t="shared" si="1"/>
        <v>14155875</v>
      </c>
      <c r="G23" s="182">
        <f>G24+G27+G30+G36+G37</f>
        <v>14155875</v>
      </c>
      <c r="H23" s="182">
        <f t="shared" si="1"/>
        <v>0</v>
      </c>
      <c r="I23" s="182">
        <f t="shared" si="1"/>
        <v>0</v>
      </c>
    </row>
    <row r="24" spans="1:9" s="3" customFormat="1" ht="21.75" customHeight="1">
      <c r="A24" s="169" t="s">
        <v>72</v>
      </c>
      <c r="B24" s="186" t="s">
        <v>73</v>
      </c>
      <c r="C24" s="175">
        <v>1460000</v>
      </c>
      <c r="D24" s="175">
        <v>1780000</v>
      </c>
      <c r="E24" s="194">
        <v>394000</v>
      </c>
      <c r="F24" s="175">
        <v>2174000</v>
      </c>
      <c r="G24" s="175">
        <v>2174000</v>
      </c>
      <c r="H24" s="175">
        <v>0</v>
      </c>
      <c r="I24" s="175">
        <v>0</v>
      </c>
    </row>
    <row r="25" spans="1:9" s="3" customFormat="1" ht="21.75" customHeight="1" hidden="1">
      <c r="A25" s="169" t="s">
        <v>142</v>
      </c>
      <c r="B25" s="186" t="s">
        <v>144</v>
      </c>
      <c r="C25" s="175"/>
      <c r="D25" s="175"/>
      <c r="E25" s="194"/>
      <c r="F25" s="175"/>
      <c r="G25" s="175"/>
      <c r="H25" s="175"/>
      <c r="I25" s="175"/>
    </row>
    <row r="26" spans="1:9" s="3" customFormat="1" ht="21.75" customHeight="1" hidden="1">
      <c r="A26" s="169" t="s">
        <v>143</v>
      </c>
      <c r="B26" s="186" t="s">
        <v>145</v>
      </c>
      <c r="C26" s="175"/>
      <c r="D26" s="175"/>
      <c r="E26" s="194"/>
      <c r="F26" s="175"/>
      <c r="G26" s="175"/>
      <c r="H26" s="175"/>
      <c r="I26" s="175"/>
    </row>
    <row r="27" spans="1:9" s="3" customFormat="1" ht="21.75" customHeight="1">
      <c r="A27" s="169" t="s">
        <v>74</v>
      </c>
      <c r="B27" s="186" t="s">
        <v>75</v>
      </c>
      <c r="C27" s="175">
        <v>230000</v>
      </c>
      <c r="D27" s="175">
        <v>230000</v>
      </c>
      <c r="E27" s="194">
        <v>0</v>
      </c>
      <c r="F27" s="175">
        <v>230000</v>
      </c>
      <c r="G27" s="175">
        <v>230000</v>
      </c>
      <c r="H27" s="175">
        <v>0</v>
      </c>
      <c r="I27" s="175">
        <v>0</v>
      </c>
    </row>
    <row r="28" spans="1:9" s="3" customFormat="1" ht="21.75" customHeight="1" hidden="1">
      <c r="A28" s="169" t="s">
        <v>138</v>
      </c>
      <c r="B28" s="186" t="s">
        <v>140</v>
      </c>
      <c r="C28" s="192"/>
      <c r="D28" s="192"/>
      <c r="E28" s="197"/>
      <c r="F28" s="192"/>
      <c r="G28" s="192"/>
      <c r="H28" s="192"/>
      <c r="I28" s="192"/>
    </row>
    <row r="29" spans="1:9" s="3" customFormat="1" ht="21.75" customHeight="1" hidden="1">
      <c r="A29" s="169" t="s">
        <v>139</v>
      </c>
      <c r="B29" s="186" t="s">
        <v>141</v>
      </c>
      <c r="C29" s="175"/>
      <c r="D29" s="175"/>
      <c r="E29" s="194"/>
      <c r="F29" s="175"/>
      <c r="G29" s="175"/>
      <c r="H29" s="175"/>
      <c r="I29" s="175"/>
    </row>
    <row r="30" spans="1:9" s="3" customFormat="1" ht="21.75" customHeight="1">
      <c r="A30" s="169" t="s">
        <v>76</v>
      </c>
      <c r="B30" s="186" t="s">
        <v>77</v>
      </c>
      <c r="C30" s="175">
        <v>6310000</v>
      </c>
      <c r="D30" s="175">
        <v>7295016</v>
      </c>
      <c r="E30" s="194">
        <v>1292000</v>
      </c>
      <c r="F30" s="175">
        <v>8587016</v>
      </c>
      <c r="G30" s="175">
        <v>8587016</v>
      </c>
      <c r="H30" s="175">
        <v>0</v>
      </c>
      <c r="I30" s="175">
        <v>0</v>
      </c>
    </row>
    <row r="31" spans="1:9" s="3" customFormat="1" ht="21.75" customHeight="1" hidden="1">
      <c r="A31" s="169" t="s">
        <v>146</v>
      </c>
      <c r="B31" s="187" t="s">
        <v>78</v>
      </c>
      <c r="C31" s="175"/>
      <c r="D31" s="175"/>
      <c r="E31" s="194"/>
      <c r="F31" s="175"/>
      <c r="G31" s="175"/>
      <c r="H31" s="175"/>
      <c r="I31" s="175"/>
    </row>
    <row r="32" spans="1:9" s="3" customFormat="1" ht="21.75" customHeight="1" hidden="1">
      <c r="A32" s="169" t="s">
        <v>147</v>
      </c>
      <c r="B32" s="187" t="s">
        <v>148</v>
      </c>
      <c r="C32" s="175"/>
      <c r="D32" s="175"/>
      <c r="E32" s="194"/>
      <c r="F32" s="175"/>
      <c r="G32" s="175"/>
      <c r="H32" s="175"/>
      <c r="I32" s="175"/>
    </row>
    <row r="33" spans="1:9" s="3" customFormat="1" ht="21.75" customHeight="1" hidden="1">
      <c r="A33" s="169" t="s">
        <v>149</v>
      </c>
      <c r="B33" s="186" t="s">
        <v>150</v>
      </c>
      <c r="C33" s="175"/>
      <c r="D33" s="175"/>
      <c r="E33" s="194"/>
      <c r="F33" s="175"/>
      <c r="G33" s="175"/>
      <c r="H33" s="175"/>
      <c r="I33" s="175"/>
    </row>
    <row r="34" spans="1:9" s="3" customFormat="1" ht="21.75" customHeight="1" hidden="1">
      <c r="A34" s="169" t="s">
        <v>151</v>
      </c>
      <c r="B34" s="186" t="s">
        <v>153</v>
      </c>
      <c r="C34" s="175"/>
      <c r="D34" s="175"/>
      <c r="E34" s="194"/>
      <c r="F34" s="175"/>
      <c r="G34" s="175"/>
      <c r="H34" s="175"/>
      <c r="I34" s="175"/>
    </row>
    <row r="35" spans="1:9" s="3" customFormat="1" ht="21.75" customHeight="1" hidden="1">
      <c r="A35" s="169" t="s">
        <v>152</v>
      </c>
      <c r="B35" s="186" t="s">
        <v>79</v>
      </c>
      <c r="C35" s="175"/>
      <c r="D35" s="175"/>
      <c r="E35" s="194"/>
      <c r="F35" s="175"/>
      <c r="G35" s="175"/>
      <c r="H35" s="175"/>
      <c r="I35" s="175"/>
    </row>
    <row r="36" spans="1:9" s="3" customFormat="1" ht="21.75" customHeight="1">
      <c r="A36" s="171" t="s">
        <v>80</v>
      </c>
      <c r="B36" s="189" t="s">
        <v>81</v>
      </c>
      <c r="C36" s="179">
        <v>100000</v>
      </c>
      <c r="D36" s="179">
        <v>100000</v>
      </c>
      <c r="E36" s="196">
        <v>0</v>
      </c>
      <c r="F36" s="179">
        <v>100000</v>
      </c>
      <c r="G36" s="179">
        <v>100000</v>
      </c>
      <c r="H36" s="179">
        <v>0</v>
      </c>
      <c r="I36" s="179">
        <v>0</v>
      </c>
    </row>
    <row r="37" spans="1:9" s="3" customFormat="1" ht="21.75" customHeight="1">
      <c r="A37" s="169" t="s">
        <v>82</v>
      </c>
      <c r="B37" s="186" t="s">
        <v>83</v>
      </c>
      <c r="C37" s="175">
        <v>2200000</v>
      </c>
      <c r="D37" s="175">
        <v>2609400</v>
      </c>
      <c r="E37" s="194">
        <v>455459</v>
      </c>
      <c r="F37" s="175">
        <v>3064859</v>
      </c>
      <c r="G37" s="175">
        <v>3064859</v>
      </c>
      <c r="H37" s="175">
        <v>0</v>
      </c>
      <c r="I37" s="175">
        <v>0</v>
      </c>
    </row>
    <row r="38" spans="1:9" s="3" customFormat="1" ht="21.75" customHeight="1" hidden="1">
      <c r="A38" s="169" t="s">
        <v>154</v>
      </c>
      <c r="B38" s="186" t="s">
        <v>84</v>
      </c>
      <c r="C38" s="180">
        <v>12112</v>
      </c>
      <c r="D38" s="180"/>
      <c r="E38" s="186"/>
      <c r="F38" s="180"/>
      <c r="G38" s="180"/>
      <c r="H38" s="180"/>
      <c r="I38" s="180"/>
    </row>
    <row r="39" spans="1:9" s="3" customFormat="1" ht="21.75" customHeight="1" hidden="1">
      <c r="A39" s="169" t="s">
        <v>288</v>
      </c>
      <c r="B39" s="186" t="s">
        <v>289</v>
      </c>
      <c r="C39" s="180">
        <v>0</v>
      </c>
      <c r="D39" s="180"/>
      <c r="E39" s="186"/>
      <c r="F39" s="180"/>
      <c r="G39" s="180"/>
      <c r="H39" s="180"/>
      <c r="I39" s="180"/>
    </row>
    <row r="40" spans="1:9" s="3" customFormat="1" ht="21.75" customHeight="1" hidden="1">
      <c r="A40" s="169" t="s">
        <v>290</v>
      </c>
      <c r="B40" s="186" t="s">
        <v>291</v>
      </c>
      <c r="C40" s="180">
        <v>0</v>
      </c>
      <c r="D40" s="180"/>
      <c r="E40" s="186"/>
      <c r="F40" s="180"/>
      <c r="G40" s="180"/>
      <c r="H40" s="180"/>
      <c r="I40" s="180"/>
    </row>
    <row r="41" spans="1:9" s="3" customFormat="1" ht="21.75" customHeight="1" hidden="1">
      <c r="A41" s="169" t="s">
        <v>155</v>
      </c>
      <c r="B41" s="186" t="s">
        <v>85</v>
      </c>
      <c r="C41" s="180">
        <v>1050</v>
      </c>
      <c r="D41" s="180"/>
      <c r="E41" s="186"/>
      <c r="F41" s="180"/>
      <c r="G41" s="180"/>
      <c r="H41" s="180"/>
      <c r="I41" s="180"/>
    </row>
    <row r="42" spans="1:9" s="4" customFormat="1" ht="21" customHeight="1">
      <c r="A42" s="170" t="s">
        <v>86</v>
      </c>
      <c r="B42" s="188" t="s">
        <v>87</v>
      </c>
      <c r="C42" s="178">
        <v>1070000</v>
      </c>
      <c r="D42" s="178">
        <v>1830000</v>
      </c>
      <c r="E42" s="195">
        <v>0</v>
      </c>
      <c r="F42" s="178">
        <v>1830000</v>
      </c>
      <c r="G42" s="178">
        <v>1830000</v>
      </c>
      <c r="H42" s="178">
        <v>0</v>
      </c>
      <c r="I42" s="178">
        <v>0</v>
      </c>
    </row>
    <row r="43" spans="1:9" s="4" customFormat="1" ht="21.75" customHeight="1" hidden="1">
      <c r="A43" s="169" t="s">
        <v>157</v>
      </c>
      <c r="B43" s="186" t="s">
        <v>115</v>
      </c>
      <c r="C43" s="175">
        <v>100</v>
      </c>
      <c r="D43" s="175"/>
      <c r="E43" s="194"/>
      <c r="F43" s="175"/>
      <c r="G43" s="175"/>
      <c r="H43" s="175"/>
      <c r="I43" s="175"/>
    </row>
    <row r="44" spans="1:9" s="4" customFormat="1" ht="32.25" customHeight="1" hidden="1">
      <c r="A44" s="169" t="s">
        <v>160</v>
      </c>
      <c r="B44" s="186" t="s">
        <v>161</v>
      </c>
      <c r="C44" s="180">
        <v>1800</v>
      </c>
      <c r="D44" s="180"/>
      <c r="E44" s="186"/>
      <c r="F44" s="180"/>
      <c r="G44" s="180"/>
      <c r="H44" s="180"/>
      <c r="I44" s="180"/>
    </row>
    <row r="45" spans="1:9" s="4" customFormat="1" ht="20.25" customHeight="1" hidden="1">
      <c r="A45" s="169" t="s">
        <v>162</v>
      </c>
      <c r="B45" s="186" t="s">
        <v>116</v>
      </c>
      <c r="C45" s="180">
        <v>1600</v>
      </c>
      <c r="D45" s="180"/>
      <c r="E45" s="186"/>
      <c r="F45" s="180"/>
      <c r="G45" s="180"/>
      <c r="H45" s="180"/>
      <c r="I45" s="180"/>
    </row>
    <row r="46" spans="1:9" s="4" customFormat="1" ht="24" customHeight="1" hidden="1">
      <c r="A46" s="169" t="s">
        <v>163</v>
      </c>
      <c r="B46" s="186" t="s">
        <v>117</v>
      </c>
      <c r="C46" s="180">
        <v>3700</v>
      </c>
      <c r="D46" s="180"/>
      <c r="E46" s="186"/>
      <c r="F46" s="180"/>
      <c r="G46" s="180"/>
      <c r="H46" s="180"/>
      <c r="I46" s="180"/>
    </row>
    <row r="47" spans="1:9" s="4" customFormat="1" ht="21.75" customHeight="1">
      <c r="A47" s="170" t="s">
        <v>88</v>
      </c>
      <c r="B47" s="188" t="s">
        <v>118</v>
      </c>
      <c r="C47" s="182">
        <f aca="true" t="shared" si="2" ref="C47:I47">SUM(C48:C52)</f>
        <v>1634000</v>
      </c>
      <c r="D47" s="182">
        <f t="shared" si="2"/>
        <v>1783484</v>
      </c>
      <c r="E47" s="182">
        <f t="shared" si="2"/>
        <v>0</v>
      </c>
      <c r="F47" s="182">
        <f t="shared" si="2"/>
        <v>1783484</v>
      </c>
      <c r="G47" s="182">
        <f t="shared" si="2"/>
        <v>1658484</v>
      </c>
      <c r="H47" s="182">
        <f t="shared" si="2"/>
        <v>125000</v>
      </c>
      <c r="I47" s="182">
        <f t="shared" si="2"/>
        <v>0</v>
      </c>
    </row>
    <row r="48" spans="1:9" s="4" customFormat="1" ht="21.75" customHeight="1">
      <c r="A48" s="169" t="s">
        <v>164</v>
      </c>
      <c r="B48" s="186" t="s">
        <v>165</v>
      </c>
      <c r="C48" s="175">
        <v>0</v>
      </c>
      <c r="D48" s="175">
        <v>55360</v>
      </c>
      <c r="E48" s="194">
        <v>0</v>
      </c>
      <c r="F48" s="175">
        <v>55360</v>
      </c>
      <c r="G48" s="175">
        <v>55360</v>
      </c>
      <c r="H48" s="175">
        <v>0</v>
      </c>
      <c r="I48" s="175">
        <v>0</v>
      </c>
    </row>
    <row r="49" spans="1:9" s="4" customFormat="1" ht="21.75" customHeight="1">
      <c r="A49" s="169" t="s">
        <v>166</v>
      </c>
      <c r="B49" s="186" t="s">
        <v>192</v>
      </c>
      <c r="C49" s="175">
        <v>1534000</v>
      </c>
      <c r="D49" s="175">
        <v>1628124</v>
      </c>
      <c r="E49" s="194">
        <v>0</v>
      </c>
      <c r="F49" s="175">
        <v>1628124</v>
      </c>
      <c r="G49" s="175">
        <v>1603124</v>
      </c>
      <c r="H49" s="175">
        <v>25000</v>
      </c>
      <c r="I49" s="175">
        <v>0</v>
      </c>
    </row>
    <row r="50" spans="1:9" s="4" customFormat="1" ht="30.75" customHeight="1">
      <c r="A50" s="169" t="s">
        <v>167</v>
      </c>
      <c r="B50" s="186" t="s">
        <v>169</v>
      </c>
      <c r="C50" s="175">
        <v>0</v>
      </c>
      <c r="D50" s="175">
        <v>0</v>
      </c>
      <c r="E50" s="194">
        <v>0</v>
      </c>
      <c r="F50" s="175">
        <v>0</v>
      </c>
      <c r="G50" s="175">
        <v>0</v>
      </c>
      <c r="H50" s="175">
        <v>0</v>
      </c>
      <c r="I50" s="175">
        <v>0</v>
      </c>
    </row>
    <row r="51" spans="1:9" s="4" customFormat="1" ht="21.75" customHeight="1">
      <c r="A51" s="169" t="s">
        <v>168</v>
      </c>
      <c r="B51" s="186" t="s">
        <v>170</v>
      </c>
      <c r="C51" s="175">
        <v>100000</v>
      </c>
      <c r="D51" s="175">
        <v>100000</v>
      </c>
      <c r="E51" s="194">
        <v>0</v>
      </c>
      <c r="F51" s="175">
        <v>100000</v>
      </c>
      <c r="G51" s="175">
        <v>0</v>
      </c>
      <c r="H51" s="175">
        <v>100000</v>
      </c>
      <c r="I51" s="175">
        <v>0</v>
      </c>
    </row>
    <row r="52" spans="1:9" s="4" customFormat="1" ht="21.75" customHeight="1">
      <c r="A52" s="169" t="s">
        <v>282</v>
      </c>
      <c r="B52" s="186" t="s">
        <v>283</v>
      </c>
      <c r="C52" s="175">
        <v>0</v>
      </c>
      <c r="D52" s="175"/>
      <c r="E52" s="194">
        <v>0</v>
      </c>
      <c r="F52" s="175">
        <v>0</v>
      </c>
      <c r="G52" s="175">
        <v>0</v>
      </c>
      <c r="H52" s="175">
        <v>0</v>
      </c>
      <c r="I52" s="175">
        <v>0</v>
      </c>
    </row>
    <row r="53" spans="1:9" s="4" customFormat="1" ht="21.75" customHeight="1">
      <c r="A53" s="170" t="s">
        <v>89</v>
      </c>
      <c r="B53" s="188" t="s">
        <v>90</v>
      </c>
      <c r="C53" s="182">
        <v>6159500</v>
      </c>
      <c r="D53" s="182">
        <v>6279500</v>
      </c>
      <c r="E53" s="199">
        <v>3125000</v>
      </c>
      <c r="F53" s="182">
        <v>9404500</v>
      </c>
      <c r="G53" s="182">
        <v>9404500</v>
      </c>
      <c r="H53" s="182">
        <v>0</v>
      </c>
      <c r="I53" s="182">
        <v>0</v>
      </c>
    </row>
    <row r="54" spans="1:9" s="4" customFormat="1" ht="21.75" customHeight="1" hidden="1">
      <c r="A54" s="169" t="s">
        <v>284</v>
      </c>
      <c r="B54" s="186" t="s">
        <v>285</v>
      </c>
      <c r="C54" s="175"/>
      <c r="D54" s="175"/>
      <c r="E54" s="194"/>
      <c r="F54" s="175"/>
      <c r="G54" s="175"/>
      <c r="H54" s="175"/>
      <c r="I54" s="175"/>
    </row>
    <row r="55" spans="1:9" s="4" customFormat="1" ht="21.75" customHeight="1" hidden="1">
      <c r="A55" s="169" t="s">
        <v>171</v>
      </c>
      <c r="B55" s="186" t="s">
        <v>174</v>
      </c>
      <c r="C55" s="175"/>
      <c r="D55" s="175"/>
      <c r="E55" s="194"/>
      <c r="F55" s="175"/>
      <c r="G55" s="175"/>
      <c r="H55" s="175"/>
      <c r="I55" s="175"/>
    </row>
    <row r="56" spans="1:9" s="3" customFormat="1" ht="21.75" customHeight="1" hidden="1">
      <c r="A56" s="169" t="s">
        <v>172</v>
      </c>
      <c r="B56" s="186" t="s">
        <v>175</v>
      </c>
      <c r="C56" s="179"/>
      <c r="D56" s="179"/>
      <c r="E56" s="196"/>
      <c r="F56" s="179"/>
      <c r="G56" s="179"/>
      <c r="H56" s="179"/>
      <c r="I56" s="179"/>
    </row>
    <row r="57" spans="1:9" s="4" customFormat="1" ht="21.75" customHeight="1" hidden="1">
      <c r="A57" s="169" t="s">
        <v>173</v>
      </c>
      <c r="B57" s="186" t="s">
        <v>176</v>
      </c>
      <c r="C57" s="175"/>
      <c r="D57" s="175"/>
      <c r="E57" s="194"/>
      <c r="F57" s="175"/>
      <c r="G57" s="175"/>
      <c r="H57" s="175"/>
      <c r="I57" s="175"/>
    </row>
    <row r="58" spans="1:9" s="4" customFormat="1" ht="21.75" customHeight="1">
      <c r="A58" s="170" t="s">
        <v>91</v>
      </c>
      <c r="B58" s="188" t="s">
        <v>92</v>
      </c>
      <c r="C58" s="182">
        <v>2033591</v>
      </c>
      <c r="D58" s="182">
        <v>633591</v>
      </c>
      <c r="E58" s="199">
        <v>11178754</v>
      </c>
      <c r="F58" s="182">
        <v>11812345</v>
      </c>
      <c r="G58" s="182">
        <v>11812345</v>
      </c>
      <c r="H58" s="182">
        <v>0</v>
      </c>
      <c r="I58" s="182">
        <v>0</v>
      </c>
    </row>
    <row r="59" spans="1:9" s="4" customFormat="1" ht="21.75" customHeight="1" hidden="1">
      <c r="A59" s="169" t="s">
        <v>177</v>
      </c>
      <c r="B59" s="186" t="s">
        <v>179</v>
      </c>
      <c r="C59" s="175"/>
      <c r="D59" s="175"/>
      <c r="E59" s="194"/>
      <c r="F59" s="175"/>
      <c r="G59" s="175"/>
      <c r="H59" s="175"/>
      <c r="I59" s="175"/>
    </row>
    <row r="60" spans="1:9" s="4" customFormat="1" ht="21.75" customHeight="1" hidden="1">
      <c r="A60" s="169" t="s">
        <v>292</v>
      </c>
      <c r="B60" s="186" t="s">
        <v>293</v>
      </c>
      <c r="C60" s="175"/>
      <c r="D60" s="175"/>
      <c r="E60" s="194"/>
      <c r="F60" s="175"/>
      <c r="G60" s="175"/>
      <c r="H60" s="175"/>
      <c r="I60" s="175"/>
    </row>
    <row r="61" spans="1:9" s="4" customFormat="1" ht="21.75" customHeight="1" hidden="1">
      <c r="A61" s="169" t="s">
        <v>178</v>
      </c>
      <c r="B61" s="186" t="s">
        <v>180</v>
      </c>
      <c r="C61" s="175"/>
      <c r="D61" s="175"/>
      <c r="E61" s="194"/>
      <c r="F61" s="175"/>
      <c r="G61" s="175"/>
      <c r="H61" s="175"/>
      <c r="I61" s="175"/>
    </row>
    <row r="62" spans="1:9" s="4" customFormat="1" ht="21.75" customHeight="1" thickBot="1">
      <c r="A62" s="363" t="s">
        <v>93</v>
      </c>
      <c r="B62" s="364" t="s">
        <v>182</v>
      </c>
      <c r="C62" s="365">
        <v>0</v>
      </c>
      <c r="D62" s="365">
        <v>0</v>
      </c>
      <c r="E62" s="366">
        <v>0</v>
      </c>
      <c r="F62" s="365">
        <v>0</v>
      </c>
      <c r="G62" s="365">
        <v>0</v>
      </c>
      <c r="H62" s="365">
        <v>0</v>
      </c>
      <c r="I62" s="365">
        <v>0</v>
      </c>
    </row>
    <row r="63" spans="1:9" s="5" customFormat="1" ht="36" customHeight="1" thickBot="1">
      <c r="A63" s="201" t="s">
        <v>184</v>
      </c>
      <c r="B63" s="204" t="s">
        <v>94</v>
      </c>
      <c r="C63" s="202">
        <f aca="true" t="shared" si="3" ref="C63:I63">C9+C22+C23+C42+C47+C53+C58+C62</f>
        <v>29662091</v>
      </c>
      <c r="D63" s="202">
        <f t="shared" si="3"/>
        <v>31872991</v>
      </c>
      <c r="E63" s="202">
        <f t="shared" si="3"/>
        <v>16734433</v>
      </c>
      <c r="F63" s="202">
        <f t="shared" si="3"/>
        <v>48607424</v>
      </c>
      <c r="G63" s="202">
        <f t="shared" si="3"/>
        <v>48482424</v>
      </c>
      <c r="H63" s="202">
        <f t="shared" si="3"/>
        <v>125000</v>
      </c>
      <c r="I63" s="202">
        <f t="shared" si="3"/>
        <v>0</v>
      </c>
    </row>
    <row r="64" spans="1:9" s="3" customFormat="1" ht="21.75" customHeight="1" thickBot="1">
      <c r="A64" s="201" t="s">
        <v>95</v>
      </c>
      <c r="B64" s="204" t="s">
        <v>96</v>
      </c>
      <c r="C64" s="184">
        <f aca="true" t="shared" si="4" ref="C64:I64">SUM(C65:C67)</f>
        <v>712615</v>
      </c>
      <c r="D64" s="184">
        <f t="shared" si="4"/>
        <v>712615</v>
      </c>
      <c r="E64" s="184">
        <f t="shared" si="4"/>
        <v>0</v>
      </c>
      <c r="F64" s="184">
        <f t="shared" si="4"/>
        <v>712615</v>
      </c>
      <c r="G64" s="184">
        <f t="shared" si="4"/>
        <v>712615</v>
      </c>
      <c r="H64" s="184">
        <f t="shared" si="4"/>
        <v>0</v>
      </c>
      <c r="I64" s="184">
        <f t="shared" si="4"/>
        <v>0</v>
      </c>
    </row>
    <row r="65" spans="1:9" s="3" customFormat="1" ht="27.75" customHeight="1">
      <c r="A65" s="367" t="s">
        <v>487</v>
      </c>
      <c r="B65" s="368" t="s">
        <v>474</v>
      </c>
      <c r="C65" s="179">
        <v>0</v>
      </c>
      <c r="D65" s="179">
        <v>0</v>
      </c>
      <c r="E65" s="196">
        <v>0</v>
      </c>
      <c r="F65" s="179">
        <v>0</v>
      </c>
      <c r="G65" s="179">
        <v>0</v>
      </c>
      <c r="H65" s="179">
        <v>0</v>
      </c>
      <c r="I65" s="179">
        <v>0</v>
      </c>
    </row>
    <row r="66" spans="1:9" s="3" customFormat="1" ht="21.75" customHeight="1">
      <c r="A66" s="169" t="s">
        <v>193</v>
      </c>
      <c r="B66" s="186" t="s">
        <v>194</v>
      </c>
      <c r="C66" s="175">
        <v>712615</v>
      </c>
      <c r="D66" s="175">
        <v>712615</v>
      </c>
      <c r="E66" s="194">
        <v>0</v>
      </c>
      <c r="F66" s="175">
        <v>712615</v>
      </c>
      <c r="G66" s="175">
        <v>712615</v>
      </c>
      <c r="H66" s="175">
        <v>0</v>
      </c>
      <c r="I66" s="175">
        <v>0</v>
      </c>
    </row>
    <row r="67" spans="1:9" s="5" customFormat="1" ht="21.75" customHeight="1" thickBot="1">
      <c r="A67" s="172" t="s">
        <v>181</v>
      </c>
      <c r="B67" s="190" t="s">
        <v>97</v>
      </c>
      <c r="C67" s="183">
        <v>0</v>
      </c>
      <c r="D67" s="183">
        <v>0</v>
      </c>
      <c r="E67" s="200">
        <v>0</v>
      </c>
      <c r="F67" s="183">
        <v>0</v>
      </c>
      <c r="G67" s="183">
        <v>0</v>
      </c>
      <c r="H67" s="183">
        <v>0</v>
      </c>
      <c r="I67" s="183">
        <v>0</v>
      </c>
    </row>
    <row r="68" spans="1:9" ht="30" thickBot="1">
      <c r="A68" s="487" t="s">
        <v>186</v>
      </c>
      <c r="B68" s="488" t="s">
        <v>98</v>
      </c>
      <c r="C68" s="489">
        <f aca="true" t="shared" si="5" ref="C68:I68">C63+C64</f>
        <v>30374706</v>
      </c>
      <c r="D68" s="489">
        <f t="shared" si="5"/>
        <v>32585606</v>
      </c>
      <c r="E68" s="489">
        <f t="shared" si="5"/>
        <v>16734433</v>
      </c>
      <c r="F68" s="489">
        <f t="shared" si="5"/>
        <v>49320039</v>
      </c>
      <c r="G68" s="202">
        <f t="shared" si="5"/>
        <v>49195039</v>
      </c>
      <c r="H68" s="202">
        <f t="shared" si="5"/>
        <v>125000</v>
      </c>
      <c r="I68" s="202">
        <f t="shared" si="5"/>
        <v>0</v>
      </c>
    </row>
    <row r="69" spans="1:6" ht="15">
      <c r="A69" s="778" t="s">
        <v>520</v>
      </c>
      <c r="B69" s="779"/>
      <c r="C69" s="491">
        <v>6</v>
      </c>
      <c r="D69" s="491">
        <v>6</v>
      </c>
      <c r="E69" s="495">
        <v>0</v>
      </c>
      <c r="F69" s="493">
        <v>6</v>
      </c>
    </row>
    <row r="70" spans="1:6" ht="15">
      <c r="A70" s="427"/>
      <c r="B70" s="490" t="s">
        <v>537</v>
      </c>
      <c r="C70" s="492">
        <v>0</v>
      </c>
      <c r="D70" s="492">
        <v>0</v>
      </c>
      <c r="E70" s="496">
        <v>0</v>
      </c>
      <c r="F70" s="494">
        <v>0</v>
      </c>
    </row>
    <row r="71" spans="1:6" ht="15">
      <c r="A71" s="782" t="s">
        <v>539</v>
      </c>
      <c r="B71" s="783"/>
      <c r="C71" s="492">
        <v>1</v>
      </c>
      <c r="D71" s="492">
        <v>1</v>
      </c>
      <c r="E71" s="496">
        <v>0</v>
      </c>
      <c r="F71" s="494">
        <v>1</v>
      </c>
    </row>
    <row r="72" spans="1:6" ht="15.75" thickBot="1">
      <c r="A72" s="780" t="s">
        <v>538</v>
      </c>
      <c r="B72" s="781"/>
      <c r="C72" s="497">
        <v>0</v>
      </c>
      <c r="D72" s="497">
        <v>1</v>
      </c>
      <c r="E72" s="498">
        <v>0</v>
      </c>
      <c r="F72" s="499">
        <v>1</v>
      </c>
    </row>
    <row r="73" spans="1:6" ht="15" thickBot="1">
      <c r="A73" s="500"/>
      <c r="B73" s="501" t="s">
        <v>490</v>
      </c>
      <c r="C73" s="502">
        <v>7</v>
      </c>
      <c r="D73" s="502">
        <v>8</v>
      </c>
      <c r="E73" s="502">
        <v>0</v>
      </c>
      <c r="F73" s="503">
        <v>8</v>
      </c>
    </row>
  </sheetData>
  <sheetProtection/>
  <mergeCells count="16">
    <mergeCell ref="A1:I1"/>
    <mergeCell ref="A2:I2"/>
    <mergeCell ref="A6:A7"/>
    <mergeCell ref="B6:B7"/>
    <mergeCell ref="C6:C7"/>
    <mergeCell ref="E6:E7"/>
    <mergeCell ref="F6:F7"/>
    <mergeCell ref="A4:B4"/>
    <mergeCell ref="D6:D7"/>
    <mergeCell ref="A69:B69"/>
    <mergeCell ref="A72:B72"/>
    <mergeCell ref="E5:F5"/>
    <mergeCell ref="A71:B71"/>
    <mergeCell ref="A5:B5"/>
    <mergeCell ref="H5:I5"/>
    <mergeCell ref="G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54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87.8515625" style="69" customWidth="1"/>
    <col min="2" max="2" width="9.28125" style="69" bestFit="1" customWidth="1"/>
    <col min="3" max="3" width="11.8515625" style="69" customWidth="1"/>
    <col min="4" max="7" width="14.00390625" style="69" customWidth="1"/>
    <col min="8" max="8" width="10.7109375" style="69" customWidth="1"/>
    <col min="9" max="9" width="11.28125" style="69" customWidth="1"/>
    <col min="10" max="10" width="14.57421875" style="69" customWidth="1"/>
    <col min="11" max="16384" width="9.140625" style="66" customWidth="1"/>
  </cols>
  <sheetData>
    <row r="1" spans="1:10" ht="15" customHeight="1">
      <c r="A1" s="789" t="s">
        <v>533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2.75" customHeight="1">
      <c r="A2" s="115"/>
      <c r="B2" s="115"/>
      <c r="C2" s="115"/>
      <c r="D2" s="143"/>
      <c r="E2" s="143"/>
      <c r="F2" s="143"/>
      <c r="G2" s="143"/>
      <c r="H2" s="115"/>
      <c r="I2" s="115"/>
      <c r="J2" s="112"/>
    </row>
    <row r="3" spans="1:10" ht="12.75" customHeight="1">
      <c r="A3" s="776" t="s">
        <v>616</v>
      </c>
      <c r="B3" s="776"/>
      <c r="C3" s="115"/>
      <c r="D3" s="143"/>
      <c r="E3" s="143"/>
      <c r="F3" s="143"/>
      <c r="G3" s="143"/>
      <c r="H3" s="115"/>
      <c r="I3" s="115"/>
      <c r="J3" s="112"/>
    </row>
    <row r="4" spans="1:10" ht="15.75" thickBot="1">
      <c r="A4" s="791" t="s">
        <v>569</v>
      </c>
      <c r="B4" s="791"/>
      <c r="D4" s="144"/>
      <c r="E4" s="144"/>
      <c r="F4" s="144"/>
      <c r="G4" s="144"/>
      <c r="I4" s="790" t="s">
        <v>467</v>
      </c>
      <c r="J4" s="790"/>
    </row>
    <row r="5" spans="1:10" ht="15" thickBot="1">
      <c r="A5" s="784" t="s">
        <v>348</v>
      </c>
      <c r="B5" s="786" t="s">
        <v>590</v>
      </c>
      <c r="C5" s="787"/>
      <c r="D5" s="787"/>
      <c r="E5" s="792" t="s">
        <v>589</v>
      </c>
      <c r="F5" s="793"/>
      <c r="G5" s="794"/>
      <c r="H5" s="787" t="s">
        <v>591</v>
      </c>
      <c r="I5" s="787"/>
      <c r="J5" s="788"/>
    </row>
    <row r="6" spans="1:10" s="67" customFormat="1" ht="29.25" thickBot="1">
      <c r="A6" s="785"/>
      <c r="B6" s="679" t="s">
        <v>349</v>
      </c>
      <c r="C6" s="683" t="s">
        <v>350</v>
      </c>
      <c r="D6" s="680" t="s">
        <v>387</v>
      </c>
      <c r="E6" s="683" t="s">
        <v>349</v>
      </c>
      <c r="F6" s="681" t="s">
        <v>350</v>
      </c>
      <c r="G6" s="719" t="s">
        <v>387</v>
      </c>
      <c r="H6" s="681" t="s">
        <v>349</v>
      </c>
      <c r="I6" s="683" t="s">
        <v>350</v>
      </c>
      <c r="J6" s="682" t="s">
        <v>387</v>
      </c>
    </row>
    <row r="7" spans="1:10" ht="15" thickBot="1">
      <c r="A7" s="684"/>
      <c r="B7" s="687"/>
      <c r="C7" s="688" t="s">
        <v>351</v>
      </c>
      <c r="D7" s="685" t="s">
        <v>470</v>
      </c>
      <c r="E7" s="689"/>
      <c r="F7" s="685" t="s">
        <v>351</v>
      </c>
      <c r="G7" s="688" t="s">
        <v>470</v>
      </c>
      <c r="H7" s="690"/>
      <c r="I7" s="688" t="s">
        <v>351</v>
      </c>
      <c r="J7" s="686" t="s">
        <v>470</v>
      </c>
    </row>
    <row r="8" spans="1:10" ht="14.25">
      <c r="A8" s="211" t="s">
        <v>374</v>
      </c>
      <c r="B8" s="606"/>
      <c r="C8" s="623"/>
      <c r="D8" s="586"/>
      <c r="E8" s="628"/>
      <c r="F8" s="591"/>
      <c r="G8" s="628"/>
      <c r="H8" s="586"/>
      <c r="I8" s="623"/>
      <c r="J8" s="667"/>
    </row>
    <row r="9" spans="1:10" ht="14.25">
      <c r="A9" s="206" t="s">
        <v>366</v>
      </c>
      <c r="B9" s="600">
        <v>0</v>
      </c>
      <c r="C9" s="618">
        <v>0</v>
      </c>
      <c r="D9" s="580">
        <f>B9*C9</f>
        <v>0</v>
      </c>
      <c r="E9" s="635"/>
      <c r="F9" s="645"/>
      <c r="G9" s="635"/>
      <c r="H9" s="651">
        <v>0</v>
      </c>
      <c r="I9" s="618">
        <v>0</v>
      </c>
      <c r="J9" s="660">
        <f>H9*I9</f>
        <v>0</v>
      </c>
    </row>
    <row r="10" spans="1:10" ht="15.75">
      <c r="A10" s="206" t="s">
        <v>371</v>
      </c>
      <c r="B10" s="600"/>
      <c r="C10" s="618"/>
      <c r="D10" s="581">
        <v>0</v>
      </c>
      <c r="E10" s="636"/>
      <c r="F10" s="646"/>
      <c r="G10" s="636"/>
      <c r="H10" s="651"/>
      <c r="I10" s="618"/>
      <c r="J10" s="661">
        <v>0</v>
      </c>
    </row>
    <row r="11" spans="1:10" ht="14.25">
      <c r="A11" s="206" t="s">
        <v>352</v>
      </c>
      <c r="B11" s="601"/>
      <c r="C11" s="618"/>
      <c r="D11" s="580">
        <v>5595850</v>
      </c>
      <c r="E11" s="635"/>
      <c r="F11" s="645"/>
      <c r="G11" s="635"/>
      <c r="H11" s="580"/>
      <c r="I11" s="618"/>
      <c r="J11" s="660">
        <v>5595850</v>
      </c>
    </row>
    <row r="12" spans="1:10" ht="15.75">
      <c r="A12" s="206" t="s">
        <v>372</v>
      </c>
      <c r="B12" s="601"/>
      <c r="C12" s="618"/>
      <c r="D12" s="581">
        <v>0</v>
      </c>
      <c r="E12" s="636"/>
      <c r="F12" s="646"/>
      <c r="G12" s="636"/>
      <c r="H12" s="580"/>
      <c r="I12" s="618"/>
      <c r="J12" s="661">
        <v>0</v>
      </c>
    </row>
    <row r="13" spans="1:10" ht="15">
      <c r="A13" s="207" t="s">
        <v>353</v>
      </c>
      <c r="B13" s="602"/>
      <c r="C13" s="619"/>
      <c r="D13" s="582">
        <v>2493140</v>
      </c>
      <c r="E13" s="637"/>
      <c r="F13" s="647"/>
      <c r="G13" s="637"/>
      <c r="H13" s="652"/>
      <c r="I13" s="619"/>
      <c r="J13" s="662">
        <v>2493140</v>
      </c>
    </row>
    <row r="14" spans="1:10" ht="15">
      <c r="A14" s="207" t="s">
        <v>367</v>
      </c>
      <c r="B14" s="602"/>
      <c r="C14" s="619"/>
      <c r="D14" s="582">
        <v>0</v>
      </c>
      <c r="E14" s="637"/>
      <c r="F14" s="647"/>
      <c r="G14" s="637"/>
      <c r="H14" s="652"/>
      <c r="I14" s="619"/>
      <c r="J14" s="662">
        <v>0</v>
      </c>
    </row>
    <row r="15" spans="1:10" ht="15">
      <c r="A15" s="207" t="s">
        <v>354</v>
      </c>
      <c r="B15" s="603"/>
      <c r="C15" s="620"/>
      <c r="D15" s="582">
        <v>1248000</v>
      </c>
      <c r="E15" s="637"/>
      <c r="F15" s="647"/>
      <c r="G15" s="637"/>
      <c r="H15" s="582"/>
      <c r="I15" s="620"/>
      <c r="J15" s="662">
        <v>1248000</v>
      </c>
    </row>
    <row r="16" spans="1:10" ht="15">
      <c r="A16" s="207" t="s">
        <v>368</v>
      </c>
      <c r="B16" s="603"/>
      <c r="C16" s="620"/>
      <c r="D16" s="582">
        <v>0</v>
      </c>
      <c r="E16" s="637"/>
      <c r="F16" s="647"/>
      <c r="G16" s="637"/>
      <c r="H16" s="582"/>
      <c r="I16" s="620"/>
      <c r="J16" s="662">
        <v>0</v>
      </c>
    </row>
    <row r="17" spans="1:10" ht="15">
      <c r="A17" s="207" t="s">
        <v>355</v>
      </c>
      <c r="B17" s="603"/>
      <c r="C17" s="620"/>
      <c r="D17" s="582">
        <v>100000</v>
      </c>
      <c r="E17" s="637"/>
      <c r="F17" s="647"/>
      <c r="G17" s="637"/>
      <c r="H17" s="582"/>
      <c r="I17" s="620"/>
      <c r="J17" s="662">
        <v>100000</v>
      </c>
    </row>
    <row r="18" spans="1:10" ht="15">
      <c r="A18" s="207" t="s">
        <v>369</v>
      </c>
      <c r="B18" s="603"/>
      <c r="C18" s="620"/>
      <c r="D18" s="582">
        <v>0</v>
      </c>
      <c r="E18" s="637"/>
      <c r="F18" s="647"/>
      <c r="G18" s="637"/>
      <c r="H18" s="582"/>
      <c r="I18" s="620"/>
      <c r="J18" s="662">
        <v>0</v>
      </c>
    </row>
    <row r="19" spans="1:10" ht="15">
      <c r="A19" s="207" t="s">
        <v>356</v>
      </c>
      <c r="B19" s="603"/>
      <c r="C19" s="620"/>
      <c r="D19" s="582">
        <v>1754710</v>
      </c>
      <c r="E19" s="637"/>
      <c r="F19" s="647"/>
      <c r="G19" s="637"/>
      <c r="H19" s="582"/>
      <c r="I19" s="620"/>
      <c r="J19" s="662">
        <v>1754710</v>
      </c>
    </row>
    <row r="20" spans="1:10" ht="15">
      <c r="A20" s="207" t="s">
        <v>370</v>
      </c>
      <c r="B20" s="603"/>
      <c r="C20" s="620"/>
      <c r="D20" s="582">
        <v>0</v>
      </c>
      <c r="E20" s="637"/>
      <c r="F20" s="647"/>
      <c r="G20" s="637"/>
      <c r="H20" s="582"/>
      <c r="I20" s="620"/>
      <c r="J20" s="662">
        <v>0</v>
      </c>
    </row>
    <row r="21" spans="1:10" ht="14.25">
      <c r="A21" s="206" t="s">
        <v>357</v>
      </c>
      <c r="B21" s="604"/>
      <c r="C21" s="621"/>
      <c r="D21" s="583">
        <v>5000000</v>
      </c>
      <c r="E21" s="638"/>
      <c r="F21" s="648"/>
      <c r="G21" s="638"/>
      <c r="H21" s="583"/>
      <c r="I21" s="621"/>
      <c r="J21" s="663">
        <v>5000000</v>
      </c>
    </row>
    <row r="22" spans="1:10" ht="14.25" customHeight="1">
      <c r="A22" s="206" t="s">
        <v>373</v>
      </c>
      <c r="B22" s="604"/>
      <c r="C22" s="621"/>
      <c r="D22" s="584">
        <v>4424683</v>
      </c>
      <c r="E22" s="639"/>
      <c r="F22" s="649"/>
      <c r="G22" s="639"/>
      <c r="H22" s="583"/>
      <c r="I22" s="621"/>
      <c r="J22" s="664">
        <v>4424683</v>
      </c>
    </row>
    <row r="23" spans="1:10" ht="14.25" customHeight="1">
      <c r="A23" s="206" t="s">
        <v>476</v>
      </c>
      <c r="B23" s="604"/>
      <c r="C23" s="621"/>
      <c r="D23" s="583">
        <v>0</v>
      </c>
      <c r="E23" s="638"/>
      <c r="F23" s="648"/>
      <c r="G23" s="638"/>
      <c r="H23" s="583"/>
      <c r="I23" s="621"/>
      <c r="J23" s="664">
        <v>0</v>
      </c>
    </row>
    <row r="24" spans="1:10" ht="14.25" customHeight="1">
      <c r="A24" s="206" t="s">
        <v>477</v>
      </c>
      <c r="B24" s="604"/>
      <c r="C24" s="621"/>
      <c r="D24" s="584">
        <v>0</v>
      </c>
      <c r="E24" s="639"/>
      <c r="F24" s="649"/>
      <c r="G24" s="639"/>
      <c r="H24" s="583"/>
      <c r="I24" s="621"/>
      <c r="J24" s="664">
        <v>0</v>
      </c>
    </row>
    <row r="25" spans="1:10" ht="14.25" customHeight="1">
      <c r="A25" s="206" t="s">
        <v>358</v>
      </c>
      <c r="B25" s="604"/>
      <c r="C25" s="621"/>
      <c r="D25" s="583">
        <v>0</v>
      </c>
      <c r="E25" s="638"/>
      <c r="F25" s="648"/>
      <c r="G25" s="638"/>
      <c r="H25" s="583"/>
      <c r="I25" s="621"/>
      <c r="J25" s="663">
        <v>0</v>
      </c>
    </row>
    <row r="26" spans="1:10" ht="14.25" customHeight="1">
      <c r="A26" s="206" t="s">
        <v>359</v>
      </c>
      <c r="B26" s="604"/>
      <c r="C26" s="621"/>
      <c r="D26" s="583">
        <v>0</v>
      </c>
      <c r="E26" s="638"/>
      <c r="F26" s="648"/>
      <c r="G26" s="638"/>
      <c r="H26" s="583"/>
      <c r="I26" s="621"/>
      <c r="J26" s="664">
        <v>0</v>
      </c>
    </row>
    <row r="27" spans="1:10" ht="14.25" customHeight="1">
      <c r="A27" s="206" t="s">
        <v>481</v>
      </c>
      <c r="B27" s="604"/>
      <c r="C27" s="621"/>
      <c r="D27" s="583">
        <v>0</v>
      </c>
      <c r="E27" s="638"/>
      <c r="F27" s="648"/>
      <c r="G27" s="638"/>
      <c r="H27" s="583"/>
      <c r="I27" s="621"/>
      <c r="J27" s="665">
        <v>0</v>
      </c>
    </row>
    <row r="28" spans="1:10" ht="14.25" customHeight="1">
      <c r="A28" s="206" t="s">
        <v>482</v>
      </c>
      <c r="B28" s="604"/>
      <c r="C28" s="621"/>
      <c r="D28" s="583">
        <v>0</v>
      </c>
      <c r="E28" s="638"/>
      <c r="F28" s="648"/>
      <c r="G28" s="638"/>
      <c r="H28" s="583"/>
      <c r="I28" s="621"/>
      <c r="J28" s="663">
        <v>0</v>
      </c>
    </row>
    <row r="29" spans="1:10" ht="14.25" customHeight="1">
      <c r="A29" s="206" t="s">
        <v>360</v>
      </c>
      <c r="B29" s="604"/>
      <c r="C29" s="621"/>
      <c r="D29" s="583">
        <v>575317</v>
      </c>
      <c r="E29" s="638"/>
      <c r="F29" s="648"/>
      <c r="G29" s="638"/>
      <c r="H29" s="583"/>
      <c r="I29" s="621"/>
      <c r="J29" s="663">
        <v>575317</v>
      </c>
    </row>
    <row r="30" spans="1:10" ht="14.25" customHeight="1" thickBot="1">
      <c r="A30" s="387" t="s">
        <v>524</v>
      </c>
      <c r="B30" s="605"/>
      <c r="C30" s="622"/>
      <c r="D30" s="585">
        <v>990400</v>
      </c>
      <c r="E30" s="638"/>
      <c r="F30" s="648"/>
      <c r="G30" s="638"/>
      <c r="H30" s="585"/>
      <c r="I30" s="622"/>
      <c r="J30" s="666">
        <v>990400</v>
      </c>
    </row>
    <row r="31" spans="1:10" ht="15" thickBot="1">
      <c r="A31" s="388" t="s">
        <v>384</v>
      </c>
      <c r="B31" s="389"/>
      <c r="C31" s="391"/>
      <c r="D31" s="393">
        <f>D11+D22+D23+D25+D27+D30</f>
        <v>11010933</v>
      </c>
      <c r="E31" s="640"/>
      <c r="F31" s="650"/>
      <c r="G31" s="640"/>
      <c r="H31" s="393"/>
      <c r="I31" s="391"/>
      <c r="J31" s="390">
        <f>J11+J22+J23+J25+J27+J30</f>
        <v>11010933</v>
      </c>
    </row>
    <row r="32" spans="1:10" ht="14.25">
      <c r="A32" s="211" t="s">
        <v>361</v>
      </c>
      <c r="B32" s="606"/>
      <c r="C32" s="623"/>
      <c r="D32" s="586"/>
      <c r="E32" s="635"/>
      <c r="F32" s="645"/>
      <c r="G32" s="635"/>
      <c r="H32" s="586"/>
      <c r="I32" s="623"/>
      <c r="J32" s="667"/>
    </row>
    <row r="33" spans="1:10" ht="15">
      <c r="A33" s="207" t="s">
        <v>375</v>
      </c>
      <c r="B33" s="607"/>
      <c r="C33" s="624"/>
      <c r="D33" s="587"/>
      <c r="E33" s="629"/>
      <c r="F33" s="589"/>
      <c r="G33" s="629"/>
      <c r="H33" s="653"/>
      <c r="I33" s="624"/>
      <c r="J33" s="668"/>
    </row>
    <row r="34" spans="1:10" ht="15">
      <c r="A34" s="208" t="s">
        <v>376</v>
      </c>
      <c r="B34" s="603"/>
      <c r="C34" s="624"/>
      <c r="D34" s="587"/>
      <c r="E34" s="629"/>
      <c r="F34" s="589"/>
      <c r="G34" s="629"/>
      <c r="H34" s="582"/>
      <c r="I34" s="624"/>
      <c r="J34" s="668"/>
    </row>
    <row r="35" spans="1:10" ht="15">
      <c r="A35" s="207" t="s">
        <v>377</v>
      </c>
      <c r="B35" s="607"/>
      <c r="C35" s="624"/>
      <c r="D35" s="587"/>
      <c r="E35" s="629"/>
      <c r="F35" s="589"/>
      <c r="G35" s="629"/>
      <c r="H35" s="653"/>
      <c r="I35" s="624"/>
      <c r="J35" s="668"/>
    </row>
    <row r="36" spans="1:10" ht="15">
      <c r="A36" s="209" t="s">
        <v>362</v>
      </c>
      <c r="B36" s="608"/>
      <c r="C36" s="625"/>
      <c r="D36" s="588"/>
      <c r="E36" s="629"/>
      <c r="F36" s="589"/>
      <c r="G36" s="629"/>
      <c r="H36" s="654"/>
      <c r="I36" s="677"/>
      <c r="J36" s="669"/>
    </row>
    <row r="37" spans="1:10" ht="15">
      <c r="A37" s="210" t="s">
        <v>378</v>
      </c>
      <c r="B37" s="609"/>
      <c r="C37" s="626"/>
      <c r="D37" s="589"/>
      <c r="E37" s="629"/>
      <c r="F37" s="589"/>
      <c r="G37" s="629"/>
      <c r="H37" s="647"/>
      <c r="I37" s="637"/>
      <c r="J37" s="670"/>
    </row>
    <row r="38" spans="1:10" ht="15.75" thickBot="1">
      <c r="A38" s="392" t="s">
        <v>379</v>
      </c>
      <c r="B38" s="610"/>
      <c r="C38" s="627"/>
      <c r="D38" s="590"/>
      <c r="E38" s="629"/>
      <c r="F38" s="589"/>
      <c r="G38" s="629"/>
      <c r="H38" s="593"/>
      <c r="I38" s="678"/>
      <c r="J38" s="671"/>
    </row>
    <row r="39" spans="1:10" ht="15" thickBot="1">
      <c r="A39" s="388" t="s">
        <v>383</v>
      </c>
      <c r="B39" s="389"/>
      <c r="C39" s="391"/>
      <c r="D39" s="393">
        <f>SUM(D33:D38)</f>
        <v>0</v>
      </c>
      <c r="E39" s="391"/>
      <c r="F39" s="389"/>
      <c r="G39" s="391">
        <f>SUM(G33:G38)</f>
        <v>0</v>
      </c>
      <c r="H39" s="393"/>
      <c r="I39" s="391"/>
      <c r="J39" s="390">
        <f>SUM(J33:J38)</f>
        <v>0</v>
      </c>
    </row>
    <row r="40" spans="1:10" ht="14.25">
      <c r="A40" s="211" t="s">
        <v>363</v>
      </c>
      <c r="B40" s="611"/>
      <c r="C40" s="628"/>
      <c r="D40" s="591"/>
      <c r="E40" s="635"/>
      <c r="F40" s="645"/>
      <c r="G40" s="635"/>
      <c r="H40" s="591"/>
      <c r="I40" s="628"/>
      <c r="J40" s="672"/>
    </row>
    <row r="41" spans="1:10" ht="15">
      <c r="A41" s="207" t="s">
        <v>364</v>
      </c>
      <c r="B41" s="612"/>
      <c r="C41" s="629"/>
      <c r="D41" s="589">
        <v>1683000</v>
      </c>
      <c r="E41" s="629"/>
      <c r="F41" s="589"/>
      <c r="G41" s="629"/>
      <c r="H41" s="589"/>
      <c r="I41" s="629"/>
      <c r="J41" s="670">
        <v>1683000</v>
      </c>
    </row>
    <row r="42" spans="1:10" ht="15">
      <c r="A42" s="207" t="s">
        <v>380</v>
      </c>
      <c r="B42" s="394">
        <v>4</v>
      </c>
      <c r="C42" s="630">
        <v>55360</v>
      </c>
      <c r="D42" s="592">
        <f>B42*C42</f>
        <v>221440</v>
      </c>
      <c r="E42" s="394">
        <v>-1</v>
      </c>
      <c r="F42" s="717">
        <v>55360</v>
      </c>
      <c r="G42" s="637">
        <f>E42*F42</f>
        <v>-55360</v>
      </c>
      <c r="H42" s="599">
        <v>3</v>
      </c>
      <c r="I42" s="626">
        <v>55360</v>
      </c>
      <c r="J42" s="205">
        <f>H42*I42</f>
        <v>166080</v>
      </c>
    </row>
    <row r="43" spans="1:10" ht="15">
      <c r="A43" s="145" t="s">
        <v>475</v>
      </c>
      <c r="B43" s="613">
        <v>1</v>
      </c>
      <c r="C43" s="626">
        <v>3100000</v>
      </c>
      <c r="D43" s="592">
        <f>B43*C43</f>
        <v>3100000</v>
      </c>
      <c r="E43" s="637"/>
      <c r="F43" s="647"/>
      <c r="G43" s="637"/>
      <c r="H43" s="655">
        <v>1</v>
      </c>
      <c r="I43" s="626">
        <v>3100000</v>
      </c>
      <c r="J43" s="205">
        <f>H43*I43</f>
        <v>3100000</v>
      </c>
    </row>
    <row r="44" spans="1:10" ht="15">
      <c r="A44" s="210" t="s">
        <v>381</v>
      </c>
      <c r="B44" s="614"/>
      <c r="C44" s="631"/>
      <c r="D44" s="592"/>
      <c r="E44" s="637"/>
      <c r="F44" s="647"/>
      <c r="G44" s="637"/>
      <c r="H44" s="656"/>
      <c r="I44" s="631"/>
      <c r="J44" s="205"/>
    </row>
    <row r="45" spans="1:10" ht="15.75" thickBot="1">
      <c r="A45" s="392" t="s">
        <v>382</v>
      </c>
      <c r="B45" s="614"/>
      <c r="C45" s="631"/>
      <c r="D45" s="593"/>
      <c r="E45" s="637"/>
      <c r="F45" s="647"/>
      <c r="G45" s="637"/>
      <c r="H45" s="656"/>
      <c r="I45" s="631"/>
      <c r="J45" s="673"/>
    </row>
    <row r="46" spans="1:10" ht="15" thickBot="1">
      <c r="A46" s="388" t="s">
        <v>385</v>
      </c>
      <c r="B46" s="395"/>
      <c r="C46" s="397"/>
      <c r="D46" s="594">
        <f>SUM(D41:D45)</f>
        <v>5004440</v>
      </c>
      <c r="E46" s="641"/>
      <c r="F46" s="594"/>
      <c r="G46" s="641">
        <f>SUM(G41:G45)</f>
        <v>-55360</v>
      </c>
      <c r="H46" s="398"/>
      <c r="I46" s="397"/>
      <c r="J46" s="396">
        <f>SUM(J41:J45)</f>
        <v>4949080</v>
      </c>
    </row>
    <row r="47" spans="1:10" s="68" customFormat="1" ht="15" thickBot="1">
      <c r="A47" s="388" t="s">
        <v>386</v>
      </c>
      <c r="B47" s="389"/>
      <c r="C47" s="397"/>
      <c r="D47" s="594">
        <v>1800000</v>
      </c>
      <c r="E47" s="641"/>
      <c r="F47" s="718"/>
      <c r="G47" s="641">
        <v>0</v>
      </c>
      <c r="H47" s="393"/>
      <c r="I47" s="397"/>
      <c r="J47" s="396">
        <v>1800000</v>
      </c>
    </row>
    <row r="48" spans="1:10" ht="25.5" customHeight="1">
      <c r="A48" s="399" t="s">
        <v>365</v>
      </c>
      <c r="B48" s="615"/>
      <c r="C48" s="632"/>
      <c r="D48" s="595">
        <f>D31+D39+D46+D47</f>
        <v>17815373</v>
      </c>
      <c r="E48" s="642"/>
      <c r="F48" s="595"/>
      <c r="G48" s="642">
        <f>G31+G39+G46+G47</f>
        <v>-55360</v>
      </c>
      <c r="H48" s="657"/>
      <c r="I48" s="632"/>
      <c r="J48" s="674">
        <f>J31+J39+J46+J47</f>
        <v>17760013</v>
      </c>
    </row>
    <row r="49" spans="1:10" ht="25.5" customHeight="1">
      <c r="A49" s="399" t="s">
        <v>592</v>
      </c>
      <c r="B49" s="615"/>
      <c r="C49" s="632"/>
      <c r="D49" s="595">
        <v>0</v>
      </c>
      <c r="E49" s="643"/>
      <c r="F49" s="596"/>
      <c r="G49" s="643">
        <v>40000</v>
      </c>
      <c r="H49" s="657"/>
      <c r="I49" s="632"/>
      <c r="J49" s="674">
        <v>40000</v>
      </c>
    </row>
    <row r="50" spans="1:10" ht="25.5" customHeight="1">
      <c r="A50" s="399" t="s">
        <v>593</v>
      </c>
      <c r="B50" s="615"/>
      <c r="C50" s="632"/>
      <c r="D50" s="595">
        <v>0</v>
      </c>
      <c r="E50" s="643"/>
      <c r="F50" s="596"/>
      <c r="G50" s="643">
        <v>1150000</v>
      </c>
      <c r="H50" s="657"/>
      <c r="I50" s="632"/>
      <c r="J50" s="674">
        <v>1150000</v>
      </c>
    </row>
    <row r="51" spans="1:10" ht="25.5" customHeight="1">
      <c r="A51" s="399" t="s">
        <v>594</v>
      </c>
      <c r="B51" s="615"/>
      <c r="C51" s="632"/>
      <c r="D51" s="595">
        <v>0</v>
      </c>
      <c r="E51" s="643"/>
      <c r="F51" s="596"/>
      <c r="G51" s="643">
        <v>215900</v>
      </c>
      <c r="H51" s="657"/>
      <c r="I51" s="632"/>
      <c r="J51" s="674">
        <v>215900</v>
      </c>
    </row>
    <row r="52" spans="1:10" ht="16.5">
      <c r="A52" s="212" t="s">
        <v>488</v>
      </c>
      <c r="B52" s="616"/>
      <c r="C52" s="633"/>
      <c r="D52" s="596">
        <v>0</v>
      </c>
      <c r="E52" s="643"/>
      <c r="F52" s="596"/>
      <c r="G52" s="643">
        <v>328948</v>
      </c>
      <c r="H52" s="658"/>
      <c r="I52" s="633"/>
      <c r="J52" s="675">
        <v>328948</v>
      </c>
    </row>
    <row r="53" spans="1:10" ht="17.25" customHeight="1" thickBot="1">
      <c r="A53" s="213" t="s">
        <v>489</v>
      </c>
      <c r="B53" s="617"/>
      <c r="C53" s="634"/>
      <c r="D53" s="597">
        <v>86000</v>
      </c>
      <c r="E53" s="643"/>
      <c r="F53" s="596"/>
      <c r="G53" s="643">
        <v>-48356</v>
      </c>
      <c r="H53" s="659"/>
      <c r="I53" s="634"/>
      <c r="J53" s="676">
        <v>37644</v>
      </c>
    </row>
    <row r="54" spans="1:10" ht="19.5" thickBot="1">
      <c r="A54" s="214" t="s">
        <v>490</v>
      </c>
      <c r="B54" s="400"/>
      <c r="C54" s="402"/>
      <c r="D54" s="598">
        <f>SUM(D48:D53)</f>
        <v>17901373</v>
      </c>
      <c r="E54" s="644"/>
      <c r="F54" s="598"/>
      <c r="G54" s="644">
        <f>SUM(G48:G53)</f>
        <v>1631132</v>
      </c>
      <c r="H54" s="598"/>
      <c r="I54" s="644"/>
      <c r="J54" s="401">
        <f>SUM(J48:J53)</f>
        <v>19532505</v>
      </c>
    </row>
  </sheetData>
  <sheetProtection/>
  <mergeCells count="8">
    <mergeCell ref="A5:A6"/>
    <mergeCell ref="B5:D5"/>
    <mergeCell ref="H5:J5"/>
    <mergeCell ref="A1:J1"/>
    <mergeCell ref="I4:J4"/>
    <mergeCell ref="A3:B3"/>
    <mergeCell ref="A4:B4"/>
    <mergeCell ref="E5:G5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2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6" width="14.00390625" style="7" customWidth="1"/>
    <col min="7" max="7" width="47.28125" style="7" customWidth="1"/>
    <col min="8" max="11" width="14.00390625" style="7" customWidth="1"/>
    <col min="12" max="16384" width="8.00390625" style="7" customWidth="1"/>
  </cols>
  <sheetData>
    <row r="1" spans="2:11" ht="39.75" customHeight="1">
      <c r="B1" s="8" t="s">
        <v>195</v>
      </c>
      <c r="C1" s="9"/>
      <c r="D1" s="9"/>
      <c r="E1" s="9"/>
      <c r="F1" s="9"/>
      <c r="G1" s="9"/>
      <c r="H1" s="9"/>
      <c r="I1" s="9"/>
      <c r="J1" s="9"/>
      <c r="K1" s="9"/>
    </row>
    <row r="2" spans="2:11" ht="19.5" customHeight="1">
      <c r="B2" s="8"/>
      <c r="C2" s="9"/>
      <c r="D2" s="9"/>
      <c r="E2" s="9"/>
      <c r="F2" s="9"/>
      <c r="G2" s="9"/>
      <c r="H2" s="146"/>
      <c r="I2" s="146"/>
      <c r="J2" s="146"/>
      <c r="K2" s="146"/>
    </row>
    <row r="3" spans="1:11" ht="19.5" customHeight="1">
      <c r="A3" s="776" t="s">
        <v>617</v>
      </c>
      <c r="B3" s="776"/>
      <c r="C3" s="9"/>
      <c r="D3" s="9"/>
      <c r="E3" s="9"/>
      <c r="F3" s="9"/>
      <c r="G3" s="9"/>
      <c r="H3" s="146"/>
      <c r="I3" s="146"/>
      <c r="J3" s="146"/>
      <c r="K3" s="146"/>
    </row>
    <row r="4" spans="1:11" ht="15.75" thickBot="1">
      <c r="A4" s="771" t="s">
        <v>570</v>
      </c>
      <c r="B4" s="771"/>
      <c r="H4" s="403"/>
      <c r="I4" s="403"/>
      <c r="J4" s="403"/>
      <c r="K4" s="403" t="s">
        <v>467</v>
      </c>
    </row>
    <row r="5" spans="1:11" ht="18" customHeight="1" thickBot="1">
      <c r="A5" s="795" t="s">
        <v>196</v>
      </c>
      <c r="B5" s="11" t="s">
        <v>104</v>
      </c>
      <c r="C5" s="12"/>
      <c r="D5" s="504"/>
      <c r="E5" s="504"/>
      <c r="F5" s="504"/>
      <c r="G5" s="11" t="s">
        <v>105</v>
      </c>
      <c r="H5" s="13"/>
      <c r="I5" s="13"/>
      <c r="J5" s="13"/>
      <c r="K5" s="13"/>
    </row>
    <row r="6" spans="1:11" s="14" customFormat="1" ht="35.25" customHeight="1" thickBot="1">
      <c r="A6" s="796"/>
      <c r="B6" s="218" t="s">
        <v>197</v>
      </c>
      <c r="C6" s="505" t="s">
        <v>596</v>
      </c>
      <c r="D6" s="218" t="s">
        <v>595</v>
      </c>
      <c r="E6" s="218" t="s">
        <v>600</v>
      </c>
      <c r="F6" s="505" t="s">
        <v>601</v>
      </c>
      <c r="G6" s="218" t="s">
        <v>197</v>
      </c>
      <c r="H6" s="505" t="s">
        <v>596</v>
      </c>
      <c r="I6" s="218" t="s">
        <v>595</v>
      </c>
      <c r="J6" s="218" t="s">
        <v>600</v>
      </c>
      <c r="K6" s="218" t="s">
        <v>601</v>
      </c>
    </row>
    <row r="7" spans="1:11" s="16" customFormat="1" ht="12" customHeight="1" thickBot="1">
      <c r="A7" s="15" t="s">
        <v>99</v>
      </c>
      <c r="B7" s="15" t="s">
        <v>100</v>
      </c>
      <c r="C7" s="506" t="s">
        <v>101</v>
      </c>
      <c r="D7" s="15" t="s">
        <v>102</v>
      </c>
      <c r="E7" s="15" t="s">
        <v>103</v>
      </c>
      <c r="F7" s="506" t="s">
        <v>415</v>
      </c>
      <c r="G7" s="15" t="s">
        <v>432</v>
      </c>
      <c r="H7" s="226" t="s">
        <v>543</v>
      </c>
      <c r="I7" s="226" t="s">
        <v>585</v>
      </c>
      <c r="J7" s="226" t="s">
        <v>588</v>
      </c>
      <c r="K7" s="226" t="s">
        <v>597</v>
      </c>
    </row>
    <row r="8" spans="1:11" ht="12.75" customHeight="1">
      <c r="A8" s="406" t="s">
        <v>106</v>
      </c>
      <c r="B8" s="219" t="s">
        <v>198</v>
      </c>
      <c r="C8" s="507">
        <v>17901373</v>
      </c>
      <c r="D8" s="518">
        <v>19307273</v>
      </c>
      <c r="E8" s="518">
        <v>225232</v>
      </c>
      <c r="F8" s="507">
        <v>19532505</v>
      </c>
      <c r="G8" s="219" t="s">
        <v>56</v>
      </c>
      <c r="H8" s="227">
        <v>7135000</v>
      </c>
      <c r="I8" s="227">
        <v>7931000</v>
      </c>
      <c r="J8" s="227">
        <v>221000</v>
      </c>
      <c r="K8" s="227">
        <v>8152000</v>
      </c>
    </row>
    <row r="9" spans="1:11" ht="12.75" customHeight="1">
      <c r="A9" s="18" t="s">
        <v>107</v>
      </c>
      <c r="B9" s="220" t="s">
        <v>199</v>
      </c>
      <c r="C9" s="215">
        <v>50000</v>
      </c>
      <c r="D9" s="519">
        <v>855000</v>
      </c>
      <c r="E9" s="519">
        <v>34761</v>
      </c>
      <c r="F9" s="215">
        <v>889761</v>
      </c>
      <c r="G9" s="220" t="s">
        <v>200</v>
      </c>
      <c r="H9" s="228">
        <v>1330000</v>
      </c>
      <c r="I9" s="228">
        <v>1401000</v>
      </c>
      <c r="J9" s="228">
        <v>68220</v>
      </c>
      <c r="K9" s="228">
        <v>1469220</v>
      </c>
    </row>
    <row r="10" spans="1:11" ht="12.75" customHeight="1">
      <c r="A10" s="18" t="s">
        <v>108</v>
      </c>
      <c r="B10" s="220" t="s">
        <v>201</v>
      </c>
      <c r="C10" s="215">
        <v>0</v>
      </c>
      <c r="D10" s="519"/>
      <c r="E10" s="519"/>
      <c r="F10" s="215"/>
      <c r="G10" s="220" t="s">
        <v>202</v>
      </c>
      <c r="H10" s="228">
        <v>10300000</v>
      </c>
      <c r="I10" s="228">
        <v>12014416</v>
      </c>
      <c r="J10" s="228">
        <v>2141459</v>
      </c>
      <c r="K10" s="228">
        <v>14155875</v>
      </c>
    </row>
    <row r="11" spans="1:11" ht="12.75" customHeight="1">
      <c r="A11" s="18" t="s">
        <v>109</v>
      </c>
      <c r="B11" s="220" t="s">
        <v>17</v>
      </c>
      <c r="C11" s="215">
        <v>2803000</v>
      </c>
      <c r="D11" s="519">
        <v>2803000</v>
      </c>
      <c r="E11" s="519">
        <v>1641459</v>
      </c>
      <c r="F11" s="215">
        <v>4444459</v>
      </c>
      <c r="G11" s="220" t="s">
        <v>87</v>
      </c>
      <c r="H11" s="228">
        <v>1070000</v>
      </c>
      <c r="I11" s="228">
        <v>1830000</v>
      </c>
      <c r="J11" s="228">
        <v>0</v>
      </c>
      <c r="K11" s="228">
        <v>1830000</v>
      </c>
    </row>
    <row r="12" spans="1:11" ht="12.75" customHeight="1">
      <c r="A12" s="18" t="s">
        <v>110</v>
      </c>
      <c r="B12" s="221" t="s">
        <v>30</v>
      </c>
      <c r="C12" s="215">
        <v>863500</v>
      </c>
      <c r="D12" s="519">
        <v>863500</v>
      </c>
      <c r="E12" s="519">
        <v>-197858</v>
      </c>
      <c r="F12" s="215">
        <v>665642</v>
      </c>
      <c r="G12" s="220" t="s">
        <v>118</v>
      </c>
      <c r="H12" s="228">
        <v>1634000</v>
      </c>
      <c r="I12" s="228">
        <v>1783484</v>
      </c>
      <c r="J12" s="228">
        <v>0</v>
      </c>
      <c r="K12" s="228">
        <v>1783484</v>
      </c>
    </row>
    <row r="13" spans="1:11" ht="12.75" customHeight="1">
      <c r="A13" s="18" t="s">
        <v>111</v>
      </c>
      <c r="B13" s="220" t="s">
        <v>46</v>
      </c>
      <c r="C13" s="215"/>
      <c r="D13" s="519"/>
      <c r="E13" s="519"/>
      <c r="F13" s="215"/>
      <c r="G13" s="220" t="s">
        <v>203</v>
      </c>
      <c r="H13" s="228">
        <v>0</v>
      </c>
      <c r="I13" s="228"/>
      <c r="J13" s="228">
        <v>0</v>
      </c>
      <c r="K13" s="228">
        <v>0</v>
      </c>
    </row>
    <row r="14" spans="1:11" ht="12.75" customHeight="1">
      <c r="A14" s="18" t="s">
        <v>112</v>
      </c>
      <c r="B14" s="220" t="s">
        <v>204</v>
      </c>
      <c r="C14" s="215"/>
      <c r="D14" s="519"/>
      <c r="E14" s="519"/>
      <c r="F14" s="215"/>
      <c r="G14" s="222"/>
      <c r="H14" s="228"/>
      <c r="I14" s="228"/>
      <c r="J14" s="228"/>
      <c r="K14" s="228"/>
    </row>
    <row r="15" spans="1:11" ht="12.75" customHeight="1" thickBot="1">
      <c r="A15" s="409" t="s">
        <v>113</v>
      </c>
      <c r="B15" s="296"/>
      <c r="C15" s="508"/>
      <c r="D15" s="520"/>
      <c r="E15" s="520"/>
      <c r="F15" s="508"/>
      <c r="G15" s="296"/>
      <c r="H15" s="410"/>
      <c r="I15" s="410"/>
      <c r="J15" s="410"/>
      <c r="K15" s="410"/>
    </row>
    <row r="16" spans="1:11" ht="15.75" customHeight="1" thickBot="1">
      <c r="A16" s="19" t="s">
        <v>114</v>
      </c>
      <c r="B16" s="223" t="s">
        <v>209</v>
      </c>
      <c r="C16" s="509">
        <f>SUM(C8:C15)</f>
        <v>21617873</v>
      </c>
      <c r="D16" s="521">
        <f>SUM(D8:D15)</f>
        <v>23828773</v>
      </c>
      <c r="E16" s="521">
        <f>SUM(E8:E15)</f>
        <v>1703594</v>
      </c>
      <c r="F16" s="509">
        <f>SUM(F8:F15)</f>
        <v>25532367</v>
      </c>
      <c r="G16" s="223" t="s">
        <v>210</v>
      </c>
      <c r="H16" s="229">
        <f>SUM(H8:H15)</f>
        <v>21469000</v>
      </c>
      <c r="I16" s="229">
        <f>SUM(I8:I15)</f>
        <v>24959900</v>
      </c>
      <c r="J16" s="229">
        <f>SUM(J8:J15)</f>
        <v>2430679</v>
      </c>
      <c r="K16" s="229">
        <f>SUM(K8:K15)</f>
        <v>27390579</v>
      </c>
    </row>
    <row r="17" spans="1:11" ht="12.75" customHeight="1">
      <c r="A17" s="17" t="s">
        <v>205</v>
      </c>
      <c r="B17" s="224" t="s">
        <v>212</v>
      </c>
      <c r="C17" s="510">
        <f>+C18+C19+C20+C21</f>
        <v>8756833</v>
      </c>
      <c r="D17" s="522">
        <f>+D18+D19+D20+D21</f>
        <v>8756833</v>
      </c>
      <c r="E17" s="522">
        <f>+E18+E19+E20+E21</f>
        <v>727085</v>
      </c>
      <c r="F17" s="510">
        <f>+F18+F19+F20+F21</f>
        <v>9483918</v>
      </c>
      <c r="G17" s="240" t="s">
        <v>213</v>
      </c>
      <c r="H17" s="230"/>
      <c r="I17" s="230"/>
      <c r="J17" s="230"/>
      <c r="K17" s="230"/>
    </row>
    <row r="18" spans="1:11" ht="12.75" customHeight="1">
      <c r="A18" s="18" t="s">
        <v>206</v>
      </c>
      <c r="B18" s="225" t="s">
        <v>215</v>
      </c>
      <c r="C18" s="511">
        <v>8756833</v>
      </c>
      <c r="D18" s="523">
        <v>8756833</v>
      </c>
      <c r="E18" s="523"/>
      <c r="F18" s="511">
        <v>8756833</v>
      </c>
      <c r="G18" s="225" t="s">
        <v>216</v>
      </c>
      <c r="H18" s="217"/>
      <c r="I18" s="217"/>
      <c r="J18" s="217"/>
      <c r="K18" s="217"/>
    </row>
    <row r="19" spans="1:11" ht="12.75" customHeight="1">
      <c r="A19" s="18" t="s">
        <v>207</v>
      </c>
      <c r="B19" s="225" t="s">
        <v>218</v>
      </c>
      <c r="C19" s="511"/>
      <c r="D19" s="523"/>
      <c r="E19" s="523"/>
      <c r="F19" s="511"/>
      <c r="G19" s="225" t="s">
        <v>219</v>
      </c>
      <c r="H19" s="217"/>
      <c r="I19" s="217"/>
      <c r="J19" s="217"/>
      <c r="K19" s="217"/>
    </row>
    <row r="20" spans="1:11" ht="12.75" customHeight="1">
      <c r="A20" s="18" t="s">
        <v>208</v>
      </c>
      <c r="B20" s="225" t="s">
        <v>221</v>
      </c>
      <c r="C20" s="511"/>
      <c r="D20" s="523"/>
      <c r="E20" s="523"/>
      <c r="F20" s="511"/>
      <c r="G20" s="225" t="s">
        <v>222</v>
      </c>
      <c r="H20" s="217"/>
      <c r="I20" s="217"/>
      <c r="J20" s="217"/>
      <c r="K20" s="217"/>
    </row>
    <row r="21" spans="1:11" ht="12.75" customHeight="1">
      <c r="A21" s="18" t="s">
        <v>211</v>
      </c>
      <c r="B21" s="225" t="s">
        <v>224</v>
      </c>
      <c r="C21" s="511"/>
      <c r="D21" s="524"/>
      <c r="E21" s="524">
        <v>727085</v>
      </c>
      <c r="F21" s="512">
        <v>727085</v>
      </c>
      <c r="G21" s="224" t="s">
        <v>225</v>
      </c>
      <c r="H21" s="217"/>
      <c r="I21" s="217"/>
      <c r="J21" s="217"/>
      <c r="K21" s="217"/>
    </row>
    <row r="22" spans="1:11" ht="12.75" customHeight="1">
      <c r="A22" s="18" t="s">
        <v>214</v>
      </c>
      <c r="B22" s="225" t="s">
        <v>227</v>
      </c>
      <c r="C22" s="513">
        <f>+C23+C24</f>
        <v>0</v>
      </c>
      <c r="D22" s="525"/>
      <c r="E22" s="525"/>
      <c r="F22" s="513"/>
      <c r="G22" s="225" t="s">
        <v>228</v>
      </c>
      <c r="H22" s="217"/>
      <c r="I22" s="217"/>
      <c r="J22" s="217"/>
      <c r="K22" s="217"/>
    </row>
    <row r="23" spans="1:11" ht="12.75" customHeight="1">
      <c r="A23" s="18" t="s">
        <v>217</v>
      </c>
      <c r="B23" s="224" t="s">
        <v>230</v>
      </c>
      <c r="C23" s="512"/>
      <c r="D23" s="524"/>
      <c r="E23" s="524"/>
      <c r="F23" s="512"/>
      <c r="G23" s="219" t="s">
        <v>231</v>
      </c>
      <c r="H23" s="230"/>
      <c r="I23" s="230"/>
      <c r="J23" s="230"/>
      <c r="K23" s="230"/>
    </row>
    <row r="24" spans="1:11" ht="12.75" customHeight="1">
      <c r="A24" s="18" t="s">
        <v>220</v>
      </c>
      <c r="B24" s="225" t="s">
        <v>233</v>
      </c>
      <c r="C24" s="511"/>
      <c r="D24" s="523"/>
      <c r="E24" s="523"/>
      <c r="F24" s="511"/>
      <c r="G24" s="220" t="s">
        <v>234</v>
      </c>
      <c r="H24" s="217"/>
      <c r="I24" s="217"/>
      <c r="J24" s="217"/>
      <c r="K24" s="217"/>
    </row>
    <row r="25" spans="1:11" ht="12.75" customHeight="1">
      <c r="A25" s="18" t="s">
        <v>223</v>
      </c>
      <c r="B25" s="225" t="s">
        <v>236</v>
      </c>
      <c r="C25" s="511"/>
      <c r="D25" s="523"/>
      <c r="E25" s="523"/>
      <c r="F25" s="217"/>
      <c r="G25" s="220" t="s">
        <v>237</v>
      </c>
      <c r="H25" s="217"/>
      <c r="I25" s="217"/>
      <c r="J25" s="217"/>
      <c r="K25" s="217"/>
    </row>
    <row r="26" spans="1:11" ht="12.75" customHeight="1">
      <c r="A26" s="18" t="s">
        <v>226</v>
      </c>
      <c r="B26" s="225" t="s">
        <v>239</v>
      </c>
      <c r="C26" s="511"/>
      <c r="D26" s="523"/>
      <c r="E26" s="523"/>
      <c r="F26" s="217"/>
      <c r="G26" s="220" t="s">
        <v>304</v>
      </c>
      <c r="H26" s="217">
        <v>712615</v>
      </c>
      <c r="I26" s="217">
        <v>712615</v>
      </c>
      <c r="J26" s="217">
        <v>0</v>
      </c>
      <c r="K26" s="217">
        <v>712615</v>
      </c>
    </row>
    <row r="27" spans="1:11" ht="12.75" customHeight="1" thickBot="1">
      <c r="A27" s="18" t="s">
        <v>229</v>
      </c>
      <c r="B27" s="225" t="s">
        <v>239</v>
      </c>
      <c r="C27" s="511"/>
      <c r="D27" s="526"/>
      <c r="E27" s="526"/>
      <c r="F27" s="514"/>
      <c r="G27" s="232" t="s">
        <v>183</v>
      </c>
      <c r="H27" s="231"/>
      <c r="I27" s="231"/>
      <c r="J27" s="231"/>
      <c r="K27" s="231"/>
    </row>
    <row r="28" spans="1:11" ht="23.25" customHeight="1" thickBot="1">
      <c r="A28" s="411" t="s">
        <v>232</v>
      </c>
      <c r="B28" s="412" t="s">
        <v>241</v>
      </c>
      <c r="C28" s="515">
        <f>+C17+C22+C25+C27</f>
        <v>8756833</v>
      </c>
      <c r="D28" s="701">
        <f>+D17+D22+D25+D27</f>
        <v>8756833</v>
      </c>
      <c r="E28" s="528">
        <f>+E17+E22+E25+E27</f>
        <v>727085</v>
      </c>
      <c r="F28" s="515">
        <f>+F17+F22+F25+F27</f>
        <v>9483918</v>
      </c>
      <c r="G28" s="413" t="s">
        <v>242</v>
      </c>
      <c r="H28" s="414">
        <f>SUM(H17:H27)</f>
        <v>712615</v>
      </c>
      <c r="I28" s="414">
        <f>SUM(I17:I27)</f>
        <v>712615</v>
      </c>
      <c r="J28" s="414">
        <f>SUM(J17:J27)</f>
        <v>0</v>
      </c>
      <c r="K28" s="414">
        <f>SUM(K17:K27)</f>
        <v>712615</v>
      </c>
    </row>
    <row r="29" spans="1:11" ht="13.5" thickBot="1">
      <c r="A29" s="19" t="s">
        <v>235</v>
      </c>
      <c r="B29" s="19" t="s">
        <v>244</v>
      </c>
      <c r="C29" s="516">
        <f>+C16+C28</f>
        <v>30374706</v>
      </c>
      <c r="D29" s="527">
        <f>+D16+D28</f>
        <v>32585606</v>
      </c>
      <c r="E29" s="527">
        <f>+E16+E28</f>
        <v>2430679</v>
      </c>
      <c r="F29" s="516">
        <f>+F16+F28</f>
        <v>35016285</v>
      </c>
      <c r="G29" s="19" t="s">
        <v>245</v>
      </c>
      <c r="H29" s="20">
        <f>+H16+H28</f>
        <v>22181615</v>
      </c>
      <c r="I29" s="20">
        <f>+I16+I28</f>
        <v>25672515</v>
      </c>
      <c r="J29" s="20">
        <f>+J16+J28</f>
        <v>2430679</v>
      </c>
      <c r="K29" s="20">
        <f>+K16+K28</f>
        <v>28103194</v>
      </c>
    </row>
    <row r="30" spans="1:11" ht="13.5" thickBot="1">
      <c r="A30" s="408" t="s">
        <v>238</v>
      </c>
      <c r="B30" s="408" t="s">
        <v>247</v>
      </c>
      <c r="C30" s="517" t="str">
        <f>IF(C16-H16&lt;0,H16-C16,"-")</f>
        <v>-</v>
      </c>
      <c r="D30" s="702">
        <f>IF(D16-I16&lt;0,I16-D16,"-")</f>
        <v>1131127</v>
      </c>
      <c r="E30" s="527">
        <f>IF(E16-J16&lt;0,J16-E16,"-")</f>
        <v>727085</v>
      </c>
      <c r="F30" s="517">
        <f>IF(F16-K16&lt;0,K16-F16,"-")</f>
        <v>1858212</v>
      </c>
      <c r="G30" s="408" t="s">
        <v>248</v>
      </c>
      <c r="H30" s="415">
        <f>IF(C16-H16&gt;0,C16-H16,"-")</f>
        <v>148873</v>
      </c>
      <c r="I30" s="415" t="str">
        <f>IF(D16-I16&gt;0,D16-I16,"-")</f>
        <v>-</v>
      </c>
      <c r="J30" s="415" t="str">
        <f>IF(E16-J16&gt;0,E16-J16,"-")</f>
        <v>-</v>
      </c>
      <c r="K30" s="415" t="str">
        <f>IF(F16-K16&gt;0,F16-K16,"-")</f>
        <v>-</v>
      </c>
    </row>
    <row r="31" spans="1:11" ht="13.5" thickBot="1">
      <c r="A31" s="408" t="s">
        <v>240</v>
      </c>
      <c r="B31" s="19" t="s">
        <v>250</v>
      </c>
      <c r="C31" s="516" t="str">
        <f>IF(C16+C28-H29&lt;0,H29-(C16+C28),"-")</f>
        <v>-</v>
      </c>
      <c r="D31" s="527" t="str">
        <f>IF(D16+D28-I29&lt;0,I29-(D16+D28),"-")</f>
        <v>-</v>
      </c>
      <c r="E31" s="527" t="str">
        <f>IF(E16+E28-J29&lt;0,J29-(E16+E28),"-")</f>
        <v>-</v>
      </c>
      <c r="F31" s="516" t="str">
        <f>IF(F16+F28-K29&lt;0,K29-(F16+F28),"-")</f>
        <v>-</v>
      </c>
      <c r="G31" s="19" t="s">
        <v>251</v>
      </c>
      <c r="H31" s="20">
        <f>IF(C16+C28-H29&gt;0,C16+C28-H29,"-")</f>
        <v>8193091</v>
      </c>
      <c r="I31" s="20">
        <f>IF(D16+D28-I29&gt;0,D16+D28-I29,"-")</f>
        <v>6913091</v>
      </c>
      <c r="J31" s="20" t="str">
        <f>IF(E16+E28-J29&gt;0,E16+E28-J29,"-")</f>
        <v>-</v>
      </c>
      <c r="K31" s="20">
        <f>IF(F16+F28-K29&gt;0,F16+F28-K29,"-")</f>
        <v>6913091</v>
      </c>
    </row>
    <row r="32" spans="2:7" ht="18.75">
      <c r="B32" s="797"/>
      <c r="C32" s="797"/>
      <c r="D32" s="797"/>
      <c r="E32" s="797"/>
      <c r="F32" s="797"/>
      <c r="G32" s="797"/>
    </row>
  </sheetData>
  <sheetProtection/>
  <mergeCells count="4">
    <mergeCell ref="A5:A6"/>
    <mergeCell ref="B32:G32"/>
    <mergeCell ref="A3:B3"/>
    <mergeCell ref="A4:B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6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tabSelected="1"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6" width="14.00390625" style="7" customWidth="1"/>
    <col min="7" max="7" width="47.28125" style="7" customWidth="1"/>
    <col min="8" max="11" width="14.00390625" style="7" customWidth="1"/>
    <col min="12" max="12" width="4.140625" style="7" customWidth="1"/>
    <col min="13" max="16384" width="8.00390625" style="7" customWidth="1"/>
  </cols>
  <sheetData>
    <row r="1" spans="2:12" ht="31.5">
      <c r="B1" s="8" t="s">
        <v>252</v>
      </c>
      <c r="C1" s="9"/>
      <c r="D1" s="9"/>
      <c r="E1" s="9"/>
      <c r="F1" s="9"/>
      <c r="G1" s="9"/>
      <c r="H1" s="9"/>
      <c r="I1" s="9"/>
      <c r="J1" s="9"/>
      <c r="K1" s="9"/>
      <c r="L1" s="800"/>
    </row>
    <row r="2" spans="2:12" ht="19.5" customHeight="1">
      <c r="B2" s="8"/>
      <c r="C2" s="9"/>
      <c r="D2" s="9"/>
      <c r="E2" s="9"/>
      <c r="F2" s="9"/>
      <c r="G2" s="9"/>
      <c r="H2" s="146"/>
      <c r="I2" s="146"/>
      <c r="J2" s="146"/>
      <c r="K2" s="146"/>
      <c r="L2" s="800"/>
    </row>
    <row r="3" spans="1:12" ht="19.5" customHeight="1">
      <c r="A3" s="776" t="s">
        <v>618</v>
      </c>
      <c r="B3" s="776"/>
      <c r="C3" s="9"/>
      <c r="D3" s="9"/>
      <c r="E3" s="9"/>
      <c r="F3" s="9"/>
      <c r="G3" s="9"/>
      <c r="H3" s="146"/>
      <c r="I3" s="146"/>
      <c r="J3" s="146"/>
      <c r="K3" s="146"/>
      <c r="L3" s="800"/>
    </row>
    <row r="4" spans="1:12" ht="15.75" thickBot="1">
      <c r="A4" s="791" t="s">
        <v>571</v>
      </c>
      <c r="B4" s="791"/>
      <c r="H4" s="116"/>
      <c r="I4" s="116"/>
      <c r="J4" s="116"/>
      <c r="K4" s="116" t="s">
        <v>467</v>
      </c>
      <c r="L4" s="800"/>
    </row>
    <row r="5" spans="1:12" ht="13.5" thickBot="1">
      <c r="A5" s="798" t="s">
        <v>196</v>
      </c>
      <c r="B5" s="11" t="s">
        <v>104</v>
      </c>
      <c r="C5" s="12"/>
      <c r="D5" s="504"/>
      <c r="E5" s="504"/>
      <c r="F5" s="504"/>
      <c r="G5" s="11" t="s">
        <v>105</v>
      </c>
      <c r="H5" s="706"/>
      <c r="I5" s="707"/>
      <c r="J5" s="707"/>
      <c r="K5" s="708"/>
      <c r="L5" s="800"/>
    </row>
    <row r="6" spans="1:12" s="14" customFormat="1" ht="36.75" thickBot="1">
      <c r="A6" s="799"/>
      <c r="B6" s="218" t="s">
        <v>197</v>
      </c>
      <c r="C6" s="505" t="s">
        <v>596</v>
      </c>
      <c r="D6" s="218" t="s">
        <v>595</v>
      </c>
      <c r="E6" s="218" t="s">
        <v>600</v>
      </c>
      <c r="F6" s="505" t="s">
        <v>601</v>
      </c>
      <c r="G6" s="218" t="s">
        <v>197</v>
      </c>
      <c r="H6" s="505" t="s">
        <v>596</v>
      </c>
      <c r="I6" s="218" t="s">
        <v>595</v>
      </c>
      <c r="J6" s="218" t="s">
        <v>600</v>
      </c>
      <c r="K6" s="218" t="s">
        <v>601</v>
      </c>
      <c r="L6" s="800"/>
    </row>
    <row r="7" spans="1:12" s="14" customFormat="1" ht="13.5" thickBot="1">
      <c r="A7" s="15" t="s">
        <v>99</v>
      </c>
      <c r="B7" s="15" t="s">
        <v>100</v>
      </c>
      <c r="C7" s="506" t="s">
        <v>101</v>
      </c>
      <c r="D7" s="15" t="s">
        <v>102</v>
      </c>
      <c r="E7" s="15" t="s">
        <v>103</v>
      </c>
      <c r="F7" s="506" t="s">
        <v>415</v>
      </c>
      <c r="G7" s="15" t="s">
        <v>432</v>
      </c>
      <c r="H7" s="506" t="s">
        <v>543</v>
      </c>
      <c r="I7" s="15" t="s">
        <v>585</v>
      </c>
      <c r="J7" s="15" t="s">
        <v>588</v>
      </c>
      <c r="K7" s="226" t="s">
        <v>597</v>
      </c>
      <c r="L7" s="800"/>
    </row>
    <row r="8" spans="1:12" ht="12.75" customHeight="1">
      <c r="A8" s="17" t="s">
        <v>106</v>
      </c>
      <c r="B8" s="219" t="s">
        <v>253</v>
      </c>
      <c r="C8" s="507"/>
      <c r="D8" s="518"/>
      <c r="E8" s="518">
        <v>14303754</v>
      </c>
      <c r="F8" s="507">
        <v>14303754</v>
      </c>
      <c r="G8" s="219" t="s">
        <v>90</v>
      </c>
      <c r="H8" s="507">
        <v>6159500</v>
      </c>
      <c r="I8" s="518">
        <v>6279500</v>
      </c>
      <c r="J8" s="518">
        <v>3125000</v>
      </c>
      <c r="K8" s="227">
        <v>9404500</v>
      </c>
      <c r="L8" s="800"/>
    </row>
    <row r="9" spans="1:12" ht="12.75">
      <c r="A9" s="17" t="s">
        <v>107</v>
      </c>
      <c r="B9" s="220" t="s">
        <v>254</v>
      </c>
      <c r="C9" s="215"/>
      <c r="D9" s="519"/>
      <c r="E9" s="519"/>
      <c r="F9" s="215"/>
      <c r="G9" s="220" t="s">
        <v>255</v>
      </c>
      <c r="H9" s="215">
        <v>0</v>
      </c>
      <c r="I9" s="519"/>
      <c r="J9" s="519">
        <v>0</v>
      </c>
      <c r="K9" s="228"/>
      <c r="L9" s="800"/>
    </row>
    <row r="10" spans="1:12" ht="12.75" customHeight="1">
      <c r="A10" s="17" t="s">
        <v>108</v>
      </c>
      <c r="B10" s="220" t="s">
        <v>44</v>
      </c>
      <c r="C10" s="215">
        <v>0</v>
      </c>
      <c r="D10" s="519"/>
      <c r="E10" s="519"/>
      <c r="F10" s="215"/>
      <c r="G10" s="220" t="s">
        <v>92</v>
      </c>
      <c r="H10" s="215">
        <v>2033591</v>
      </c>
      <c r="I10" s="519">
        <v>633591</v>
      </c>
      <c r="J10" s="519">
        <v>11178754</v>
      </c>
      <c r="K10" s="228">
        <v>11812345</v>
      </c>
      <c r="L10" s="800"/>
    </row>
    <row r="11" spans="1:12" ht="12.75" customHeight="1">
      <c r="A11" s="17" t="s">
        <v>109</v>
      </c>
      <c r="B11" s="220" t="s">
        <v>256</v>
      </c>
      <c r="C11" s="215">
        <v>0</v>
      </c>
      <c r="D11" s="519"/>
      <c r="E11" s="519"/>
      <c r="F11" s="215"/>
      <c r="G11" s="220" t="s">
        <v>257</v>
      </c>
      <c r="H11" s="215"/>
      <c r="I11" s="519"/>
      <c r="J11" s="519"/>
      <c r="K11" s="228"/>
      <c r="L11" s="800"/>
    </row>
    <row r="12" spans="1:12" ht="12.75" customHeight="1">
      <c r="A12" s="17" t="s">
        <v>110</v>
      </c>
      <c r="B12" s="220" t="s">
        <v>258</v>
      </c>
      <c r="C12" s="215"/>
      <c r="D12" s="519"/>
      <c r="E12" s="519"/>
      <c r="F12" s="215"/>
      <c r="G12" s="220" t="s">
        <v>259</v>
      </c>
      <c r="H12" s="215"/>
      <c r="I12" s="519"/>
      <c r="J12" s="519"/>
      <c r="K12" s="228"/>
      <c r="L12" s="800"/>
    </row>
    <row r="13" spans="1:12" ht="12.75" customHeight="1">
      <c r="A13" s="17" t="s">
        <v>111</v>
      </c>
      <c r="B13" s="220" t="s">
        <v>260</v>
      </c>
      <c r="C13" s="215"/>
      <c r="D13" s="709"/>
      <c r="E13" s="709"/>
      <c r="F13" s="703"/>
      <c r="G13" s="221" t="s">
        <v>203</v>
      </c>
      <c r="H13" s="703"/>
      <c r="I13" s="519"/>
      <c r="J13" s="519"/>
      <c r="K13" s="228"/>
      <c r="L13" s="800"/>
    </row>
    <row r="14" spans="1:12" ht="13.5" thickBot="1">
      <c r="A14" s="17" t="s">
        <v>112</v>
      </c>
      <c r="B14" s="222"/>
      <c r="C14" s="215"/>
      <c r="D14" s="519"/>
      <c r="E14" s="519"/>
      <c r="F14" s="215"/>
      <c r="G14" s="239"/>
      <c r="H14" s="215"/>
      <c r="I14" s="519"/>
      <c r="J14" s="519"/>
      <c r="K14" s="228"/>
      <c r="L14" s="800"/>
    </row>
    <row r="15" spans="1:12" ht="15.75" customHeight="1" thickBot="1">
      <c r="A15" s="404" t="s">
        <v>113</v>
      </c>
      <c r="B15" s="223" t="s">
        <v>261</v>
      </c>
      <c r="C15" s="509">
        <f>+C8+C10+C11+C13+C14</f>
        <v>0</v>
      </c>
      <c r="D15" s="521">
        <f>+D8+D10+D11+D13+D14</f>
        <v>0</v>
      </c>
      <c r="E15" s="521">
        <f>+E8+E10+E11+E13+E14</f>
        <v>14303754</v>
      </c>
      <c r="F15" s="216">
        <f>+F8+F10+F11+F13+F14</f>
        <v>14303754</v>
      </c>
      <c r="G15" s="223" t="s">
        <v>262</v>
      </c>
      <c r="H15" s="509">
        <f>+H8+H10+H12+H13+H14</f>
        <v>8193091</v>
      </c>
      <c r="I15" s="521">
        <f>+I8+I10+I12+I13+I14</f>
        <v>6913091</v>
      </c>
      <c r="J15" s="521">
        <f>+J8+J10+J12+J13+J14</f>
        <v>14303754</v>
      </c>
      <c r="K15" s="229">
        <f>+K8+K10+K12+K13+K14</f>
        <v>21216845</v>
      </c>
      <c r="L15" s="800"/>
    </row>
    <row r="16" spans="1:12" ht="12.75" customHeight="1">
      <c r="A16" s="17" t="s">
        <v>114</v>
      </c>
      <c r="B16" s="234" t="s">
        <v>263</v>
      </c>
      <c r="C16" s="704">
        <f>+C17+C18+C19+C20+C21</f>
        <v>0</v>
      </c>
      <c r="D16" s="710">
        <f>+D17+D18+D19+D20+D21</f>
        <v>0</v>
      </c>
      <c r="E16" s="710">
        <f>+E17+E18+E19+E20+E21</f>
        <v>0</v>
      </c>
      <c r="F16" s="233">
        <f>+F17+F18+F19+F20+F21</f>
        <v>0</v>
      </c>
      <c r="G16" s="225" t="s">
        <v>213</v>
      </c>
      <c r="H16" s="705"/>
      <c r="I16" s="523"/>
      <c r="J16" s="523"/>
      <c r="K16" s="217"/>
      <c r="L16" s="800"/>
    </row>
    <row r="17" spans="1:12" ht="12.75" customHeight="1">
      <c r="A17" s="17" t="s">
        <v>205</v>
      </c>
      <c r="B17" s="235" t="s">
        <v>264</v>
      </c>
      <c r="C17" s="511">
        <v>0</v>
      </c>
      <c r="D17" s="523"/>
      <c r="E17" s="523"/>
      <c r="F17" s="511"/>
      <c r="G17" s="225" t="s">
        <v>265</v>
      </c>
      <c r="H17" s="511"/>
      <c r="I17" s="523"/>
      <c r="J17" s="523"/>
      <c r="K17" s="217"/>
      <c r="L17" s="800"/>
    </row>
    <row r="18" spans="1:12" ht="12.75" customHeight="1">
      <c r="A18" s="17" t="s">
        <v>206</v>
      </c>
      <c r="B18" s="235" t="s">
        <v>266</v>
      </c>
      <c r="C18" s="511"/>
      <c r="D18" s="523"/>
      <c r="E18" s="523"/>
      <c r="F18" s="511"/>
      <c r="G18" s="225" t="s">
        <v>219</v>
      </c>
      <c r="H18" s="511"/>
      <c r="I18" s="523"/>
      <c r="J18" s="523"/>
      <c r="K18" s="217"/>
      <c r="L18" s="800"/>
    </row>
    <row r="19" spans="1:12" ht="12.75" customHeight="1">
      <c r="A19" s="17" t="s">
        <v>207</v>
      </c>
      <c r="B19" s="235" t="s">
        <v>267</v>
      </c>
      <c r="C19" s="511"/>
      <c r="D19" s="523"/>
      <c r="E19" s="523"/>
      <c r="F19" s="511"/>
      <c r="G19" s="225" t="s">
        <v>222</v>
      </c>
      <c r="H19" s="511"/>
      <c r="I19" s="523"/>
      <c r="J19" s="523"/>
      <c r="K19" s="217"/>
      <c r="L19" s="800"/>
    </row>
    <row r="20" spans="1:12" ht="12.75" customHeight="1">
      <c r="A20" s="17" t="s">
        <v>208</v>
      </c>
      <c r="B20" s="235" t="s">
        <v>268</v>
      </c>
      <c r="C20" s="511"/>
      <c r="D20" s="524"/>
      <c r="E20" s="524"/>
      <c r="F20" s="512"/>
      <c r="G20" s="224" t="s">
        <v>225</v>
      </c>
      <c r="H20" s="511"/>
      <c r="I20" s="523"/>
      <c r="J20" s="523"/>
      <c r="K20" s="217"/>
      <c r="L20" s="800"/>
    </row>
    <row r="21" spans="1:12" ht="12.75" customHeight="1">
      <c r="A21" s="17" t="s">
        <v>211</v>
      </c>
      <c r="B21" s="235" t="s">
        <v>269</v>
      </c>
      <c r="C21" s="511"/>
      <c r="D21" s="523"/>
      <c r="E21" s="523"/>
      <c r="F21" s="511"/>
      <c r="G21" s="225" t="s">
        <v>270</v>
      </c>
      <c r="H21" s="511"/>
      <c r="I21" s="523"/>
      <c r="J21" s="523"/>
      <c r="K21" s="217"/>
      <c r="L21" s="800"/>
    </row>
    <row r="22" spans="1:12" ht="12.75" customHeight="1">
      <c r="A22" s="17" t="s">
        <v>214</v>
      </c>
      <c r="B22" s="236" t="s">
        <v>271</v>
      </c>
      <c r="C22" s="513">
        <f>+C23+C24+C25+C26+C27</f>
        <v>0</v>
      </c>
      <c r="D22" s="710"/>
      <c r="E22" s="710"/>
      <c r="F22" s="704"/>
      <c r="G22" s="240" t="s">
        <v>272</v>
      </c>
      <c r="H22" s="511"/>
      <c r="I22" s="523"/>
      <c r="J22" s="523"/>
      <c r="K22" s="217"/>
      <c r="L22" s="800"/>
    </row>
    <row r="23" spans="1:12" ht="12.75" customHeight="1">
      <c r="A23" s="17" t="s">
        <v>217</v>
      </c>
      <c r="B23" s="235" t="s">
        <v>273</v>
      </c>
      <c r="C23" s="511"/>
      <c r="D23" s="711"/>
      <c r="E23" s="711"/>
      <c r="F23" s="705"/>
      <c r="G23" s="240" t="s">
        <v>274</v>
      </c>
      <c r="H23" s="511"/>
      <c r="I23" s="523"/>
      <c r="J23" s="523"/>
      <c r="K23" s="217"/>
      <c r="L23" s="800"/>
    </row>
    <row r="24" spans="1:12" ht="12.75" customHeight="1">
      <c r="A24" s="17" t="s">
        <v>220</v>
      </c>
      <c r="B24" s="235" t="s">
        <v>275</v>
      </c>
      <c r="C24" s="511"/>
      <c r="D24" s="711"/>
      <c r="E24" s="711"/>
      <c r="F24" s="705"/>
      <c r="G24" s="241"/>
      <c r="H24" s="511"/>
      <c r="I24" s="523"/>
      <c r="J24" s="523"/>
      <c r="K24" s="217"/>
      <c r="L24" s="800"/>
    </row>
    <row r="25" spans="1:12" ht="12.75" customHeight="1">
      <c r="A25" s="17" t="s">
        <v>223</v>
      </c>
      <c r="B25" s="235" t="s">
        <v>189</v>
      </c>
      <c r="C25" s="511"/>
      <c r="D25" s="711"/>
      <c r="E25" s="711"/>
      <c r="F25" s="705"/>
      <c r="G25" s="242"/>
      <c r="H25" s="511"/>
      <c r="I25" s="523"/>
      <c r="J25" s="523"/>
      <c r="K25" s="217"/>
      <c r="L25" s="800"/>
    </row>
    <row r="26" spans="1:12" ht="12.75" customHeight="1">
      <c r="A26" s="17" t="s">
        <v>226</v>
      </c>
      <c r="B26" s="237" t="s">
        <v>276</v>
      </c>
      <c r="C26" s="511"/>
      <c r="D26" s="523"/>
      <c r="E26" s="523"/>
      <c r="F26" s="511"/>
      <c r="G26" s="222"/>
      <c r="H26" s="511"/>
      <c r="I26" s="523"/>
      <c r="J26" s="523"/>
      <c r="K26" s="217"/>
      <c r="L26" s="800"/>
    </row>
    <row r="27" spans="1:12" ht="12.75" customHeight="1" thickBot="1">
      <c r="A27" s="17" t="s">
        <v>229</v>
      </c>
      <c r="B27" s="238" t="s">
        <v>277</v>
      </c>
      <c r="C27" s="511"/>
      <c r="D27" s="711"/>
      <c r="E27" s="711"/>
      <c r="F27" s="705"/>
      <c r="G27" s="242"/>
      <c r="H27" s="511"/>
      <c r="I27" s="523"/>
      <c r="J27" s="523"/>
      <c r="K27" s="217"/>
      <c r="L27" s="800"/>
    </row>
    <row r="28" spans="1:12" ht="21.75" customHeight="1" thickBot="1">
      <c r="A28" s="405" t="s">
        <v>232</v>
      </c>
      <c r="B28" s="223" t="s">
        <v>278</v>
      </c>
      <c r="C28" s="509">
        <f>+C16+C22</f>
        <v>0</v>
      </c>
      <c r="D28" s="521">
        <f>+D16+D22</f>
        <v>0</v>
      </c>
      <c r="E28" s="521">
        <f>+E16+E22</f>
        <v>0</v>
      </c>
      <c r="F28" s="216">
        <f>+F16+F22</f>
        <v>0</v>
      </c>
      <c r="G28" s="223" t="s">
        <v>279</v>
      </c>
      <c r="H28" s="509">
        <f>SUM(H16:H27)</f>
        <v>0</v>
      </c>
      <c r="I28" s="521">
        <f>SUM(I16:I27)</f>
        <v>0</v>
      </c>
      <c r="J28" s="521">
        <f>SUM(J16:J27)</f>
        <v>0</v>
      </c>
      <c r="K28" s="229">
        <f>SUM(K16:K27)</f>
        <v>0</v>
      </c>
      <c r="L28" s="800"/>
    </row>
    <row r="29" spans="1:12" ht="13.5" thickBot="1">
      <c r="A29" s="407" t="s">
        <v>235</v>
      </c>
      <c r="B29" s="19" t="s">
        <v>280</v>
      </c>
      <c r="C29" s="516">
        <f>+C15+C28</f>
        <v>0</v>
      </c>
      <c r="D29" s="527">
        <f>+D15+D28</f>
        <v>0</v>
      </c>
      <c r="E29" s="527">
        <f>+E15+E28</f>
        <v>14303754</v>
      </c>
      <c r="F29" s="20">
        <f>+F15+F28</f>
        <v>14303754</v>
      </c>
      <c r="G29" s="19" t="s">
        <v>281</v>
      </c>
      <c r="H29" s="516">
        <f>+H15+H28</f>
        <v>8193091</v>
      </c>
      <c r="I29" s="527">
        <f>+I15+I28</f>
        <v>6913091</v>
      </c>
      <c r="J29" s="527">
        <f>+J15+J28</f>
        <v>14303754</v>
      </c>
      <c r="K29" s="20">
        <f>+K15+K28</f>
        <v>21216845</v>
      </c>
      <c r="L29" s="800"/>
    </row>
    <row r="30" spans="1:12" ht="13.5" thickBot="1">
      <c r="A30" s="404" t="s">
        <v>238</v>
      </c>
      <c r="B30" s="19" t="s">
        <v>247</v>
      </c>
      <c r="C30" s="516">
        <f>IF(C15-H15&lt;0,H15-C15,"-")</f>
        <v>8193091</v>
      </c>
      <c r="D30" s="527">
        <f>IF(D15-I15&lt;0,I15-D15,"-")</f>
        <v>6913091</v>
      </c>
      <c r="E30" s="527" t="str">
        <f>IF(E15-J15&lt;0,J15-E15,"-")</f>
        <v>-</v>
      </c>
      <c r="F30" s="20">
        <f>IF(F15-K15&lt;0,K15-F15,"-")</f>
        <v>6913091</v>
      </c>
      <c r="G30" s="19" t="s">
        <v>248</v>
      </c>
      <c r="H30" s="516" t="str">
        <f>IF(C15-H15&gt;0,C15-H15,"-")</f>
        <v>-</v>
      </c>
      <c r="I30" s="527" t="str">
        <f>IF(D15-I15&gt;0,D15-I15,"-")</f>
        <v>-</v>
      </c>
      <c r="J30" s="527" t="str">
        <f>IF(E15-J15&gt;0,E15-J15,"-")</f>
        <v>-</v>
      </c>
      <c r="K30" s="20" t="str">
        <f>IF(F15-K15&gt;0,F15-K15,"-")</f>
        <v>-</v>
      </c>
      <c r="L30" s="800"/>
    </row>
    <row r="31" spans="1:12" ht="13.5" thickBot="1">
      <c r="A31" s="408" t="s">
        <v>240</v>
      </c>
      <c r="B31" s="19" t="s">
        <v>250</v>
      </c>
      <c r="C31" s="516">
        <f>C30-C28</f>
        <v>8193091</v>
      </c>
      <c r="D31" s="527">
        <f>D30-D28</f>
        <v>6913091</v>
      </c>
      <c r="E31" s="527" t="str">
        <f>IF(E16-J16&lt;0,J16-E16,"-")</f>
        <v>-</v>
      </c>
      <c r="F31" s="20">
        <f>F30-F28</f>
        <v>6913091</v>
      </c>
      <c r="G31" s="19" t="s">
        <v>251</v>
      </c>
      <c r="H31" s="516" t="s">
        <v>305</v>
      </c>
      <c r="I31" s="527" t="s">
        <v>305</v>
      </c>
      <c r="J31" s="527" t="str">
        <f>IF(E29-J29&gt;0,E29-J29,"-")</f>
        <v>-</v>
      </c>
      <c r="K31" s="20" t="s">
        <v>305</v>
      </c>
      <c r="L31" s="800"/>
    </row>
  </sheetData>
  <sheetProtection/>
  <mergeCells count="4">
    <mergeCell ref="A5:A6"/>
    <mergeCell ref="L1:L31"/>
    <mergeCell ref="A3:B3"/>
    <mergeCell ref="A4:B4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2" sqref="A2:C2"/>
    </sheetView>
  </sheetViews>
  <sheetFormatPr defaultColWidth="9.140625" defaultRowHeight="12.75"/>
  <cols>
    <col min="1" max="1" width="3.00390625" style="70" customWidth="1"/>
    <col min="2" max="2" width="33.57421875" style="70" customWidth="1"/>
    <col min="3" max="3" width="12.00390625" style="70" bestFit="1" customWidth="1"/>
    <col min="4" max="4" width="10.421875" style="70" customWidth="1"/>
    <col min="5" max="5" width="11.421875" style="70" customWidth="1"/>
    <col min="6" max="6" width="10.00390625" style="70" customWidth="1"/>
    <col min="7" max="7" width="11.57421875" style="70" customWidth="1"/>
    <col min="8" max="8" width="10.8515625" style="70" customWidth="1"/>
    <col min="9" max="9" width="10.7109375" style="70" customWidth="1"/>
    <col min="10" max="10" width="10.140625" style="70" bestFit="1" customWidth="1"/>
    <col min="11" max="12" width="12.28125" style="70" bestFit="1" customWidth="1"/>
    <col min="13" max="13" width="11.00390625" style="70" customWidth="1"/>
    <col min="14" max="14" width="11.28125" style="70" customWidth="1"/>
    <col min="15" max="15" width="14.00390625" style="70" customWidth="1"/>
    <col min="16" max="16384" width="9.140625" style="70" customWidth="1"/>
  </cols>
  <sheetData>
    <row r="1" spans="1:20" s="111" customFormat="1" ht="15.75">
      <c r="A1" s="789" t="s">
        <v>532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117"/>
      <c r="Q1" s="117"/>
      <c r="R1" s="117"/>
      <c r="S1" s="117"/>
      <c r="T1" s="117"/>
    </row>
    <row r="2" spans="1:15" s="111" customFormat="1" ht="15">
      <c r="A2" s="776" t="s">
        <v>619</v>
      </c>
      <c r="B2" s="776"/>
      <c r="C2" s="774"/>
      <c r="O2" s="112"/>
    </row>
    <row r="3" spans="1:15" s="111" customFormat="1" ht="15.75" thickBot="1">
      <c r="A3" s="771" t="s">
        <v>572</v>
      </c>
      <c r="B3" s="771"/>
      <c r="C3" s="801"/>
      <c r="N3" s="790" t="s">
        <v>467</v>
      </c>
      <c r="O3" s="790"/>
    </row>
    <row r="4" spans="1:15" ht="27.75" customHeight="1" thickBot="1">
      <c r="A4" s="243" t="s">
        <v>390</v>
      </c>
      <c r="B4" s="251" t="s">
        <v>197</v>
      </c>
      <c r="C4" s="248" t="s">
        <v>391</v>
      </c>
      <c r="D4" s="247" t="s">
        <v>392</v>
      </c>
      <c r="E4" s="247" t="s">
        <v>393</v>
      </c>
      <c r="F4" s="247" t="s">
        <v>394</v>
      </c>
      <c r="G4" s="247" t="s">
        <v>395</v>
      </c>
      <c r="H4" s="247" t="s">
        <v>396</v>
      </c>
      <c r="I4" s="247" t="s">
        <v>397</v>
      </c>
      <c r="J4" s="247" t="s">
        <v>398</v>
      </c>
      <c r="K4" s="247" t="s">
        <v>399</v>
      </c>
      <c r="L4" s="247" t="s">
        <v>400</v>
      </c>
      <c r="M4" s="247" t="s">
        <v>401</v>
      </c>
      <c r="N4" s="256" t="s">
        <v>402</v>
      </c>
      <c r="O4" s="251" t="s">
        <v>388</v>
      </c>
    </row>
    <row r="5" spans="1:15" ht="27.75" customHeight="1">
      <c r="A5" s="244"/>
      <c r="B5" s="252" t="s">
        <v>403</v>
      </c>
      <c r="C5" s="249"/>
      <c r="D5" s="246">
        <f>C25</f>
        <v>7924802</v>
      </c>
      <c r="E5" s="246">
        <f aca="true" t="shared" si="0" ref="E5:N5">D25</f>
        <v>7805389</v>
      </c>
      <c r="F5" s="246">
        <f t="shared" si="0"/>
        <v>7665976</v>
      </c>
      <c r="G5" s="246">
        <f t="shared" si="0"/>
        <v>7625425</v>
      </c>
      <c r="H5" s="246">
        <f t="shared" si="0"/>
        <v>7604874</v>
      </c>
      <c r="I5" s="246">
        <f t="shared" si="0"/>
        <v>7564323</v>
      </c>
      <c r="J5" s="246">
        <f t="shared" si="0"/>
        <v>7523772</v>
      </c>
      <c r="K5" s="246">
        <f t="shared" si="0"/>
        <v>6463221</v>
      </c>
      <c r="L5" s="246">
        <f t="shared" si="0"/>
        <v>6442670</v>
      </c>
      <c r="M5" s="246">
        <f t="shared" si="0"/>
        <v>14426373</v>
      </c>
      <c r="N5" s="257">
        <f t="shared" si="0"/>
        <v>14380822</v>
      </c>
      <c r="O5" s="259"/>
    </row>
    <row r="6" spans="1:15" ht="22.5" customHeight="1">
      <c r="A6" s="245" t="s">
        <v>106</v>
      </c>
      <c r="B6" s="253" t="s">
        <v>30</v>
      </c>
      <c r="C6" s="250">
        <v>55470</v>
      </c>
      <c r="D6" s="250">
        <v>55470</v>
      </c>
      <c r="E6" s="250">
        <v>55470</v>
      </c>
      <c r="F6" s="250">
        <v>55470</v>
      </c>
      <c r="G6" s="250">
        <v>55470</v>
      </c>
      <c r="H6" s="250">
        <v>55470</v>
      </c>
      <c r="I6" s="250">
        <v>55470</v>
      </c>
      <c r="J6" s="250">
        <v>55470</v>
      </c>
      <c r="K6" s="250">
        <v>55470</v>
      </c>
      <c r="L6" s="250">
        <v>55470</v>
      </c>
      <c r="M6" s="250">
        <v>55470</v>
      </c>
      <c r="N6" s="250">
        <v>55472</v>
      </c>
      <c r="O6" s="260">
        <f aca="true" t="shared" si="1" ref="O6:O13">SUM(C6:N6)</f>
        <v>665642</v>
      </c>
    </row>
    <row r="7" spans="1:15" ht="21.75" customHeight="1">
      <c r="A7" s="245" t="s">
        <v>107</v>
      </c>
      <c r="B7" s="253" t="s">
        <v>17</v>
      </c>
      <c r="C7" s="250">
        <v>370372</v>
      </c>
      <c r="D7" s="250">
        <v>370372</v>
      </c>
      <c r="E7" s="250">
        <v>370372</v>
      </c>
      <c r="F7" s="250">
        <v>370372</v>
      </c>
      <c r="G7" s="250">
        <v>370372</v>
      </c>
      <c r="H7" s="250">
        <v>370372</v>
      </c>
      <c r="I7" s="250">
        <v>370372</v>
      </c>
      <c r="J7" s="250">
        <v>370372</v>
      </c>
      <c r="K7" s="250">
        <v>370372</v>
      </c>
      <c r="L7" s="250">
        <v>370372</v>
      </c>
      <c r="M7" s="250">
        <v>370372</v>
      </c>
      <c r="N7" s="250">
        <v>370367</v>
      </c>
      <c r="O7" s="260">
        <f t="shared" si="1"/>
        <v>4444459</v>
      </c>
    </row>
    <row r="8" spans="1:15" ht="34.5" customHeight="1">
      <c r="A8" s="245" t="s">
        <v>108</v>
      </c>
      <c r="B8" s="253" t="s">
        <v>462</v>
      </c>
      <c r="C8" s="250">
        <v>1627706</v>
      </c>
      <c r="D8" s="250">
        <v>1627709</v>
      </c>
      <c r="E8" s="250">
        <v>1627709</v>
      </c>
      <c r="F8" s="250">
        <v>1627709</v>
      </c>
      <c r="G8" s="250">
        <v>1627709</v>
      </c>
      <c r="H8" s="250">
        <v>1627709</v>
      </c>
      <c r="I8" s="250">
        <v>1627709</v>
      </c>
      <c r="J8" s="250">
        <v>1627709</v>
      </c>
      <c r="K8" s="250">
        <v>1627709</v>
      </c>
      <c r="L8" s="250">
        <v>1627709</v>
      </c>
      <c r="M8" s="250">
        <v>1627709</v>
      </c>
      <c r="N8" s="250">
        <v>1627709</v>
      </c>
      <c r="O8" s="260">
        <f t="shared" si="1"/>
        <v>19532505</v>
      </c>
    </row>
    <row r="9" spans="1:15" ht="27.75" customHeight="1">
      <c r="A9" s="245" t="s">
        <v>109</v>
      </c>
      <c r="B9" s="254" t="s">
        <v>465</v>
      </c>
      <c r="C9" s="250">
        <v>0</v>
      </c>
      <c r="D9" s="250">
        <v>0</v>
      </c>
      <c r="E9" s="250">
        <v>0</v>
      </c>
      <c r="F9" s="250">
        <v>98862</v>
      </c>
      <c r="G9" s="250">
        <v>98862</v>
      </c>
      <c r="H9" s="250">
        <v>98862</v>
      </c>
      <c r="I9" s="250">
        <v>98862</v>
      </c>
      <c r="J9" s="250">
        <v>98862</v>
      </c>
      <c r="K9" s="250">
        <v>98862</v>
      </c>
      <c r="L9" s="250">
        <v>98862</v>
      </c>
      <c r="M9" s="250">
        <v>98862</v>
      </c>
      <c r="N9" s="250">
        <v>98865</v>
      </c>
      <c r="O9" s="260">
        <f t="shared" si="1"/>
        <v>889761</v>
      </c>
    </row>
    <row r="10" spans="1:15" ht="33.75" customHeight="1">
      <c r="A10" s="245" t="s">
        <v>110</v>
      </c>
      <c r="B10" s="254" t="s">
        <v>461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60">
        <f t="shared" si="1"/>
        <v>0</v>
      </c>
    </row>
    <row r="11" spans="1:15" ht="33.75" customHeight="1">
      <c r="A11" s="245" t="s">
        <v>111</v>
      </c>
      <c r="B11" s="254" t="s">
        <v>466</v>
      </c>
      <c r="C11" s="250">
        <v>0</v>
      </c>
      <c r="D11" s="250">
        <v>0</v>
      </c>
      <c r="E11" s="250">
        <v>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14303754</v>
      </c>
      <c r="M11" s="250">
        <v>0</v>
      </c>
      <c r="N11" s="250">
        <v>0</v>
      </c>
      <c r="O11" s="260">
        <f>SUM(C11:N11)</f>
        <v>14303754</v>
      </c>
    </row>
    <row r="12" spans="1:15" ht="33.75" customHeight="1">
      <c r="A12" s="245" t="s">
        <v>112</v>
      </c>
      <c r="B12" s="378" t="s">
        <v>602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720">
        <v>727085</v>
      </c>
      <c r="O12" s="371">
        <f>SUM(C12:N12)</f>
        <v>727085</v>
      </c>
    </row>
    <row r="13" spans="1:15" ht="27.75" customHeight="1" thickBot="1">
      <c r="A13" s="245" t="s">
        <v>113</v>
      </c>
      <c r="B13" s="378" t="s">
        <v>404</v>
      </c>
      <c r="C13" s="250">
        <v>8756833</v>
      </c>
      <c r="D13" s="370">
        <v>0</v>
      </c>
      <c r="E13" s="370">
        <v>0</v>
      </c>
      <c r="F13" s="370">
        <v>0</v>
      </c>
      <c r="G13" s="370">
        <v>0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v>0</v>
      </c>
      <c r="N13" s="370">
        <v>0</v>
      </c>
      <c r="O13" s="371">
        <f t="shared" si="1"/>
        <v>8756833</v>
      </c>
    </row>
    <row r="14" spans="1:15" s="110" customFormat="1" ht="27.75" customHeight="1" thickBot="1">
      <c r="A14" s="372"/>
      <c r="B14" s="373" t="s">
        <v>405</v>
      </c>
      <c r="C14" s="374">
        <f aca="true" t="shared" si="2" ref="C14:O14">SUM(C6:C13)</f>
        <v>10810381</v>
      </c>
      <c r="D14" s="375">
        <f t="shared" si="2"/>
        <v>2053551</v>
      </c>
      <c r="E14" s="375">
        <f t="shared" si="2"/>
        <v>2053551</v>
      </c>
      <c r="F14" s="375">
        <f t="shared" si="2"/>
        <v>2152413</v>
      </c>
      <c r="G14" s="375">
        <f t="shared" si="2"/>
        <v>2152413</v>
      </c>
      <c r="H14" s="375">
        <f t="shared" si="2"/>
        <v>2152413</v>
      </c>
      <c r="I14" s="375">
        <f t="shared" si="2"/>
        <v>2152413</v>
      </c>
      <c r="J14" s="375">
        <f t="shared" si="2"/>
        <v>2152413</v>
      </c>
      <c r="K14" s="375">
        <f t="shared" si="2"/>
        <v>2152413</v>
      </c>
      <c r="L14" s="375">
        <f t="shared" si="2"/>
        <v>16456167</v>
      </c>
      <c r="M14" s="375">
        <f t="shared" si="2"/>
        <v>2152413</v>
      </c>
      <c r="N14" s="376">
        <f t="shared" si="2"/>
        <v>2879498</v>
      </c>
      <c r="O14" s="377">
        <f t="shared" si="2"/>
        <v>49320039</v>
      </c>
    </row>
    <row r="15" spans="1:15" ht="27.75" customHeight="1">
      <c r="A15" s="379"/>
      <c r="B15" s="252" t="s">
        <v>105</v>
      </c>
      <c r="C15" s="380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2"/>
      <c r="O15" s="259"/>
    </row>
    <row r="16" spans="1:15" ht="27.75" customHeight="1">
      <c r="A16" s="245" t="s">
        <v>114</v>
      </c>
      <c r="B16" s="255" t="s">
        <v>56</v>
      </c>
      <c r="C16" s="250">
        <v>679333</v>
      </c>
      <c r="D16" s="250">
        <v>679333</v>
      </c>
      <c r="E16" s="250">
        <v>679333</v>
      </c>
      <c r="F16" s="250">
        <v>679333</v>
      </c>
      <c r="G16" s="250">
        <v>679333</v>
      </c>
      <c r="H16" s="250">
        <v>679333</v>
      </c>
      <c r="I16" s="250">
        <v>679333</v>
      </c>
      <c r="J16" s="250">
        <v>679333</v>
      </c>
      <c r="K16" s="250">
        <v>679333</v>
      </c>
      <c r="L16" s="250">
        <v>679333</v>
      </c>
      <c r="M16" s="250">
        <v>679333</v>
      </c>
      <c r="N16" s="250">
        <v>679337</v>
      </c>
      <c r="O16" s="260">
        <f aca="true" t="shared" si="3" ref="O16:O22">SUM(C16:N16)</f>
        <v>8152000</v>
      </c>
    </row>
    <row r="17" spans="1:15" ht="27.75" customHeight="1">
      <c r="A17" s="245" t="s">
        <v>205</v>
      </c>
      <c r="B17" s="255" t="s">
        <v>406</v>
      </c>
      <c r="C17" s="250">
        <v>122435</v>
      </c>
      <c r="D17" s="250">
        <v>122435</v>
      </c>
      <c r="E17" s="250">
        <v>122435</v>
      </c>
      <c r="F17" s="250">
        <v>122435</v>
      </c>
      <c r="G17" s="250">
        <v>122435</v>
      </c>
      <c r="H17" s="250">
        <v>122435</v>
      </c>
      <c r="I17" s="250">
        <v>122435</v>
      </c>
      <c r="J17" s="250">
        <v>122435</v>
      </c>
      <c r="K17" s="250">
        <v>122435</v>
      </c>
      <c r="L17" s="250">
        <v>122435</v>
      </c>
      <c r="M17" s="250">
        <v>122435</v>
      </c>
      <c r="N17" s="250">
        <v>122435</v>
      </c>
      <c r="O17" s="260">
        <f t="shared" si="3"/>
        <v>1469220</v>
      </c>
    </row>
    <row r="18" spans="1:15" ht="27.75" customHeight="1">
      <c r="A18" s="245" t="s">
        <v>206</v>
      </c>
      <c r="B18" s="255" t="s">
        <v>71</v>
      </c>
      <c r="C18" s="250">
        <v>1179656</v>
      </c>
      <c r="D18" s="250">
        <v>1179656</v>
      </c>
      <c r="E18" s="250">
        <v>1179656</v>
      </c>
      <c r="F18" s="250">
        <v>1179656</v>
      </c>
      <c r="G18" s="250">
        <v>1179656</v>
      </c>
      <c r="H18" s="250">
        <v>1179656</v>
      </c>
      <c r="I18" s="250">
        <v>1179656</v>
      </c>
      <c r="J18" s="250">
        <v>1179656</v>
      </c>
      <c r="K18" s="250">
        <v>1179656</v>
      </c>
      <c r="L18" s="250">
        <v>1179656</v>
      </c>
      <c r="M18" s="250">
        <v>1179656</v>
      </c>
      <c r="N18" s="250">
        <v>1179659</v>
      </c>
      <c r="O18" s="260">
        <f t="shared" si="3"/>
        <v>14155875</v>
      </c>
    </row>
    <row r="19" spans="1:15" ht="27.75" customHeight="1">
      <c r="A19" s="245" t="s">
        <v>207</v>
      </c>
      <c r="B19" s="255" t="s">
        <v>87</v>
      </c>
      <c r="C19" s="250">
        <v>42916</v>
      </c>
      <c r="D19" s="250">
        <v>42916</v>
      </c>
      <c r="E19" s="250">
        <v>62916</v>
      </c>
      <c r="F19" s="250">
        <v>62916</v>
      </c>
      <c r="G19" s="250">
        <v>42916</v>
      </c>
      <c r="H19" s="250">
        <v>62916</v>
      </c>
      <c r="I19" s="250">
        <v>62916</v>
      </c>
      <c r="J19" s="250">
        <v>1082916</v>
      </c>
      <c r="K19" s="250">
        <v>42916</v>
      </c>
      <c r="L19" s="250">
        <v>62916</v>
      </c>
      <c r="M19" s="250">
        <v>67916</v>
      </c>
      <c r="N19" s="250">
        <v>192924</v>
      </c>
      <c r="O19" s="260">
        <f t="shared" si="3"/>
        <v>1830000</v>
      </c>
    </row>
    <row r="20" spans="1:15" ht="31.5" customHeight="1">
      <c r="A20" s="245" t="s">
        <v>208</v>
      </c>
      <c r="B20" s="255" t="s">
        <v>303</v>
      </c>
      <c r="C20" s="250">
        <v>148624</v>
      </c>
      <c r="D20" s="250">
        <v>148624</v>
      </c>
      <c r="E20" s="250">
        <v>148624</v>
      </c>
      <c r="F20" s="250">
        <v>148624</v>
      </c>
      <c r="G20" s="250">
        <v>148624</v>
      </c>
      <c r="H20" s="250">
        <v>148624</v>
      </c>
      <c r="I20" s="250">
        <v>148624</v>
      </c>
      <c r="J20" s="250">
        <v>148624</v>
      </c>
      <c r="K20" s="250">
        <v>148624</v>
      </c>
      <c r="L20" s="250">
        <v>148624</v>
      </c>
      <c r="M20" s="250">
        <v>148624</v>
      </c>
      <c r="N20" s="250">
        <v>148620</v>
      </c>
      <c r="O20" s="260">
        <f t="shared" si="3"/>
        <v>1783484</v>
      </c>
    </row>
    <row r="21" spans="1:15" ht="27.75" customHeight="1">
      <c r="A21" s="245" t="s">
        <v>211</v>
      </c>
      <c r="B21" s="255" t="s">
        <v>407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11812345</v>
      </c>
      <c r="O21" s="260">
        <f t="shared" si="3"/>
        <v>11812345</v>
      </c>
    </row>
    <row r="22" spans="1:15" ht="27.75" customHeight="1">
      <c r="A22" s="245" t="s">
        <v>214</v>
      </c>
      <c r="B22" s="255" t="s">
        <v>408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6279500</v>
      </c>
      <c r="M22" s="250">
        <v>0</v>
      </c>
      <c r="N22" s="258">
        <v>3125000</v>
      </c>
      <c r="O22" s="260">
        <f t="shared" si="3"/>
        <v>9404500</v>
      </c>
    </row>
    <row r="23" spans="1:15" ht="27.75" customHeight="1" thickBot="1">
      <c r="A23" s="245" t="s">
        <v>217</v>
      </c>
      <c r="B23" s="369" t="s">
        <v>491</v>
      </c>
      <c r="C23" s="250">
        <v>712615</v>
      </c>
      <c r="D23" s="370">
        <v>0</v>
      </c>
      <c r="E23" s="370">
        <v>0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370">
        <v>0</v>
      </c>
      <c r="L23" s="370">
        <v>0</v>
      </c>
      <c r="M23" s="370">
        <v>0</v>
      </c>
      <c r="N23" s="258">
        <v>0</v>
      </c>
      <c r="O23" s="371">
        <f>SUM(C23:N23)</f>
        <v>712615</v>
      </c>
    </row>
    <row r="24" spans="1:15" s="110" customFormat="1" ht="27.75" customHeight="1" thickBot="1">
      <c r="A24" s="372"/>
      <c r="B24" s="373" t="s">
        <v>409</v>
      </c>
      <c r="C24" s="374">
        <f aca="true" t="shared" si="4" ref="C24:O24">SUM(C16:C23)</f>
        <v>2885579</v>
      </c>
      <c r="D24" s="375">
        <f t="shared" si="4"/>
        <v>2172964</v>
      </c>
      <c r="E24" s="375">
        <f t="shared" si="4"/>
        <v>2192964</v>
      </c>
      <c r="F24" s="375">
        <f t="shared" si="4"/>
        <v>2192964</v>
      </c>
      <c r="G24" s="375">
        <f t="shared" si="4"/>
        <v>2172964</v>
      </c>
      <c r="H24" s="375">
        <f t="shared" si="4"/>
        <v>2192964</v>
      </c>
      <c r="I24" s="375">
        <f t="shared" si="4"/>
        <v>2192964</v>
      </c>
      <c r="J24" s="375">
        <f t="shared" si="4"/>
        <v>3212964</v>
      </c>
      <c r="K24" s="375">
        <f t="shared" si="4"/>
        <v>2172964</v>
      </c>
      <c r="L24" s="375">
        <f t="shared" si="4"/>
        <v>8472464</v>
      </c>
      <c r="M24" s="375">
        <f t="shared" si="4"/>
        <v>2197964</v>
      </c>
      <c r="N24" s="376">
        <f t="shared" si="4"/>
        <v>17260320</v>
      </c>
      <c r="O24" s="377">
        <f t="shared" si="4"/>
        <v>49320039</v>
      </c>
    </row>
    <row r="25" spans="1:15" ht="16.5" thickBot="1">
      <c r="A25" s="261"/>
      <c r="B25" s="262" t="s">
        <v>410</v>
      </c>
      <c r="C25" s="263">
        <f>C14-C24</f>
        <v>7924802</v>
      </c>
      <c r="D25" s="264">
        <f aca="true" t="shared" si="5" ref="D25:N25">D5+D14-D24</f>
        <v>7805389</v>
      </c>
      <c r="E25" s="264">
        <f t="shared" si="5"/>
        <v>7665976</v>
      </c>
      <c r="F25" s="264">
        <f t="shared" si="5"/>
        <v>7625425</v>
      </c>
      <c r="G25" s="264">
        <f t="shared" si="5"/>
        <v>7604874</v>
      </c>
      <c r="H25" s="264">
        <f t="shared" si="5"/>
        <v>7564323</v>
      </c>
      <c r="I25" s="264">
        <f t="shared" si="5"/>
        <v>7523772</v>
      </c>
      <c r="J25" s="264">
        <f t="shared" si="5"/>
        <v>6463221</v>
      </c>
      <c r="K25" s="264">
        <f t="shared" si="5"/>
        <v>6442670</v>
      </c>
      <c r="L25" s="264">
        <f t="shared" si="5"/>
        <v>14426373</v>
      </c>
      <c r="M25" s="264">
        <f t="shared" si="5"/>
        <v>14380822</v>
      </c>
      <c r="N25" s="265">
        <f t="shared" si="5"/>
        <v>0</v>
      </c>
      <c r="O25" s="266"/>
    </row>
    <row r="29" ht="22.5" customHeight="1">
      <c r="B29" s="71"/>
    </row>
  </sheetData>
  <sheetProtection/>
  <mergeCells count="4">
    <mergeCell ref="A1:O1"/>
    <mergeCell ref="N3:O3"/>
    <mergeCell ref="A2:C2"/>
    <mergeCell ref="A3:C3"/>
  </mergeCells>
  <printOptions horizontalCentered="1"/>
  <pageMargins left="0.15748031496062992" right="0.15748031496062992" top="0.8661417322834646" bottom="0.1968503937007874" header="0.35433070866141736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3" sqref="A3:C3"/>
    </sheetView>
  </sheetViews>
  <sheetFormatPr defaultColWidth="8.00390625" defaultRowHeight="12.75"/>
  <cols>
    <col min="1" max="1" width="5.00390625" style="90" customWidth="1"/>
    <col min="2" max="2" width="54.140625" style="92" customWidth="1"/>
    <col min="3" max="4" width="15.140625" style="92" customWidth="1"/>
    <col min="5" max="16384" width="8.00390625" style="92" customWidth="1"/>
  </cols>
  <sheetData>
    <row r="1" spans="2:4" ht="40.5" customHeight="1">
      <c r="B1" s="803" t="s">
        <v>483</v>
      </c>
      <c r="C1" s="803"/>
      <c r="D1" s="803"/>
    </row>
    <row r="2" spans="2:4" ht="15.75" customHeight="1">
      <c r="B2" s="91"/>
      <c r="C2" s="804"/>
      <c r="D2" s="804"/>
    </row>
    <row r="3" spans="1:4" ht="15.75" customHeight="1">
      <c r="A3" s="776" t="s">
        <v>620</v>
      </c>
      <c r="B3" s="776"/>
      <c r="C3" s="774"/>
      <c r="D3" s="428"/>
    </row>
    <row r="4" spans="1:4" s="93" customFormat="1" ht="15.75" thickBot="1">
      <c r="A4" s="771" t="s">
        <v>573</v>
      </c>
      <c r="B4" s="771"/>
      <c r="C4" s="801"/>
      <c r="D4" s="116" t="s">
        <v>484</v>
      </c>
    </row>
    <row r="5" spans="1:4" s="94" customFormat="1" ht="48" customHeight="1" thickBot="1">
      <c r="A5" s="267" t="s">
        <v>411</v>
      </c>
      <c r="B5" s="272" t="s">
        <v>439</v>
      </c>
      <c r="C5" s="272" t="s">
        <v>440</v>
      </c>
      <c r="D5" s="280" t="s">
        <v>441</v>
      </c>
    </row>
    <row r="6" spans="1:4" s="94" customFormat="1" ht="13.5" customHeight="1" thickBot="1">
      <c r="A6" s="267" t="s">
        <v>99</v>
      </c>
      <c r="B6" s="272" t="s">
        <v>100</v>
      </c>
      <c r="C6" s="272" t="s">
        <v>101</v>
      </c>
      <c r="D6" s="280" t="s">
        <v>102</v>
      </c>
    </row>
    <row r="7" spans="1:4" ht="18" customHeight="1">
      <c r="A7" s="268" t="s">
        <v>106</v>
      </c>
      <c r="B7" s="273" t="s">
        <v>442</v>
      </c>
      <c r="C7" s="286">
        <v>337980</v>
      </c>
      <c r="D7" s="281">
        <v>0</v>
      </c>
    </row>
    <row r="8" spans="1:4" ht="18" customHeight="1">
      <c r="A8" s="269" t="s">
        <v>107</v>
      </c>
      <c r="B8" s="274" t="s">
        <v>443</v>
      </c>
      <c r="C8" s="286">
        <v>0</v>
      </c>
      <c r="D8" s="282">
        <v>0</v>
      </c>
    </row>
    <row r="9" spans="1:4" ht="18" customHeight="1">
      <c r="A9" s="269" t="s">
        <v>108</v>
      </c>
      <c r="B9" s="274" t="s">
        <v>444</v>
      </c>
      <c r="C9" s="286">
        <v>0</v>
      </c>
      <c r="D9" s="282">
        <v>0</v>
      </c>
    </row>
    <row r="10" spans="1:4" ht="18" customHeight="1">
      <c r="A10" s="269" t="s">
        <v>109</v>
      </c>
      <c r="B10" s="274" t="s">
        <v>445</v>
      </c>
      <c r="C10" s="286">
        <v>0</v>
      </c>
      <c r="D10" s="282">
        <v>0</v>
      </c>
    </row>
    <row r="11" spans="1:4" ht="18" customHeight="1">
      <c r="A11" s="269" t="s">
        <v>110</v>
      </c>
      <c r="B11" s="274" t="s">
        <v>446</v>
      </c>
      <c r="C11" s="286">
        <v>4007000</v>
      </c>
      <c r="D11" s="282">
        <v>0</v>
      </c>
    </row>
    <row r="12" spans="1:4" ht="18" customHeight="1">
      <c r="A12" s="269" t="s">
        <v>111</v>
      </c>
      <c r="B12" s="274" t="s">
        <v>447</v>
      </c>
      <c r="C12" s="286">
        <v>0</v>
      </c>
      <c r="D12" s="282">
        <v>0</v>
      </c>
    </row>
    <row r="13" spans="1:4" ht="18" customHeight="1">
      <c r="A13" s="269" t="s">
        <v>112</v>
      </c>
      <c r="B13" s="275" t="s">
        <v>448</v>
      </c>
      <c r="C13" s="286">
        <v>0</v>
      </c>
      <c r="D13" s="282">
        <v>0</v>
      </c>
    </row>
    <row r="14" spans="1:4" ht="18" customHeight="1">
      <c r="A14" s="269" t="s">
        <v>114</v>
      </c>
      <c r="B14" s="275" t="s">
        <v>449</v>
      </c>
      <c r="C14" s="286">
        <v>0</v>
      </c>
      <c r="D14" s="282">
        <v>0</v>
      </c>
    </row>
    <row r="15" spans="1:4" ht="18" customHeight="1">
      <c r="A15" s="269" t="s">
        <v>205</v>
      </c>
      <c r="B15" s="275" t="s">
        <v>450</v>
      </c>
      <c r="C15" s="286">
        <v>19000</v>
      </c>
      <c r="D15" s="282">
        <v>0</v>
      </c>
    </row>
    <row r="16" spans="1:4" ht="18" customHeight="1">
      <c r="A16" s="269" t="s">
        <v>206</v>
      </c>
      <c r="B16" s="275" t="s">
        <v>451</v>
      </c>
      <c r="C16" s="286">
        <v>0</v>
      </c>
      <c r="D16" s="282">
        <v>0</v>
      </c>
    </row>
    <row r="17" spans="1:4" ht="22.5" customHeight="1">
      <c r="A17" s="269" t="s">
        <v>207</v>
      </c>
      <c r="B17" s="275" t="s">
        <v>452</v>
      </c>
      <c r="C17" s="286">
        <v>3988000</v>
      </c>
      <c r="D17" s="282">
        <v>0</v>
      </c>
    </row>
    <row r="18" spans="1:4" ht="18" customHeight="1">
      <c r="A18" s="269" t="s">
        <v>208</v>
      </c>
      <c r="B18" s="274" t="s">
        <v>453</v>
      </c>
      <c r="C18" s="286">
        <v>397256</v>
      </c>
      <c r="D18" s="282">
        <v>0</v>
      </c>
    </row>
    <row r="19" spans="1:4" ht="18" customHeight="1">
      <c r="A19" s="269" t="s">
        <v>211</v>
      </c>
      <c r="B19" s="274" t="s">
        <v>454</v>
      </c>
      <c r="C19" s="286">
        <v>0</v>
      </c>
      <c r="D19" s="282">
        <v>0</v>
      </c>
    </row>
    <row r="20" spans="1:4" ht="18" customHeight="1">
      <c r="A20" s="269" t="s">
        <v>214</v>
      </c>
      <c r="B20" s="274" t="s">
        <v>455</v>
      </c>
      <c r="C20" s="286">
        <v>0</v>
      </c>
      <c r="D20" s="282">
        <v>0</v>
      </c>
    </row>
    <row r="21" spans="1:4" ht="18" customHeight="1">
      <c r="A21" s="269" t="s">
        <v>217</v>
      </c>
      <c r="B21" s="274" t="s">
        <v>456</v>
      </c>
      <c r="C21" s="286">
        <v>0</v>
      </c>
      <c r="D21" s="282">
        <v>0</v>
      </c>
    </row>
    <row r="22" spans="1:4" ht="18" customHeight="1">
      <c r="A22" s="269" t="s">
        <v>220</v>
      </c>
      <c r="B22" s="274" t="s">
        <v>457</v>
      </c>
      <c r="C22" s="286">
        <v>0</v>
      </c>
      <c r="D22" s="282">
        <v>0</v>
      </c>
    </row>
    <row r="23" spans="1:4" ht="18" customHeight="1">
      <c r="A23" s="269" t="s">
        <v>223</v>
      </c>
      <c r="B23" s="276"/>
      <c r="C23" s="287"/>
      <c r="D23" s="283"/>
    </row>
    <row r="24" spans="1:4" ht="18" customHeight="1">
      <c r="A24" s="269" t="s">
        <v>226</v>
      </c>
      <c r="B24" s="277"/>
      <c r="C24" s="287"/>
      <c r="D24" s="283"/>
    </row>
    <row r="25" spans="1:4" ht="18" customHeight="1">
      <c r="A25" s="269" t="s">
        <v>229</v>
      </c>
      <c r="B25" s="277"/>
      <c r="C25" s="287"/>
      <c r="D25" s="283"/>
    </row>
    <row r="26" spans="1:4" ht="18" customHeight="1">
      <c r="A26" s="269" t="s">
        <v>232</v>
      </c>
      <c r="B26" s="277"/>
      <c r="C26" s="287"/>
      <c r="D26" s="283"/>
    </row>
    <row r="27" spans="1:4" ht="18" customHeight="1">
      <c r="A27" s="269" t="s">
        <v>235</v>
      </c>
      <c r="B27" s="277"/>
      <c r="C27" s="287"/>
      <c r="D27" s="283"/>
    </row>
    <row r="28" spans="1:4" ht="18" customHeight="1">
      <c r="A28" s="269" t="s">
        <v>238</v>
      </c>
      <c r="B28" s="277"/>
      <c r="C28" s="287"/>
      <c r="D28" s="283"/>
    </row>
    <row r="29" spans="1:4" ht="18" customHeight="1">
      <c r="A29" s="269" t="s">
        <v>240</v>
      </c>
      <c r="B29" s="277"/>
      <c r="C29" s="287"/>
      <c r="D29" s="283"/>
    </row>
    <row r="30" spans="1:4" ht="18" customHeight="1">
      <c r="A30" s="269" t="s">
        <v>243</v>
      </c>
      <c r="B30" s="277"/>
      <c r="C30" s="287"/>
      <c r="D30" s="283"/>
    </row>
    <row r="31" spans="1:4" ht="18" customHeight="1" thickBot="1">
      <c r="A31" s="270" t="s">
        <v>246</v>
      </c>
      <c r="B31" s="278"/>
      <c r="C31" s="288"/>
      <c r="D31" s="284"/>
    </row>
    <row r="32" spans="1:4" ht="18" customHeight="1" thickBot="1">
      <c r="A32" s="271" t="s">
        <v>249</v>
      </c>
      <c r="B32" s="279" t="s">
        <v>389</v>
      </c>
      <c r="C32" s="289">
        <f>+C7+C8+C9+C10+C11+C18+C19+C20+C21+C22+C23+C24+C25+C26+C27+C28+C29+C30+C31</f>
        <v>4742236</v>
      </c>
      <c r="D32" s="285">
        <f>SUM(D7:D22)</f>
        <v>0</v>
      </c>
    </row>
    <row r="33" spans="1:4" ht="8.25" customHeight="1">
      <c r="A33" s="102"/>
      <c r="B33" s="802"/>
      <c r="C33" s="802"/>
      <c r="D33" s="802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4">
      <selection activeCell="G39" sqref="G39"/>
    </sheetView>
  </sheetViews>
  <sheetFormatPr defaultColWidth="8.00390625" defaultRowHeight="12.75"/>
  <cols>
    <col min="1" max="1" width="5.8515625" style="10" customWidth="1"/>
    <col min="2" max="2" width="42.57421875" style="7" customWidth="1"/>
    <col min="3" max="4" width="11.00390625" style="7" customWidth="1"/>
    <col min="5" max="5" width="11.57421875" style="7" bestFit="1" customWidth="1"/>
    <col min="6" max="7" width="11.00390625" style="7" customWidth="1"/>
    <col min="8" max="8" width="12.28125" style="7" customWidth="1"/>
    <col min="9" max="9" width="2.8515625" style="7" customWidth="1"/>
    <col min="10" max="16384" width="8.00390625" style="7" customWidth="1"/>
  </cols>
  <sheetData>
    <row r="2" spans="1:8" ht="39.75" customHeight="1">
      <c r="A2" s="814" t="s">
        <v>485</v>
      </c>
      <c r="B2" s="814"/>
      <c r="C2" s="814"/>
      <c r="D2" s="814"/>
      <c r="E2" s="814"/>
      <c r="F2" s="814"/>
      <c r="G2" s="814"/>
      <c r="H2" s="814"/>
    </row>
    <row r="3" spans="1:9" s="92" customFormat="1" ht="15.75" customHeight="1">
      <c r="A3" s="90"/>
      <c r="B3" s="91"/>
      <c r="C3" s="804"/>
      <c r="D3" s="804"/>
      <c r="G3" s="812"/>
      <c r="H3" s="812"/>
      <c r="I3" s="119"/>
    </row>
    <row r="4" spans="1:9" s="92" customFormat="1" ht="15.75" customHeight="1">
      <c r="A4" s="776" t="s">
        <v>621</v>
      </c>
      <c r="B4" s="776"/>
      <c r="C4" s="774"/>
      <c r="D4" s="428"/>
      <c r="G4" s="120"/>
      <c r="H4" s="120"/>
      <c r="I4" s="119"/>
    </row>
    <row r="5" spans="1:9" s="93" customFormat="1" ht="15.75" thickBot="1">
      <c r="A5" s="771" t="s">
        <v>574</v>
      </c>
      <c r="B5" s="771"/>
      <c r="C5" s="801"/>
      <c r="D5" s="118"/>
      <c r="G5" s="811" t="s">
        <v>484</v>
      </c>
      <c r="H5" s="811"/>
      <c r="I5" s="118"/>
    </row>
    <row r="6" spans="1:8" s="87" customFormat="1" ht="26.25" customHeight="1" thickBot="1">
      <c r="A6" s="821" t="s">
        <v>196</v>
      </c>
      <c r="B6" s="805" t="s">
        <v>429</v>
      </c>
      <c r="C6" s="807" t="s">
        <v>430</v>
      </c>
      <c r="D6" s="809" t="s">
        <v>531</v>
      </c>
      <c r="E6" s="819" t="s">
        <v>431</v>
      </c>
      <c r="F6" s="820"/>
      <c r="G6" s="820"/>
      <c r="H6" s="817" t="s">
        <v>388</v>
      </c>
    </row>
    <row r="7" spans="1:8" s="88" customFormat="1" ht="32.25" customHeight="1" thickBot="1">
      <c r="A7" s="822"/>
      <c r="B7" s="806"/>
      <c r="C7" s="808"/>
      <c r="D7" s="810"/>
      <c r="E7" s="419" t="s">
        <v>492</v>
      </c>
      <c r="F7" s="423" t="s">
        <v>521</v>
      </c>
      <c r="G7" s="420" t="s">
        <v>523</v>
      </c>
      <c r="H7" s="818"/>
    </row>
    <row r="8" spans="1:8" s="89" customFormat="1" ht="12.75" customHeight="1" thickBot="1">
      <c r="A8" s="290" t="s">
        <v>99</v>
      </c>
      <c r="B8" s="292" t="s">
        <v>100</v>
      </c>
      <c r="C8" s="297" t="s">
        <v>101</v>
      </c>
      <c r="D8" s="292" t="s">
        <v>102</v>
      </c>
      <c r="E8" s="290" t="s">
        <v>103</v>
      </c>
      <c r="F8" s="292" t="s">
        <v>415</v>
      </c>
      <c r="G8" s="324" t="s">
        <v>432</v>
      </c>
      <c r="H8" s="324" t="s">
        <v>464</v>
      </c>
    </row>
    <row r="9" spans="1:8" ht="24.75" customHeight="1">
      <c r="A9" s="291" t="s">
        <v>106</v>
      </c>
      <c r="B9" s="293" t="s">
        <v>433</v>
      </c>
      <c r="C9" s="298"/>
      <c r="D9" s="304">
        <v>0</v>
      </c>
      <c r="E9" s="310">
        <v>0</v>
      </c>
      <c r="F9" s="316">
        <v>0</v>
      </c>
      <c r="G9" s="421">
        <v>0</v>
      </c>
      <c r="H9" s="318">
        <v>0</v>
      </c>
    </row>
    <row r="10" spans="1:9" ht="25.5" customHeight="1">
      <c r="A10" s="291" t="s">
        <v>107</v>
      </c>
      <c r="B10" s="294" t="s">
        <v>434</v>
      </c>
      <c r="C10" s="299"/>
      <c r="D10" s="305">
        <v>0</v>
      </c>
      <c r="E10" s="311">
        <v>0</v>
      </c>
      <c r="F10" s="305">
        <v>0</v>
      </c>
      <c r="G10" s="319">
        <v>0</v>
      </c>
      <c r="H10" s="319">
        <v>0</v>
      </c>
      <c r="I10" s="813"/>
    </row>
    <row r="11" spans="1:9" ht="19.5" customHeight="1">
      <c r="A11" s="291" t="s">
        <v>108</v>
      </c>
      <c r="B11" s="294" t="s">
        <v>435</v>
      </c>
      <c r="C11" s="300" t="s">
        <v>492</v>
      </c>
      <c r="D11" s="306"/>
      <c r="E11" s="312">
        <v>9404500</v>
      </c>
      <c r="F11" s="305">
        <v>0</v>
      </c>
      <c r="G11" s="319">
        <v>0</v>
      </c>
      <c r="H11" s="320">
        <f>SUM(D11:G11)</f>
        <v>9404500</v>
      </c>
      <c r="I11" s="813"/>
    </row>
    <row r="12" spans="1:9" ht="19.5" customHeight="1">
      <c r="A12" s="291" t="s">
        <v>109</v>
      </c>
      <c r="B12" s="294" t="s">
        <v>436</v>
      </c>
      <c r="C12" s="300" t="s">
        <v>492</v>
      </c>
      <c r="D12" s="306"/>
      <c r="E12" s="312">
        <v>11812345</v>
      </c>
      <c r="F12" s="305">
        <v>0</v>
      </c>
      <c r="G12" s="319">
        <v>0</v>
      </c>
      <c r="H12" s="320">
        <f>SUM(D12:G12)</f>
        <v>11812345</v>
      </c>
      <c r="I12" s="813"/>
    </row>
    <row r="13" spans="1:9" ht="19.5" customHeight="1">
      <c r="A13" s="291" t="s">
        <v>110</v>
      </c>
      <c r="B13" s="295" t="s">
        <v>437</v>
      </c>
      <c r="C13" s="300" t="s">
        <v>603</v>
      </c>
      <c r="D13" s="306">
        <f>SUM(D14:D15)</f>
        <v>0</v>
      </c>
      <c r="E13" s="312">
        <f>+E15+E14</f>
        <v>1169815</v>
      </c>
      <c r="F13" s="306">
        <f>+F15+F14</f>
        <v>957590</v>
      </c>
      <c r="G13" s="320">
        <f>+G15+G14</f>
        <v>0</v>
      </c>
      <c r="H13" s="320">
        <f>H14+H15</f>
        <v>2127405</v>
      </c>
      <c r="I13" s="813"/>
    </row>
    <row r="14" spans="1:9" ht="19.5" customHeight="1">
      <c r="A14" s="291" t="s">
        <v>111</v>
      </c>
      <c r="B14" s="225" t="s">
        <v>536</v>
      </c>
      <c r="C14" s="301" t="s">
        <v>603</v>
      </c>
      <c r="D14" s="307"/>
      <c r="E14" s="313">
        <v>457200</v>
      </c>
      <c r="F14" s="307">
        <v>230505</v>
      </c>
      <c r="G14" s="321"/>
      <c r="H14" s="321">
        <f>SUM(D14:G14)</f>
        <v>687705</v>
      </c>
      <c r="I14" s="813"/>
    </row>
    <row r="15" spans="1:9" ht="19.5" customHeight="1" thickBot="1">
      <c r="A15" s="291" t="s">
        <v>112</v>
      </c>
      <c r="B15" s="416" t="s">
        <v>458</v>
      </c>
      <c r="C15" s="302" t="s">
        <v>603</v>
      </c>
      <c r="D15" s="308">
        <v>0</v>
      </c>
      <c r="E15" s="314">
        <v>712615</v>
      </c>
      <c r="F15" s="317">
        <v>727085</v>
      </c>
      <c r="G15" s="422"/>
      <c r="H15" s="322">
        <f>SUM(D15:G15)</f>
        <v>1439700</v>
      </c>
      <c r="I15" s="813"/>
    </row>
    <row r="16" spans="1:9" s="103" customFormat="1" ht="19.5" customHeight="1" thickBot="1">
      <c r="A16" s="815" t="s">
        <v>438</v>
      </c>
      <c r="B16" s="816"/>
      <c r="C16" s="303"/>
      <c r="D16" s="309">
        <f>+D9+D10+D11+D12+D13</f>
        <v>0</v>
      </c>
      <c r="E16" s="315">
        <f>+E9+E10+E11+E12+E13</f>
        <v>22386660</v>
      </c>
      <c r="F16" s="309">
        <f>+F9+F10+F11+F12+F13</f>
        <v>957590</v>
      </c>
      <c r="G16" s="323">
        <f>+G9+G10+G11+G12+G13</f>
        <v>0</v>
      </c>
      <c r="H16" s="323">
        <f>+H9+H10+H11+H12+H13</f>
        <v>23344250</v>
      </c>
      <c r="I16" s="813"/>
    </row>
  </sheetData>
  <sheetProtection/>
  <mergeCells count="14">
    <mergeCell ref="G5:H5"/>
    <mergeCell ref="G3:H3"/>
    <mergeCell ref="I10:I16"/>
    <mergeCell ref="A2:H2"/>
    <mergeCell ref="A16:B16"/>
    <mergeCell ref="H6:H7"/>
    <mergeCell ref="E6:G6"/>
    <mergeCell ref="A6:A7"/>
    <mergeCell ref="B6:B7"/>
    <mergeCell ref="C6:C7"/>
    <mergeCell ref="D6:D7"/>
    <mergeCell ref="C3:D3"/>
    <mergeCell ref="A4:C4"/>
    <mergeCell ref="A5:C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2020-02-07T07:52:40Z</cp:lastPrinted>
  <dcterms:created xsi:type="dcterms:W3CDTF">2014-10-28T13:28:45Z</dcterms:created>
  <dcterms:modified xsi:type="dcterms:W3CDTF">2020-03-04T10:58:44Z</dcterms:modified>
  <cp:category/>
  <cp:version/>
  <cp:contentType/>
  <cp:contentStatus/>
</cp:coreProperties>
</file>