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4" activeTab="10"/>
  </bookViews>
  <sheets>
    <sheet name="kiemelt ei" sheetId="1" r:id="rId1"/>
    <sheet name="1.1. mell. bev. " sheetId="2" r:id="rId2"/>
    <sheet name="1.2. mell. bev." sheetId="3" r:id="rId3"/>
    <sheet name="2.1. mell. kiad. " sheetId="4" r:id="rId4"/>
    <sheet name="2.2. Kiad. működés felhalmozás" sheetId="5" r:id="rId5"/>
    <sheet name="3.1.sz.mell  " sheetId="6" r:id="rId6"/>
    <sheet name="3.2.sz.mell  " sheetId="7" r:id="rId7"/>
    <sheet name="4.1. sz  mellékle " sheetId="8" r:id="rId8"/>
    <sheet name="5.1. létszám " sheetId="9" r:id="rId9"/>
    <sheet name="6.1. sz. mell." sheetId="10" r:id="rId10"/>
    <sheet name="7.1. sz. mell." sheetId="11" r:id="rId11"/>
    <sheet name="8.1. sz. mell." sheetId="12" r:id="rId12"/>
    <sheet name="ELLENŐRZÉS-1.sz.2.a.sz.2.b. (2)" sheetId="13" r:id="rId13"/>
    <sheet name="ÖSSZEFÜGGÉSEK (2)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fn.IFERROR" hidden="1">#NAME?</definedName>
    <definedName name="css" localSheetId="1">#REF!</definedName>
    <definedName name="css" localSheetId="3">#REF!</definedName>
    <definedName name="css">#REF!</definedName>
    <definedName name="css_k">'[1]Családsegítés'!$C$27:$C$86</definedName>
    <definedName name="css_k_" localSheetId="1">#REF!</definedName>
    <definedName name="css_k_" localSheetId="3">#REF!</definedName>
    <definedName name="css_k_">#REF!</definedName>
    <definedName name="FEJ">#REF!</definedName>
    <definedName name="FGL" localSheetId="1">'[3]flag_1'!#REF!</definedName>
    <definedName name="FGL" localSheetId="2">'[3]flag_1'!#REF!</definedName>
    <definedName name="FGL" localSheetId="7">'[3]flag_1'!#REF!</definedName>
    <definedName name="FGL" localSheetId="8">'[3]flag_1'!#REF!</definedName>
    <definedName name="FGL" localSheetId="12">'[3]flag_1'!#REF!</definedName>
    <definedName name="FGL" localSheetId="13">'[3]flag_1'!#REF!</definedName>
    <definedName name="FGL">'[3]flag_1'!#REF!</definedName>
    <definedName name="fgl1" localSheetId="1">'[3]flag_1'!#REF!</definedName>
    <definedName name="fgl1" localSheetId="2">'[3]flag_1'!#REF!</definedName>
    <definedName name="fgl1" localSheetId="7">'[3]flag_1'!#REF!</definedName>
    <definedName name="fgl1" localSheetId="8">'[3]flag_1'!#REF!</definedName>
    <definedName name="fgl1" localSheetId="12">'[3]flag_1'!#REF!</definedName>
    <definedName name="fgl1" localSheetId="13">'[3]flag_1'!#REF!</definedName>
    <definedName name="fgl1">'[3]flag_1'!#REF!</definedName>
    <definedName name="FLAG" localSheetId="1">'[3]flag_1'!#REF!</definedName>
    <definedName name="FLAG" localSheetId="2">'[3]flag_1'!#REF!</definedName>
    <definedName name="FLAG" localSheetId="7">'[3]flag_1'!#REF!</definedName>
    <definedName name="FLAG" localSheetId="8">'[3]flag_1'!#REF!</definedName>
    <definedName name="FLAG" localSheetId="12">'[3]flag_1'!#REF!</definedName>
    <definedName name="FLAG" localSheetId="13">'[3]flag_1'!#REF!</definedName>
    <definedName name="FLAG">'[3]flag_1'!#REF!</definedName>
    <definedName name="flag1" localSheetId="1">'[3]flag_1'!#REF!</definedName>
    <definedName name="flag1" localSheetId="2">'[3]flag_1'!#REF!</definedName>
    <definedName name="flag1" localSheetId="7">'[3]flag_1'!#REF!</definedName>
    <definedName name="flag1" localSheetId="8">'[3]flag_1'!#REF!</definedName>
    <definedName name="flag1" localSheetId="12">'[3]flag_1'!#REF!</definedName>
    <definedName name="flag1" localSheetId="13">'[3]flag_1'!#REF!</definedName>
    <definedName name="flag1">'[3]flag_1'!#REF!</definedName>
    <definedName name="gyj" localSheetId="1">#REF!</definedName>
    <definedName name="gyj" localSheetId="3">#REF!</definedName>
    <definedName name="gyj">#REF!</definedName>
    <definedName name="gyj_k">'[1]Gyermekjóléti'!$C$27:$C$86</definedName>
    <definedName name="gyj_k_" localSheetId="1">#REF!</definedName>
    <definedName name="gyj_k_" localSheetId="3">#REF!</definedName>
    <definedName name="gyj_k_">#REF!</definedName>
    <definedName name="K_LSZA_BECS_1">#REF!</definedName>
    <definedName name="kjz" localSheetId="1">#REF!</definedName>
    <definedName name="kjz" localSheetId="3">#REF!</definedName>
    <definedName name="kjz">#REF!</definedName>
    <definedName name="kjz_k">'[1]körjegyzőség'!$C$9:$C$28</definedName>
    <definedName name="kjz_k_" localSheetId="1">#REF!</definedName>
    <definedName name="kjz_k_" localSheetId="3">#REF!</definedName>
    <definedName name="kjz_k_">#REF!</definedName>
    <definedName name="KSH_R">#REF!</definedName>
    <definedName name="KSZ1" localSheetId="1">'[3]flag_1'!#REF!</definedName>
    <definedName name="KSZ1" localSheetId="2">'[3]flag_1'!#REF!</definedName>
    <definedName name="KSZ1" localSheetId="7">'[3]flag_1'!#REF!</definedName>
    <definedName name="KSZ1" localSheetId="8">'[3]flag_1'!#REF!</definedName>
    <definedName name="KSZ1" localSheetId="12">'[3]flag_1'!#REF!</definedName>
    <definedName name="KSZ1" localSheetId="13">'[3]flag_1'!#REF!</definedName>
    <definedName name="KSZ1">'[3]flag_1'!#REF!</definedName>
    <definedName name="ksz11" localSheetId="1">'[3]flag_1'!#REF!</definedName>
    <definedName name="ksz11" localSheetId="2">'[3]flag_1'!#REF!</definedName>
    <definedName name="ksz11" localSheetId="7">'[3]flag_1'!#REF!</definedName>
    <definedName name="ksz11" localSheetId="8">'[3]flag_1'!#REF!</definedName>
    <definedName name="ksz11" localSheetId="12">'[3]flag_1'!#REF!</definedName>
    <definedName name="ksz11" localSheetId="13">'[3]flag_1'!#REF!</definedName>
    <definedName name="ksz11">'[3]flag_1'!#REF!</definedName>
    <definedName name="nev_c" localSheetId="1">#REF!</definedName>
    <definedName name="nev_c" localSheetId="3">#REF!</definedName>
    <definedName name="nev_c">#REF!</definedName>
    <definedName name="nev_g" localSheetId="1">#REF!</definedName>
    <definedName name="nev_g" localSheetId="3">#REF!</definedName>
    <definedName name="nev_g">#REF!</definedName>
    <definedName name="nev_k" localSheetId="1">#REF!</definedName>
    <definedName name="nev_k" localSheetId="3">#REF!</definedName>
    <definedName name="nev_k">#REF!</definedName>
    <definedName name="_xlnm.Print_Titles" localSheetId="3">'2.1. mell. kiad. '!$5:$6</definedName>
    <definedName name="_xlnm.Print_Area" localSheetId="2">'1.2. mell. bev.'!$A$1:$M$95</definedName>
    <definedName name="_xlnm.Print_Area" localSheetId="3">'2.1. mell. kiad. '!$A$1:$L$36</definedName>
    <definedName name="_xlnm.Print_Area" localSheetId="4">'2.2. Kiad. működés felhalmozás'!$A$1:$M$123</definedName>
    <definedName name="_xlnm.Print_Area" localSheetId="8">'5.1. létszám '!$A$1:$E$33</definedName>
    <definedName name="_xlnm.Print_Area" localSheetId="10">'7.1. sz. mell.'!$A$1:$E$26</definedName>
    <definedName name="_xlnm.Print_Area" localSheetId="0">'kiemelt ei'!$A$1:$E$28</definedName>
    <definedName name="PUK">#REF!</definedName>
    <definedName name="TAM_jogc_feldkod">'[4]NATUR_select'!$C$16:$D$287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<sst xmlns="http://schemas.openxmlformats.org/spreadsheetml/2006/main" count="957" uniqueCount="782">
  <si>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</si>
  <si>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</si>
  <si>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</si>
  <si>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</si>
  <si>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</si>
  <si>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</si>
  <si>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</si>
  <si>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</si>
  <si>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</si>
  <si>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</si>
  <si>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</si>
  <si>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</si>
  <si>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</si>
  <si>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</si>
  <si>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</si>
  <si>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</si>
  <si>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</si>
  <si>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</si>
  <si>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</si>
  <si>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</si>
  <si>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</si>
  <si>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</si>
  <si>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</si>
  <si>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</si>
  <si>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</si>
  <si>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</si>
  <si>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</si>
  <si>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</si>
  <si>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</si>
  <si>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</si>
  <si>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</si>
  <si>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</si>
  <si>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</si>
  <si>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</si>
  <si>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</si>
  <si>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</si>
  <si>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</si>
  <si>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Tartalékok</t>
  </si>
  <si>
    <t>Összesen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</si>
  <si>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</si>
  <si>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</si>
  <si>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</si>
  <si>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</si>
  <si>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</si>
  <si>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</si>
  <si>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</si>
  <si>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</si>
  <si>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</si>
  <si>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</si>
  <si>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</si>
  <si>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</si>
  <si>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</si>
  <si>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</si>
  <si>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</si>
  <si>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</si>
  <si>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</si>
  <si>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</si>
  <si>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</si>
  <si>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</si>
  <si>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</si>
  <si>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</si>
  <si>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</si>
  <si>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</si>
  <si>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Kiadások összesen:</t>
  </si>
  <si>
    <t>Egyenleg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</si>
  <si>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</si>
  <si>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</si>
  <si>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</si>
  <si>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</si>
  <si>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</si>
  <si>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</si>
  <si>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Költségvetési rendelet űrlapjainak összefüggései: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</si>
  <si>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</si>
  <si>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</si>
  <si>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</si>
  <si>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</si>
  <si>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</si>
  <si>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</si>
  <si>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</si>
  <si>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</si>
  <si>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</si>
  <si>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</si>
  <si>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</si>
  <si>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</si>
  <si>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</si>
  <si>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</si>
  <si>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</si>
  <si>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</si>
  <si>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</si>
  <si>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</si>
  <si>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</si>
  <si>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</si>
  <si>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</si>
  <si>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</si>
  <si>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</si>
  <si>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</si>
  <si>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</si>
  <si>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</si>
  <si>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</si>
  <si>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</si>
  <si>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</si>
  <si>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</si>
  <si>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</si>
  <si>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</si>
  <si>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</si>
  <si>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</si>
  <si>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</si>
  <si>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</si>
  <si>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</si>
  <si>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</si>
  <si>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</si>
  <si>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</si>
  <si>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</si>
  <si>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</si>
  <si>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</si>
  <si>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</si>
  <si>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</si>
  <si>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</si>
  <si>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</si>
  <si>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</si>
  <si>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</si>
  <si>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</si>
  <si>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</si>
  <si>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</si>
  <si>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</si>
  <si>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</si>
  <si>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</si>
  <si>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</si>
  <si>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Szolgáltatások ellenértéke</t>
  </si>
  <si>
    <t>Közvetített szolgáltatások 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</si>
  <si>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</si>
  <si>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</si>
  <si>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</si>
  <si>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</si>
  <si>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</si>
  <si>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</si>
  <si>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</si>
  <si>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</si>
  <si>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</si>
  <si>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</si>
  <si>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</si>
  <si>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</si>
  <si>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</si>
  <si>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</si>
  <si>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</si>
  <si>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</si>
  <si>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</si>
  <si>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</si>
  <si>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</si>
  <si>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</si>
  <si>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</si>
  <si>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</si>
  <si>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</si>
  <si>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</si>
  <si>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</si>
  <si>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</si>
  <si>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</si>
  <si>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</si>
  <si>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</si>
  <si>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</si>
  <si>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</si>
  <si>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</si>
  <si>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</si>
  <si>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</si>
  <si>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</si>
  <si>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</si>
  <si>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</si>
  <si>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</si>
  <si>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</si>
  <si>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</si>
  <si>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</si>
  <si>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</si>
  <si>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</si>
  <si>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</si>
  <si>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</si>
  <si>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</si>
  <si>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</si>
  <si>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</si>
  <si>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</si>
  <si>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</si>
  <si>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</si>
  <si>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</si>
  <si>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</si>
  <si>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</si>
  <si>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</si>
  <si>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</si>
  <si>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</si>
  <si>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</si>
  <si>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</si>
  <si>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</si>
  <si>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</si>
  <si>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</si>
  <si>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</si>
  <si>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</si>
  <si>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</si>
  <si>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</si>
  <si>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</si>
  <si>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</si>
  <si>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</si>
  <si>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</si>
  <si>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>Elvonások és befizetések</t>
  </si>
  <si>
    <t>Sopronkövesd Község Önkormányzatának tervezett egyéb működési kiadásai és pénzeszköz átadásai</t>
  </si>
  <si>
    <t>2014. évben</t>
  </si>
  <si>
    <t>2014. eredeti előirányzat</t>
  </si>
  <si>
    <t>Felhasználás
2013. 09.30-ig</t>
  </si>
  <si>
    <t>Teljesítés %-a</t>
  </si>
  <si>
    <t>Működési célú  támogatásértékű kiadások</t>
  </si>
  <si>
    <t>Hulladékgazdálkodási és egyéb tagdíjak</t>
  </si>
  <si>
    <t>Orvosi ügyeleti hj. Pereszteg</t>
  </si>
  <si>
    <t>Családsegítő társulási hj.</t>
  </si>
  <si>
    <t>Iskola rendezvényi tám.</t>
  </si>
  <si>
    <t>BURSA támogatás</t>
  </si>
  <si>
    <t xml:space="preserve">Kistérségi tagdíj </t>
  </si>
  <si>
    <t>Napnyugat Turisztikai Egyesület támogatás</t>
  </si>
  <si>
    <t>Működési célú pénzeszközátadások államháztartáson kívülre</t>
  </si>
  <si>
    <t>Dirty Dance támogatás</t>
  </si>
  <si>
    <t>Horgász Egyesület</t>
  </si>
  <si>
    <t>Nyugdíjas Egyesület támogatás</t>
  </si>
  <si>
    <t>Kövirózsa Kulturális Egyesület támogatás</t>
  </si>
  <si>
    <t>Egyházközség támogatás</t>
  </si>
  <si>
    <t xml:space="preserve">Egyéb támogatások </t>
  </si>
  <si>
    <t xml:space="preserve"> -  Széchenyi körút utcabál támogatás</t>
  </si>
  <si>
    <t xml:space="preserve">    - Egyházközség nyári táborozás támogatása</t>
  </si>
  <si>
    <t xml:space="preserve">    - KÖVIRÓZSA aratónap támogatása</t>
  </si>
  <si>
    <t>Sportegyesület támogatása</t>
  </si>
  <si>
    <t>Vöröskereszt támogatása</t>
  </si>
  <si>
    <t xml:space="preserve"> Önkormányzati nonprofit szerv alapításához</t>
  </si>
  <si>
    <t>Letelepedési támogatás</t>
  </si>
  <si>
    <t>Helyi megállapítású pénzben nyújtott önkormányzati segély</t>
  </si>
  <si>
    <t>Közgyógyellátások</t>
  </si>
  <si>
    <t>Helyi megállapítású ápolási díj</t>
  </si>
  <si>
    <t>Önkormányzati segély (létfenntartás)</t>
  </si>
  <si>
    <t>Önkormányzati segély (temetkezési ktg)</t>
  </si>
  <si>
    <t>Újszülött támogatás</t>
  </si>
  <si>
    <t>Rászorultságtól függő normatív kedvezmények</t>
  </si>
  <si>
    <t>Iskolakezdési támogatás</t>
  </si>
  <si>
    <t>Egyéb lakossági támogatások</t>
  </si>
  <si>
    <t>Sopronkövesd község Önkormányzatának , Sopronkövesdi Nefelejcs Óvodának és a Sopronkövesdi Közös Önkormányzati Hivatalnak 2014. évben tervezett</t>
  </si>
  <si>
    <t>Beruházások és felújítások (E Ft)</t>
  </si>
  <si>
    <t>adatok e Ft.</t>
  </si>
  <si>
    <t>Rovat megnevezése</t>
  </si>
  <si>
    <t>Önkormányzati felhalmozási előirányzatai</t>
  </si>
  <si>
    <t>Óvoda felhalmozási előirányzatai</t>
  </si>
  <si>
    <t>MINDÖSSZESEN</t>
  </si>
  <si>
    <t>Akác utca folyókás vízelvezetése</t>
  </si>
  <si>
    <t>Tűzoltó őrshöz vezető út építése</t>
  </si>
  <si>
    <t xml:space="preserve">Községháza előtti bejárat rendezése </t>
  </si>
  <si>
    <t>Kossuth utcai vízelvezetés, átereszek</t>
  </si>
  <si>
    <t xml:space="preserve">Övárok (Liliom utca) </t>
  </si>
  <si>
    <t>Játszótér Széchenyi körút</t>
  </si>
  <si>
    <t>Szerkezetkész ház kialakítása</t>
  </si>
  <si>
    <t>Vasúti zajvédő fal építése</t>
  </si>
  <si>
    <t>Uszodai kút vízügyi engedélye</t>
  </si>
  <si>
    <t>Templom kerítés, Faluközpont kialakítása</t>
  </si>
  <si>
    <t xml:space="preserve">Ingatlanok beszerzése, létesítése </t>
  </si>
  <si>
    <t>Honlap fejlesztés</t>
  </si>
  <si>
    <t>Informatikai eszközök beszerzése, létesítése</t>
  </si>
  <si>
    <t>Projektor, vászon, adó-vevő</t>
  </si>
  <si>
    <t>Digitális táblák iskola</t>
  </si>
  <si>
    <t>Kisértékű tárgyi eszköz Családi napközi</t>
  </si>
  <si>
    <t>Kisértékű tárgyi eszköz községgazdálkodás</t>
  </si>
  <si>
    <t>Egyéb tárgyi eszközök beszerzése, létesítése</t>
  </si>
  <si>
    <t xml:space="preserve">Beruházások </t>
  </si>
  <si>
    <t>Önkormányzat épület felújítás</t>
  </si>
  <si>
    <t>Ingatlanok felújítása</t>
  </si>
  <si>
    <t xml:space="preserve">Felújítások </t>
  </si>
  <si>
    <t>Immateriális javak beszerzése, létesítése</t>
  </si>
  <si>
    <t>K61</t>
  </si>
  <si>
    <t>K62</t>
  </si>
  <si>
    <t>K63</t>
  </si>
  <si>
    <t>K64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</si>
  <si>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</si>
  <si>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</si>
  <si>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</si>
  <si>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</si>
  <si>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</si>
  <si>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</si>
  <si>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K7</t>
  </si>
  <si>
    <t>KÖLTSÉGVETÉSI ENGEDÉLYEZETT LÉTSZÁMKERETBE NEM TARTOZÓ FOGLALKOZTATOTTAK LÉTSZÁMA AZ IDŐSZAK VÉGÉN ÖSSZESEN (=80+…+86)</t>
  </si>
  <si>
    <t>munkaerőpiactól tartósan távol lévő személyek</t>
  </si>
  <si>
    <t>ösztöndíjas foglalkoztatottak (Pftv, illetve Magyar Közigazgatási Ösztöndíjról szóló 228/2011. (X. 28.) Korm. rendelet)</t>
  </si>
  <si>
    <t>prémiumévek programról és a különleges foglalkoztatási állományról szóló 2004. évi CXXII. törvény alapján foglalkoztatott különleges foglalkoztatási állományba helyezettek létszáma</t>
  </si>
  <si>
    <t xml:space="preserve">prémiumévek programról és a különleges foglalkoztatási állományról szóló 2004. évi CXXII. törvény alapján foglalkoztatott prémiumévesek </t>
  </si>
  <si>
    <t xml:space="preserve">KÖLTSÉGVETÉSI ENGEDÉLYEZETT LÉTSZÁMKERETBE TARTOZÓ FOGLALKOZTATOTTAK LÉTSZÁMA MINDÖSSZESEN </t>
  </si>
  <si>
    <t xml:space="preserve">VÁLASZTOTT TISZTSÉGVISELŐK ÖSSZESEN 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</si>
  <si>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</si>
  <si>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</si>
  <si>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</si>
  <si>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 xml:space="preserve">EGYÉB BÉRRENDSZER ÖSSZESEN </t>
  </si>
  <si>
    <t>közfoglalkoztatott</t>
  </si>
  <si>
    <t>ösztöndíjas foglalkoztatott</t>
  </si>
  <si>
    <t>fizikai alkalmazott,
a költségvetési szerveknél foglalkoztatott egyéb munkavállaló  (fizikai alkalmazott)</t>
  </si>
  <si>
    <t xml:space="preserve">KÖZALKALMAZOTTAK ÖSSZESEN 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</si>
  <si>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</si>
  <si>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</si>
  <si>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</si>
  <si>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</si>
  <si>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</si>
  <si>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</si>
  <si>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</si>
  <si>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KÖZTISZTVISELŐK, KORMÁNYTISZTVISELŐK ÖSSZESEN</t>
  </si>
  <si>
    <t>III.  besorolási osztály összesen</t>
  </si>
  <si>
    <t>II.  besorolási osztály összesen</t>
  </si>
  <si>
    <t>I.  besorolási osztály összesen</t>
  </si>
  <si>
    <t>főjegyző, jegyző, aljegyző, címzetes főjegyző, körjegyző</t>
  </si>
  <si>
    <t>Költségvetési engedélyezett létszámkeret (álláshely) (fő) Nefelejcs Óvoda</t>
  </si>
  <si>
    <t>Költségvetési engedélyezett létszámkeret (álláshely) (fő) Közös Hivatal</t>
  </si>
  <si>
    <t xml:space="preserve">Költségvetési engedélyezett létszámkeret (álláshely) (fő) ÖNKORMÁNYZAT </t>
  </si>
  <si>
    <t>Foglalkoztatottak létszáma (fő)</t>
  </si>
  <si>
    <t>Önkormányzat 2014.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</si>
  <si>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</si>
  <si>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</si>
  <si>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</si>
  <si>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</si>
  <si>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</si>
  <si>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</si>
  <si>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</si>
  <si>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</si>
  <si>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</si>
  <si>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</si>
  <si>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</si>
  <si>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</si>
  <si>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</si>
  <si>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</si>
  <si>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</si>
  <si>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</si>
  <si>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</si>
  <si>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</si>
  <si>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</si>
  <si>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</si>
  <si>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</si>
  <si>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</si>
  <si>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</si>
  <si>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</si>
  <si>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</si>
  <si>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</si>
  <si>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</si>
  <si>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</si>
  <si>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</si>
  <si>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</si>
  <si>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</si>
  <si>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</si>
  <si>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</si>
  <si>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</si>
  <si>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</si>
  <si>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</si>
  <si>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</si>
  <si>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</si>
  <si>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</si>
  <si>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</si>
  <si>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</si>
  <si>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</si>
  <si>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</si>
  <si>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</si>
  <si>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</si>
  <si>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</si>
  <si>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</si>
  <si>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</si>
  <si>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</si>
  <si>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</si>
  <si>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</si>
  <si>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</si>
  <si>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</si>
  <si>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</si>
  <si>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</si>
  <si>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</si>
  <si>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</si>
  <si>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</si>
  <si>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</si>
  <si>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</si>
  <si>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</si>
  <si>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</si>
  <si>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</si>
  <si>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</si>
  <si>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</si>
  <si>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</si>
  <si>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</si>
  <si>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</si>
  <si>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</si>
  <si>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</si>
  <si>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</si>
  <si>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</si>
  <si>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</si>
  <si>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</si>
  <si>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</si>
  <si>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</si>
  <si>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</si>
  <si>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</si>
  <si>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</si>
  <si>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</si>
  <si>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</si>
  <si>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</si>
  <si>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</si>
  <si>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</si>
  <si>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</si>
  <si>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</si>
  <si>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</si>
  <si>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</si>
  <si>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</si>
  <si>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</si>
  <si>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</si>
  <si>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</si>
  <si>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</si>
  <si>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</si>
  <si>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</si>
  <si>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</si>
  <si>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</si>
  <si>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</si>
  <si>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</si>
  <si>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</si>
  <si>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</si>
  <si>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</si>
  <si>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</si>
  <si>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</si>
  <si>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</si>
  <si>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</si>
  <si>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</si>
  <si>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</si>
  <si>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</si>
  <si>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</si>
  <si>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</si>
  <si>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</si>
  <si>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</si>
  <si>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</si>
  <si>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</si>
  <si>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</si>
  <si>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</si>
  <si>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</si>
  <si>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</si>
  <si>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</si>
  <si>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</si>
  <si>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</si>
  <si>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</si>
  <si>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</si>
  <si>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</si>
  <si>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</si>
  <si>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</si>
  <si>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</si>
  <si>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</si>
  <si>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</si>
  <si>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</si>
  <si>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</si>
  <si>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</si>
  <si>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</si>
  <si>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</si>
  <si>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</si>
  <si>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</si>
  <si>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</si>
  <si>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</si>
  <si>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</si>
  <si>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</si>
  <si>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</si>
  <si>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</si>
  <si>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</si>
  <si>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</si>
  <si>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</si>
  <si>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</si>
  <si>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</si>
  <si>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</si>
  <si>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</si>
  <si>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</si>
  <si>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</si>
  <si>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</si>
  <si>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</si>
  <si>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</si>
  <si>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</si>
  <si>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</si>
  <si>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</si>
  <si>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</si>
  <si>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</si>
  <si>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</si>
  <si>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</si>
  <si>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</si>
  <si>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</si>
  <si>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</si>
  <si>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</si>
  <si>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</si>
  <si>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</si>
  <si>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</si>
  <si>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Felújítási célú előzetesen felszámított általános forgalmi adó</t>
  </si>
  <si>
    <t>K74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</si>
  <si>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</si>
  <si>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</si>
  <si>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</si>
  <si>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</si>
  <si>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</si>
  <si>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</si>
  <si>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</si>
  <si>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</si>
  <si>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</si>
  <si>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</si>
  <si>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</si>
  <si>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</si>
  <si>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</si>
  <si>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</si>
  <si>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</si>
  <si>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</si>
  <si>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</si>
  <si>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</si>
  <si>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</si>
  <si>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</si>
  <si>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</si>
  <si>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</si>
  <si>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</si>
  <si>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</si>
  <si>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</si>
  <si>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</si>
  <si>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</si>
  <si>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</si>
  <si>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</si>
  <si>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</si>
  <si>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</si>
  <si>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</si>
  <si>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</si>
  <si>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</si>
  <si>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</si>
  <si>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</si>
  <si>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</si>
  <si>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</si>
  <si>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</si>
  <si>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K913</t>
  </si>
  <si>
    <t>K914</t>
  </si>
  <si>
    <t>Központi, irányító szervi támogatások folyósítása</t>
  </si>
  <si>
    <t>K915</t>
  </si>
  <si>
    <t>Pénzeszközök betétként elhelyezése</t>
  </si>
  <si>
    <t>K916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</si>
  <si>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</si>
  <si>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</si>
  <si>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</si>
  <si>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</si>
  <si>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</si>
  <si>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</si>
  <si>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</si>
  <si>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</si>
  <si>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</si>
  <si>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</si>
  <si>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</si>
  <si>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</si>
  <si>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</si>
  <si>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</si>
  <si>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</si>
  <si>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</si>
  <si>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</si>
  <si>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</si>
  <si>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</si>
  <si>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</si>
  <si>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</si>
  <si>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</si>
  <si>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</si>
  <si>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</si>
  <si>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</si>
  <si>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</si>
  <si>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</si>
  <si>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</si>
  <si>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</si>
  <si>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</si>
  <si>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</si>
  <si>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</si>
  <si>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</si>
  <si>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</si>
  <si>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</si>
  <si>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</si>
  <si>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</si>
  <si>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</si>
  <si>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</si>
  <si>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</si>
  <si>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</si>
  <si>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</si>
  <si>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</si>
  <si>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</si>
  <si>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</si>
  <si>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</si>
  <si>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</si>
  <si>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</si>
  <si>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</si>
  <si>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</si>
  <si>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</si>
  <si>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</si>
  <si>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</si>
  <si>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</si>
  <si>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</si>
  <si>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</si>
  <si>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</si>
  <si>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</si>
  <si>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</si>
  <si>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</si>
  <si>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</si>
  <si>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</si>
  <si>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</si>
  <si>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</si>
  <si>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</si>
  <si>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</si>
  <si>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</si>
  <si>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</si>
  <si>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</si>
  <si>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</si>
  <si>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</si>
  <si>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</si>
  <si>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</si>
  <si>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</si>
  <si>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</si>
  <si>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</si>
  <si>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</si>
  <si>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</si>
  <si>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</si>
  <si>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</si>
  <si>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</si>
  <si>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</si>
  <si>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</si>
  <si>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B402</t>
  </si>
  <si>
    <t>B403</t>
  </si>
  <si>
    <t>B404</t>
  </si>
  <si>
    <t>B405</t>
  </si>
  <si>
    <t>Kiszámlázott általános forgalmi adó</t>
  </si>
  <si>
    <t>B406</t>
  </si>
  <si>
    <t>B407</t>
  </si>
  <si>
    <t>B408</t>
  </si>
  <si>
    <t>B409</t>
  </si>
  <si>
    <t>B410</t>
  </si>
  <si>
    <t xml:space="preserve">Működési bevételek </t>
  </si>
  <si>
    <t>B4</t>
  </si>
  <si>
    <t>B51</t>
  </si>
  <si>
    <t>B52</t>
  </si>
  <si>
    <t>B53</t>
  </si>
  <si>
    <t>B54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</si>
  <si>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</si>
  <si>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</si>
  <si>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</si>
  <si>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</si>
  <si>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</si>
  <si>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</si>
  <si>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</si>
  <si>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</si>
  <si>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</si>
  <si>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</si>
  <si>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</si>
  <si>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</si>
  <si>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</si>
  <si>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</si>
  <si>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</si>
  <si>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</si>
  <si>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</si>
  <si>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</si>
  <si>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</si>
  <si>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</si>
  <si>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</si>
  <si>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</si>
  <si>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</si>
  <si>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</si>
  <si>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</si>
  <si>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</si>
  <si>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</si>
  <si>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</si>
  <si>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</si>
  <si>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</si>
  <si>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</si>
  <si>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</si>
  <si>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</si>
  <si>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</si>
  <si>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</si>
  <si>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</si>
  <si>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</si>
  <si>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</si>
  <si>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</si>
  <si>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</si>
  <si>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</si>
  <si>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</si>
  <si>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</si>
  <si>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</si>
  <si>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</si>
  <si>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</si>
  <si>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B814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</si>
  <si>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</si>
  <si>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</si>
  <si>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</si>
  <si>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</si>
  <si>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</si>
  <si>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</si>
  <si>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</si>
  <si>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</si>
  <si>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B821</t>
  </si>
  <si>
    <t>Befektetési célú külföldi értékpapírok beváltása, értékesítése</t>
  </si>
  <si>
    <t>B822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</si>
  <si>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</si>
  <si>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</si>
  <si>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</si>
  <si>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</si>
  <si>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</si>
  <si>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B83</t>
  </si>
  <si>
    <t xml:space="preserve">Finanszírozási bevételek </t>
  </si>
  <si>
    <t>B8</t>
  </si>
  <si>
    <t>Önkormányzat</t>
  </si>
  <si>
    <t>Nefelejcs óvoda</t>
  </si>
  <si>
    <t>Közös Hivatal</t>
  </si>
  <si>
    <t>ÖNKORMÁNYZAT ÖSSZESEN</t>
  </si>
  <si>
    <t xml:space="preserve">NEFELEJCS ÓVODA </t>
  </si>
  <si>
    <t>KÖZÖS HIVATAL  ÖSSZESEN</t>
  </si>
  <si>
    <t xml:space="preserve"> ÖSSZESEN</t>
  </si>
  <si>
    <t>KÖZÖS HIVATAL ÖSSZESEN</t>
  </si>
  <si>
    <t>ÖNKORMÁNYZAT</t>
  </si>
  <si>
    <t>NEFELEJCS ÓVODA ÖSSZESEN</t>
  </si>
  <si>
    <t>K5.1.Ebből tartalék</t>
  </si>
  <si>
    <t>B.1. Ebből előző évi költségvetési maradvány</t>
  </si>
  <si>
    <t>Intézmény finanszírozás</t>
  </si>
  <si>
    <t>Sopronkövesd község Önkormányzatának , Sopronkövesdi Nefelejcs Óvodának és a Sopronkövesdi Közös Önkormányzati Hivatalának 2014. évi tervezett bevételei</t>
  </si>
  <si>
    <t xml:space="preserve"> </t>
  </si>
  <si>
    <t>adatok e Ft</t>
  </si>
  <si>
    <t>Szakfeladat megnevezése</t>
  </si>
  <si>
    <t>Felhalmozási bevétel</t>
  </si>
  <si>
    <t>Működési bevétel ÁFÁ-val</t>
  </si>
  <si>
    <t>Támogatás államháztartáson belülről</t>
  </si>
  <si>
    <t>Pénzeszközátvétel</t>
  </si>
  <si>
    <t>Finanszírozási bevétel</t>
  </si>
  <si>
    <t>Előző évi költségvetési maradvány igénybevétele</t>
  </si>
  <si>
    <t xml:space="preserve">működési céli </t>
  </si>
  <si>
    <t>felhalmozási célú</t>
  </si>
  <si>
    <t>működési célú</t>
  </si>
  <si>
    <t xml:space="preserve">felhalmozási célú </t>
  </si>
  <si>
    <t>Szennyvíz gyűjtése, tisztítása elhelyezése</t>
  </si>
  <si>
    <t>Iskolai intézményi étkeztetés</t>
  </si>
  <si>
    <t>Szabadkapacitás terhére végzett nem haszonszerző tevékenység</t>
  </si>
  <si>
    <t>Önkormányzati vagyonnal való gazdálkodással kapcs. feladatok</t>
  </si>
  <si>
    <t>Önkormányzatok és hivatalok jogalk. és ig. feladatai</t>
  </si>
  <si>
    <t>Város-, községgazd. m.n.s.szolgáltatások</t>
  </si>
  <si>
    <t xml:space="preserve">Önkormányzatok elszámolásai a központi költségvetéssel </t>
  </si>
  <si>
    <t>Ifjúság egészségügyi gondozása</t>
  </si>
  <si>
    <t>Gyermekek napközbeni ellátása (családi napközi)</t>
  </si>
  <si>
    <t>Szociális étkeztetés</t>
  </si>
  <si>
    <t>Köztemető fenntartás</t>
  </si>
  <si>
    <t>Önkormányzat összesen:</t>
  </si>
  <si>
    <t>Óvodai ellátás</t>
  </si>
  <si>
    <t>Sopronkövesd község Önkormányzatának, Sopronkövesdi Nefelejcs Óvodának és a Sopronkövesdi Közös Önkormányzati Hivatalnak</t>
  </si>
  <si>
    <t xml:space="preserve"> 2014. évi kiadási előirányzatai</t>
  </si>
  <si>
    <t>Szekfeladat megnevezése</t>
  </si>
  <si>
    <t>Beruházási kiadás</t>
  </si>
  <si>
    <t>Személyi juttatás</t>
  </si>
  <si>
    <t>Járulékok</t>
  </si>
  <si>
    <t>Dologi kiadás ÁFÁ-val</t>
  </si>
  <si>
    <t>Működési pénzeszköz átadás</t>
  </si>
  <si>
    <t>Intézmény finansziro-zás</t>
  </si>
  <si>
    <t>Ellátottak pénzbeni juttatásai</t>
  </si>
  <si>
    <t>Tartalék</t>
  </si>
  <si>
    <t>Államháztartáson belülre</t>
  </si>
  <si>
    <t>Államháztartáson kívülre</t>
  </si>
  <si>
    <t>Közutak, hidak, alagutak üzemeltetése</t>
  </si>
  <si>
    <t>Szabad kapacitás terhére végzett, nem haszonszerző tevékenység</t>
  </si>
  <si>
    <t>Zöldterületek- kezelése</t>
  </si>
  <si>
    <t>Önkormányzati jogalkotás</t>
  </si>
  <si>
    <t>Közvilágítás</t>
  </si>
  <si>
    <t>Támogatási célú finanszírozási műveletek</t>
  </si>
  <si>
    <t xml:space="preserve">Általános iskolai tanulók nev, okt. </t>
  </si>
  <si>
    <t>Hallgatói ösztöndíjak</t>
  </si>
  <si>
    <t>Család- és nővédelmi eü.gond.</t>
  </si>
  <si>
    <t>Ifjúság-egészségügyi gondozás</t>
  </si>
  <si>
    <t>Ápolási díj méltányossági</t>
  </si>
  <si>
    <t>Háziorvosi ügyeleti ellátás</t>
  </si>
  <si>
    <t>Elhunyt személyek hátramaradottainak tám.</t>
  </si>
  <si>
    <t>Egyéb szociális, pénzbeli és természetbeni tám.</t>
  </si>
  <si>
    <t>Gyermekek napközbeni ellátása (Családi napközi)</t>
  </si>
  <si>
    <t>Házi segítségnyújtás</t>
  </si>
  <si>
    <t>Lakáshoz jutást segítő támogatás</t>
  </si>
  <si>
    <t>Civil szervezetek tám.</t>
  </si>
  <si>
    <t xml:space="preserve">Könyvtári szolgáltatások </t>
  </si>
  <si>
    <t>Közművelődési tevékenységek és támogatásuk</t>
  </si>
  <si>
    <t>Sportlétesítmények működtetése és fejlesztése</t>
  </si>
  <si>
    <t>Önkormányzat összesen</t>
  </si>
  <si>
    <t>Ifjusági labdarugó csapat támogatása</t>
  </si>
  <si>
    <t>Egyéb támogatások (évközben felmerülő)</t>
  </si>
  <si>
    <t xml:space="preserve"> Sopronkövesd Községi Önkormányzat 2014. évi költségvetése</t>
  </si>
  <si>
    <t>Sopronkövesd Községi Önkormányzat 2014. évi költségvetése</t>
  </si>
  <si>
    <t>1.1.sz. melléklet.</t>
  </si>
  <si>
    <t>2. 1.sz. mell.</t>
  </si>
  <si>
    <t xml:space="preserve">3.1. melléklet     </t>
  </si>
  <si>
    <t>3.2. melléklet</t>
  </si>
  <si>
    <t>4.1.sz. mell.</t>
  </si>
  <si>
    <t>5.1. sz. mell.</t>
  </si>
  <si>
    <t>2.2. sz.mell.</t>
  </si>
  <si>
    <t>1.2. sz. mell.</t>
  </si>
  <si>
    <t xml:space="preserve"> Sopronkövesdi Községi Önkormányzat 2014. évi költségvetése</t>
  </si>
  <si>
    <t>6.1. sz. mell.</t>
  </si>
  <si>
    <t>7.1. sz. mell.</t>
  </si>
  <si>
    <t>8.1.sz. mell.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</si>
</sst>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\ ##########"/>
    <numFmt numFmtId="174" formatCode="0__"/>
  </numFmts>
  <fonts count="99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0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"/>
      <family val="2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0"/>
      <color indexed="8"/>
      <name val="Times New Roman CE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Arial CE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2" borderId="7" applyNumberFormat="0" applyFont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4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23" xfId="67" applyFont="1" applyFill="1" applyBorder="1" applyAlignment="1" applyProtection="1">
      <alignment horizontal="center" vertical="center" wrapText="1"/>
      <protection/>
    </xf>
    <xf numFmtId="0" fontId="5" fillId="0" borderId="24" xfId="67" applyFont="1" applyFill="1" applyBorder="1" applyAlignment="1" applyProtection="1">
      <alignment horizontal="center" vertical="center"/>
      <protection/>
    </xf>
    <xf numFmtId="0" fontId="5" fillId="0" borderId="25" xfId="67" applyFont="1" applyFill="1" applyBorder="1" applyAlignment="1" applyProtection="1">
      <alignment horizontal="center" vertical="center"/>
      <protection/>
    </xf>
    <xf numFmtId="0" fontId="7" fillId="0" borderId="0" xfId="67" applyFill="1" applyProtection="1">
      <alignment/>
      <protection/>
    </xf>
    <xf numFmtId="0" fontId="15" fillId="0" borderId="10" xfId="67" applyFont="1" applyFill="1" applyBorder="1" applyAlignment="1" applyProtection="1">
      <alignment horizontal="left" vertical="center" indent="1"/>
      <protection/>
    </xf>
    <xf numFmtId="0" fontId="7" fillId="0" borderId="0" xfId="67" applyFill="1" applyAlignment="1" applyProtection="1">
      <alignment vertical="center"/>
      <protection/>
    </xf>
    <xf numFmtId="0" fontId="15" fillId="0" borderId="26" xfId="67" applyFont="1" applyFill="1" applyBorder="1" applyAlignment="1" applyProtection="1">
      <alignment horizontal="left" vertical="center" indent="1"/>
      <protection/>
    </xf>
    <xf numFmtId="164" fontId="15" fillId="0" borderId="27" xfId="67" applyNumberFormat="1" applyFont="1" applyFill="1" applyBorder="1" applyAlignment="1" applyProtection="1">
      <alignment vertical="center"/>
      <protection locked="0"/>
    </xf>
    <xf numFmtId="164" fontId="15" fillId="0" borderId="28" xfId="67" applyNumberFormat="1" applyFont="1" applyFill="1" applyBorder="1" applyAlignment="1" applyProtection="1">
      <alignment vertical="center"/>
      <protection/>
    </xf>
    <xf numFmtId="0" fontId="15" fillId="0" borderId="12" xfId="67" applyFont="1" applyFill="1" applyBorder="1" applyAlignment="1" applyProtection="1">
      <alignment horizontal="left" vertical="center" indent="1"/>
      <protection/>
    </xf>
    <xf numFmtId="164" fontId="15" fillId="0" borderId="20" xfId="67" applyNumberFormat="1" applyFont="1" applyFill="1" applyBorder="1" applyAlignment="1" applyProtection="1">
      <alignment vertical="center"/>
      <protection locked="0"/>
    </xf>
    <xf numFmtId="0" fontId="7" fillId="0" borderId="0" xfId="67" applyFill="1" applyAlignment="1" applyProtection="1">
      <alignment vertical="center"/>
      <protection locked="0"/>
    </xf>
    <xf numFmtId="164" fontId="15" fillId="0" borderId="29" xfId="67" applyNumberFormat="1" applyFont="1" applyFill="1" applyBorder="1" applyAlignment="1" applyProtection="1">
      <alignment vertical="center"/>
      <protection locked="0"/>
    </xf>
    <xf numFmtId="164" fontId="15" fillId="0" borderId="19" xfId="67" applyNumberFormat="1" applyFont="1" applyFill="1" applyBorder="1" applyAlignment="1" applyProtection="1">
      <alignment vertical="center"/>
      <protection/>
    </xf>
    <xf numFmtId="164" fontId="13" fillId="0" borderId="11" xfId="67" applyNumberFormat="1" applyFont="1" applyFill="1" applyBorder="1" applyAlignment="1" applyProtection="1">
      <alignment vertical="center"/>
      <protection/>
    </xf>
    <xf numFmtId="164" fontId="13" fillId="0" borderId="13" xfId="67" applyNumberFormat="1" applyFont="1" applyFill="1" applyBorder="1" applyAlignment="1" applyProtection="1">
      <alignment vertical="center"/>
      <protection/>
    </xf>
    <xf numFmtId="0" fontId="15" fillId="0" borderId="30" xfId="67" applyFont="1" applyFill="1" applyBorder="1" applyAlignment="1" applyProtection="1">
      <alignment horizontal="left" vertical="center" indent="1"/>
      <protection/>
    </xf>
    <xf numFmtId="0" fontId="13" fillId="0" borderId="10" xfId="67" applyFont="1" applyFill="1" applyBorder="1" applyAlignment="1" applyProtection="1">
      <alignment horizontal="left" vertical="center" indent="1"/>
      <protection/>
    </xf>
    <xf numFmtId="164" fontId="13" fillId="0" borderId="11" xfId="67" applyNumberFormat="1" applyFont="1" applyFill="1" applyBorder="1" applyProtection="1">
      <alignment/>
      <protection/>
    </xf>
    <xf numFmtId="164" fontId="13" fillId="0" borderId="13" xfId="67" applyNumberFormat="1" applyFont="1" applyFill="1" applyBorder="1" applyProtection="1">
      <alignment/>
      <protection/>
    </xf>
    <xf numFmtId="0" fontId="7" fillId="0" borderId="0" xfId="67" applyFill="1" applyProtection="1">
      <alignment/>
      <protection locked="0"/>
    </xf>
    <xf numFmtId="0" fontId="0" fillId="0" borderId="0" xfId="67" applyFont="1" applyFill="1" applyProtection="1">
      <alignment/>
      <protection/>
    </xf>
    <xf numFmtId="0" fontId="19" fillId="0" borderId="0" xfId="67" applyFont="1" applyFill="1" applyProtection="1">
      <alignment/>
      <protection locked="0"/>
    </xf>
    <xf numFmtId="0" fontId="4" fillId="0" borderId="0" xfId="67" applyFont="1" applyFill="1" applyProtection="1">
      <alignment/>
      <protection locked="0"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9" xfId="0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left" vertical="center" wrapText="1" indent="1"/>
      <protection/>
    </xf>
    <xf numFmtId="0" fontId="17" fillId="0" borderId="32" xfId="0" applyFont="1" applyFill="1" applyBorder="1" applyAlignment="1" applyProtection="1">
      <alignment horizontal="left" vertical="center" wrapText="1" indent="1"/>
      <protection/>
    </xf>
    <xf numFmtId="0" fontId="17" fillId="0" borderId="32" xfId="0" applyFont="1" applyFill="1" applyBorder="1" applyAlignment="1" applyProtection="1">
      <alignment horizontal="left" vertical="center" wrapText="1" indent="8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0" fontId="15" fillId="0" borderId="20" xfId="67" applyFont="1" applyFill="1" applyBorder="1" applyAlignment="1" applyProtection="1">
      <alignment horizontal="left" vertical="center" indent="1"/>
      <protection/>
    </xf>
    <xf numFmtId="0" fontId="15" fillId="0" borderId="29" xfId="67" applyFont="1" applyFill="1" applyBorder="1" applyAlignment="1" applyProtection="1">
      <alignment horizontal="left" vertical="center" wrapText="1" indent="1"/>
      <protection/>
    </xf>
    <xf numFmtId="0" fontId="15" fillId="0" borderId="20" xfId="67" applyFont="1" applyFill="1" applyBorder="1" applyAlignment="1" applyProtection="1">
      <alignment horizontal="left" vertical="center" wrapText="1" indent="1"/>
      <protection/>
    </xf>
    <xf numFmtId="0" fontId="15" fillId="0" borderId="29" xfId="67" applyFont="1" applyFill="1" applyBorder="1" applyAlignment="1" applyProtection="1">
      <alignment horizontal="left" vertical="center" indent="1"/>
      <protection/>
    </xf>
    <xf numFmtId="0" fontId="5" fillId="0" borderId="11" xfId="67" applyFont="1" applyFill="1" applyBorder="1" applyAlignment="1" applyProtection="1">
      <alignment horizontal="left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Alignment="1">
      <alignment horizont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7" xfId="67" applyFont="1" applyFill="1" applyBorder="1" applyAlignment="1" applyProtection="1">
      <alignment horizontal="left" vertical="center" wrapText="1" indent="1"/>
      <protection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164" fontId="13" fillId="0" borderId="44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4" xfId="0" applyNumberFormat="1" applyFont="1" applyFill="1" applyBorder="1" applyAlignment="1" applyProtection="1">
      <alignment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5" xfId="0" applyNumberFormat="1" applyFont="1" applyFill="1" applyBorder="1" applyAlignment="1" applyProtection="1">
      <alignment vertical="center" wrapText="1"/>
      <protection locked="0"/>
    </xf>
    <xf numFmtId="164" fontId="5" fillId="0" borderId="45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31" fillId="0" borderId="0" xfId="61" applyNumberFormat="1" applyFont="1" applyFill="1" applyBorder="1" applyAlignment="1" applyProtection="1">
      <alignment wrapText="1"/>
      <protection locked="0"/>
    </xf>
    <xf numFmtId="0" fontId="25" fillId="0" borderId="0" xfId="61" applyNumberFormat="1" applyFont="1" applyFill="1" applyBorder="1" applyAlignment="1" applyProtection="1">
      <alignment wrapText="1"/>
      <protection locked="0"/>
    </xf>
    <xf numFmtId="0" fontId="51" fillId="0" borderId="0" xfId="61" applyFont="1" applyAlignment="1">
      <alignment wrapText="1"/>
      <protection/>
    </xf>
    <xf numFmtId="0" fontId="80" fillId="0" borderId="0" xfId="61" applyAlignment="1">
      <alignment wrapText="1"/>
      <protection/>
    </xf>
    <xf numFmtId="0" fontId="80" fillId="0" borderId="0" xfId="61">
      <alignment/>
      <protection/>
    </xf>
    <xf numFmtId="3" fontId="80" fillId="0" borderId="0" xfId="61" applyNumberFormat="1">
      <alignment/>
      <protection/>
    </xf>
    <xf numFmtId="0" fontId="80" fillId="0" borderId="0" xfId="61" applyAlignment="1">
      <alignment horizontal="right"/>
      <protection/>
    </xf>
    <xf numFmtId="0" fontId="33" fillId="0" borderId="20" xfId="61" applyFont="1" applyFill="1" applyBorder="1" applyAlignment="1">
      <alignment horizontal="center" vertical="center"/>
      <protection/>
    </xf>
    <xf numFmtId="0" fontId="33" fillId="0" borderId="20" xfId="61" applyFont="1" applyFill="1" applyBorder="1" applyAlignment="1">
      <alignment wrapText="1"/>
      <protection/>
    </xf>
    <xf numFmtId="3" fontId="33" fillId="0" borderId="20" xfId="61" applyNumberFormat="1" applyFont="1" applyBorder="1" applyAlignment="1">
      <alignment horizontal="center" vertical="center" wrapText="1"/>
      <protection/>
    </xf>
    <xf numFmtId="0" fontId="33" fillId="0" borderId="20" xfId="61" applyFont="1" applyBorder="1" applyAlignment="1">
      <alignment horizontal="center" vertical="center" wrapText="1"/>
      <protection/>
    </xf>
    <xf numFmtId="0" fontId="53" fillId="0" borderId="0" xfId="61" applyFont="1" applyAlignment="1">
      <alignment/>
      <protection/>
    </xf>
    <xf numFmtId="0" fontId="34" fillId="0" borderId="20" xfId="61" applyFont="1" applyFill="1" applyBorder="1" applyAlignment="1">
      <alignment horizontal="left" vertical="center" wrapText="1"/>
      <protection/>
    </xf>
    <xf numFmtId="0" fontId="35" fillId="0" borderId="20" xfId="61" applyFont="1" applyFill="1" applyBorder="1" applyAlignment="1">
      <alignment horizontal="left" vertical="center"/>
      <protection/>
    </xf>
    <xf numFmtId="3" fontId="80" fillId="0" borderId="20" xfId="61" applyNumberFormat="1" applyBorder="1">
      <alignment/>
      <protection/>
    </xf>
    <xf numFmtId="0" fontId="36" fillId="0" borderId="20" xfId="61" applyFont="1" applyFill="1" applyBorder="1" applyAlignment="1">
      <alignment horizontal="left" vertical="center" wrapText="1"/>
      <protection/>
    </xf>
    <xf numFmtId="0" fontId="37" fillId="0" borderId="20" xfId="61" applyFont="1" applyFill="1" applyBorder="1" applyAlignment="1">
      <alignment horizontal="left" vertical="center"/>
      <protection/>
    </xf>
    <xf numFmtId="3" fontId="26" fillId="0" borderId="20" xfId="61" applyNumberFormat="1" applyFont="1" applyBorder="1">
      <alignment/>
      <protection/>
    </xf>
    <xf numFmtId="3" fontId="38" fillId="0" borderId="20" xfId="61" applyNumberFormat="1" applyFont="1" applyBorder="1">
      <alignment/>
      <protection/>
    </xf>
    <xf numFmtId="0" fontId="34" fillId="0" borderId="27" xfId="61" applyFont="1" applyFill="1" applyBorder="1" applyAlignment="1">
      <alignment horizontal="left" vertical="center" wrapText="1"/>
      <protection/>
    </xf>
    <xf numFmtId="0" fontId="37" fillId="0" borderId="20" xfId="61" applyFont="1" applyFill="1" applyBorder="1" applyAlignment="1">
      <alignment horizontal="left" vertical="center" wrapText="1"/>
      <protection/>
    </xf>
    <xf numFmtId="0" fontId="39" fillId="33" borderId="20" xfId="61" applyFont="1" applyFill="1" applyBorder="1" applyAlignment="1">
      <alignment horizontal="left" vertical="center" wrapText="1"/>
      <protection/>
    </xf>
    <xf numFmtId="0" fontId="37" fillId="33" borderId="20" xfId="61" applyFont="1" applyFill="1" applyBorder="1" applyAlignment="1">
      <alignment horizontal="left" vertical="center"/>
      <protection/>
    </xf>
    <xf numFmtId="3" fontId="26" fillId="0" borderId="20" xfId="61" applyNumberFormat="1" applyFont="1" applyBorder="1">
      <alignment/>
      <protection/>
    </xf>
    <xf numFmtId="0" fontId="26" fillId="0" borderId="0" xfId="61" applyFont="1">
      <alignment/>
      <protection/>
    </xf>
    <xf numFmtId="0" fontId="41" fillId="0" borderId="20" xfId="61" applyFont="1" applyBorder="1">
      <alignment/>
      <protection/>
    </xf>
    <xf numFmtId="0" fontId="35" fillId="0" borderId="20" xfId="61" applyFont="1" applyFill="1" applyBorder="1" applyAlignment="1">
      <alignment horizontal="left" vertical="center" wrapText="1"/>
      <protection/>
    </xf>
    <xf numFmtId="0" fontId="41" fillId="0" borderId="0" xfId="61" applyFont="1">
      <alignment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0" fontId="80" fillId="0" borderId="20" xfId="61" applyBorder="1">
      <alignment/>
      <protection/>
    </xf>
    <xf numFmtId="0" fontId="34" fillId="0" borderId="20" xfId="61" applyFont="1" applyFill="1" applyBorder="1" applyAlignment="1">
      <alignment horizontal="center" vertical="center" wrapText="1"/>
      <protection/>
    </xf>
    <xf numFmtId="0" fontId="36" fillId="0" borderId="20" xfId="66" applyFont="1" applyFill="1" applyBorder="1" applyAlignment="1">
      <alignment horizontal="left" vertical="center" wrapText="1"/>
      <protection/>
    </xf>
    <xf numFmtId="0" fontId="34" fillId="0" borderId="20" xfId="66" applyFont="1" applyFill="1" applyBorder="1" applyAlignment="1">
      <alignment horizontal="left" vertical="center" wrapText="1"/>
      <protection/>
    </xf>
    <xf numFmtId="0" fontId="26" fillId="0" borderId="20" xfId="61" applyFont="1" applyBorder="1">
      <alignment/>
      <protection/>
    </xf>
    <xf numFmtId="0" fontId="40" fillId="0" borderId="20" xfId="61" applyFont="1" applyFill="1" applyBorder="1" applyAlignment="1">
      <alignment vertical="center" wrapText="1"/>
      <protection/>
    </xf>
    <xf numFmtId="0" fontId="36" fillId="0" borderId="20" xfId="61" applyFont="1" applyFill="1" applyBorder="1" applyAlignment="1">
      <alignment horizontal="center" vertical="center" wrapText="1"/>
      <protection/>
    </xf>
    <xf numFmtId="0" fontId="37" fillId="0" borderId="20" xfId="61" applyFont="1" applyBorder="1" applyAlignment="1">
      <alignment wrapText="1"/>
      <protection/>
    </xf>
    <xf numFmtId="0" fontId="80" fillId="0" borderId="0" xfId="61" applyAlignment="1">
      <alignment/>
      <protection/>
    </xf>
    <xf numFmtId="0" fontId="44" fillId="0" borderId="0" xfId="61" applyFont="1">
      <alignment/>
      <protection/>
    </xf>
    <xf numFmtId="0" fontId="37" fillId="0" borderId="20" xfId="61" applyFont="1" applyFill="1" applyBorder="1" applyAlignment="1">
      <alignment horizontal="center" vertical="center"/>
      <protection/>
    </xf>
    <xf numFmtId="0" fontId="37" fillId="0" borderId="20" xfId="61" applyFont="1" applyFill="1" applyBorder="1" applyAlignment="1">
      <alignment horizontal="center" vertical="center" wrapText="1"/>
      <protection/>
    </xf>
    <xf numFmtId="0" fontId="35" fillId="0" borderId="20" xfId="61" applyFont="1" applyBorder="1" applyAlignment="1">
      <alignment horizontal="center" wrapText="1"/>
      <protection/>
    </xf>
    <xf numFmtId="0" fontId="35" fillId="0" borderId="20" xfId="61" applyFont="1" applyFill="1" applyBorder="1" applyAlignment="1">
      <alignment vertical="center"/>
      <protection/>
    </xf>
    <xf numFmtId="0" fontId="35" fillId="0" borderId="20" xfId="61" applyNumberFormat="1" applyFont="1" applyFill="1" applyBorder="1" applyAlignment="1">
      <alignment vertical="center"/>
      <protection/>
    </xf>
    <xf numFmtId="173" fontId="35" fillId="0" borderId="20" xfId="61" applyNumberFormat="1" applyFont="1" applyFill="1" applyBorder="1" applyAlignment="1">
      <alignment vertical="center"/>
      <protection/>
    </xf>
    <xf numFmtId="0" fontId="35" fillId="0" borderId="20" xfId="61" applyFont="1" applyFill="1" applyBorder="1" applyAlignment="1">
      <alignment vertical="center" wrapText="1"/>
      <protection/>
    </xf>
    <xf numFmtId="0" fontId="37" fillId="0" borderId="20" xfId="61" applyFont="1" applyFill="1" applyBorder="1" applyAlignment="1">
      <alignment vertical="center" wrapText="1"/>
      <protection/>
    </xf>
    <xf numFmtId="173" fontId="37" fillId="0" borderId="20" xfId="61" applyNumberFormat="1" applyFont="1" applyFill="1" applyBorder="1" applyAlignment="1">
      <alignment vertical="center"/>
      <protection/>
    </xf>
    <xf numFmtId="173" fontId="40" fillId="0" borderId="20" xfId="61" applyNumberFormat="1" applyFont="1" applyFill="1" applyBorder="1" applyAlignment="1">
      <alignment vertical="center"/>
      <protection/>
    </xf>
    <xf numFmtId="0" fontId="40" fillId="0" borderId="20" xfId="61" applyFont="1" applyFill="1" applyBorder="1" applyAlignment="1">
      <alignment horizontal="left" vertical="center" wrapText="1"/>
      <protection/>
    </xf>
    <xf numFmtId="0" fontId="35" fillId="34" borderId="20" xfId="61" applyFont="1" applyFill="1" applyBorder="1" applyAlignment="1">
      <alignment horizontal="left" vertical="center" wrapText="1"/>
      <protection/>
    </xf>
    <xf numFmtId="0" fontId="34" fillId="34" borderId="20" xfId="61" applyFont="1" applyFill="1" applyBorder="1" applyAlignment="1">
      <alignment horizontal="left" vertical="center" wrapText="1"/>
      <protection/>
    </xf>
    <xf numFmtId="0" fontId="46" fillId="0" borderId="20" xfId="61" applyFont="1" applyFill="1" applyBorder="1" applyAlignment="1">
      <alignment horizontal="left" vertical="center" wrapText="1"/>
      <protection/>
    </xf>
    <xf numFmtId="0" fontId="34" fillId="0" borderId="20" xfId="61" applyFont="1" applyFill="1" applyBorder="1" applyAlignment="1">
      <alignment vertical="center" wrapText="1"/>
      <protection/>
    </xf>
    <xf numFmtId="0" fontId="34" fillId="0" borderId="20" xfId="61" applyFont="1" applyFill="1" applyBorder="1" applyAlignment="1">
      <alignment vertical="center"/>
      <protection/>
    </xf>
    <xf numFmtId="0" fontId="47" fillId="35" borderId="20" xfId="61" applyFont="1" applyFill="1" applyBorder="1">
      <alignment/>
      <protection/>
    </xf>
    <xf numFmtId="174" fontId="35" fillId="0" borderId="20" xfId="61" applyNumberFormat="1" applyFont="1" applyFill="1" applyBorder="1" applyAlignment="1">
      <alignment horizontal="left" vertical="center"/>
      <protection/>
    </xf>
    <xf numFmtId="0" fontId="40" fillId="0" borderId="20" xfId="61" applyFont="1" applyFill="1" applyBorder="1" applyAlignment="1">
      <alignment horizontal="left" vertical="center"/>
      <protection/>
    </xf>
    <xf numFmtId="0" fontId="48" fillId="36" borderId="20" xfId="61" applyFont="1" applyFill="1" applyBorder="1" applyAlignment="1">
      <alignment horizontal="left" vertical="center"/>
      <protection/>
    </xf>
    <xf numFmtId="173" fontId="48" fillId="36" borderId="20" xfId="61" applyNumberFormat="1" applyFont="1" applyFill="1" applyBorder="1" applyAlignment="1">
      <alignment vertical="center"/>
      <protection/>
    </xf>
    <xf numFmtId="0" fontId="80" fillId="0" borderId="0" xfId="61" applyBorder="1">
      <alignment/>
      <protection/>
    </xf>
    <xf numFmtId="0" fontId="49" fillId="0" borderId="20" xfId="61" applyFont="1" applyFill="1" applyBorder="1" applyAlignment="1">
      <alignment horizontal="left" vertical="center" wrapText="1"/>
      <protection/>
    </xf>
    <xf numFmtId="0" fontId="49" fillId="0" borderId="0" xfId="61" applyFont="1" applyFill="1" applyBorder="1" applyAlignment="1">
      <alignment horizontal="left" vertical="center" wrapText="1"/>
      <protection/>
    </xf>
    <xf numFmtId="0" fontId="34" fillId="0" borderId="20" xfId="61" applyFont="1" applyFill="1" applyBorder="1" applyAlignment="1">
      <alignment horizontal="left" vertical="center"/>
      <protection/>
    </xf>
    <xf numFmtId="0" fontId="42" fillId="0" borderId="0" xfId="61" applyFont="1" applyFill="1" applyBorder="1" applyAlignment="1">
      <alignment horizontal="left" vertical="center"/>
      <protection/>
    </xf>
    <xf numFmtId="0" fontId="36" fillId="0" borderId="20" xfId="61" applyFont="1" applyFill="1" applyBorder="1" applyAlignment="1">
      <alignment horizontal="left" vertical="center"/>
      <protection/>
    </xf>
    <xf numFmtId="0" fontId="49" fillId="0" borderId="20" xfId="61" applyFont="1" applyFill="1" applyBorder="1" applyAlignment="1">
      <alignment horizontal="left" vertical="center"/>
      <protection/>
    </xf>
    <xf numFmtId="0" fontId="49" fillId="0" borderId="0" xfId="61" applyFont="1" applyFill="1" applyBorder="1" applyAlignment="1">
      <alignment horizontal="left" vertical="center"/>
      <protection/>
    </xf>
    <xf numFmtId="0" fontId="46" fillId="0" borderId="20" xfId="61" applyFont="1" applyFill="1" applyBorder="1" applyAlignment="1">
      <alignment horizontal="left" vertical="center"/>
      <protection/>
    </xf>
    <xf numFmtId="0" fontId="39" fillId="36" borderId="20" xfId="61" applyFont="1" applyFill="1" applyBorder="1" applyAlignment="1">
      <alignment horizontal="left" vertical="center"/>
      <protection/>
    </xf>
    <xf numFmtId="0" fontId="48" fillId="36" borderId="20" xfId="61" applyFont="1" applyFill="1" applyBorder="1" applyAlignment="1">
      <alignment horizontal="left" vertical="center" wrapText="1"/>
      <protection/>
    </xf>
    <xf numFmtId="0" fontId="48" fillId="37" borderId="20" xfId="61" applyFont="1" applyFill="1" applyBorder="1">
      <alignment/>
      <protection/>
    </xf>
    <xf numFmtId="0" fontId="50" fillId="37" borderId="20" xfId="61" applyFont="1" applyFill="1" applyBorder="1">
      <alignment/>
      <protection/>
    </xf>
    <xf numFmtId="0" fontId="39" fillId="36" borderId="20" xfId="61" applyFont="1" applyFill="1" applyBorder="1" applyAlignment="1">
      <alignment horizontal="left" vertical="center" wrapText="1"/>
      <protection/>
    </xf>
    <xf numFmtId="0" fontId="48" fillId="38" borderId="20" xfId="61" applyFont="1" applyFill="1" applyBorder="1">
      <alignment/>
      <protection/>
    </xf>
    <xf numFmtId="0" fontId="48" fillId="38" borderId="20" xfId="61" applyFont="1" applyFill="1" applyBorder="1" applyAlignment="1">
      <alignment horizontal="left" vertical="center"/>
      <protection/>
    </xf>
    <xf numFmtId="0" fontId="41" fillId="0" borderId="34" xfId="61" applyFont="1" applyBorder="1">
      <alignment/>
      <protection/>
    </xf>
    <xf numFmtId="0" fontId="40" fillId="0" borderId="34" xfId="61" applyFont="1" applyBorder="1">
      <alignment/>
      <protection/>
    </xf>
    <xf numFmtId="0" fontId="40" fillId="37" borderId="34" xfId="61" applyFont="1" applyFill="1" applyBorder="1">
      <alignment/>
      <protection/>
    </xf>
    <xf numFmtId="3" fontId="40" fillId="0" borderId="20" xfId="61" applyNumberFormat="1" applyFont="1" applyBorder="1">
      <alignment/>
      <protection/>
    </xf>
    <xf numFmtId="3" fontId="41" fillId="0" borderId="20" xfId="61" applyNumberFormat="1" applyFont="1" applyBorder="1">
      <alignment/>
      <protection/>
    </xf>
    <xf numFmtId="3" fontId="41" fillId="0" borderId="0" xfId="61" applyNumberFormat="1" applyFont="1">
      <alignment/>
      <protection/>
    </xf>
    <xf numFmtId="3" fontId="35" fillId="0" borderId="20" xfId="61" applyNumberFormat="1" applyFont="1" applyBorder="1" applyAlignment="1">
      <alignment horizontal="center" wrapText="1"/>
      <protection/>
    </xf>
    <xf numFmtId="3" fontId="34" fillId="0" borderId="20" xfId="61" applyNumberFormat="1" applyFont="1" applyFill="1" applyBorder="1" applyAlignment="1">
      <alignment horizontal="left" vertical="center" wrapText="1"/>
      <protection/>
    </xf>
    <xf numFmtId="3" fontId="36" fillId="0" borderId="20" xfId="61" applyNumberFormat="1" applyFont="1" applyFill="1" applyBorder="1" applyAlignment="1">
      <alignment horizontal="left" vertical="center" wrapText="1"/>
      <protection/>
    </xf>
    <xf numFmtId="3" fontId="34" fillId="0" borderId="20" xfId="61" applyNumberFormat="1" applyFont="1" applyFill="1" applyBorder="1" applyAlignment="1">
      <alignment horizontal="left" vertical="center"/>
      <protection/>
    </xf>
    <xf numFmtId="3" fontId="36" fillId="0" borderId="20" xfId="61" applyNumberFormat="1" applyFont="1" applyFill="1" applyBorder="1" applyAlignment="1">
      <alignment horizontal="left" vertical="center"/>
      <protection/>
    </xf>
    <xf numFmtId="3" fontId="80" fillId="0" borderId="0" xfId="61" applyNumberFormat="1" applyBorder="1">
      <alignment/>
      <protection/>
    </xf>
    <xf numFmtId="3" fontId="49" fillId="0" borderId="20" xfId="61" applyNumberFormat="1" applyFont="1" applyFill="1" applyBorder="1" applyAlignment="1">
      <alignment horizontal="left" vertical="center" wrapText="1"/>
      <protection/>
    </xf>
    <xf numFmtId="3" fontId="49" fillId="0" borderId="20" xfId="61" applyNumberFormat="1" applyFont="1" applyFill="1" applyBorder="1" applyAlignment="1">
      <alignment horizontal="left" vertical="center"/>
      <protection/>
    </xf>
    <xf numFmtId="3" fontId="36" fillId="0" borderId="20" xfId="61" applyNumberFormat="1" applyFont="1" applyFill="1" applyBorder="1" applyAlignment="1">
      <alignment horizontal="right" vertical="center"/>
      <protection/>
    </xf>
    <xf numFmtId="3" fontId="34" fillId="0" borderId="20" xfId="61" applyNumberFormat="1" applyFont="1" applyFill="1" applyBorder="1" applyAlignment="1">
      <alignment horizontal="right" vertical="center"/>
      <protection/>
    </xf>
    <xf numFmtId="0" fontId="40" fillId="0" borderId="20" xfId="61" applyFont="1" applyFill="1" applyBorder="1" applyAlignment="1">
      <alignment horizontal="center" vertical="center" wrapText="1"/>
      <protection/>
    </xf>
    <xf numFmtId="0" fontId="40" fillId="0" borderId="20" xfId="61" applyFont="1" applyBorder="1" applyAlignment="1">
      <alignment horizontal="center" vertical="center"/>
      <protection/>
    </xf>
    <xf numFmtId="164" fontId="7" fillId="0" borderId="0" xfId="67" applyNumberFormat="1" applyFill="1" applyAlignment="1" applyProtection="1">
      <alignment vertical="center"/>
      <protection locked="0"/>
    </xf>
    <xf numFmtId="0" fontId="54" fillId="0" borderId="0" xfId="62" applyNumberFormat="1" applyFont="1" applyFill="1" applyBorder="1" applyAlignment="1" applyProtection="1">
      <alignment/>
      <protection locked="0"/>
    </xf>
    <xf numFmtId="3" fontId="10" fillId="0" borderId="0" xfId="62" applyNumberFormat="1" applyFont="1" applyFill="1" applyBorder="1" applyAlignment="1" applyProtection="1">
      <alignment/>
      <protection locked="0"/>
    </xf>
    <xf numFmtId="0" fontId="10" fillId="0" borderId="0" xfId="62" applyNumberFormat="1" applyFont="1" applyFill="1" applyBorder="1" applyAlignment="1" applyProtection="1">
      <alignment/>
      <protection locked="0"/>
    </xf>
    <xf numFmtId="0" fontId="55" fillId="0" borderId="0" xfId="62" applyNumberFormat="1" applyFont="1" applyFill="1" applyBorder="1" applyAlignment="1" applyProtection="1">
      <alignment/>
      <protection locked="0"/>
    </xf>
    <xf numFmtId="49" fontId="56" fillId="0" borderId="0" xfId="62" applyNumberFormat="1" applyFont="1" applyFill="1" applyBorder="1" applyAlignment="1" applyProtection="1">
      <alignment/>
      <protection locked="0"/>
    </xf>
    <xf numFmtId="49" fontId="25" fillId="0" borderId="0" xfId="62" applyNumberFormat="1" applyFont="1" applyFill="1" applyBorder="1" applyAlignment="1" applyProtection="1">
      <alignment/>
      <protection locked="0"/>
    </xf>
    <xf numFmtId="0" fontId="25" fillId="0" borderId="0" xfId="62" applyNumberFormat="1" applyFont="1" applyFill="1" applyBorder="1" applyAlignment="1" applyProtection="1">
      <alignment/>
      <protection locked="0"/>
    </xf>
    <xf numFmtId="0" fontId="42" fillId="0" borderId="0" xfId="62" applyNumberFormat="1" applyFont="1" applyFill="1" applyBorder="1" applyAlignment="1" applyProtection="1">
      <alignment/>
      <protection locked="0"/>
    </xf>
    <xf numFmtId="49" fontId="57" fillId="0" borderId="20" xfId="62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62" applyNumberFormat="1" applyFont="1" applyFill="1" applyBorder="1" applyAlignment="1" applyProtection="1">
      <alignment/>
      <protection locked="0"/>
    </xf>
    <xf numFmtId="0" fontId="57" fillId="0" borderId="20" xfId="62" applyNumberFormat="1" applyFont="1" applyFill="1" applyBorder="1" applyAlignment="1" applyProtection="1">
      <alignment horizontal="center" vertical="center" wrapText="1"/>
      <protection locked="0"/>
    </xf>
    <xf numFmtId="0" fontId="33" fillId="0" borderId="46" xfId="62" applyFont="1" applyBorder="1" applyAlignment="1">
      <alignment wrapText="1"/>
      <protection/>
    </xf>
    <xf numFmtId="3" fontId="53" fillId="0" borderId="29" xfId="63" applyNumberFormat="1" applyFont="1" applyBorder="1" applyAlignment="1">
      <alignment vertical="center" wrapText="1"/>
      <protection/>
    </xf>
    <xf numFmtId="3" fontId="55" fillId="0" borderId="29" xfId="62" applyNumberFormat="1" applyFont="1" applyFill="1" applyBorder="1" applyAlignment="1" applyProtection="1">
      <alignment vertical="center"/>
      <protection locked="0"/>
    </xf>
    <xf numFmtId="3" fontId="10" fillId="0" borderId="29" xfId="62" applyNumberFormat="1" applyFont="1" applyFill="1" applyBorder="1" applyAlignment="1" applyProtection="1">
      <alignment vertical="center"/>
      <protection locked="0"/>
    </xf>
    <xf numFmtId="0" fontId="33" fillId="0" borderId="47" xfId="62" applyFont="1" applyBorder="1" applyAlignment="1">
      <alignment wrapText="1"/>
      <protection/>
    </xf>
    <xf numFmtId="3" fontId="53" fillId="0" borderId="20" xfId="63" applyNumberFormat="1" applyFont="1" applyBorder="1" applyAlignment="1">
      <alignment vertical="center" wrapText="1"/>
      <protection/>
    </xf>
    <xf numFmtId="3" fontId="55" fillId="0" borderId="20" xfId="62" applyNumberFormat="1" applyFont="1" applyFill="1" applyBorder="1" applyAlignment="1" applyProtection="1">
      <alignment vertical="center"/>
      <protection locked="0"/>
    </xf>
    <xf numFmtId="3" fontId="10" fillId="0" borderId="20" xfId="62" applyNumberFormat="1" applyFont="1" applyFill="1" applyBorder="1" applyAlignment="1" applyProtection="1">
      <alignment vertical="center"/>
      <protection locked="0"/>
    </xf>
    <xf numFmtId="0" fontId="59" fillId="39" borderId="20" xfId="62" applyFont="1" applyFill="1" applyBorder="1" applyAlignment="1">
      <alignment wrapText="1"/>
      <protection/>
    </xf>
    <xf numFmtId="0" fontId="25" fillId="0" borderId="0" xfId="62" applyNumberFormat="1" applyFont="1" applyFill="1" applyBorder="1" applyAlignment="1" applyProtection="1">
      <alignment horizontal="right"/>
      <protection locked="0"/>
    </xf>
    <xf numFmtId="0" fontId="59" fillId="0" borderId="47" xfId="62" applyFont="1" applyBorder="1" applyAlignment="1">
      <alignment wrapText="1"/>
      <protection/>
    </xf>
    <xf numFmtId="3" fontId="55" fillId="0" borderId="20" xfId="62" applyNumberFormat="1" applyFont="1" applyFill="1" applyBorder="1" applyAlignment="1" applyProtection="1">
      <alignment vertical="center" wrapText="1"/>
      <protection locked="0"/>
    </xf>
    <xf numFmtId="3" fontId="25" fillId="0" borderId="0" xfId="62" applyNumberFormat="1" applyFont="1" applyFill="1" applyBorder="1" applyAlignment="1" applyProtection="1">
      <alignment/>
      <protection locked="0"/>
    </xf>
    <xf numFmtId="0" fontId="10" fillId="0" borderId="20" xfId="62" applyNumberFormat="1" applyFont="1" applyFill="1" applyBorder="1" applyAlignment="1" applyProtection="1">
      <alignment wrapText="1"/>
      <protection locked="0"/>
    </xf>
    <xf numFmtId="3" fontId="60" fillId="0" borderId="0" xfId="62" applyNumberFormat="1" applyFont="1" applyFill="1" applyBorder="1" applyAlignment="1" applyProtection="1">
      <alignment/>
      <protection locked="0"/>
    </xf>
    <xf numFmtId="0" fontId="60" fillId="0" borderId="0" xfId="62" applyNumberFormat="1" applyFont="1" applyFill="1" applyBorder="1" applyAlignment="1" applyProtection="1">
      <alignment/>
      <protection locked="0"/>
    </xf>
    <xf numFmtId="0" fontId="10" fillId="0" borderId="20" xfId="62" applyNumberFormat="1" applyFont="1" applyFill="1" applyBorder="1" applyAlignment="1" applyProtection="1">
      <alignment/>
      <protection locked="0"/>
    </xf>
    <xf numFmtId="3" fontId="58" fillId="0" borderId="0" xfId="62" applyNumberFormat="1" applyFont="1" applyFill="1" applyBorder="1" applyAlignment="1" applyProtection="1">
      <alignment/>
      <protection locked="0"/>
    </xf>
    <xf numFmtId="0" fontId="58" fillId="0" borderId="0" xfId="62" applyNumberFormat="1" applyFont="1" applyFill="1" applyBorder="1" applyAlignment="1" applyProtection="1">
      <alignment wrapText="1"/>
      <protection locked="0"/>
    </xf>
    <xf numFmtId="0" fontId="59" fillId="0" borderId="20" xfId="62" applyFont="1" applyBorder="1" applyAlignment="1">
      <alignment wrapText="1"/>
      <protection/>
    </xf>
    <xf numFmtId="3" fontId="61" fillId="0" borderId="20" xfId="63" applyNumberFormat="1" applyFont="1" applyBorder="1" applyAlignment="1">
      <alignment vertical="center" wrapText="1"/>
      <protection/>
    </xf>
    <xf numFmtId="3" fontId="62" fillId="0" borderId="20" xfId="62" applyNumberFormat="1" applyFont="1" applyFill="1" applyBorder="1" applyAlignment="1" applyProtection="1">
      <alignment vertical="center"/>
      <protection locked="0"/>
    </xf>
    <xf numFmtId="3" fontId="61" fillId="0" borderId="20" xfId="64" applyNumberFormat="1" applyFont="1" applyBorder="1" applyAlignment="1">
      <alignment vertical="center" wrapText="1"/>
      <protection/>
    </xf>
    <xf numFmtId="3" fontId="61" fillId="39" borderId="20" xfId="64" applyNumberFormat="1" applyFont="1" applyFill="1" applyBorder="1" applyAlignment="1">
      <alignment vertical="center" wrapText="1"/>
      <protection/>
    </xf>
    <xf numFmtId="3" fontId="62" fillId="39" borderId="20" xfId="62" applyNumberFormat="1" applyFont="1" applyFill="1" applyBorder="1" applyAlignment="1" applyProtection="1">
      <alignment vertical="center"/>
      <protection locked="0"/>
    </xf>
    <xf numFmtId="0" fontId="58" fillId="39" borderId="0" xfId="62" applyNumberFormat="1" applyFont="1" applyFill="1" applyBorder="1" applyAlignment="1" applyProtection="1">
      <alignment/>
      <protection locked="0"/>
    </xf>
    <xf numFmtId="3" fontId="58" fillId="39" borderId="0" xfId="62" applyNumberFormat="1" applyFont="1" applyFill="1" applyBorder="1" applyAlignment="1" applyProtection="1">
      <alignment/>
      <protection locked="0"/>
    </xf>
    <xf numFmtId="0" fontId="57" fillId="0" borderId="20" xfId="62" applyNumberFormat="1" applyFont="1" applyFill="1" applyBorder="1" applyAlignment="1" applyProtection="1">
      <alignment wrapText="1"/>
      <protection locked="0"/>
    </xf>
    <xf numFmtId="3" fontId="57" fillId="0" borderId="20" xfId="62" applyNumberFormat="1" applyFont="1" applyFill="1" applyBorder="1" applyAlignment="1" applyProtection="1">
      <alignment vertical="center"/>
      <protection locked="0"/>
    </xf>
    <xf numFmtId="0" fontId="57" fillId="0" borderId="20" xfId="62" applyNumberFormat="1" applyFont="1" applyFill="1" applyBorder="1" applyAlignment="1" applyProtection="1">
      <alignment/>
      <protection locked="0"/>
    </xf>
    <xf numFmtId="3" fontId="31" fillId="0" borderId="20" xfId="62" applyNumberFormat="1" applyFont="1" applyFill="1" applyBorder="1" applyAlignment="1" applyProtection="1">
      <alignment vertical="center"/>
      <protection locked="0"/>
    </xf>
    <xf numFmtId="0" fontId="37" fillId="0" borderId="20" xfId="61" applyFont="1" applyFill="1" applyBorder="1" applyAlignment="1">
      <alignment vertical="center"/>
      <protection/>
    </xf>
    <xf numFmtId="3" fontId="35" fillId="0" borderId="20" xfId="61" applyNumberFormat="1" applyFont="1" applyBorder="1" applyAlignment="1">
      <alignment vertical="center" wrapText="1"/>
      <protection/>
    </xf>
    <xf numFmtId="0" fontId="80" fillId="0" borderId="0" xfId="61" applyAlignment="1">
      <alignment vertical="center"/>
      <protection/>
    </xf>
    <xf numFmtId="3" fontId="95" fillId="0" borderId="0" xfId="61" applyNumberFormat="1" applyFont="1">
      <alignment/>
      <protection/>
    </xf>
    <xf numFmtId="3" fontId="37" fillId="0" borderId="20" xfId="61" applyNumberFormat="1" applyFont="1" applyFill="1" applyBorder="1" applyAlignment="1">
      <alignment vertical="center" wrapText="1"/>
      <protection/>
    </xf>
    <xf numFmtId="3" fontId="95" fillId="0" borderId="20" xfId="61" applyNumberFormat="1" applyFont="1" applyBorder="1">
      <alignment/>
      <protection/>
    </xf>
    <xf numFmtId="3" fontId="37" fillId="0" borderId="20" xfId="61" applyNumberFormat="1" applyFont="1" applyFill="1" applyBorder="1" applyAlignment="1">
      <alignment horizontal="center" wrapText="1"/>
      <protection/>
    </xf>
    <xf numFmtId="3" fontId="49" fillId="0" borderId="20" xfId="61" applyNumberFormat="1" applyFont="1" applyFill="1" applyBorder="1" applyAlignment="1">
      <alignment horizontal="right" vertical="center"/>
      <protection/>
    </xf>
    <xf numFmtId="3" fontId="95" fillId="0" borderId="0" xfId="61" applyNumberFormat="1" applyFont="1" applyBorder="1">
      <alignment/>
      <protection/>
    </xf>
    <xf numFmtId="0" fontId="95" fillId="0" borderId="0" xfId="61" applyFont="1">
      <alignment/>
      <protection/>
    </xf>
    <xf numFmtId="0" fontId="37" fillId="0" borderId="20" xfId="61" applyFont="1" applyFill="1" applyBorder="1" applyAlignment="1">
      <alignment horizontal="center" wrapText="1"/>
      <protection/>
    </xf>
    <xf numFmtId="0" fontId="95" fillId="0" borderId="20" xfId="61" applyFont="1" applyBorder="1">
      <alignment/>
      <protection/>
    </xf>
    <xf numFmtId="0" fontId="40" fillId="0" borderId="20" xfId="61" applyFont="1" applyBorder="1">
      <alignment/>
      <protection/>
    </xf>
    <xf numFmtId="0" fontId="95" fillId="0" borderId="0" xfId="61" applyFont="1" applyBorder="1">
      <alignment/>
      <protection/>
    </xf>
    <xf numFmtId="3" fontId="95" fillId="0" borderId="0" xfId="61" applyNumberFormat="1" applyFont="1" applyAlignment="1">
      <alignment horizontal="right"/>
      <protection/>
    </xf>
    <xf numFmtId="0" fontId="44" fillId="0" borderId="0" xfId="61" applyFont="1" applyAlignment="1">
      <alignment horizontal="center" vertical="center" wrapText="1"/>
      <protection/>
    </xf>
    <xf numFmtId="0" fontId="45" fillId="0" borderId="0" xfId="61" applyFont="1" applyAlignment="1">
      <alignment horizontal="center"/>
      <protection/>
    </xf>
    <xf numFmtId="0" fontId="57" fillId="0" borderId="35" xfId="62" applyNumberFormat="1" applyFont="1" applyFill="1" applyBorder="1" applyAlignment="1" applyProtection="1">
      <alignment horizontal="center" vertical="center" wrapText="1"/>
      <protection locked="0"/>
    </xf>
    <xf numFmtId="0" fontId="58" fillId="0" borderId="29" xfId="62" applyFont="1" applyBorder="1" applyAlignment="1">
      <alignment horizontal="center" vertical="center" wrapText="1"/>
      <protection/>
    </xf>
    <xf numFmtId="49" fontId="57" fillId="0" borderId="20" xfId="62" applyNumberFormat="1" applyFont="1" applyFill="1" applyBorder="1" applyAlignment="1" applyProtection="1">
      <alignment horizontal="center" vertical="center" wrapText="1"/>
      <protection locked="0"/>
    </xf>
    <xf numFmtId="0" fontId="58" fillId="0" borderId="20" xfId="62" applyFont="1" applyBorder="1" applyAlignment="1">
      <alignment/>
      <protection/>
    </xf>
    <xf numFmtId="0" fontId="57" fillId="0" borderId="20" xfId="62" applyNumberFormat="1" applyFont="1" applyFill="1" applyBorder="1" applyAlignment="1" applyProtection="1">
      <alignment horizontal="center" vertical="center"/>
      <protection locked="0"/>
    </xf>
    <xf numFmtId="3" fontId="57" fillId="0" borderId="20" xfId="62" applyNumberFormat="1" applyFont="1" applyFill="1" applyBorder="1" applyAlignment="1" applyProtection="1">
      <alignment horizontal="center" vertical="center" wrapText="1"/>
      <protection locked="0"/>
    </xf>
    <xf numFmtId="3" fontId="57" fillId="0" borderId="35" xfId="62" applyNumberFormat="1" applyFont="1" applyFill="1" applyBorder="1" applyAlignment="1" applyProtection="1">
      <alignment horizontal="center" vertical="center" wrapText="1"/>
      <protection locked="0"/>
    </xf>
    <xf numFmtId="0" fontId="58" fillId="0" borderId="29" xfId="62" applyFont="1" applyBorder="1" applyAlignment="1">
      <alignment/>
      <protection/>
    </xf>
    <xf numFmtId="0" fontId="57" fillId="0" borderId="34" xfId="62" applyNumberFormat="1" applyFont="1" applyFill="1" applyBorder="1" applyAlignment="1" applyProtection="1">
      <alignment horizontal="center"/>
      <protection locked="0"/>
    </xf>
    <xf numFmtId="0" fontId="57" fillId="0" borderId="32" xfId="62" applyNumberFormat="1" applyFont="1" applyFill="1" applyBorder="1" applyAlignment="1" applyProtection="1">
      <alignment horizontal="center"/>
      <protection locked="0"/>
    </xf>
    <xf numFmtId="0" fontId="57" fillId="0" borderId="20" xfId="62" applyNumberFormat="1" applyFont="1" applyFill="1" applyBorder="1" applyAlignment="1" applyProtection="1">
      <alignment horizontal="center"/>
      <protection locked="0"/>
    </xf>
    <xf numFmtId="0" fontId="45" fillId="0" borderId="0" xfId="61" applyFont="1" applyAlignment="1">
      <alignment horizontal="center" wrapText="1"/>
      <protection/>
    </xf>
    <xf numFmtId="0" fontId="44" fillId="0" borderId="0" xfId="61" applyFont="1" applyAlignment="1">
      <alignment horizontal="center" wrapText="1"/>
      <protection/>
    </xf>
    <xf numFmtId="0" fontId="42" fillId="0" borderId="20" xfId="62" applyFont="1" applyBorder="1" applyAlignment="1">
      <alignment/>
      <protection/>
    </xf>
    <xf numFmtId="0" fontId="54" fillId="0" borderId="0" xfId="62" applyNumberFormat="1" applyFont="1" applyFill="1" applyBorder="1" applyAlignment="1" applyProtection="1">
      <alignment horizontal="center" wrapText="1"/>
      <protection locked="0"/>
    </xf>
    <xf numFmtId="0" fontId="57" fillId="0" borderId="20" xfId="62" applyNumberFormat="1" applyFont="1" applyFill="1" applyBorder="1" applyAlignment="1" applyProtection="1">
      <alignment horizontal="center" vertical="center" wrapText="1"/>
      <protection locked="0"/>
    </xf>
    <xf numFmtId="0" fontId="42" fillId="0" borderId="20" xfId="62" applyFont="1" applyBorder="1" applyAlignment="1">
      <alignment wrapText="1"/>
      <protection/>
    </xf>
    <xf numFmtId="3" fontId="57" fillId="0" borderId="34" xfId="62" applyNumberFormat="1" applyFont="1" applyFill="1" applyBorder="1" applyAlignment="1" applyProtection="1">
      <alignment horizontal="center"/>
      <protection locked="0"/>
    </xf>
    <xf numFmtId="3" fontId="57" fillId="0" borderId="32" xfId="62" applyNumberFormat="1" applyFont="1" applyFill="1" applyBorder="1" applyAlignment="1" applyProtection="1">
      <alignment horizontal="center"/>
      <protection locked="0"/>
    </xf>
    <xf numFmtId="0" fontId="45" fillId="0" borderId="0" xfId="61" applyFont="1" applyAlignment="1">
      <alignment horizontal="center" vertical="center" wrapText="1"/>
      <protection/>
    </xf>
    <xf numFmtId="164" fontId="5" fillId="0" borderId="48" xfId="0" applyNumberFormat="1" applyFont="1" applyFill="1" applyBorder="1" applyAlignment="1" applyProtection="1">
      <alignment horizontal="center" vertical="center" wrapText="1"/>
      <protection/>
    </xf>
    <xf numFmtId="164" fontId="5" fillId="0" borderId="49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50" xfId="0" applyNumberFormat="1" applyFont="1" applyFill="1" applyBorder="1" applyAlignment="1" applyProtection="1">
      <alignment horizontal="center" vertical="center" wrapText="1"/>
      <protection/>
    </xf>
    <xf numFmtId="164" fontId="5" fillId="0" borderId="51" xfId="0" applyNumberFormat="1" applyFont="1" applyFill="1" applyBorder="1" applyAlignment="1" applyProtection="1">
      <alignment horizontal="center" vertical="center" wrapText="1"/>
      <protection/>
    </xf>
    <xf numFmtId="164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7" applyFont="1" applyFill="1" applyAlignment="1" applyProtection="1">
      <alignment horizontal="center" wrapText="1"/>
      <protection/>
    </xf>
    <xf numFmtId="0" fontId="4" fillId="0" borderId="0" xfId="67" applyFont="1" applyFill="1" applyAlignment="1" applyProtection="1">
      <alignment horizontal="center"/>
      <protection/>
    </xf>
    <xf numFmtId="0" fontId="14" fillId="0" borderId="53" xfId="67" applyFont="1" applyFill="1" applyBorder="1" applyAlignment="1" applyProtection="1">
      <alignment horizontal="left" vertical="center" indent="1"/>
      <protection/>
    </xf>
    <xf numFmtId="0" fontId="14" fillId="0" borderId="54" xfId="67" applyFont="1" applyFill="1" applyBorder="1" applyAlignment="1" applyProtection="1">
      <alignment horizontal="left" vertical="center" indent="1"/>
      <protection/>
    </xf>
    <xf numFmtId="0" fontId="14" fillId="0" borderId="42" xfId="67" applyFont="1" applyFill="1" applyBorder="1" applyAlignment="1" applyProtection="1">
      <alignment horizontal="left" vertical="center" indent="1"/>
      <protection/>
    </xf>
    <xf numFmtId="0" fontId="7" fillId="0" borderId="55" xfId="67" applyFill="1" applyBorder="1" applyAlignment="1" applyProtection="1">
      <alignment horizontal="center"/>
      <protection locked="0"/>
    </xf>
    <xf numFmtId="0" fontId="51" fillId="0" borderId="0" xfId="61" applyFont="1" applyAlignment="1">
      <alignment horizontal="center" wrapText="1"/>
      <protection/>
    </xf>
    <xf numFmtId="0" fontId="43" fillId="0" borderId="0" xfId="61" applyFont="1" applyAlignment="1">
      <alignment horizontal="center" wrapText="1"/>
      <protection/>
    </xf>
    <xf numFmtId="0" fontId="42" fillId="0" borderId="56" xfId="61" applyFont="1" applyFill="1" applyBorder="1" applyAlignment="1">
      <alignment horizontal="left" vertical="center" wrapText="1"/>
      <protection/>
    </xf>
    <xf numFmtId="0" fontId="42" fillId="0" borderId="0" xfId="61" applyFont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3" fontId="10" fillId="0" borderId="0" xfId="0" applyNumberFormat="1" applyFont="1" applyAlignment="1">
      <alignment horizontal="center"/>
    </xf>
    <xf numFmtId="0" fontId="29" fillId="0" borderId="55" xfId="0" applyFont="1" applyBorder="1" applyAlignment="1">
      <alignment horizontal="right"/>
    </xf>
    <xf numFmtId="0" fontId="30" fillId="0" borderId="0" xfId="61" applyNumberFormat="1" applyFont="1" applyFill="1" applyBorder="1" applyAlignment="1" applyProtection="1">
      <alignment horizontal="center" wrapText="1"/>
      <protection locked="0"/>
    </xf>
    <xf numFmtId="0" fontId="32" fillId="0" borderId="0" xfId="61" applyFont="1" applyAlignment="1">
      <alignment horizontal="center" wrapText="1"/>
      <protection/>
    </xf>
    <xf numFmtId="0" fontId="15" fillId="0" borderId="5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_1. mell." xfId="63"/>
    <cellStyle name="Normál_2.1. mell." xfId="64"/>
    <cellStyle name="Normal_ered1021" xfId="65"/>
    <cellStyle name="Normal_KTRSZJ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KVRENDELETIndokl&#225;s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"/>
      <sheetName val="4.sz.mell."/>
      <sheetName val="5.sz.melléklet"/>
      <sheetName val="6.sz.melléklet"/>
      <sheetName val="7.sz.mell."/>
      <sheetName val="8. sz.mell."/>
      <sheetName val="1. sz tájékoztató t."/>
      <sheetName val="2. sz tájékoztató t."/>
      <sheetName val="3.sz tájékoztató t."/>
      <sheetName val="5.sz tájékoztató t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9.875" style="181" customWidth="1"/>
    <col min="2" max="2" width="22.00390625" style="182" customWidth="1"/>
    <col min="3" max="3" width="21.875" style="182" customWidth="1"/>
    <col min="4" max="4" width="21.00390625" style="182" customWidth="1"/>
    <col min="5" max="5" width="18.125" style="182" customWidth="1"/>
    <col min="6" max="16384" width="9.375" style="181" customWidth="1"/>
  </cols>
  <sheetData>
    <row r="1" spans="1:5" ht="18">
      <c r="A1" s="330" t="s">
        <v>768</v>
      </c>
      <c r="B1" s="330"/>
      <c r="C1" s="330"/>
      <c r="D1" s="330"/>
      <c r="E1" s="330"/>
    </row>
    <row r="2" spans="1:5" ht="50.25" customHeight="1">
      <c r="A2" s="329" t="s">
        <v>310</v>
      </c>
      <c r="B2" s="329"/>
      <c r="C2" s="329"/>
      <c r="D2" s="329"/>
      <c r="E2" s="329"/>
    </row>
    <row r="4" spans="2:9" ht="15">
      <c r="B4" s="256" t="s">
        <v>691</v>
      </c>
      <c r="C4" s="256" t="s">
        <v>692</v>
      </c>
      <c r="D4" s="256" t="s">
        <v>693</v>
      </c>
      <c r="E4" s="256" t="s">
        <v>38</v>
      </c>
      <c r="F4" s="204"/>
      <c r="G4" s="204"/>
      <c r="H4" s="204"/>
      <c r="I4" s="204"/>
    </row>
    <row r="5" spans="1:9" ht="15">
      <c r="A5" s="253" t="s">
        <v>311</v>
      </c>
      <c r="B5" s="257">
        <v>22333</v>
      </c>
      <c r="C5" s="257">
        <v>24525</v>
      </c>
      <c r="D5" s="257">
        <v>31325</v>
      </c>
      <c r="E5" s="257">
        <f>SUM(B5:D5)</f>
        <v>78183</v>
      </c>
      <c r="F5" s="204"/>
      <c r="G5" s="204"/>
      <c r="H5" s="204"/>
      <c r="I5" s="204"/>
    </row>
    <row r="6" spans="1:9" ht="15">
      <c r="A6" s="253" t="s">
        <v>312</v>
      </c>
      <c r="B6" s="257">
        <v>6121</v>
      </c>
      <c r="C6" s="257">
        <v>6708</v>
      </c>
      <c r="D6" s="257">
        <v>8701</v>
      </c>
      <c r="E6" s="257">
        <f aca="true" t="shared" si="0" ref="E6:E26">SUM(B6:D6)</f>
        <v>21530</v>
      </c>
      <c r="F6" s="204"/>
      <c r="G6" s="204"/>
      <c r="H6" s="204"/>
      <c r="I6" s="204"/>
    </row>
    <row r="7" spans="1:9" ht="15">
      <c r="A7" s="253" t="s">
        <v>313</v>
      </c>
      <c r="B7" s="257">
        <v>89140</v>
      </c>
      <c r="C7" s="257">
        <v>11726</v>
      </c>
      <c r="D7" s="257">
        <v>5980</v>
      </c>
      <c r="E7" s="257">
        <f t="shared" si="0"/>
        <v>106846</v>
      </c>
      <c r="F7" s="204"/>
      <c r="G7" s="204"/>
      <c r="H7" s="204"/>
      <c r="I7" s="204"/>
    </row>
    <row r="8" spans="1:9" ht="15">
      <c r="A8" s="253" t="s">
        <v>314</v>
      </c>
      <c r="B8" s="257">
        <v>5994</v>
      </c>
      <c r="C8" s="257"/>
      <c r="D8" s="257"/>
      <c r="E8" s="257">
        <f t="shared" si="0"/>
        <v>5994</v>
      </c>
      <c r="F8" s="204"/>
      <c r="G8" s="204"/>
      <c r="H8" s="204"/>
      <c r="I8" s="204"/>
    </row>
    <row r="9" spans="1:9" ht="15">
      <c r="A9" s="253" t="s">
        <v>315</v>
      </c>
      <c r="B9" s="257">
        <v>16368</v>
      </c>
      <c r="C9" s="257"/>
      <c r="D9" s="257"/>
      <c r="E9" s="257">
        <f t="shared" si="0"/>
        <v>16368</v>
      </c>
      <c r="F9" s="204"/>
      <c r="G9" s="204"/>
      <c r="H9" s="204"/>
      <c r="I9" s="204"/>
    </row>
    <row r="10" spans="1:9" ht="15">
      <c r="A10" s="253" t="s">
        <v>701</v>
      </c>
      <c r="B10" s="257">
        <v>5868</v>
      </c>
      <c r="C10" s="257"/>
      <c r="D10" s="257"/>
      <c r="E10" s="257">
        <f t="shared" si="0"/>
        <v>5868</v>
      </c>
      <c r="F10" s="204"/>
      <c r="G10" s="204"/>
      <c r="H10" s="204"/>
      <c r="I10" s="204"/>
    </row>
    <row r="11" spans="1:9" ht="15">
      <c r="A11" s="253" t="s">
        <v>316</v>
      </c>
      <c r="B11" s="257">
        <v>48770</v>
      </c>
      <c r="C11" s="257">
        <v>357</v>
      </c>
      <c r="D11" s="257"/>
      <c r="E11" s="257">
        <f t="shared" si="0"/>
        <v>49127</v>
      </c>
      <c r="F11" s="204"/>
      <c r="G11" s="204"/>
      <c r="H11" s="204"/>
      <c r="I11" s="204"/>
    </row>
    <row r="12" spans="1:9" ht="15">
      <c r="A12" s="253" t="s">
        <v>317</v>
      </c>
      <c r="B12" s="257">
        <v>2000</v>
      </c>
      <c r="C12" s="257"/>
      <c r="D12" s="257"/>
      <c r="E12" s="257">
        <f t="shared" si="0"/>
        <v>2000</v>
      </c>
      <c r="F12" s="204"/>
      <c r="G12" s="204"/>
      <c r="H12" s="204"/>
      <c r="I12" s="204"/>
    </row>
    <row r="13" spans="1:9" ht="15">
      <c r="A13" s="253" t="s">
        <v>318</v>
      </c>
      <c r="B13" s="257"/>
      <c r="C13" s="257"/>
      <c r="D13" s="257"/>
      <c r="E13" s="257">
        <f t="shared" si="0"/>
        <v>0</v>
      </c>
      <c r="F13" s="204"/>
      <c r="G13" s="204"/>
      <c r="H13" s="204"/>
      <c r="I13" s="204"/>
    </row>
    <row r="14" spans="1:9" ht="15">
      <c r="A14" s="254" t="s">
        <v>319</v>
      </c>
      <c r="B14" s="257">
        <f>B5+B6+B7+B8+B9+B11+B12</f>
        <v>190726</v>
      </c>
      <c r="C14" s="257">
        <f>C5+C6+C7+C8+C9+C11+C12</f>
        <v>43316</v>
      </c>
      <c r="D14" s="257">
        <f>D5+D6+D7+D8+D9+D11+D12</f>
        <v>46006</v>
      </c>
      <c r="E14" s="257">
        <f t="shared" si="0"/>
        <v>280048</v>
      </c>
      <c r="F14" s="204"/>
      <c r="G14" s="204"/>
      <c r="H14" s="204"/>
      <c r="I14" s="204"/>
    </row>
    <row r="15" spans="1:9" ht="15">
      <c r="A15" s="254" t="s">
        <v>320</v>
      </c>
      <c r="B15" s="257">
        <v>83871</v>
      </c>
      <c r="C15" s="257"/>
      <c r="D15" s="257"/>
      <c r="E15" s="257">
        <f t="shared" si="0"/>
        <v>83871</v>
      </c>
      <c r="F15" s="204"/>
      <c r="G15" s="204"/>
      <c r="H15" s="204"/>
      <c r="I15" s="204"/>
    </row>
    <row r="16" spans="1:9" ht="15">
      <c r="A16" s="255" t="s">
        <v>321</v>
      </c>
      <c r="B16" s="257">
        <f>SUM(B14:B15)</f>
        <v>274597</v>
      </c>
      <c r="C16" s="257">
        <f>SUM(C14:C15)</f>
        <v>43316</v>
      </c>
      <c r="D16" s="257">
        <f>SUM(D14:D15)</f>
        <v>46006</v>
      </c>
      <c r="E16" s="257">
        <f>SUM(E14:E15)</f>
        <v>363919</v>
      </c>
      <c r="F16" s="204"/>
      <c r="G16" s="204"/>
      <c r="H16" s="204"/>
      <c r="I16" s="204"/>
    </row>
    <row r="17" spans="1:9" ht="15">
      <c r="A17" s="253" t="s">
        <v>322</v>
      </c>
      <c r="B17" s="257">
        <v>78240</v>
      </c>
      <c r="C17" s="257">
        <v>67</v>
      </c>
      <c r="D17" s="257">
        <v>84</v>
      </c>
      <c r="E17" s="257">
        <f t="shared" si="0"/>
        <v>78391</v>
      </c>
      <c r="F17" s="204"/>
      <c r="G17" s="204"/>
      <c r="H17" s="204"/>
      <c r="I17" s="204"/>
    </row>
    <row r="18" spans="1:9" ht="15">
      <c r="A18" s="253" t="s">
        <v>702</v>
      </c>
      <c r="B18" s="257">
        <v>14298</v>
      </c>
      <c r="C18" s="257">
        <v>67</v>
      </c>
      <c r="D18" s="257">
        <v>84</v>
      </c>
      <c r="E18" s="257">
        <f t="shared" si="0"/>
        <v>14449</v>
      </c>
      <c r="F18" s="204"/>
      <c r="G18" s="204"/>
      <c r="H18" s="204"/>
      <c r="I18" s="204"/>
    </row>
    <row r="19" spans="1:9" ht="15">
      <c r="A19" s="253" t="s">
        <v>323</v>
      </c>
      <c r="B19" s="257"/>
      <c r="C19" s="257"/>
      <c r="D19" s="257"/>
      <c r="E19" s="257">
        <f t="shared" si="0"/>
        <v>0</v>
      </c>
      <c r="F19" s="204"/>
      <c r="G19" s="204"/>
      <c r="H19" s="204"/>
      <c r="I19" s="204"/>
    </row>
    <row r="20" spans="1:9" ht="15">
      <c r="A20" s="253" t="s">
        <v>324</v>
      </c>
      <c r="B20" s="257">
        <v>144170</v>
      </c>
      <c r="C20" s="257"/>
      <c r="D20" s="257"/>
      <c r="E20" s="257">
        <f t="shared" si="0"/>
        <v>144170</v>
      </c>
      <c r="F20" s="204"/>
      <c r="G20" s="204"/>
      <c r="H20" s="204"/>
      <c r="I20" s="204"/>
    </row>
    <row r="21" spans="1:9" ht="15">
      <c r="A21" s="253" t="s">
        <v>325</v>
      </c>
      <c r="B21" s="257">
        <v>42087</v>
      </c>
      <c r="C21" s="257">
        <v>2705</v>
      </c>
      <c r="D21" s="257"/>
      <c r="E21" s="257">
        <f t="shared" si="0"/>
        <v>44792</v>
      </c>
      <c r="F21" s="204"/>
      <c r="G21" s="204"/>
      <c r="H21" s="204"/>
      <c r="I21" s="204"/>
    </row>
    <row r="22" spans="1:9" ht="15">
      <c r="A22" s="253" t="s">
        <v>326</v>
      </c>
      <c r="B22" s="257">
        <v>10000</v>
      </c>
      <c r="C22" s="257"/>
      <c r="D22" s="257"/>
      <c r="E22" s="257">
        <f t="shared" si="0"/>
        <v>10000</v>
      </c>
      <c r="F22" s="204"/>
      <c r="G22" s="204"/>
      <c r="H22" s="204"/>
      <c r="I22" s="204"/>
    </row>
    <row r="23" spans="1:9" ht="15">
      <c r="A23" s="253" t="s">
        <v>327</v>
      </c>
      <c r="B23" s="257">
        <v>100</v>
      </c>
      <c r="C23" s="257"/>
      <c r="D23" s="257">
        <v>2595</v>
      </c>
      <c r="E23" s="257">
        <f t="shared" si="0"/>
        <v>2695</v>
      </c>
      <c r="F23" s="204"/>
      <c r="G23" s="204"/>
      <c r="H23" s="204"/>
      <c r="I23" s="204"/>
    </row>
    <row r="24" spans="1:9" ht="15">
      <c r="A24" s="253" t="s">
        <v>328</v>
      </c>
      <c r="B24" s="257"/>
      <c r="C24" s="257"/>
      <c r="D24" s="257"/>
      <c r="E24" s="257">
        <f t="shared" si="0"/>
        <v>0</v>
      </c>
      <c r="F24" s="204"/>
      <c r="G24" s="204"/>
      <c r="H24" s="204"/>
      <c r="I24" s="204"/>
    </row>
    <row r="25" spans="1:9" ht="15">
      <c r="A25" s="254" t="s">
        <v>329</v>
      </c>
      <c r="B25" s="257">
        <f>B17+B20+B21+B22+B23</f>
        <v>274597</v>
      </c>
      <c r="C25" s="257">
        <f>SUM(C17:C24)</f>
        <v>2839</v>
      </c>
      <c r="D25" s="257">
        <f>SUM(D17:D24)</f>
        <v>2763</v>
      </c>
      <c r="E25" s="257">
        <f>E17+E20+E21+E22+E23</f>
        <v>280048</v>
      </c>
      <c r="F25" s="204"/>
      <c r="G25" s="204"/>
      <c r="H25" s="204"/>
      <c r="I25" s="204"/>
    </row>
    <row r="26" spans="1:9" ht="15">
      <c r="A26" s="254" t="s">
        <v>330</v>
      </c>
      <c r="B26" s="257"/>
      <c r="C26" s="257">
        <v>40544</v>
      </c>
      <c r="D26" s="257">
        <v>43327</v>
      </c>
      <c r="E26" s="257">
        <f t="shared" si="0"/>
        <v>83871</v>
      </c>
      <c r="F26" s="204"/>
      <c r="G26" s="204"/>
      <c r="H26" s="204"/>
      <c r="I26" s="204"/>
    </row>
    <row r="27" spans="1:9" ht="15">
      <c r="A27" s="255" t="s">
        <v>331</v>
      </c>
      <c r="B27" s="257">
        <f>B25</f>
        <v>274597</v>
      </c>
      <c r="C27" s="257">
        <f>C25+C26</f>
        <v>43383</v>
      </c>
      <c r="D27" s="257">
        <f>D25+D26</f>
        <v>46090</v>
      </c>
      <c r="E27" s="257">
        <f>SUM(E25:E26)</f>
        <v>363919</v>
      </c>
      <c r="F27" s="204"/>
      <c r="G27" s="204"/>
      <c r="H27" s="204"/>
      <c r="I27" s="204"/>
    </row>
    <row r="28" spans="1:9" ht="15">
      <c r="A28" s="204"/>
      <c r="B28" s="258"/>
      <c r="C28" s="258"/>
      <c r="D28" s="258"/>
      <c r="E28" s="258"/>
      <c r="F28" s="204"/>
      <c r="G28" s="204"/>
      <c r="H28" s="204"/>
      <c r="I28" s="204"/>
    </row>
    <row r="29" spans="1:9" ht="15">
      <c r="A29" s="204"/>
      <c r="B29" s="258"/>
      <c r="C29" s="258"/>
      <c r="D29" s="258"/>
      <c r="E29" s="258"/>
      <c r="F29" s="204"/>
      <c r="G29" s="204"/>
      <c r="H29" s="204"/>
      <c r="I29" s="204"/>
    </row>
    <row r="30" spans="1:9" ht="15">
      <c r="A30" s="204"/>
      <c r="B30" s="258"/>
      <c r="C30" s="258"/>
      <c r="D30" s="258"/>
      <c r="E30" s="258"/>
      <c r="F30" s="204"/>
      <c r="G30" s="204"/>
      <c r="H30" s="204"/>
      <c r="I30" s="204"/>
    </row>
    <row r="31" spans="1:9" ht="15">
      <c r="A31" s="204"/>
      <c r="B31" s="258"/>
      <c r="C31" s="258"/>
      <c r="D31" s="258"/>
      <c r="E31" s="258"/>
      <c r="F31" s="204"/>
      <c r="G31" s="204"/>
      <c r="H31" s="204"/>
      <c r="I31" s="204"/>
    </row>
    <row r="32" spans="1:9" ht="15">
      <c r="A32" s="204"/>
      <c r="B32" s="258"/>
      <c r="C32" s="258"/>
      <c r="D32" s="258"/>
      <c r="E32" s="258"/>
      <c r="F32" s="204"/>
      <c r="G32" s="204"/>
      <c r="H32" s="204"/>
      <c r="I32" s="204"/>
    </row>
    <row r="33" spans="1:9" ht="15">
      <c r="A33" s="204"/>
      <c r="B33" s="258"/>
      <c r="C33" s="258"/>
      <c r="D33" s="258"/>
      <c r="E33" s="258"/>
      <c r="F33" s="204"/>
      <c r="G33" s="204"/>
      <c r="H33" s="204"/>
      <c r="I33" s="204"/>
    </row>
    <row r="34" spans="1:9" ht="15">
      <c r="A34" s="204"/>
      <c r="B34" s="258"/>
      <c r="C34" s="258"/>
      <c r="D34" s="258"/>
      <c r="E34" s="258"/>
      <c r="F34" s="204"/>
      <c r="G34" s="204"/>
      <c r="H34" s="204"/>
      <c r="I34" s="204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="110" zoomScaleNormal="110" workbookViewId="0" topLeftCell="A1">
      <selection activeCell="A17" sqref="A17"/>
    </sheetView>
  </sheetViews>
  <sheetFormatPr defaultColWidth="9.00390625" defaultRowHeight="12.75"/>
  <cols>
    <col min="1" max="1" width="65.625" style="7" customWidth="1"/>
    <col min="2" max="2" width="25.375" style="6" customWidth="1"/>
    <col min="3" max="3" width="16.625" style="6" hidden="1" customWidth="1"/>
    <col min="4" max="4" width="14.50390625" style="6" hidden="1" customWidth="1"/>
    <col min="5" max="6" width="12.875" style="6" customWidth="1"/>
    <col min="7" max="7" width="13.875" style="6" customWidth="1"/>
    <col min="8" max="16384" width="9.375" style="6" customWidth="1"/>
  </cols>
  <sheetData>
    <row r="1" spans="1:7" ht="24.75" customHeight="1">
      <c r="A1" s="148" t="s">
        <v>201</v>
      </c>
      <c r="B1" s="148"/>
      <c r="C1" s="148"/>
      <c r="D1" s="148"/>
      <c r="E1" s="148"/>
      <c r="F1" s="148"/>
      <c r="G1" s="149"/>
    </row>
    <row r="2" spans="1:7" ht="24.75" customHeight="1">
      <c r="A2" s="368" t="s">
        <v>202</v>
      </c>
      <c r="B2" s="368"/>
      <c r="C2" s="368"/>
      <c r="D2" s="368"/>
      <c r="E2" s="368"/>
      <c r="F2" s="368"/>
      <c r="G2" s="368"/>
    </row>
    <row r="3" spans="1:4" ht="24.75" customHeight="1">
      <c r="A3" s="150"/>
      <c r="B3" s="150" t="s">
        <v>779</v>
      </c>
      <c r="C3" s="150"/>
      <c r="D3" s="150"/>
    </row>
    <row r="4" spans="1:4" ht="23.25" customHeight="1" thickBot="1">
      <c r="A4" s="6"/>
      <c r="B4" s="369" t="s">
        <v>43</v>
      </c>
      <c r="C4" s="369"/>
      <c r="D4" s="369"/>
    </row>
    <row r="5" spans="1:4" s="9" customFormat="1" ht="48.75" customHeight="1" thickBot="1">
      <c r="A5" s="77" t="s">
        <v>44</v>
      </c>
      <c r="B5" s="78" t="s">
        <v>203</v>
      </c>
      <c r="C5" s="78" t="s">
        <v>204</v>
      </c>
      <c r="D5" s="78" t="s">
        <v>205</v>
      </c>
    </row>
    <row r="6" spans="1:4" s="15" customFormat="1" ht="15" customHeight="1" thickBot="1">
      <c r="A6" s="12">
        <v>1</v>
      </c>
      <c r="B6" s="13">
        <v>2</v>
      </c>
      <c r="C6" s="151">
        <v>3</v>
      </c>
      <c r="D6" s="14">
        <v>4</v>
      </c>
    </row>
    <row r="7" spans="1:4" ht="18" customHeight="1">
      <c r="A7" s="152" t="s">
        <v>206</v>
      </c>
      <c r="B7" s="153">
        <f>B8+B9+B10+B11+B12</f>
        <v>2000</v>
      </c>
      <c r="C7" s="153">
        <f>SUM(C8:C14)</f>
        <v>600</v>
      </c>
      <c r="D7" s="154">
        <f>C7/B7*100</f>
        <v>30</v>
      </c>
    </row>
    <row r="8" spans="1:4" ht="18" customHeight="1">
      <c r="A8" s="155" t="s">
        <v>207</v>
      </c>
      <c r="B8" s="156">
        <v>400</v>
      </c>
      <c r="C8" s="157">
        <v>198</v>
      </c>
      <c r="D8" s="19"/>
    </row>
    <row r="9" spans="1:4" ht="18" customHeight="1">
      <c r="A9" s="155" t="s">
        <v>208</v>
      </c>
      <c r="B9" s="158">
        <v>400</v>
      </c>
      <c r="C9" s="157">
        <v>211</v>
      </c>
      <c r="D9" s="19"/>
    </row>
    <row r="10" spans="1:5" ht="18" customHeight="1">
      <c r="A10" s="155" t="s">
        <v>209</v>
      </c>
      <c r="B10" s="158">
        <v>200</v>
      </c>
      <c r="C10" s="157">
        <v>48</v>
      </c>
      <c r="D10" s="19"/>
      <c r="E10" s="159"/>
    </row>
    <row r="11" spans="1:4" ht="18" customHeight="1">
      <c r="A11" s="155" t="s">
        <v>210</v>
      </c>
      <c r="B11" s="158">
        <v>500</v>
      </c>
      <c r="C11" s="157">
        <v>31</v>
      </c>
      <c r="D11" s="19"/>
    </row>
    <row r="12" spans="1:4" ht="18" customHeight="1">
      <c r="A12" s="155" t="s">
        <v>211</v>
      </c>
      <c r="B12" s="158">
        <v>500</v>
      </c>
      <c r="C12" s="157">
        <v>33</v>
      </c>
      <c r="D12" s="19"/>
    </row>
    <row r="13" spans="1:4" ht="18" customHeight="1">
      <c r="A13" s="18" t="s">
        <v>212</v>
      </c>
      <c r="B13" s="158">
        <v>70</v>
      </c>
      <c r="C13" s="157">
        <v>59</v>
      </c>
      <c r="D13" s="19"/>
    </row>
    <row r="14" spans="1:4" ht="18" customHeight="1">
      <c r="A14" s="18" t="s">
        <v>213</v>
      </c>
      <c r="B14" s="158">
        <v>25</v>
      </c>
      <c r="C14" s="157">
        <v>20</v>
      </c>
      <c r="D14" s="19"/>
    </row>
    <row r="15" spans="1:4" s="160" customFormat="1" ht="18" customHeight="1">
      <c r="A15" s="152" t="s">
        <v>214</v>
      </c>
      <c r="B15" s="153">
        <f>B16+B17+B18+B19+B20+B21+B25+B27+B28</f>
        <v>7600</v>
      </c>
      <c r="C15" s="153" t="e">
        <f>C16+C17+C18+C19+C20+C21+#REF!+C27+#REF!+#REF!+C25</f>
        <v>#REF!</v>
      </c>
      <c r="D15" s="154" t="e">
        <f>C15/B15*100</f>
        <v>#REF!</v>
      </c>
    </row>
    <row r="16" spans="1:4" ht="18" customHeight="1">
      <c r="A16" s="161" t="s">
        <v>215</v>
      </c>
      <c r="B16" s="158">
        <v>50</v>
      </c>
      <c r="C16" s="157">
        <v>50</v>
      </c>
      <c r="D16" s="19"/>
    </row>
    <row r="17" spans="1:4" ht="18" customHeight="1">
      <c r="A17" s="161" t="s">
        <v>216</v>
      </c>
      <c r="B17" s="158">
        <v>200</v>
      </c>
      <c r="C17" s="157">
        <v>100</v>
      </c>
      <c r="D17" s="19"/>
    </row>
    <row r="18" spans="1:4" ht="18" customHeight="1">
      <c r="A18" s="161" t="s">
        <v>217</v>
      </c>
      <c r="B18" s="158">
        <v>600</v>
      </c>
      <c r="C18" s="157">
        <v>400</v>
      </c>
      <c r="D18" s="19"/>
    </row>
    <row r="19" spans="1:4" ht="18" customHeight="1">
      <c r="A19" s="161" t="s">
        <v>218</v>
      </c>
      <c r="B19" s="158">
        <v>1200</v>
      </c>
      <c r="C19" s="157">
        <v>1100</v>
      </c>
      <c r="D19" s="19"/>
    </row>
    <row r="20" spans="1:4" ht="18" customHeight="1">
      <c r="A20" s="161" t="s">
        <v>219</v>
      </c>
      <c r="B20" s="158">
        <v>3000</v>
      </c>
      <c r="C20" s="157">
        <v>600</v>
      </c>
      <c r="D20" s="19"/>
    </row>
    <row r="21" spans="1:4" ht="18" customHeight="1">
      <c r="A21" s="152" t="s">
        <v>220</v>
      </c>
      <c r="B21" s="158">
        <v>750</v>
      </c>
      <c r="C21" s="162">
        <f>SUM(C22:C24)</f>
        <v>130</v>
      </c>
      <c r="D21" s="19"/>
    </row>
    <row r="22" spans="1:4" ht="18" customHeight="1">
      <c r="A22" s="161" t="s">
        <v>221</v>
      </c>
      <c r="B22" s="158">
        <v>50</v>
      </c>
      <c r="C22" s="157">
        <v>60</v>
      </c>
      <c r="D22" s="19"/>
    </row>
    <row r="23" spans="1:4" ht="18" customHeight="1">
      <c r="A23" s="161" t="s">
        <v>222</v>
      </c>
      <c r="B23" s="158">
        <v>40</v>
      </c>
      <c r="C23" s="157">
        <v>20</v>
      </c>
      <c r="D23" s="19"/>
    </row>
    <row r="24" spans="1:4" ht="18" customHeight="1">
      <c r="A24" s="161" t="s">
        <v>223</v>
      </c>
      <c r="B24" s="158">
        <v>50</v>
      </c>
      <c r="C24" s="157">
        <v>50</v>
      </c>
      <c r="D24" s="19"/>
    </row>
    <row r="25" spans="1:6" ht="18" customHeight="1">
      <c r="A25" s="161" t="s">
        <v>224</v>
      </c>
      <c r="B25" s="158">
        <v>1200</v>
      </c>
      <c r="C25" s="157">
        <v>1400</v>
      </c>
      <c r="D25" s="19"/>
      <c r="F25" s="6">
        <v>2100</v>
      </c>
    </row>
    <row r="26" spans="1:6" ht="18" customHeight="1">
      <c r="A26" s="161" t="s">
        <v>766</v>
      </c>
      <c r="B26" s="158">
        <v>700</v>
      </c>
      <c r="C26" s="157"/>
      <c r="D26" s="19"/>
      <c r="F26" s="6">
        <v>700</v>
      </c>
    </row>
    <row r="27" spans="1:4" ht="18" customHeight="1">
      <c r="A27" s="161" t="s">
        <v>225</v>
      </c>
      <c r="B27" s="158">
        <v>100</v>
      </c>
      <c r="C27" s="157">
        <v>100</v>
      </c>
      <c r="D27" s="19"/>
    </row>
    <row r="28" spans="1:4" ht="18" customHeight="1">
      <c r="A28" s="161" t="s">
        <v>226</v>
      </c>
      <c r="B28" s="158">
        <v>500</v>
      </c>
      <c r="C28" s="157"/>
      <c r="D28" s="19"/>
    </row>
    <row r="29" spans="1:4" ht="18" customHeight="1">
      <c r="A29" s="161" t="s">
        <v>767</v>
      </c>
      <c r="B29" s="158">
        <v>200</v>
      </c>
      <c r="C29" s="157"/>
      <c r="D29" s="19"/>
    </row>
    <row r="30" spans="1:4" ht="18" customHeight="1">
      <c r="A30" s="152" t="s">
        <v>90</v>
      </c>
      <c r="B30" s="163">
        <f>SUM(B31:B40)</f>
        <v>5994</v>
      </c>
      <c r="C30" s="163">
        <f>SUM(C32:C39)</f>
        <v>2372</v>
      </c>
      <c r="D30" s="154">
        <f>C30/B30*100</f>
        <v>39.57290623957291</v>
      </c>
    </row>
    <row r="31" spans="1:4" ht="18" customHeight="1">
      <c r="A31" s="164" t="s">
        <v>227</v>
      </c>
      <c r="B31" s="165">
        <v>1500</v>
      </c>
      <c r="C31" s="166"/>
      <c r="D31" s="154"/>
    </row>
    <row r="32" spans="1:4" ht="18" customHeight="1">
      <c r="A32" s="164" t="s">
        <v>228</v>
      </c>
      <c r="B32" s="165">
        <v>160</v>
      </c>
      <c r="C32" s="167">
        <v>80</v>
      </c>
      <c r="D32" s="19"/>
    </row>
    <row r="33" spans="1:4" ht="18" customHeight="1">
      <c r="A33" s="164" t="s">
        <v>229</v>
      </c>
      <c r="B33" s="165">
        <v>300</v>
      </c>
      <c r="C33" s="168">
        <v>64</v>
      </c>
      <c r="D33" s="19"/>
    </row>
    <row r="34" spans="1:4" ht="18" customHeight="1">
      <c r="A34" s="164" t="s">
        <v>230</v>
      </c>
      <c r="B34" s="165">
        <v>354</v>
      </c>
      <c r="C34" s="168">
        <v>313</v>
      </c>
      <c r="D34" s="19"/>
    </row>
    <row r="35" spans="1:4" ht="18" customHeight="1">
      <c r="A35" s="164" t="s">
        <v>231</v>
      </c>
      <c r="B35" s="165">
        <v>180</v>
      </c>
      <c r="C35" s="168">
        <v>50</v>
      </c>
      <c r="D35" s="19"/>
    </row>
    <row r="36" spans="1:4" ht="18" customHeight="1">
      <c r="A36" s="164" t="s">
        <v>232</v>
      </c>
      <c r="B36" s="165">
        <v>400</v>
      </c>
      <c r="C36" s="168">
        <v>184</v>
      </c>
      <c r="D36" s="19"/>
    </row>
    <row r="37" spans="1:4" ht="18" customHeight="1">
      <c r="A37" s="164" t="s">
        <v>233</v>
      </c>
      <c r="B37" s="165">
        <v>900</v>
      </c>
      <c r="C37" s="168">
        <v>920</v>
      </c>
      <c r="D37" s="19"/>
    </row>
    <row r="38" spans="1:4" ht="18" customHeight="1">
      <c r="A38" s="164" t="s">
        <v>234</v>
      </c>
      <c r="B38" s="165">
        <v>1000</v>
      </c>
      <c r="C38" s="168">
        <v>649</v>
      </c>
      <c r="D38" s="19"/>
    </row>
    <row r="39" spans="1:4" ht="18" customHeight="1">
      <c r="A39" s="169" t="s">
        <v>235</v>
      </c>
      <c r="B39" s="170">
        <v>400</v>
      </c>
      <c r="C39" s="168">
        <v>112</v>
      </c>
      <c r="D39" s="19"/>
    </row>
    <row r="40" spans="1:4" ht="18" customHeight="1">
      <c r="A40" s="169" t="s">
        <v>236</v>
      </c>
      <c r="B40" s="170">
        <v>800</v>
      </c>
      <c r="C40" s="171"/>
      <c r="D40" s="172"/>
    </row>
    <row r="41" spans="1:4" s="17" customFormat="1" ht="18" customHeight="1" thickBot="1">
      <c r="A41" s="173" t="s">
        <v>46</v>
      </c>
      <c r="B41" s="174">
        <f>B7+B15+B30</f>
        <v>15594</v>
      </c>
      <c r="C41" s="174" t="e">
        <f>C7+C15+C30</f>
        <v>#REF!</v>
      </c>
      <c r="D41" s="175" t="e">
        <f>C41/B41*100</f>
        <v>#REF!</v>
      </c>
    </row>
    <row r="43" ht="15.75">
      <c r="B43" s="176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59.00390625" style="181" customWidth="1"/>
    <col min="2" max="2" width="11.00390625" style="181" hidden="1" customWidth="1"/>
    <col min="3" max="3" width="33.00390625" style="182" customWidth="1"/>
    <col min="4" max="4" width="21.875" style="182" customWidth="1"/>
    <col min="5" max="5" width="23.625" style="181" customWidth="1"/>
    <col min="6" max="6" width="21.375" style="181" customWidth="1"/>
    <col min="7" max="7" width="21.00390625" style="181" customWidth="1"/>
    <col min="8" max="8" width="21.875" style="181" customWidth="1"/>
    <col min="9" max="16384" width="9.375" style="181" customWidth="1"/>
  </cols>
  <sheetData>
    <row r="1" spans="1:8" s="179" customFormat="1" ht="39.75" customHeight="1">
      <c r="A1" s="370" t="s">
        <v>237</v>
      </c>
      <c r="B1" s="370"/>
      <c r="C1" s="370"/>
      <c r="D1" s="370"/>
      <c r="E1" s="370"/>
      <c r="F1" s="177"/>
      <c r="G1" s="178"/>
      <c r="H1" s="178"/>
    </row>
    <row r="2" spans="1:8" ht="26.25" customHeight="1">
      <c r="A2" s="371" t="s">
        <v>238</v>
      </c>
      <c r="B2" s="371"/>
      <c r="C2" s="371"/>
      <c r="D2" s="371"/>
      <c r="E2" s="371"/>
      <c r="F2" s="180"/>
      <c r="G2" s="180"/>
      <c r="H2" s="180"/>
    </row>
    <row r="3" spans="4:5" ht="15">
      <c r="D3" s="182" t="s">
        <v>780</v>
      </c>
      <c r="E3" s="183" t="s">
        <v>239</v>
      </c>
    </row>
    <row r="4" spans="1:5" s="188" customFormat="1" ht="54.75" customHeight="1">
      <c r="A4" s="184" t="s">
        <v>240</v>
      </c>
      <c r="B4" s="185"/>
      <c r="C4" s="186" t="s">
        <v>241</v>
      </c>
      <c r="D4" s="186" t="s">
        <v>242</v>
      </c>
      <c r="E4" s="187" t="s">
        <v>243</v>
      </c>
    </row>
    <row r="5" spans="1:5" ht="24.75" customHeight="1">
      <c r="A5" s="189" t="s">
        <v>244</v>
      </c>
      <c r="B5" s="190"/>
      <c r="C5" s="191">
        <v>1000</v>
      </c>
      <c r="D5" s="191"/>
      <c r="E5" s="191">
        <f aca="true" t="shared" si="0" ref="E5:E22">SUM(C5:D5)</f>
        <v>1000</v>
      </c>
    </row>
    <row r="6" spans="1:5" ht="24.75" customHeight="1">
      <c r="A6" s="189" t="s">
        <v>245</v>
      </c>
      <c r="B6" s="190"/>
      <c r="C6" s="191">
        <v>3500</v>
      </c>
      <c r="D6" s="191"/>
      <c r="E6" s="191">
        <f t="shared" si="0"/>
        <v>3500</v>
      </c>
    </row>
    <row r="7" spans="1:5" ht="24.75" customHeight="1">
      <c r="A7" s="189" t="s">
        <v>246</v>
      </c>
      <c r="B7" s="190"/>
      <c r="C7" s="191">
        <v>1000</v>
      </c>
      <c r="D7" s="191"/>
      <c r="E7" s="191">
        <f t="shared" si="0"/>
        <v>1000</v>
      </c>
    </row>
    <row r="8" spans="1:5" ht="24.75" customHeight="1">
      <c r="A8" s="189" t="s">
        <v>247</v>
      </c>
      <c r="B8" s="190"/>
      <c r="C8" s="191">
        <v>10000</v>
      </c>
      <c r="D8" s="191"/>
      <c r="E8" s="191">
        <f t="shared" si="0"/>
        <v>10000</v>
      </c>
    </row>
    <row r="9" spans="1:5" ht="24.75" customHeight="1">
      <c r="A9" s="189" t="s">
        <v>248</v>
      </c>
      <c r="B9" s="190"/>
      <c r="C9" s="191">
        <v>10000</v>
      </c>
      <c r="D9" s="191"/>
      <c r="E9" s="191">
        <f t="shared" si="0"/>
        <v>10000</v>
      </c>
    </row>
    <row r="10" spans="1:5" ht="24.75" customHeight="1">
      <c r="A10" s="189" t="s">
        <v>249</v>
      </c>
      <c r="B10" s="190"/>
      <c r="C10" s="191">
        <v>2000</v>
      </c>
      <c r="D10" s="191"/>
      <c r="E10" s="191">
        <f t="shared" si="0"/>
        <v>2000</v>
      </c>
    </row>
    <row r="11" spans="1:5" ht="24.75" customHeight="1">
      <c r="A11" s="189" t="s">
        <v>250</v>
      </c>
      <c r="B11" s="190"/>
      <c r="C11" s="191">
        <v>8000</v>
      </c>
      <c r="D11" s="191"/>
      <c r="E11" s="191">
        <f t="shared" si="0"/>
        <v>8000</v>
      </c>
    </row>
    <row r="12" spans="1:5" ht="24.75" customHeight="1">
      <c r="A12" s="189" t="s">
        <v>251</v>
      </c>
      <c r="B12" s="190"/>
      <c r="C12" s="191">
        <v>2000</v>
      </c>
      <c r="D12" s="191"/>
      <c r="E12" s="191">
        <f t="shared" si="0"/>
        <v>2000</v>
      </c>
    </row>
    <row r="13" spans="1:5" ht="24.75" customHeight="1">
      <c r="A13" s="189" t="s">
        <v>252</v>
      </c>
      <c r="B13" s="190"/>
      <c r="C13" s="191">
        <v>3000</v>
      </c>
      <c r="D13" s="191"/>
      <c r="E13" s="191">
        <f t="shared" si="0"/>
        <v>3000</v>
      </c>
    </row>
    <row r="14" spans="1:5" ht="24.75" customHeight="1">
      <c r="A14" s="189" t="s">
        <v>253</v>
      </c>
      <c r="B14" s="190"/>
      <c r="C14" s="191">
        <v>2000</v>
      </c>
      <c r="D14" s="191"/>
      <c r="E14" s="191">
        <f t="shared" si="0"/>
        <v>2000</v>
      </c>
    </row>
    <row r="15" spans="1:5" ht="24.75" customHeight="1">
      <c r="A15" s="192" t="s">
        <v>254</v>
      </c>
      <c r="B15" s="193"/>
      <c r="C15" s="194">
        <f>SUM(C5:C14)</f>
        <v>42500</v>
      </c>
      <c r="D15" s="191"/>
      <c r="E15" s="195">
        <f t="shared" si="0"/>
        <v>42500</v>
      </c>
    </row>
    <row r="16" spans="1:5" ht="24.75" customHeight="1">
      <c r="A16" s="196" t="s">
        <v>255</v>
      </c>
      <c r="B16" s="190"/>
      <c r="C16" s="191">
        <v>500</v>
      </c>
      <c r="D16" s="191"/>
      <c r="E16" s="191">
        <f t="shared" si="0"/>
        <v>500</v>
      </c>
    </row>
    <row r="17" spans="1:5" ht="24.75" customHeight="1">
      <c r="A17" s="197" t="s">
        <v>256</v>
      </c>
      <c r="B17" s="193"/>
      <c r="C17" s="194">
        <f>SUM(C16:C16)</f>
        <v>500</v>
      </c>
      <c r="D17" s="191"/>
      <c r="E17" s="195">
        <f t="shared" si="0"/>
        <v>500</v>
      </c>
    </row>
    <row r="18" spans="1:5" ht="24.75" customHeight="1">
      <c r="A18" s="189" t="s">
        <v>257</v>
      </c>
      <c r="B18" s="190"/>
      <c r="C18" s="191">
        <v>1500</v>
      </c>
      <c r="D18" s="191"/>
      <c r="E18" s="191">
        <f t="shared" si="0"/>
        <v>1500</v>
      </c>
    </row>
    <row r="19" spans="1:5" ht="24.75" customHeight="1">
      <c r="A19" s="189" t="s">
        <v>258</v>
      </c>
      <c r="B19" s="190"/>
      <c r="C19" s="191">
        <v>3220</v>
      </c>
      <c r="D19" s="191"/>
      <c r="E19" s="191">
        <f t="shared" si="0"/>
        <v>3220</v>
      </c>
    </row>
    <row r="20" spans="1:5" ht="24.75" customHeight="1">
      <c r="A20" s="189" t="s">
        <v>259</v>
      </c>
      <c r="B20" s="190"/>
      <c r="C20" s="191">
        <v>550</v>
      </c>
      <c r="D20" s="191"/>
      <c r="E20" s="191">
        <f t="shared" si="0"/>
        <v>550</v>
      </c>
    </row>
    <row r="21" spans="1:5" ht="24.75" customHeight="1">
      <c r="A21" s="189" t="s">
        <v>260</v>
      </c>
      <c r="B21" s="190"/>
      <c r="C21" s="191">
        <v>500</v>
      </c>
      <c r="D21" s="191">
        <v>357</v>
      </c>
      <c r="E21" s="191">
        <f t="shared" si="0"/>
        <v>857</v>
      </c>
    </row>
    <row r="22" spans="1:5" ht="24.75" customHeight="1">
      <c r="A22" s="192" t="s">
        <v>261</v>
      </c>
      <c r="B22" s="193"/>
      <c r="C22" s="194">
        <f>SUM(C18:C21)</f>
        <v>5770</v>
      </c>
      <c r="D22" s="191">
        <v>357</v>
      </c>
      <c r="E22" s="195">
        <f t="shared" si="0"/>
        <v>6127</v>
      </c>
    </row>
    <row r="23" spans="1:5" ht="24.75" customHeight="1">
      <c r="A23" s="198" t="s">
        <v>262</v>
      </c>
      <c r="B23" s="199"/>
      <c r="C23" s="194">
        <f>C15+C17+C22</f>
        <v>48770</v>
      </c>
      <c r="D23" s="191">
        <v>357</v>
      </c>
      <c r="E23" s="195">
        <f>SUM(C23:D23)</f>
        <v>49127</v>
      </c>
    </row>
    <row r="24" spans="1:5" ht="24.75" customHeight="1">
      <c r="A24" s="189" t="s">
        <v>263</v>
      </c>
      <c r="B24" s="193"/>
      <c r="C24" s="191">
        <v>2000</v>
      </c>
      <c r="D24" s="191"/>
      <c r="E24" s="191">
        <f>SUM(C24:D24)</f>
        <v>2000</v>
      </c>
    </row>
    <row r="25" spans="1:5" s="201" customFormat="1" ht="24.75" customHeight="1">
      <c r="A25" s="192" t="s">
        <v>264</v>
      </c>
      <c r="B25" s="193"/>
      <c r="C25" s="200">
        <f>SUM(C24:C24)</f>
        <v>2000</v>
      </c>
      <c r="D25" s="200"/>
      <c r="E25" s="195">
        <f>SUM(C25:D25)</f>
        <v>2000</v>
      </c>
    </row>
    <row r="26" spans="1:5" ht="24.75" customHeight="1">
      <c r="A26" s="198" t="s">
        <v>265</v>
      </c>
      <c r="B26" s="199"/>
      <c r="C26" s="200">
        <v>2000</v>
      </c>
      <c r="D26" s="200"/>
      <c r="E26" s="200">
        <v>2000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  <colBreaks count="1" manualBreakCount="1">
    <brk id="5" max="2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H11" sqref="H11"/>
    </sheetView>
  </sheetViews>
  <sheetFormatPr defaultColWidth="9.00390625" defaultRowHeight="12.75"/>
  <cols>
    <col min="1" max="1" width="5.875" style="33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73" t="s">
        <v>0</v>
      </c>
      <c r="C1" s="373"/>
      <c r="D1" s="373"/>
    </row>
    <row r="2" spans="1:4" s="21" customFormat="1" ht="16.5" thickBot="1">
      <c r="A2" s="20"/>
      <c r="B2" s="140"/>
      <c r="C2" s="21" t="s">
        <v>781</v>
      </c>
      <c r="D2" s="8" t="s">
        <v>43</v>
      </c>
    </row>
    <row r="3" spans="1:4" s="23" customFormat="1" ht="48" customHeight="1" thickBot="1">
      <c r="A3" s="22" t="s">
        <v>7</v>
      </c>
      <c r="B3" s="79" t="s">
        <v>8</v>
      </c>
      <c r="C3" s="79" t="s">
        <v>48</v>
      </c>
      <c r="D3" s="80" t="s">
        <v>49</v>
      </c>
    </row>
    <row r="4" spans="1:4" s="23" customFormat="1" ht="13.5" customHeight="1" thickBot="1">
      <c r="A4" s="3">
        <v>1</v>
      </c>
      <c r="B4" s="81">
        <v>2</v>
      </c>
      <c r="C4" s="81">
        <v>3</v>
      </c>
      <c r="D4" s="82">
        <v>4</v>
      </c>
    </row>
    <row r="5" spans="1:4" ht="18" customHeight="1">
      <c r="A5" s="68" t="s">
        <v>9</v>
      </c>
      <c r="B5" s="83" t="s">
        <v>84</v>
      </c>
      <c r="C5" s="66">
        <v>4634</v>
      </c>
      <c r="D5" s="24">
        <v>4634</v>
      </c>
    </row>
    <row r="6" spans="1:4" ht="18" customHeight="1">
      <c r="A6" s="25" t="s">
        <v>10</v>
      </c>
      <c r="B6" s="84" t="s">
        <v>85</v>
      </c>
      <c r="C6" s="67"/>
      <c r="D6" s="27"/>
    </row>
    <row r="7" spans="1:4" ht="18" customHeight="1">
      <c r="A7" s="25" t="s">
        <v>11</v>
      </c>
      <c r="B7" s="84" t="s">
        <v>65</v>
      </c>
      <c r="C7" s="67"/>
      <c r="D7" s="27"/>
    </row>
    <row r="8" spans="1:4" ht="18" customHeight="1">
      <c r="A8" s="25" t="s">
        <v>12</v>
      </c>
      <c r="B8" s="84" t="s">
        <v>66</v>
      </c>
      <c r="C8" s="67"/>
      <c r="D8" s="27"/>
    </row>
    <row r="9" spans="1:4" ht="18" customHeight="1">
      <c r="A9" s="25" t="s">
        <v>13</v>
      </c>
      <c r="B9" s="84" t="s">
        <v>77</v>
      </c>
      <c r="C9" s="67"/>
      <c r="D9" s="27"/>
    </row>
    <row r="10" spans="1:4" ht="18" customHeight="1">
      <c r="A10" s="25" t="s">
        <v>14</v>
      </c>
      <c r="B10" s="84" t="s">
        <v>78</v>
      </c>
      <c r="C10" s="67"/>
      <c r="D10" s="27"/>
    </row>
    <row r="11" spans="1:4" ht="18" customHeight="1">
      <c r="A11" s="25" t="s">
        <v>15</v>
      </c>
      <c r="B11" s="85" t="s">
        <v>79</v>
      </c>
      <c r="C11" s="67"/>
      <c r="D11" s="27"/>
    </row>
    <row r="12" spans="1:4" ht="18" customHeight="1">
      <c r="A12" s="25" t="s">
        <v>17</v>
      </c>
      <c r="B12" s="85" t="s">
        <v>80</v>
      </c>
      <c r="C12" s="67"/>
      <c r="D12" s="27"/>
    </row>
    <row r="13" spans="1:4" ht="18" customHeight="1">
      <c r="A13" s="25" t="s">
        <v>18</v>
      </c>
      <c r="B13" s="85" t="s">
        <v>81</v>
      </c>
      <c r="C13" s="67"/>
      <c r="D13" s="27"/>
    </row>
    <row r="14" spans="1:4" ht="18" customHeight="1">
      <c r="A14" s="25" t="s">
        <v>19</v>
      </c>
      <c r="B14" s="85" t="s">
        <v>82</v>
      </c>
      <c r="C14" s="67"/>
      <c r="D14" s="27"/>
    </row>
    <row r="15" spans="1:4" ht="22.5" customHeight="1">
      <c r="A15" s="25" t="s">
        <v>20</v>
      </c>
      <c r="B15" s="85" t="s">
        <v>83</v>
      </c>
      <c r="C15" s="67"/>
      <c r="D15" s="27"/>
    </row>
    <row r="16" spans="1:4" ht="18" customHeight="1">
      <c r="A16" s="25" t="s">
        <v>21</v>
      </c>
      <c r="B16" s="84" t="s">
        <v>67</v>
      </c>
      <c r="C16" s="67"/>
      <c r="D16" s="27"/>
    </row>
    <row r="17" spans="1:4" ht="18" customHeight="1">
      <c r="A17" s="25" t="s">
        <v>22</v>
      </c>
      <c r="B17" s="84" t="s">
        <v>2</v>
      </c>
      <c r="C17" s="67"/>
      <c r="D17" s="27"/>
    </row>
    <row r="18" spans="1:4" ht="18" customHeight="1">
      <c r="A18" s="25" t="s">
        <v>23</v>
      </c>
      <c r="B18" s="84" t="s">
        <v>1</v>
      </c>
      <c r="C18" s="67"/>
      <c r="D18" s="27"/>
    </row>
    <row r="19" spans="1:4" ht="18" customHeight="1">
      <c r="A19" s="25" t="s">
        <v>24</v>
      </c>
      <c r="B19" s="84" t="s">
        <v>68</v>
      </c>
      <c r="C19" s="67"/>
      <c r="D19" s="27"/>
    </row>
    <row r="20" spans="1:4" ht="18" customHeight="1">
      <c r="A20" s="25" t="s">
        <v>25</v>
      </c>
      <c r="B20" s="84" t="s">
        <v>69</v>
      </c>
      <c r="C20" s="67"/>
      <c r="D20" s="27"/>
    </row>
    <row r="21" spans="1:4" ht="18" customHeight="1">
      <c r="A21" s="25" t="s">
        <v>26</v>
      </c>
      <c r="B21" s="60"/>
      <c r="C21" s="26"/>
      <c r="D21" s="27"/>
    </row>
    <row r="22" spans="1:4" ht="18" customHeight="1">
      <c r="A22" s="25" t="s">
        <v>27</v>
      </c>
      <c r="B22" s="28"/>
      <c r="C22" s="26"/>
      <c r="D22" s="27"/>
    </row>
    <row r="23" spans="1:4" ht="18" customHeight="1">
      <c r="A23" s="25" t="s">
        <v>28</v>
      </c>
      <c r="B23" s="28"/>
      <c r="C23" s="26"/>
      <c r="D23" s="27"/>
    </row>
    <row r="24" spans="1:4" ht="18" customHeight="1">
      <c r="A24" s="25" t="s">
        <v>29</v>
      </c>
      <c r="B24" s="28"/>
      <c r="C24" s="26"/>
      <c r="D24" s="27"/>
    </row>
    <row r="25" spans="1:4" ht="18" customHeight="1">
      <c r="A25" s="25" t="s">
        <v>30</v>
      </c>
      <c r="B25" s="28"/>
      <c r="C25" s="26"/>
      <c r="D25" s="27"/>
    </row>
    <row r="26" spans="1:4" ht="18" customHeight="1">
      <c r="A26" s="25" t="s">
        <v>31</v>
      </c>
      <c r="B26" s="28"/>
      <c r="C26" s="26"/>
      <c r="D26" s="27"/>
    </row>
    <row r="27" spans="1:4" ht="18" customHeight="1">
      <c r="A27" s="25" t="s">
        <v>32</v>
      </c>
      <c r="B27" s="28"/>
      <c r="C27" s="26"/>
      <c r="D27" s="27"/>
    </row>
    <row r="28" spans="1:4" ht="18" customHeight="1">
      <c r="A28" s="25" t="s">
        <v>33</v>
      </c>
      <c r="B28" s="28"/>
      <c r="C28" s="26"/>
      <c r="D28" s="27"/>
    </row>
    <row r="29" spans="1:4" ht="18" customHeight="1" thickBot="1">
      <c r="A29" s="69" t="s">
        <v>34</v>
      </c>
      <c r="B29" s="29"/>
      <c r="C29" s="30"/>
      <c r="D29" s="31"/>
    </row>
    <row r="30" spans="1:4" ht="18" customHeight="1" thickBot="1">
      <c r="A30" s="4" t="s">
        <v>35</v>
      </c>
      <c r="B30" s="86" t="s">
        <v>39</v>
      </c>
      <c r="C30" s="87">
        <f>+C5+C6+C7+C8+C9+C16+C17+C18+C19+C20+C21+C22+C23+C24+C25+C26+C27+C28+C29</f>
        <v>4634</v>
      </c>
      <c r="D30" s="88">
        <f>+D5+D6+D7+D8+D9+D16+D17+D18+D19+D20+D21+D22+D23+D24+D25+D26+D27+D28+D29</f>
        <v>4634</v>
      </c>
    </row>
    <row r="31" spans="1:4" ht="8.25" customHeight="1">
      <c r="A31" s="32"/>
      <c r="B31" s="372"/>
      <c r="C31" s="372"/>
      <c r="D31" s="37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C1">
      <selection activeCell="I29" sqref="I2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2" t="s">
        <v>71</v>
      </c>
      <c r="E1" s="65" t="s">
        <v>72</v>
      </c>
    </row>
    <row r="3" spans="1:5" ht="12.75">
      <c r="A3" s="70"/>
      <c r="B3" s="71"/>
      <c r="C3" s="70"/>
      <c r="D3" s="73"/>
      <c r="E3" s="71"/>
    </row>
    <row r="4" spans="1:5" ht="15.75">
      <c r="A4" s="34" t="s">
        <v>178</v>
      </c>
      <c r="B4" s="72"/>
      <c r="C4" s="74"/>
      <c r="D4" s="73"/>
      <c r="E4" s="71"/>
    </row>
    <row r="5" spans="1:5" ht="12.75">
      <c r="A5" s="70"/>
      <c r="B5" s="71"/>
      <c r="C5" s="70"/>
      <c r="D5" s="73"/>
      <c r="E5" s="71"/>
    </row>
    <row r="6" spans="1:5" ht="12.75">
      <c r="A6" s="70" t="s">
        <v>180</v>
      </c>
      <c r="B6" s="71" t="e">
        <f>+#REF!</f>
        <v>#REF!</v>
      </c>
      <c r="C6" s="70" t="s">
        <v>181</v>
      </c>
      <c r="D6" s="73">
        <f>+'3.1.sz.mell  '!C18+'3.2.sz.mell  '!C17</f>
        <v>265599</v>
      </c>
      <c r="E6" s="71" t="e">
        <f aca="true" t="shared" si="0" ref="E6:E15">+B6-D6</f>
        <v>#REF!</v>
      </c>
    </row>
    <row r="7" spans="1:5" ht="12.75">
      <c r="A7" s="70" t="s">
        <v>182</v>
      </c>
      <c r="B7" s="71" t="e">
        <f>+#REF!</f>
        <v>#REF!</v>
      </c>
      <c r="C7" s="70" t="s">
        <v>183</v>
      </c>
      <c r="D7" s="73">
        <f>+'3.1.sz.mell  '!C27+'3.2.sz.mell  '!C30</f>
        <v>98320</v>
      </c>
      <c r="E7" s="71" t="e">
        <f t="shared" si="0"/>
        <v>#REF!</v>
      </c>
    </row>
    <row r="8" spans="1:5" ht="12.75">
      <c r="A8" s="70" t="s">
        <v>184</v>
      </c>
      <c r="B8" s="71" t="e">
        <f>+#REF!</f>
        <v>#REF!</v>
      </c>
      <c r="C8" s="70" t="s">
        <v>185</v>
      </c>
      <c r="D8" s="73">
        <f>+'3.1.sz.mell  '!C28+'3.2.sz.mell  '!C31</f>
        <v>363919</v>
      </c>
      <c r="E8" s="71" t="e">
        <f t="shared" si="0"/>
        <v>#REF!</v>
      </c>
    </row>
    <row r="9" spans="1:5" ht="12.75">
      <c r="A9" s="70"/>
      <c r="B9" s="71"/>
      <c r="C9" s="70"/>
      <c r="D9" s="73"/>
      <c r="E9" s="71"/>
    </row>
    <row r="10" spans="1:5" ht="12.75">
      <c r="A10" s="70"/>
      <c r="B10" s="71"/>
      <c r="C10" s="70"/>
      <c r="D10" s="73"/>
      <c r="E10" s="71"/>
    </row>
    <row r="11" spans="1:5" ht="15.75">
      <c r="A11" s="34" t="s">
        <v>179</v>
      </c>
      <c r="B11" s="72"/>
      <c r="C11" s="74"/>
      <c r="D11" s="73"/>
      <c r="E11" s="71"/>
    </row>
    <row r="12" spans="1:5" ht="12.75">
      <c r="A12" s="70"/>
      <c r="B12" s="71"/>
      <c r="C12" s="70"/>
      <c r="D12" s="73"/>
      <c r="E12" s="71"/>
    </row>
    <row r="13" spans="1:5" ht="12.75">
      <c r="A13" s="70" t="s">
        <v>189</v>
      </c>
      <c r="B13" s="71" t="e">
        <f>+#REF!</f>
        <v>#REF!</v>
      </c>
      <c r="C13" s="70" t="s">
        <v>188</v>
      </c>
      <c r="D13" s="73">
        <f>+'3.1.sz.mell  '!E18+'3.2.sz.mell  '!E17</f>
        <v>280048</v>
      </c>
      <c r="E13" s="71" t="e">
        <f t="shared" si="0"/>
        <v>#REF!</v>
      </c>
    </row>
    <row r="14" spans="1:5" ht="12.75">
      <c r="A14" s="70" t="s">
        <v>121</v>
      </c>
      <c r="B14" s="71" t="e">
        <f>+#REF!</f>
        <v>#REF!</v>
      </c>
      <c r="C14" s="70" t="s">
        <v>187</v>
      </c>
      <c r="D14" s="73">
        <f>+'3.1.sz.mell  '!E27+'3.2.sz.mell  '!E30</f>
        <v>83871</v>
      </c>
      <c r="E14" s="71" t="e">
        <f t="shared" si="0"/>
        <v>#REF!</v>
      </c>
    </row>
    <row r="15" spans="1:5" ht="12.75">
      <c r="A15" s="70" t="s">
        <v>190</v>
      </c>
      <c r="B15" s="71" t="e">
        <f>+#REF!</f>
        <v>#REF!</v>
      </c>
      <c r="C15" s="70" t="s">
        <v>186</v>
      </c>
      <c r="D15" s="73">
        <f>+'3.1.sz.mell  '!E28+'3.2.sz.mell  '!E31</f>
        <v>363919</v>
      </c>
      <c r="E15" s="71" t="e">
        <f t="shared" si="0"/>
        <v>#REF!</v>
      </c>
    </row>
    <row r="16" spans="1:5" ht="12.75">
      <c r="A16" s="63"/>
      <c r="B16" s="63"/>
      <c r="C16" s="70"/>
      <c r="D16" s="73"/>
      <c r="E16" s="64"/>
    </row>
    <row r="17" spans="1:5" ht="12.75">
      <c r="A17" s="63"/>
      <c r="B17" s="63"/>
      <c r="C17" s="63"/>
      <c r="D17" s="63"/>
      <c r="E17" s="63"/>
    </row>
    <row r="18" spans="1:5" ht="12.75">
      <c r="A18" s="63"/>
      <c r="B18" s="63"/>
      <c r="C18" s="63"/>
      <c r="D18" s="63"/>
      <c r="E18" s="63"/>
    </row>
    <row r="19" spans="1:5" ht="12.75">
      <c r="A19" s="63"/>
      <c r="B19" s="63"/>
      <c r="C19" s="63"/>
      <c r="D19" s="63"/>
      <c r="E19" s="63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C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71</v>
      </c>
    </row>
    <row r="4" spans="1:2" ht="12.75">
      <c r="A4" s="70"/>
      <c r="B4" s="70"/>
    </row>
    <row r="5" spans="1:2" s="75" customFormat="1" ht="15.75">
      <c r="A5" s="34" t="s">
        <v>178</v>
      </c>
      <c r="B5" s="74"/>
    </row>
    <row r="6" spans="1:2" ht="12.75">
      <c r="A6" s="70"/>
      <c r="B6" s="70"/>
    </row>
    <row r="7" spans="1:2" ht="12.75">
      <c r="A7" s="70" t="s">
        <v>180</v>
      </c>
      <c r="B7" s="70" t="s">
        <v>181</v>
      </c>
    </row>
    <row r="8" spans="1:2" ht="12.75">
      <c r="A8" s="70" t="s">
        <v>182</v>
      </c>
      <c r="B8" s="70" t="s">
        <v>183</v>
      </c>
    </row>
    <row r="9" spans="1:2" ht="12.75">
      <c r="A9" s="70" t="s">
        <v>184</v>
      </c>
      <c r="B9" s="70" t="s">
        <v>185</v>
      </c>
    </row>
    <row r="10" spans="1:2" ht="12.75">
      <c r="A10" s="70"/>
      <c r="B10" s="70"/>
    </row>
    <row r="11" spans="1:2" ht="12.75">
      <c r="A11" s="70"/>
      <c r="B11" s="70"/>
    </row>
    <row r="12" spans="1:2" s="75" customFormat="1" ht="15.75">
      <c r="A12" s="34" t="s">
        <v>179</v>
      </c>
      <c r="B12" s="74"/>
    </row>
    <row r="13" spans="1:2" ht="12.75">
      <c r="A13" s="70"/>
      <c r="B13" s="70"/>
    </row>
    <row r="14" spans="1:2" ht="12.75">
      <c r="A14" s="70" t="s">
        <v>189</v>
      </c>
      <c r="B14" s="70" t="s">
        <v>188</v>
      </c>
    </row>
    <row r="15" spans="1:2" ht="12.75">
      <c r="A15" s="70" t="s">
        <v>121</v>
      </c>
      <c r="B15" s="70" t="s">
        <v>187</v>
      </c>
    </row>
    <row r="16" spans="1:2" ht="12.75">
      <c r="A16" s="70" t="s">
        <v>190</v>
      </c>
      <c r="B16" s="70" t="s">
        <v>186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6" topLeftCell="A1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33.125" style="278" customWidth="1"/>
    <col min="2" max="2" width="14.625" style="295" customWidth="1"/>
    <col min="3" max="4" width="16.875" style="295" customWidth="1"/>
    <col min="5" max="5" width="22.50390625" style="278" customWidth="1"/>
    <col min="6" max="6" width="24.875" style="278" customWidth="1"/>
    <col min="7" max="9" width="16.875" style="278" customWidth="1"/>
    <col min="10" max="10" width="9.375" style="278" customWidth="1"/>
    <col min="11" max="11" width="16.875" style="278" customWidth="1"/>
    <col min="12" max="12" width="16.375" style="278" customWidth="1"/>
    <col min="13" max="16384" width="9.375" style="278" customWidth="1"/>
  </cols>
  <sheetData>
    <row r="1" spans="1:6" s="275" customFormat="1" ht="15.75">
      <c r="A1" s="272" t="s">
        <v>704</v>
      </c>
      <c r="B1" s="273"/>
      <c r="C1" s="273"/>
      <c r="D1" s="273"/>
      <c r="E1" s="274"/>
      <c r="F1" s="274"/>
    </row>
    <row r="3" spans="1:11" ht="12.75">
      <c r="A3" s="276"/>
      <c r="B3" s="276"/>
      <c r="C3" s="276"/>
      <c r="D3" s="276"/>
      <c r="E3" s="277" t="s">
        <v>705</v>
      </c>
      <c r="H3" s="278" t="s">
        <v>770</v>
      </c>
      <c r="K3" s="279" t="s">
        <v>706</v>
      </c>
    </row>
    <row r="5" spans="1:11" s="281" customFormat="1" ht="30" customHeight="1">
      <c r="A5" s="336" t="s">
        <v>707</v>
      </c>
      <c r="B5" s="336" t="s">
        <v>708</v>
      </c>
      <c r="C5" s="336" t="s">
        <v>709</v>
      </c>
      <c r="D5" s="337" t="s">
        <v>88</v>
      </c>
      <c r="E5" s="339" t="s">
        <v>710</v>
      </c>
      <c r="F5" s="340"/>
      <c r="G5" s="341" t="s">
        <v>711</v>
      </c>
      <c r="H5" s="341"/>
      <c r="I5" s="331" t="s">
        <v>712</v>
      </c>
      <c r="J5" s="333" t="s">
        <v>713</v>
      </c>
      <c r="K5" s="335" t="s">
        <v>38</v>
      </c>
    </row>
    <row r="6" spans="1:11" s="281" customFormat="1" ht="30" customHeight="1">
      <c r="A6" s="334"/>
      <c r="B6" s="334"/>
      <c r="C6" s="334"/>
      <c r="D6" s="338"/>
      <c r="E6" s="282" t="s">
        <v>714</v>
      </c>
      <c r="F6" s="282" t="s">
        <v>715</v>
      </c>
      <c r="G6" s="282" t="s">
        <v>716</v>
      </c>
      <c r="H6" s="282" t="s">
        <v>717</v>
      </c>
      <c r="I6" s="332"/>
      <c r="J6" s="334"/>
      <c r="K6" s="334"/>
    </row>
    <row r="7" spans="1:11" ht="34.5" customHeight="1">
      <c r="A7" s="283" t="s">
        <v>718</v>
      </c>
      <c r="B7" s="284"/>
      <c r="C7" s="285">
        <v>14387</v>
      </c>
      <c r="D7" s="285"/>
      <c r="E7" s="285"/>
      <c r="F7" s="285"/>
      <c r="G7" s="285"/>
      <c r="H7" s="285"/>
      <c r="I7" s="285"/>
      <c r="J7" s="285"/>
      <c r="K7" s="286">
        <f aca="true" t="shared" si="0" ref="K7:K19">SUM(B7:J7)</f>
        <v>14387</v>
      </c>
    </row>
    <row r="8" spans="1:11" ht="34.5" customHeight="1">
      <c r="A8" s="287" t="s">
        <v>719</v>
      </c>
      <c r="B8" s="288"/>
      <c r="C8" s="289">
        <v>7085</v>
      </c>
      <c r="D8" s="289"/>
      <c r="E8" s="289"/>
      <c r="F8" s="289"/>
      <c r="G8" s="289"/>
      <c r="H8" s="289"/>
      <c r="I8" s="289"/>
      <c r="J8" s="289"/>
      <c r="K8" s="290">
        <f t="shared" si="0"/>
        <v>7085</v>
      </c>
    </row>
    <row r="9" spans="1:13" ht="34.5" customHeight="1">
      <c r="A9" s="291" t="s">
        <v>720</v>
      </c>
      <c r="B9" s="288"/>
      <c r="C9" s="289">
        <v>404</v>
      </c>
      <c r="D9" s="289"/>
      <c r="E9" s="289"/>
      <c r="F9" s="289"/>
      <c r="G9" s="289"/>
      <c r="H9" s="289"/>
      <c r="I9" s="289"/>
      <c r="J9" s="289"/>
      <c r="K9" s="290">
        <f t="shared" si="0"/>
        <v>404</v>
      </c>
      <c r="M9" s="292"/>
    </row>
    <row r="10" spans="1:11" ht="34.5" customHeight="1">
      <c r="A10" s="293" t="s">
        <v>721</v>
      </c>
      <c r="B10" s="288">
        <v>10000</v>
      </c>
      <c r="C10" s="289">
        <v>724</v>
      </c>
      <c r="D10" s="289"/>
      <c r="E10" s="289"/>
      <c r="F10" s="289"/>
      <c r="G10" s="289"/>
      <c r="H10" s="289"/>
      <c r="I10" s="289"/>
      <c r="J10" s="289"/>
      <c r="K10" s="290">
        <f t="shared" si="0"/>
        <v>10724</v>
      </c>
    </row>
    <row r="11" spans="1:11" ht="34.5" customHeight="1">
      <c r="A11" s="293" t="s">
        <v>722</v>
      </c>
      <c r="B11" s="288"/>
      <c r="C11" s="289"/>
      <c r="D11" s="289"/>
      <c r="E11" s="289"/>
      <c r="F11" s="289"/>
      <c r="G11" s="289"/>
      <c r="H11" s="289"/>
      <c r="I11" s="289"/>
      <c r="J11" s="289">
        <v>14298</v>
      </c>
      <c r="K11" s="290">
        <v>14298</v>
      </c>
    </row>
    <row r="12" spans="1:11" ht="34.5" customHeight="1">
      <c r="A12" s="287" t="s">
        <v>723</v>
      </c>
      <c r="B12" s="288"/>
      <c r="C12" s="289">
        <v>11788</v>
      </c>
      <c r="D12" s="289">
        <v>100</v>
      </c>
      <c r="E12" s="289"/>
      <c r="F12" s="289"/>
      <c r="G12" s="289"/>
      <c r="H12" s="289"/>
      <c r="I12" s="289"/>
      <c r="J12" s="289"/>
      <c r="K12" s="290">
        <f t="shared" si="0"/>
        <v>11888</v>
      </c>
    </row>
    <row r="13" spans="1:11" ht="34.5" customHeight="1">
      <c r="A13" s="293" t="s">
        <v>724</v>
      </c>
      <c r="B13" s="288"/>
      <c r="C13" s="289"/>
      <c r="D13" s="289">
        <v>144070</v>
      </c>
      <c r="E13" s="289">
        <v>63942</v>
      </c>
      <c r="F13" s="289"/>
      <c r="G13" s="289"/>
      <c r="H13" s="289"/>
      <c r="I13" s="289"/>
      <c r="J13" s="289"/>
      <c r="K13" s="290">
        <f t="shared" si="0"/>
        <v>208012</v>
      </c>
    </row>
    <row r="14" spans="1:11" ht="34.5" customHeight="1">
      <c r="A14" s="287" t="s">
        <v>725</v>
      </c>
      <c r="B14" s="288"/>
      <c r="C14" s="289"/>
      <c r="D14" s="289"/>
      <c r="E14" s="289"/>
      <c r="F14" s="289"/>
      <c r="G14" s="289">
        <v>100</v>
      </c>
      <c r="H14" s="289"/>
      <c r="I14" s="289"/>
      <c r="J14" s="289"/>
      <c r="K14" s="290">
        <f t="shared" si="0"/>
        <v>100</v>
      </c>
    </row>
    <row r="15" spans="1:11" ht="34.5" customHeight="1">
      <c r="A15" s="287" t="s">
        <v>726</v>
      </c>
      <c r="B15" s="294"/>
      <c r="C15" s="289">
        <v>254</v>
      </c>
      <c r="D15" s="289"/>
      <c r="E15" s="289"/>
      <c r="F15" s="289"/>
      <c r="G15" s="289"/>
      <c r="H15" s="289"/>
      <c r="I15" s="289"/>
      <c r="J15" s="289"/>
      <c r="K15" s="290">
        <f t="shared" si="0"/>
        <v>254</v>
      </c>
    </row>
    <row r="16" spans="1:12" ht="34.5" customHeight="1">
      <c r="A16" s="287" t="s">
        <v>727</v>
      </c>
      <c r="B16" s="294"/>
      <c r="C16" s="294">
        <v>4318</v>
      </c>
      <c r="D16" s="294"/>
      <c r="E16" s="294"/>
      <c r="F16" s="294"/>
      <c r="G16" s="294"/>
      <c r="H16" s="294"/>
      <c r="I16" s="294"/>
      <c r="J16" s="294"/>
      <c r="K16" s="290">
        <f t="shared" si="0"/>
        <v>4318</v>
      </c>
      <c r="L16" s="295"/>
    </row>
    <row r="17" spans="1:12" ht="34.5" customHeight="1">
      <c r="A17" s="287" t="s">
        <v>4</v>
      </c>
      <c r="B17" s="294"/>
      <c r="C17" s="294">
        <v>3000</v>
      </c>
      <c r="D17" s="294"/>
      <c r="E17" s="294"/>
      <c r="F17" s="294"/>
      <c r="G17" s="294"/>
      <c r="H17" s="294"/>
      <c r="I17" s="294"/>
      <c r="J17" s="294"/>
      <c r="K17" s="290">
        <f t="shared" si="0"/>
        <v>3000</v>
      </c>
      <c r="L17" s="295"/>
    </row>
    <row r="18" spans="1:11" ht="34.5" customHeight="1">
      <c r="A18" s="287" t="s">
        <v>728</v>
      </c>
      <c r="B18" s="289"/>
      <c r="C18" s="289">
        <v>127</v>
      </c>
      <c r="D18" s="289"/>
      <c r="E18" s="289"/>
      <c r="F18" s="289"/>
      <c r="G18" s="289"/>
      <c r="H18" s="289"/>
      <c r="I18" s="289"/>
      <c r="J18" s="289"/>
      <c r="K18" s="290">
        <f t="shared" si="0"/>
        <v>127</v>
      </c>
    </row>
    <row r="19" spans="1:12" s="298" customFormat="1" ht="34.5" customHeight="1">
      <c r="A19" s="296" t="s">
        <v>729</v>
      </c>
      <c r="B19" s="290">
        <f aca="true" t="shared" si="1" ref="B19:H19">SUM(B7:B18)</f>
        <v>10000</v>
      </c>
      <c r="C19" s="290">
        <f t="shared" si="1"/>
        <v>42087</v>
      </c>
      <c r="D19" s="290">
        <f t="shared" si="1"/>
        <v>144170</v>
      </c>
      <c r="E19" s="290">
        <f t="shared" si="1"/>
        <v>63942</v>
      </c>
      <c r="F19" s="290">
        <f t="shared" si="1"/>
        <v>0</v>
      </c>
      <c r="G19" s="290">
        <f t="shared" si="1"/>
        <v>100</v>
      </c>
      <c r="H19" s="290">
        <f t="shared" si="1"/>
        <v>0</v>
      </c>
      <c r="I19" s="290"/>
      <c r="J19" s="290">
        <f>SUM(J7:J18)</f>
        <v>14298</v>
      </c>
      <c r="K19" s="290">
        <f t="shared" si="0"/>
        <v>274597</v>
      </c>
      <c r="L19" s="297"/>
    </row>
    <row r="20" spans="1:11" s="298" customFormat="1" ht="34.5" customHeight="1">
      <c r="A20" s="299" t="s">
        <v>730</v>
      </c>
      <c r="B20" s="289"/>
      <c r="C20" s="289">
        <v>2705</v>
      </c>
      <c r="D20" s="289"/>
      <c r="E20" s="289"/>
      <c r="F20" s="289"/>
      <c r="G20" s="289"/>
      <c r="H20" s="289"/>
      <c r="I20" s="289">
        <v>40544</v>
      </c>
      <c r="J20" s="289">
        <v>67</v>
      </c>
      <c r="K20" s="290">
        <f>SUM(B20:J20)</f>
        <v>43316</v>
      </c>
    </row>
    <row r="21" spans="1:11" s="298" customFormat="1" ht="34.5" customHeight="1">
      <c r="A21" s="299" t="s">
        <v>693</v>
      </c>
      <c r="B21" s="289"/>
      <c r="C21" s="289"/>
      <c r="D21" s="289"/>
      <c r="E21" s="289"/>
      <c r="F21" s="289"/>
      <c r="G21" s="289">
        <v>2595</v>
      </c>
      <c r="H21" s="289"/>
      <c r="I21" s="289">
        <v>43327</v>
      </c>
      <c r="J21" s="289">
        <v>84</v>
      </c>
      <c r="K21" s="290">
        <f>SUM(B21:J21)</f>
        <v>46006</v>
      </c>
    </row>
    <row r="22" spans="1:11" s="298" customFormat="1" ht="34.5" customHeight="1">
      <c r="A22" s="299" t="s">
        <v>39</v>
      </c>
      <c r="B22" s="290">
        <f>SUM(B19:B21)</f>
        <v>10000</v>
      </c>
      <c r="C22" s="290">
        <f aca="true" t="shared" si="2" ref="C22:J22">SUM(C19:C21)</f>
        <v>44792</v>
      </c>
      <c r="D22" s="290">
        <f t="shared" si="2"/>
        <v>144170</v>
      </c>
      <c r="E22" s="290">
        <f t="shared" si="2"/>
        <v>63942</v>
      </c>
      <c r="F22" s="290">
        <f t="shared" si="2"/>
        <v>0</v>
      </c>
      <c r="G22" s="290">
        <f>SUM(G19:G21)</f>
        <v>2695</v>
      </c>
      <c r="H22" s="290">
        <f t="shared" si="2"/>
        <v>0</v>
      </c>
      <c r="I22" s="290">
        <f t="shared" si="2"/>
        <v>83871</v>
      </c>
      <c r="J22" s="290">
        <f t="shared" si="2"/>
        <v>14449</v>
      </c>
      <c r="K22" s="290">
        <f>SUM(B22:J22)</f>
        <v>363919</v>
      </c>
    </row>
    <row r="23" spans="2:11" ht="15">
      <c r="B23" s="297"/>
      <c r="C23" s="297"/>
      <c r="D23" s="297"/>
      <c r="E23" s="298"/>
      <c r="F23" s="298"/>
      <c r="G23" s="298"/>
      <c r="H23" s="298"/>
      <c r="I23" s="298"/>
      <c r="J23" s="298"/>
      <c r="K23" s="298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F5"/>
    <mergeCell ref="G5:H5"/>
  </mergeCells>
  <printOptions/>
  <pageMargins left="0.5902777777777778" right="0.4986111111111111" top="0.39305555555555555" bottom="0.39305555555555555" header="0.39305555555555555" footer="0.39305555555555555"/>
  <pageSetup horizontalDpi="600" verticalDpi="600" orientation="landscape" paperSize="9" scale="7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108.00390625" style="181" customWidth="1"/>
    <col min="2" max="2" width="9.625" style="181" customWidth="1"/>
    <col min="3" max="3" width="19.125" style="182" customWidth="1"/>
    <col min="4" max="4" width="18.625" style="182" customWidth="1"/>
    <col min="5" max="5" width="20.875" style="317" customWidth="1"/>
    <col min="6" max="6" width="19.125" style="182" customWidth="1"/>
    <col min="7" max="7" width="18.625" style="182" customWidth="1"/>
    <col min="8" max="8" width="17.125" style="317" customWidth="1"/>
    <col min="9" max="9" width="19.125" style="182" customWidth="1"/>
    <col min="10" max="10" width="14.125" style="182" customWidth="1"/>
    <col min="11" max="11" width="14.00390625" style="182" customWidth="1"/>
    <col min="12" max="13" width="17.125" style="317" customWidth="1"/>
    <col min="14" max="16384" width="9.375" style="181" customWidth="1"/>
  </cols>
  <sheetData>
    <row r="1" spans="1:13" ht="27" customHeight="1">
      <c r="A1" s="342" t="s">
        <v>769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23.25" customHeight="1">
      <c r="A2" s="343" t="s">
        <v>545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ht="18">
      <c r="A3" s="215"/>
      <c r="M3" s="317" t="s">
        <v>777</v>
      </c>
    </row>
    <row r="5" spans="1:13" s="316" customFormat="1" ht="60">
      <c r="A5" s="314" t="s">
        <v>240</v>
      </c>
      <c r="B5" s="223" t="s">
        <v>546</v>
      </c>
      <c r="C5" s="315" t="s">
        <v>334</v>
      </c>
      <c r="D5" s="315" t="s">
        <v>335</v>
      </c>
      <c r="E5" s="318" t="s">
        <v>699</v>
      </c>
      <c r="F5" s="315" t="s">
        <v>334</v>
      </c>
      <c r="G5" s="315" t="s">
        <v>335</v>
      </c>
      <c r="H5" s="318" t="s">
        <v>700</v>
      </c>
      <c r="I5" s="315" t="s">
        <v>334</v>
      </c>
      <c r="J5" s="315" t="s">
        <v>335</v>
      </c>
      <c r="K5" s="315" t="s">
        <v>336</v>
      </c>
      <c r="L5" s="318" t="s">
        <v>698</v>
      </c>
      <c r="M5" s="318" t="s">
        <v>337</v>
      </c>
    </row>
    <row r="6" spans="1:13" ht="15" customHeight="1">
      <c r="A6" s="222" t="s">
        <v>123</v>
      </c>
      <c r="B6" s="190" t="s">
        <v>547</v>
      </c>
      <c r="C6" s="191">
        <v>16278</v>
      </c>
      <c r="D6" s="191"/>
      <c r="E6" s="319">
        <f aca="true" t="shared" si="0" ref="E6:E12">SUM(C6:D6)</f>
        <v>16278</v>
      </c>
      <c r="F6" s="191"/>
      <c r="G6" s="191"/>
      <c r="H6" s="319"/>
      <c r="I6" s="191"/>
      <c r="J6" s="191"/>
      <c r="K6" s="191"/>
      <c r="L6" s="319"/>
      <c r="M6" s="319">
        <f>E6+H6+L6</f>
        <v>16278</v>
      </c>
    </row>
    <row r="7" spans="1:13" ht="15" customHeight="1">
      <c r="A7" s="203" t="s">
        <v>548</v>
      </c>
      <c r="B7" s="190" t="s">
        <v>549</v>
      </c>
      <c r="C7" s="191">
        <v>39240</v>
      </c>
      <c r="D7" s="191"/>
      <c r="E7" s="319">
        <f t="shared" si="0"/>
        <v>39240</v>
      </c>
      <c r="F7" s="191"/>
      <c r="G7" s="191"/>
      <c r="H7" s="319"/>
      <c r="I7" s="191"/>
      <c r="J7" s="191"/>
      <c r="K7" s="191"/>
      <c r="L7" s="319"/>
      <c r="M7" s="319">
        <f>E7+H7+L7</f>
        <v>39240</v>
      </c>
    </row>
    <row r="8" spans="1:13" ht="15" customHeight="1">
      <c r="A8" s="203" t="s">
        <v>550</v>
      </c>
      <c r="B8" s="190" t="s">
        <v>551</v>
      </c>
      <c r="C8" s="191">
        <v>4697</v>
      </c>
      <c r="D8" s="191"/>
      <c r="E8" s="319">
        <f t="shared" si="0"/>
        <v>4697</v>
      </c>
      <c r="F8" s="191"/>
      <c r="G8" s="191"/>
      <c r="H8" s="319"/>
      <c r="I8" s="191"/>
      <c r="J8" s="191"/>
      <c r="K8" s="191"/>
      <c r="L8" s="319"/>
      <c r="M8" s="319">
        <f>E8+H8+L8</f>
        <v>4697</v>
      </c>
    </row>
    <row r="9" spans="1:13" ht="15" customHeight="1">
      <c r="A9" s="203" t="s">
        <v>552</v>
      </c>
      <c r="B9" s="190" t="s">
        <v>553</v>
      </c>
      <c r="C9" s="191">
        <v>1353</v>
      </c>
      <c r="D9" s="191"/>
      <c r="E9" s="319">
        <f t="shared" si="0"/>
        <v>1353</v>
      </c>
      <c r="F9" s="191"/>
      <c r="G9" s="191"/>
      <c r="H9" s="319"/>
      <c r="I9" s="191"/>
      <c r="J9" s="191"/>
      <c r="K9" s="191"/>
      <c r="L9" s="319"/>
      <c r="M9" s="319">
        <f>E9+H9+L9</f>
        <v>1353</v>
      </c>
    </row>
    <row r="10" spans="1:13" ht="15" customHeight="1">
      <c r="A10" s="203" t="s">
        <v>124</v>
      </c>
      <c r="B10" s="190" t="s">
        <v>554</v>
      </c>
      <c r="C10" s="191"/>
      <c r="D10" s="191"/>
      <c r="E10" s="319">
        <f t="shared" si="0"/>
        <v>0</v>
      </c>
      <c r="F10" s="191"/>
      <c r="G10" s="191"/>
      <c r="H10" s="319"/>
      <c r="I10" s="191"/>
      <c r="J10" s="191"/>
      <c r="K10" s="191"/>
      <c r="L10" s="319"/>
      <c r="M10" s="319"/>
    </row>
    <row r="11" spans="1:13" ht="15" customHeight="1">
      <c r="A11" s="203" t="s">
        <v>125</v>
      </c>
      <c r="B11" s="190" t="s">
        <v>555</v>
      </c>
      <c r="C11" s="191">
        <v>2374</v>
      </c>
      <c r="D11" s="191"/>
      <c r="E11" s="319">
        <f t="shared" si="0"/>
        <v>2374</v>
      </c>
      <c r="F11" s="191"/>
      <c r="G11" s="191"/>
      <c r="H11" s="319"/>
      <c r="I11" s="191"/>
      <c r="J11" s="191"/>
      <c r="K11" s="191"/>
      <c r="L11" s="319"/>
      <c r="M11" s="319">
        <f>E11+H11+L11</f>
        <v>2374</v>
      </c>
    </row>
    <row r="12" spans="1:13" ht="15" customHeight="1">
      <c r="A12" s="197" t="s">
        <v>556</v>
      </c>
      <c r="B12" s="193" t="s">
        <v>557</v>
      </c>
      <c r="C12" s="191">
        <f>SUM(C6:C11)</f>
        <v>63942</v>
      </c>
      <c r="D12" s="191"/>
      <c r="E12" s="319">
        <f t="shared" si="0"/>
        <v>63942</v>
      </c>
      <c r="F12" s="191"/>
      <c r="G12" s="191"/>
      <c r="H12" s="319"/>
      <c r="I12" s="191"/>
      <c r="J12" s="191"/>
      <c r="K12" s="191"/>
      <c r="L12" s="319"/>
      <c r="M12" s="319">
        <f>E12+H12+L12</f>
        <v>63942</v>
      </c>
    </row>
    <row r="13" spans="1:13" ht="15" customHeight="1">
      <c r="A13" s="203" t="s">
        <v>126</v>
      </c>
      <c r="B13" s="190" t="s">
        <v>558</v>
      </c>
      <c r="C13" s="191"/>
      <c r="D13" s="191"/>
      <c r="E13" s="319"/>
      <c r="F13" s="191"/>
      <c r="G13" s="191"/>
      <c r="H13" s="319"/>
      <c r="I13" s="191"/>
      <c r="J13" s="191"/>
      <c r="K13" s="191"/>
      <c r="L13" s="319"/>
      <c r="M13" s="319"/>
    </row>
    <row r="14" spans="1:13" ht="15" customHeight="1">
      <c r="A14" s="203" t="s">
        <v>559</v>
      </c>
      <c r="B14" s="190" t="s">
        <v>560</v>
      </c>
      <c r="C14" s="191"/>
      <c r="D14" s="191"/>
      <c r="E14" s="319"/>
      <c r="F14" s="191"/>
      <c r="G14" s="191"/>
      <c r="H14" s="319"/>
      <c r="I14" s="191"/>
      <c r="J14" s="191"/>
      <c r="K14" s="191"/>
      <c r="L14" s="319"/>
      <c r="M14" s="319"/>
    </row>
    <row r="15" spans="1:13" ht="15" customHeight="1">
      <c r="A15" s="203" t="s">
        <v>561</v>
      </c>
      <c r="B15" s="190" t="s">
        <v>562</v>
      </c>
      <c r="C15" s="191"/>
      <c r="D15" s="191"/>
      <c r="E15" s="319"/>
      <c r="F15" s="191"/>
      <c r="G15" s="191"/>
      <c r="H15" s="319"/>
      <c r="I15" s="191"/>
      <c r="J15" s="191"/>
      <c r="K15" s="191"/>
      <c r="L15" s="319"/>
      <c r="M15" s="319"/>
    </row>
    <row r="16" spans="1:13" ht="15" customHeight="1">
      <c r="A16" s="203" t="s">
        <v>563</v>
      </c>
      <c r="B16" s="190" t="s">
        <v>564</v>
      </c>
      <c r="C16" s="191"/>
      <c r="D16" s="191"/>
      <c r="E16" s="319"/>
      <c r="F16" s="191"/>
      <c r="G16" s="191"/>
      <c r="H16" s="319"/>
      <c r="I16" s="191"/>
      <c r="J16" s="191"/>
      <c r="K16" s="191"/>
      <c r="L16" s="319"/>
      <c r="M16" s="319"/>
    </row>
    <row r="17" spans="1:13" ht="15" customHeight="1">
      <c r="A17" s="203" t="s">
        <v>565</v>
      </c>
      <c r="B17" s="190" t="s">
        <v>566</v>
      </c>
      <c r="C17" s="191">
        <v>100</v>
      </c>
      <c r="D17" s="191"/>
      <c r="E17" s="319">
        <f>SUM(C17:D17)</f>
        <v>100</v>
      </c>
      <c r="F17" s="191"/>
      <c r="G17" s="191"/>
      <c r="H17" s="319"/>
      <c r="I17" s="191">
        <v>2595</v>
      </c>
      <c r="J17" s="191"/>
      <c r="K17" s="191"/>
      <c r="L17" s="319">
        <f>I17+J17+K17</f>
        <v>2595</v>
      </c>
      <c r="M17" s="319">
        <f>E17+H17+L17</f>
        <v>2695</v>
      </c>
    </row>
    <row r="18" spans="1:13" ht="15" customHeight="1">
      <c r="A18" s="226" t="s">
        <v>153</v>
      </c>
      <c r="B18" s="234" t="s">
        <v>567</v>
      </c>
      <c r="C18" s="191">
        <f>C12+C17</f>
        <v>64042</v>
      </c>
      <c r="D18" s="191"/>
      <c r="E18" s="319">
        <f>SUM(C18:D18)</f>
        <v>64042</v>
      </c>
      <c r="F18" s="191"/>
      <c r="G18" s="191"/>
      <c r="H18" s="319"/>
      <c r="I18" s="191">
        <f>SUM(I13:I17)</f>
        <v>2595</v>
      </c>
      <c r="J18" s="191"/>
      <c r="K18" s="191"/>
      <c r="L18" s="319">
        <f>I18+J18+K18</f>
        <v>2595</v>
      </c>
      <c r="M18" s="319">
        <f>E18+H18+L18</f>
        <v>66637</v>
      </c>
    </row>
    <row r="19" spans="1:13" ht="15" customHeight="1">
      <c r="A19" s="203" t="s">
        <v>127</v>
      </c>
      <c r="B19" s="190" t="s">
        <v>568</v>
      </c>
      <c r="C19" s="191"/>
      <c r="D19" s="191"/>
      <c r="E19" s="319"/>
      <c r="F19" s="191"/>
      <c r="G19" s="191"/>
      <c r="H19" s="319"/>
      <c r="I19" s="191"/>
      <c r="J19" s="191"/>
      <c r="K19" s="191"/>
      <c r="L19" s="319"/>
      <c r="M19" s="319"/>
    </row>
    <row r="20" spans="1:13" ht="15" customHeight="1">
      <c r="A20" s="203" t="s">
        <v>569</v>
      </c>
      <c r="B20" s="190" t="s">
        <v>570</v>
      </c>
      <c r="C20" s="191"/>
      <c r="D20" s="191"/>
      <c r="E20" s="319"/>
      <c r="F20" s="191"/>
      <c r="G20" s="191"/>
      <c r="H20" s="319"/>
      <c r="I20" s="191"/>
      <c r="J20" s="191"/>
      <c r="K20" s="191"/>
      <c r="L20" s="319"/>
      <c r="M20" s="319"/>
    </row>
    <row r="21" spans="1:13" ht="15" customHeight="1">
      <c r="A21" s="203" t="s">
        <v>571</v>
      </c>
      <c r="B21" s="190" t="s">
        <v>572</v>
      </c>
      <c r="C21" s="191"/>
      <c r="D21" s="191"/>
      <c r="E21" s="319"/>
      <c r="F21" s="191"/>
      <c r="G21" s="191"/>
      <c r="H21" s="319"/>
      <c r="I21" s="191"/>
      <c r="J21" s="191"/>
      <c r="K21" s="191"/>
      <c r="L21" s="319"/>
      <c r="M21" s="319"/>
    </row>
    <row r="22" spans="1:13" ht="15" customHeight="1">
      <c r="A22" s="203" t="s">
        <v>573</v>
      </c>
      <c r="B22" s="190" t="s">
        <v>574</v>
      </c>
      <c r="C22" s="191"/>
      <c r="D22" s="191"/>
      <c r="E22" s="319"/>
      <c r="F22" s="191"/>
      <c r="G22" s="191"/>
      <c r="H22" s="319"/>
      <c r="I22" s="191"/>
      <c r="J22" s="191"/>
      <c r="K22" s="191"/>
      <c r="L22" s="319"/>
      <c r="M22" s="319"/>
    </row>
    <row r="23" spans="1:13" ht="15" customHeight="1">
      <c r="A23" s="203" t="s">
        <v>575</v>
      </c>
      <c r="B23" s="190" t="s">
        <v>576</v>
      </c>
      <c r="C23" s="191"/>
      <c r="D23" s="191"/>
      <c r="E23" s="319"/>
      <c r="F23" s="191"/>
      <c r="G23" s="191"/>
      <c r="H23" s="319"/>
      <c r="I23" s="191"/>
      <c r="J23" s="191"/>
      <c r="K23" s="191"/>
      <c r="L23" s="319"/>
      <c r="M23" s="319"/>
    </row>
    <row r="24" spans="1:13" ht="15" customHeight="1">
      <c r="A24" s="226" t="s">
        <v>577</v>
      </c>
      <c r="B24" s="234" t="s">
        <v>578</v>
      </c>
      <c r="C24" s="191"/>
      <c r="D24" s="191"/>
      <c r="E24" s="319"/>
      <c r="F24" s="191"/>
      <c r="G24" s="191"/>
      <c r="H24" s="319"/>
      <c r="I24" s="191"/>
      <c r="J24" s="191"/>
      <c r="K24" s="191"/>
      <c r="L24" s="319"/>
      <c r="M24" s="319"/>
    </row>
    <row r="25" spans="1:13" ht="15" customHeight="1">
      <c r="A25" s="203" t="s">
        <v>579</v>
      </c>
      <c r="B25" s="190" t="s">
        <v>580</v>
      </c>
      <c r="C25" s="191"/>
      <c r="D25" s="191"/>
      <c r="E25" s="319"/>
      <c r="F25" s="191"/>
      <c r="G25" s="191"/>
      <c r="H25" s="319"/>
      <c r="I25" s="191"/>
      <c r="J25" s="191"/>
      <c r="K25" s="191"/>
      <c r="L25" s="319"/>
      <c r="M25" s="319"/>
    </row>
    <row r="26" spans="1:13" ht="15" customHeight="1">
      <c r="A26" s="203" t="s">
        <v>581</v>
      </c>
      <c r="B26" s="190" t="s">
        <v>582</v>
      </c>
      <c r="C26" s="191"/>
      <c r="D26" s="191"/>
      <c r="E26" s="319"/>
      <c r="F26" s="191"/>
      <c r="G26" s="191"/>
      <c r="H26" s="319"/>
      <c r="I26" s="191"/>
      <c r="J26" s="191"/>
      <c r="K26" s="191"/>
      <c r="L26" s="319"/>
      <c r="M26" s="319"/>
    </row>
    <row r="27" spans="1:13" ht="15" customHeight="1">
      <c r="A27" s="197" t="s">
        <v>583</v>
      </c>
      <c r="B27" s="193" t="s">
        <v>584</v>
      </c>
      <c r="C27" s="191"/>
      <c r="D27" s="191"/>
      <c r="E27" s="319"/>
      <c r="F27" s="191"/>
      <c r="G27" s="191"/>
      <c r="H27" s="319"/>
      <c r="I27" s="191"/>
      <c r="J27" s="191"/>
      <c r="K27" s="191"/>
      <c r="L27" s="319"/>
      <c r="M27" s="319"/>
    </row>
    <row r="28" spans="1:13" ht="15" customHeight="1">
      <c r="A28" s="203" t="s">
        <v>585</v>
      </c>
      <c r="B28" s="190" t="s">
        <v>586</v>
      </c>
      <c r="C28" s="191"/>
      <c r="D28" s="191"/>
      <c r="E28" s="319"/>
      <c r="F28" s="191"/>
      <c r="G28" s="191"/>
      <c r="H28" s="319"/>
      <c r="I28" s="191"/>
      <c r="J28" s="191"/>
      <c r="K28" s="191"/>
      <c r="L28" s="319"/>
      <c r="M28" s="319"/>
    </row>
    <row r="29" spans="1:13" ht="15" customHeight="1">
      <c r="A29" s="203" t="s">
        <v>587</v>
      </c>
      <c r="B29" s="190" t="s">
        <v>588</v>
      </c>
      <c r="C29" s="191"/>
      <c r="D29" s="191"/>
      <c r="E29" s="319"/>
      <c r="F29" s="191"/>
      <c r="G29" s="191"/>
      <c r="H29" s="319"/>
      <c r="I29" s="191"/>
      <c r="J29" s="191"/>
      <c r="K29" s="191"/>
      <c r="L29" s="319"/>
      <c r="M29" s="319"/>
    </row>
    <row r="30" spans="1:13" ht="15" customHeight="1">
      <c r="A30" s="203" t="s">
        <v>589</v>
      </c>
      <c r="B30" s="190" t="s">
        <v>590</v>
      </c>
      <c r="C30" s="191"/>
      <c r="D30" s="191"/>
      <c r="E30" s="319"/>
      <c r="F30" s="191"/>
      <c r="G30" s="191"/>
      <c r="H30" s="319"/>
      <c r="I30" s="191"/>
      <c r="J30" s="191"/>
      <c r="K30" s="191"/>
      <c r="L30" s="319"/>
      <c r="M30" s="319"/>
    </row>
    <row r="31" spans="1:13" ht="15" customHeight="1">
      <c r="A31" s="203" t="s">
        <v>591</v>
      </c>
      <c r="B31" s="190" t="s">
        <v>592</v>
      </c>
      <c r="C31" s="191">
        <v>140000</v>
      </c>
      <c r="D31" s="191"/>
      <c r="E31" s="319">
        <f>SUM(C31:D31)</f>
        <v>140000</v>
      </c>
      <c r="F31" s="191"/>
      <c r="G31" s="191"/>
      <c r="H31" s="319"/>
      <c r="I31" s="191"/>
      <c r="J31" s="191"/>
      <c r="K31" s="191"/>
      <c r="L31" s="319"/>
      <c r="M31" s="319">
        <f>E31+H31+L31</f>
        <v>140000</v>
      </c>
    </row>
    <row r="32" spans="1:13" ht="15" customHeight="1">
      <c r="A32" s="203" t="s">
        <v>593</v>
      </c>
      <c r="B32" s="190" t="s">
        <v>594</v>
      </c>
      <c r="C32" s="191"/>
      <c r="D32" s="191"/>
      <c r="E32" s="319"/>
      <c r="F32" s="191"/>
      <c r="G32" s="191"/>
      <c r="H32" s="319"/>
      <c r="I32" s="191"/>
      <c r="J32" s="191"/>
      <c r="K32" s="191"/>
      <c r="L32" s="319"/>
      <c r="M32" s="319"/>
    </row>
    <row r="33" spans="1:13" ht="15" customHeight="1">
      <c r="A33" s="203" t="s">
        <v>595</v>
      </c>
      <c r="B33" s="190" t="s">
        <v>596</v>
      </c>
      <c r="C33" s="191"/>
      <c r="D33" s="191"/>
      <c r="E33" s="319"/>
      <c r="F33" s="191"/>
      <c r="G33" s="191"/>
      <c r="H33" s="319"/>
      <c r="I33" s="191"/>
      <c r="J33" s="191"/>
      <c r="K33" s="191"/>
      <c r="L33" s="319"/>
      <c r="M33" s="319"/>
    </row>
    <row r="34" spans="1:13" ht="15" customHeight="1">
      <c r="A34" s="203" t="s">
        <v>597</v>
      </c>
      <c r="B34" s="190" t="s">
        <v>598</v>
      </c>
      <c r="C34" s="191">
        <v>4000</v>
      </c>
      <c r="D34" s="191"/>
      <c r="E34" s="319">
        <f aca="true" t="shared" si="1" ref="E34:E40">SUM(C34:D34)</f>
        <v>4000</v>
      </c>
      <c r="F34" s="191"/>
      <c r="G34" s="191"/>
      <c r="H34" s="319"/>
      <c r="I34" s="191"/>
      <c r="J34" s="191"/>
      <c r="K34" s="191"/>
      <c r="L34" s="319"/>
      <c r="M34" s="319">
        <f aca="true" t="shared" si="2" ref="M34:M40">E34+H34+L34</f>
        <v>4000</v>
      </c>
    </row>
    <row r="35" spans="1:13" ht="15" customHeight="1">
      <c r="A35" s="203" t="s">
        <v>599</v>
      </c>
      <c r="B35" s="190" t="s">
        <v>600</v>
      </c>
      <c r="C35" s="191">
        <v>70</v>
      </c>
      <c r="D35" s="191"/>
      <c r="E35" s="319">
        <f t="shared" si="1"/>
        <v>70</v>
      </c>
      <c r="F35" s="191"/>
      <c r="G35" s="191"/>
      <c r="H35" s="319"/>
      <c r="I35" s="191"/>
      <c r="J35" s="191"/>
      <c r="K35" s="191"/>
      <c r="L35" s="319"/>
      <c r="M35" s="319">
        <f t="shared" si="2"/>
        <v>70</v>
      </c>
    </row>
    <row r="36" spans="1:13" ht="15" customHeight="1">
      <c r="A36" s="197" t="s">
        <v>601</v>
      </c>
      <c r="B36" s="193" t="s">
        <v>602</v>
      </c>
      <c r="C36" s="191">
        <f>SUM(C28:C35)</f>
        <v>144070</v>
      </c>
      <c r="D36" s="191"/>
      <c r="E36" s="319">
        <f t="shared" si="1"/>
        <v>144070</v>
      </c>
      <c r="F36" s="191"/>
      <c r="G36" s="191"/>
      <c r="H36" s="319"/>
      <c r="I36" s="191"/>
      <c r="J36" s="191"/>
      <c r="K36" s="191"/>
      <c r="L36" s="319"/>
      <c r="M36" s="319">
        <f t="shared" si="2"/>
        <v>144070</v>
      </c>
    </row>
    <row r="37" spans="1:13" ht="15" customHeight="1">
      <c r="A37" s="203" t="s">
        <v>603</v>
      </c>
      <c r="B37" s="190" t="s">
        <v>604</v>
      </c>
      <c r="C37" s="191">
        <v>100</v>
      </c>
      <c r="D37" s="191"/>
      <c r="E37" s="319">
        <f t="shared" si="1"/>
        <v>100</v>
      </c>
      <c r="F37" s="191"/>
      <c r="G37" s="191"/>
      <c r="H37" s="319"/>
      <c r="I37" s="191"/>
      <c r="J37" s="191"/>
      <c r="K37" s="191"/>
      <c r="L37" s="319"/>
      <c r="M37" s="319">
        <f t="shared" si="2"/>
        <v>100</v>
      </c>
    </row>
    <row r="38" spans="1:13" ht="15" customHeight="1">
      <c r="A38" s="226" t="s">
        <v>605</v>
      </c>
      <c r="B38" s="234" t="s">
        <v>606</v>
      </c>
      <c r="C38" s="191">
        <f>C27+C36+C37</f>
        <v>144170</v>
      </c>
      <c r="D38" s="191"/>
      <c r="E38" s="319">
        <f t="shared" si="1"/>
        <v>144170</v>
      </c>
      <c r="F38" s="191"/>
      <c r="G38" s="191"/>
      <c r="H38" s="319"/>
      <c r="I38" s="191"/>
      <c r="J38" s="191"/>
      <c r="K38" s="191"/>
      <c r="L38" s="319"/>
      <c r="M38" s="319">
        <f t="shared" si="2"/>
        <v>144170</v>
      </c>
    </row>
    <row r="39" spans="1:13" ht="15" customHeight="1">
      <c r="A39" s="189" t="s">
        <v>607</v>
      </c>
      <c r="B39" s="190" t="s">
        <v>608</v>
      </c>
      <c r="C39" s="191">
        <v>100</v>
      </c>
      <c r="D39" s="191"/>
      <c r="E39" s="319">
        <f t="shared" si="1"/>
        <v>100</v>
      </c>
      <c r="F39" s="191"/>
      <c r="G39" s="191"/>
      <c r="H39" s="319"/>
      <c r="I39" s="191"/>
      <c r="J39" s="191"/>
      <c r="K39" s="191"/>
      <c r="L39" s="319"/>
      <c r="M39" s="319">
        <f t="shared" si="2"/>
        <v>100</v>
      </c>
    </row>
    <row r="40" spans="1:13" ht="15" customHeight="1">
      <c r="A40" s="189" t="s">
        <v>128</v>
      </c>
      <c r="B40" s="190" t="s">
        <v>609</v>
      </c>
      <c r="C40" s="191">
        <v>10170</v>
      </c>
      <c r="D40" s="191"/>
      <c r="E40" s="319">
        <f t="shared" si="1"/>
        <v>10170</v>
      </c>
      <c r="F40" s="191">
        <v>440</v>
      </c>
      <c r="G40" s="191"/>
      <c r="H40" s="319">
        <f>SUM(F40:G40)</f>
        <v>440</v>
      </c>
      <c r="I40" s="191"/>
      <c r="J40" s="191"/>
      <c r="K40" s="191"/>
      <c r="L40" s="319"/>
      <c r="M40" s="319">
        <f t="shared" si="2"/>
        <v>10610</v>
      </c>
    </row>
    <row r="41" spans="1:13" ht="15" customHeight="1">
      <c r="A41" s="189" t="s">
        <v>129</v>
      </c>
      <c r="B41" s="190" t="s">
        <v>610</v>
      </c>
      <c r="C41" s="191"/>
      <c r="D41" s="191"/>
      <c r="E41" s="319"/>
      <c r="F41" s="191"/>
      <c r="G41" s="191"/>
      <c r="H41" s="319"/>
      <c r="I41" s="191"/>
      <c r="J41" s="191"/>
      <c r="K41" s="191"/>
      <c r="L41" s="319"/>
      <c r="M41" s="319"/>
    </row>
    <row r="42" spans="1:13" ht="15" customHeight="1">
      <c r="A42" s="189" t="s">
        <v>130</v>
      </c>
      <c r="B42" s="190" t="s">
        <v>611</v>
      </c>
      <c r="C42" s="191">
        <v>11328</v>
      </c>
      <c r="D42" s="191"/>
      <c r="E42" s="319">
        <f>SUM(C42:D42)</f>
        <v>11328</v>
      </c>
      <c r="F42" s="191"/>
      <c r="G42" s="191"/>
      <c r="H42" s="319"/>
      <c r="I42" s="191"/>
      <c r="J42" s="191"/>
      <c r="K42" s="191"/>
      <c r="L42" s="319"/>
      <c r="M42" s="319">
        <f>E42+H42+L42</f>
        <v>11328</v>
      </c>
    </row>
    <row r="43" spans="1:13" ht="15" customHeight="1">
      <c r="A43" s="189" t="s">
        <v>131</v>
      </c>
      <c r="B43" s="190" t="s">
        <v>612</v>
      </c>
      <c r="C43" s="191">
        <v>9179</v>
      </c>
      <c r="D43" s="191"/>
      <c r="E43" s="319">
        <f>SUM(C43:D43)</f>
        <v>9179</v>
      </c>
      <c r="F43" s="191">
        <v>1690</v>
      </c>
      <c r="G43" s="191"/>
      <c r="H43" s="319">
        <f>SUM(F43:G43)</f>
        <v>1690</v>
      </c>
      <c r="I43" s="191"/>
      <c r="J43" s="191"/>
      <c r="K43" s="191"/>
      <c r="L43" s="319"/>
      <c r="M43" s="319">
        <f>E43+H43+L43</f>
        <v>10869</v>
      </c>
    </row>
    <row r="44" spans="1:13" ht="15" customHeight="1">
      <c r="A44" s="189" t="s">
        <v>613</v>
      </c>
      <c r="B44" s="190" t="s">
        <v>614</v>
      </c>
      <c r="C44" s="191">
        <v>8310</v>
      </c>
      <c r="D44" s="191"/>
      <c r="E44" s="319">
        <f>SUM(C44:D44)</f>
        <v>8310</v>
      </c>
      <c r="F44" s="191">
        <v>575</v>
      </c>
      <c r="G44" s="191"/>
      <c r="H44" s="319">
        <f>SUM(F44:G44)</f>
        <v>575</v>
      </c>
      <c r="I44" s="191"/>
      <c r="J44" s="191"/>
      <c r="K44" s="191"/>
      <c r="L44" s="319"/>
      <c r="M44" s="319">
        <f>E44+H44+L44</f>
        <v>8885</v>
      </c>
    </row>
    <row r="45" spans="1:13" ht="15" customHeight="1">
      <c r="A45" s="189" t="s">
        <v>132</v>
      </c>
      <c r="B45" s="190" t="s">
        <v>615</v>
      </c>
      <c r="C45" s="191"/>
      <c r="D45" s="191"/>
      <c r="E45" s="319"/>
      <c r="F45" s="191"/>
      <c r="G45" s="191"/>
      <c r="H45" s="319"/>
      <c r="I45" s="191"/>
      <c r="J45" s="191"/>
      <c r="K45" s="191"/>
      <c r="L45" s="319"/>
      <c r="M45" s="319"/>
    </row>
    <row r="46" spans="1:13" ht="15" customHeight="1">
      <c r="A46" s="189" t="s">
        <v>133</v>
      </c>
      <c r="B46" s="190" t="s">
        <v>616</v>
      </c>
      <c r="C46" s="191">
        <v>3000</v>
      </c>
      <c r="D46" s="191"/>
      <c r="E46" s="319">
        <f>SUM(C46:D46)</f>
        <v>3000</v>
      </c>
      <c r="F46" s="191"/>
      <c r="G46" s="191"/>
      <c r="H46" s="319"/>
      <c r="I46" s="191"/>
      <c r="J46" s="191"/>
      <c r="K46" s="191"/>
      <c r="L46" s="319"/>
      <c r="M46" s="319">
        <f>E46+H46+L46</f>
        <v>3000</v>
      </c>
    </row>
    <row r="47" spans="1:13" ht="15" customHeight="1">
      <c r="A47" s="189" t="s">
        <v>134</v>
      </c>
      <c r="B47" s="190" t="s">
        <v>617</v>
      </c>
      <c r="C47" s="191"/>
      <c r="D47" s="191"/>
      <c r="E47" s="319"/>
      <c r="F47" s="191"/>
      <c r="G47" s="191"/>
      <c r="H47" s="319"/>
      <c r="I47" s="191"/>
      <c r="J47" s="191"/>
      <c r="K47" s="191"/>
      <c r="L47" s="319"/>
      <c r="M47" s="319"/>
    </row>
    <row r="48" spans="1:13" ht="15" customHeight="1">
      <c r="A48" s="189" t="s">
        <v>135</v>
      </c>
      <c r="B48" s="190" t="s">
        <v>618</v>
      </c>
      <c r="C48" s="191"/>
      <c r="D48" s="191"/>
      <c r="E48" s="319"/>
      <c r="F48" s="191"/>
      <c r="G48" s="191"/>
      <c r="H48" s="319"/>
      <c r="I48" s="191"/>
      <c r="J48" s="191"/>
      <c r="K48" s="191"/>
      <c r="L48" s="319"/>
      <c r="M48" s="319"/>
    </row>
    <row r="49" spans="1:13" ht="15" customHeight="1">
      <c r="A49" s="229" t="s">
        <v>619</v>
      </c>
      <c r="B49" s="234" t="s">
        <v>620</v>
      </c>
      <c r="C49" s="191">
        <f>SUM(C39:C48)</f>
        <v>42087</v>
      </c>
      <c r="D49" s="191"/>
      <c r="E49" s="319">
        <f>SUM(C49:D49)</f>
        <v>42087</v>
      </c>
      <c r="F49" s="191">
        <f>SUM(F39:F48)</f>
        <v>2705</v>
      </c>
      <c r="G49" s="191"/>
      <c r="H49" s="319">
        <f>SUM(F49:G49)</f>
        <v>2705</v>
      </c>
      <c r="I49" s="191"/>
      <c r="J49" s="191"/>
      <c r="K49" s="191"/>
      <c r="L49" s="319"/>
      <c r="M49" s="319">
        <f>E49+H49+L49</f>
        <v>44792</v>
      </c>
    </row>
    <row r="50" spans="1:13" ht="15" customHeight="1">
      <c r="A50" s="189" t="s">
        <v>136</v>
      </c>
      <c r="B50" s="190" t="s">
        <v>621</v>
      </c>
      <c r="C50" s="191"/>
      <c r="D50" s="191"/>
      <c r="E50" s="319"/>
      <c r="F50" s="191"/>
      <c r="G50" s="191"/>
      <c r="H50" s="319"/>
      <c r="I50" s="191"/>
      <c r="J50" s="191"/>
      <c r="K50" s="191"/>
      <c r="L50" s="319"/>
      <c r="M50" s="319"/>
    </row>
    <row r="51" spans="1:13" ht="15" customHeight="1">
      <c r="A51" s="189" t="s">
        <v>137</v>
      </c>
      <c r="B51" s="190" t="s">
        <v>622</v>
      </c>
      <c r="C51" s="191">
        <v>10000</v>
      </c>
      <c r="D51" s="191"/>
      <c r="E51" s="319">
        <f>SUM(C51:D51)</f>
        <v>10000</v>
      </c>
      <c r="F51" s="191"/>
      <c r="G51" s="191"/>
      <c r="H51" s="319"/>
      <c r="I51" s="191"/>
      <c r="J51" s="191"/>
      <c r="K51" s="191"/>
      <c r="L51" s="319"/>
      <c r="M51" s="319">
        <f>E51+H51+L51</f>
        <v>10000</v>
      </c>
    </row>
    <row r="52" spans="1:13" ht="15" customHeight="1">
      <c r="A52" s="189" t="s">
        <v>138</v>
      </c>
      <c r="B52" s="190" t="s">
        <v>623</v>
      </c>
      <c r="C52" s="191"/>
      <c r="D52" s="191"/>
      <c r="E52" s="319"/>
      <c r="F52" s="191"/>
      <c r="G52" s="191"/>
      <c r="H52" s="319"/>
      <c r="I52" s="191"/>
      <c r="J52" s="191"/>
      <c r="K52" s="191"/>
      <c r="L52" s="319"/>
      <c r="M52" s="319"/>
    </row>
    <row r="53" spans="1:13" ht="15" customHeight="1">
      <c r="A53" s="189" t="s">
        <v>139</v>
      </c>
      <c r="B53" s="190" t="s">
        <v>624</v>
      </c>
      <c r="C53" s="191"/>
      <c r="D53" s="191"/>
      <c r="E53" s="319"/>
      <c r="F53" s="191"/>
      <c r="G53" s="191"/>
      <c r="H53" s="319"/>
      <c r="I53" s="191"/>
      <c r="J53" s="191"/>
      <c r="K53" s="191"/>
      <c r="L53" s="319"/>
      <c r="M53" s="319"/>
    </row>
    <row r="54" spans="1:13" ht="15" customHeight="1">
      <c r="A54" s="189" t="s">
        <v>140</v>
      </c>
      <c r="B54" s="190" t="s">
        <v>625</v>
      </c>
      <c r="C54" s="191"/>
      <c r="D54" s="191"/>
      <c r="E54" s="319"/>
      <c r="F54" s="191"/>
      <c r="G54" s="191"/>
      <c r="H54" s="319"/>
      <c r="I54" s="191"/>
      <c r="J54" s="191"/>
      <c r="K54" s="191"/>
      <c r="L54" s="319"/>
      <c r="M54" s="319"/>
    </row>
    <row r="55" spans="1:13" ht="15" customHeight="1">
      <c r="A55" s="226" t="s">
        <v>626</v>
      </c>
      <c r="B55" s="234" t="s">
        <v>627</v>
      </c>
      <c r="C55" s="191">
        <f>SUM(C50:C54)</f>
        <v>10000</v>
      </c>
      <c r="D55" s="191"/>
      <c r="E55" s="319">
        <f>SUM(C55:D55)</f>
        <v>10000</v>
      </c>
      <c r="F55" s="191"/>
      <c r="G55" s="191"/>
      <c r="H55" s="319"/>
      <c r="I55" s="191"/>
      <c r="J55" s="191"/>
      <c r="K55" s="191"/>
      <c r="L55" s="319"/>
      <c r="M55" s="319">
        <f>E55+H55+L55</f>
        <v>10000</v>
      </c>
    </row>
    <row r="56" spans="1:13" ht="15" customHeight="1">
      <c r="A56" s="189" t="s">
        <v>628</v>
      </c>
      <c r="B56" s="190" t="s">
        <v>629</v>
      </c>
      <c r="C56" s="191"/>
      <c r="D56" s="191"/>
      <c r="E56" s="319"/>
      <c r="F56" s="191"/>
      <c r="G56" s="191"/>
      <c r="H56" s="319"/>
      <c r="I56" s="191"/>
      <c r="J56" s="191"/>
      <c r="K56" s="191"/>
      <c r="L56" s="319"/>
      <c r="M56" s="319"/>
    </row>
    <row r="57" spans="1:13" ht="15" customHeight="1">
      <c r="A57" s="203" t="s">
        <v>630</v>
      </c>
      <c r="B57" s="190" t="s">
        <v>631</v>
      </c>
      <c r="C57" s="191"/>
      <c r="D57" s="191"/>
      <c r="E57" s="319"/>
      <c r="F57" s="191"/>
      <c r="G57" s="191"/>
      <c r="H57" s="319"/>
      <c r="I57" s="191"/>
      <c r="J57" s="191"/>
      <c r="K57" s="191"/>
      <c r="L57" s="319"/>
      <c r="M57" s="319"/>
    </row>
    <row r="58" spans="1:13" ht="15" customHeight="1">
      <c r="A58" s="189" t="s">
        <v>632</v>
      </c>
      <c r="B58" s="190" t="s">
        <v>633</v>
      </c>
      <c r="C58" s="191"/>
      <c r="D58" s="191"/>
      <c r="E58" s="319"/>
      <c r="F58" s="191"/>
      <c r="G58" s="191"/>
      <c r="H58" s="319"/>
      <c r="I58" s="191"/>
      <c r="J58" s="191"/>
      <c r="K58" s="191"/>
      <c r="L58" s="319"/>
      <c r="M58" s="319"/>
    </row>
    <row r="59" spans="1:13" ht="15" customHeight="1">
      <c r="A59" s="226" t="s">
        <v>634</v>
      </c>
      <c r="B59" s="234" t="s">
        <v>635</v>
      </c>
      <c r="C59" s="191"/>
      <c r="D59" s="191"/>
      <c r="E59" s="319"/>
      <c r="F59" s="191"/>
      <c r="G59" s="191"/>
      <c r="H59" s="319"/>
      <c r="I59" s="191"/>
      <c r="J59" s="191"/>
      <c r="K59" s="191"/>
      <c r="L59" s="319"/>
      <c r="M59" s="319"/>
    </row>
    <row r="60" spans="1:13" ht="15" customHeight="1">
      <c r="A60" s="189" t="s">
        <v>636</v>
      </c>
      <c r="B60" s="190" t="s">
        <v>637</v>
      </c>
      <c r="C60" s="191"/>
      <c r="D60" s="191"/>
      <c r="E60" s="319"/>
      <c r="F60" s="191"/>
      <c r="G60" s="191"/>
      <c r="H60" s="319"/>
      <c r="I60" s="191"/>
      <c r="J60" s="191"/>
      <c r="K60" s="191"/>
      <c r="L60" s="319"/>
      <c r="M60" s="319"/>
    </row>
    <row r="61" spans="1:13" ht="15" customHeight="1">
      <c r="A61" s="203" t="s">
        <v>638</v>
      </c>
      <c r="B61" s="190" t="s">
        <v>639</v>
      </c>
      <c r="C61" s="191"/>
      <c r="D61" s="191"/>
      <c r="E61" s="319"/>
      <c r="F61" s="191"/>
      <c r="G61" s="191"/>
      <c r="H61" s="319"/>
      <c r="I61" s="191"/>
      <c r="J61" s="191"/>
      <c r="K61" s="191"/>
      <c r="L61" s="319"/>
      <c r="M61" s="319"/>
    </row>
    <row r="62" spans="1:13" ht="15" customHeight="1">
      <c r="A62" s="189" t="s">
        <v>640</v>
      </c>
      <c r="B62" s="190" t="s">
        <v>641</v>
      </c>
      <c r="C62" s="191"/>
      <c r="D62" s="191"/>
      <c r="E62" s="319"/>
      <c r="F62" s="191"/>
      <c r="G62" s="191"/>
      <c r="H62" s="319"/>
      <c r="I62" s="191"/>
      <c r="J62" s="191"/>
      <c r="K62" s="191"/>
      <c r="L62" s="319"/>
      <c r="M62" s="319"/>
    </row>
    <row r="63" spans="1:13" ht="15" customHeight="1">
      <c r="A63" s="226" t="s">
        <v>642</v>
      </c>
      <c r="B63" s="234" t="s">
        <v>643</v>
      </c>
      <c r="C63" s="191"/>
      <c r="D63" s="191"/>
      <c r="E63" s="319"/>
      <c r="F63" s="191"/>
      <c r="G63" s="191"/>
      <c r="H63" s="319"/>
      <c r="I63" s="191"/>
      <c r="J63" s="191"/>
      <c r="K63" s="191"/>
      <c r="L63" s="319"/>
      <c r="M63" s="319"/>
    </row>
    <row r="64" spans="1:13" ht="15.75">
      <c r="A64" s="250" t="s">
        <v>644</v>
      </c>
      <c r="B64" s="235" t="s">
        <v>645</v>
      </c>
      <c r="C64" s="191">
        <f>C18+C24+C38+C49+C55+C59+C63</f>
        <v>260299</v>
      </c>
      <c r="D64" s="191"/>
      <c r="E64" s="319">
        <f>SUM(C64:D64)</f>
        <v>260299</v>
      </c>
      <c r="F64" s="191">
        <f>F49</f>
        <v>2705</v>
      </c>
      <c r="G64" s="191"/>
      <c r="H64" s="319">
        <f>SUM(F64:G64)</f>
        <v>2705</v>
      </c>
      <c r="I64" s="191">
        <f>I18</f>
        <v>2595</v>
      </c>
      <c r="J64" s="191"/>
      <c r="K64" s="191"/>
      <c r="L64" s="319">
        <f>L18</f>
        <v>2595</v>
      </c>
      <c r="M64" s="319">
        <f>E64+H64+L64</f>
        <v>265599</v>
      </c>
    </row>
    <row r="65" spans="1:13" ht="15.75">
      <c r="A65" s="251" t="s">
        <v>646</v>
      </c>
      <c r="B65" s="252"/>
      <c r="C65" s="191">
        <f>C18+C38+C49+C59+C80</f>
        <v>264597</v>
      </c>
      <c r="D65" s="191">
        <f>D18+D38+D49+D59+D80</f>
        <v>0</v>
      </c>
      <c r="E65" s="319">
        <f>E18+E38+E49+E59+E80</f>
        <v>264597</v>
      </c>
      <c r="F65" s="191">
        <f aca="true" t="shared" si="3" ref="F65:M65">F18+F38+F49+F59</f>
        <v>2705</v>
      </c>
      <c r="G65" s="191"/>
      <c r="H65" s="319">
        <f t="shared" si="3"/>
        <v>2705</v>
      </c>
      <c r="I65" s="191">
        <f t="shared" si="3"/>
        <v>2595</v>
      </c>
      <c r="J65" s="191"/>
      <c r="K65" s="191"/>
      <c r="L65" s="319">
        <f t="shared" si="3"/>
        <v>2595</v>
      </c>
      <c r="M65" s="319">
        <f t="shared" si="3"/>
        <v>255599</v>
      </c>
    </row>
    <row r="66" spans="1:13" ht="15.75">
      <c r="A66" s="251" t="s">
        <v>647</v>
      </c>
      <c r="B66" s="252"/>
      <c r="C66" s="191">
        <f>C24+C55+C63</f>
        <v>10000</v>
      </c>
      <c r="D66" s="191"/>
      <c r="E66" s="319">
        <f>E24+E55+E63</f>
        <v>10000</v>
      </c>
      <c r="F66" s="191"/>
      <c r="G66" s="191"/>
      <c r="H66" s="319"/>
      <c r="I66" s="191"/>
      <c r="J66" s="191"/>
      <c r="K66" s="191"/>
      <c r="L66" s="319"/>
      <c r="M66" s="319">
        <f>M24+M55+M63</f>
        <v>10000</v>
      </c>
    </row>
    <row r="67" spans="1:13" ht="15">
      <c r="A67" s="240" t="s">
        <v>648</v>
      </c>
      <c r="B67" s="203" t="s">
        <v>649</v>
      </c>
      <c r="C67" s="191"/>
      <c r="D67" s="191"/>
      <c r="E67" s="319"/>
      <c r="F67" s="191"/>
      <c r="G67" s="191"/>
      <c r="H67" s="319"/>
      <c r="I67" s="191"/>
      <c r="J67" s="191"/>
      <c r="K67" s="191"/>
      <c r="L67" s="319"/>
      <c r="M67" s="319"/>
    </row>
    <row r="68" spans="1:13" ht="15">
      <c r="A68" s="189" t="s">
        <v>650</v>
      </c>
      <c r="B68" s="203" t="s">
        <v>651</v>
      </c>
      <c r="C68" s="191"/>
      <c r="D68" s="191"/>
      <c r="E68" s="319"/>
      <c r="F68" s="191"/>
      <c r="G68" s="191"/>
      <c r="H68" s="319"/>
      <c r="I68" s="191"/>
      <c r="J68" s="191"/>
      <c r="K68" s="191"/>
      <c r="L68" s="319"/>
      <c r="M68" s="319"/>
    </row>
    <row r="69" spans="1:13" ht="15">
      <c r="A69" s="240" t="s">
        <v>652</v>
      </c>
      <c r="B69" s="203" t="s">
        <v>653</v>
      </c>
      <c r="C69" s="191"/>
      <c r="D69" s="191"/>
      <c r="E69" s="319"/>
      <c r="F69" s="191"/>
      <c r="G69" s="191"/>
      <c r="H69" s="319"/>
      <c r="I69" s="191"/>
      <c r="J69" s="191"/>
      <c r="K69" s="191"/>
      <c r="L69" s="319"/>
      <c r="M69" s="319"/>
    </row>
    <row r="70" spans="1:13" ht="15">
      <c r="A70" s="192" t="s">
        <v>654</v>
      </c>
      <c r="B70" s="197" t="s">
        <v>655</v>
      </c>
      <c r="C70" s="191"/>
      <c r="D70" s="191"/>
      <c r="E70" s="319"/>
      <c r="F70" s="191"/>
      <c r="G70" s="191"/>
      <c r="H70" s="319"/>
      <c r="I70" s="191"/>
      <c r="J70" s="191"/>
      <c r="K70" s="191"/>
      <c r="L70" s="319"/>
      <c r="M70" s="319"/>
    </row>
    <row r="71" spans="1:13" ht="15">
      <c r="A71" s="189" t="s">
        <v>656</v>
      </c>
      <c r="B71" s="203" t="s">
        <v>657</v>
      </c>
      <c r="C71" s="191"/>
      <c r="D71" s="191"/>
      <c r="E71" s="319"/>
      <c r="F71" s="191"/>
      <c r="G71" s="191"/>
      <c r="H71" s="319"/>
      <c r="I71" s="191"/>
      <c r="J71" s="191"/>
      <c r="K71" s="191"/>
      <c r="L71" s="319"/>
      <c r="M71" s="319"/>
    </row>
    <row r="72" spans="1:13" ht="15">
      <c r="A72" s="240" t="s">
        <v>141</v>
      </c>
      <c r="B72" s="203" t="s">
        <v>658</v>
      </c>
      <c r="C72" s="191"/>
      <c r="D72" s="191"/>
      <c r="E72" s="319"/>
      <c r="F72" s="191"/>
      <c r="G72" s="191"/>
      <c r="H72" s="319"/>
      <c r="I72" s="191"/>
      <c r="J72" s="191"/>
      <c r="K72" s="191"/>
      <c r="L72" s="319"/>
      <c r="M72" s="319"/>
    </row>
    <row r="73" spans="1:13" ht="15">
      <c r="A73" s="189" t="s">
        <v>142</v>
      </c>
      <c r="B73" s="203" t="s">
        <v>659</v>
      </c>
      <c r="C73" s="191"/>
      <c r="D73" s="191"/>
      <c r="E73" s="319"/>
      <c r="F73" s="191"/>
      <c r="G73" s="191"/>
      <c r="H73" s="319"/>
      <c r="I73" s="191"/>
      <c r="J73" s="191"/>
      <c r="K73" s="191"/>
      <c r="L73" s="319"/>
      <c r="M73" s="319"/>
    </row>
    <row r="74" spans="1:13" ht="15">
      <c r="A74" s="240" t="s">
        <v>143</v>
      </c>
      <c r="B74" s="203" t="s">
        <v>660</v>
      </c>
      <c r="C74" s="191"/>
      <c r="D74" s="191"/>
      <c r="E74" s="319"/>
      <c r="F74" s="191"/>
      <c r="G74" s="191"/>
      <c r="H74" s="319"/>
      <c r="I74" s="191"/>
      <c r="J74" s="191"/>
      <c r="K74" s="191"/>
      <c r="L74" s="319"/>
      <c r="M74" s="319"/>
    </row>
    <row r="75" spans="1:13" ht="15">
      <c r="A75" s="242" t="s">
        <v>661</v>
      </c>
      <c r="B75" s="197" t="s">
        <v>662</v>
      </c>
      <c r="C75" s="191"/>
      <c r="D75" s="191"/>
      <c r="E75" s="319"/>
      <c r="F75" s="191"/>
      <c r="G75" s="191"/>
      <c r="H75" s="319"/>
      <c r="I75" s="191"/>
      <c r="J75" s="191"/>
      <c r="K75" s="191"/>
      <c r="L75" s="319"/>
      <c r="M75" s="319"/>
    </row>
    <row r="76" spans="1:13" ht="15">
      <c r="A76" s="203" t="s">
        <v>663</v>
      </c>
      <c r="B76" s="203" t="s">
        <v>664</v>
      </c>
      <c r="C76" s="191">
        <v>14298</v>
      </c>
      <c r="D76" s="191"/>
      <c r="E76" s="319">
        <f>SUM(C76:D76)</f>
        <v>14298</v>
      </c>
      <c r="F76" s="191">
        <v>67</v>
      </c>
      <c r="G76" s="191"/>
      <c r="H76" s="319">
        <f>SUM(F76:G76)</f>
        <v>67</v>
      </c>
      <c r="I76" s="191">
        <v>84</v>
      </c>
      <c r="J76" s="191"/>
      <c r="K76" s="191"/>
      <c r="L76" s="319">
        <f>I76+J76+K76</f>
        <v>84</v>
      </c>
      <c r="M76" s="319">
        <f>E76+H76+L76</f>
        <v>14449</v>
      </c>
    </row>
    <row r="77" spans="1:13" ht="15">
      <c r="A77" s="203" t="s">
        <v>665</v>
      </c>
      <c r="B77" s="203" t="s">
        <v>664</v>
      </c>
      <c r="C77" s="191"/>
      <c r="D77" s="191"/>
      <c r="E77" s="319"/>
      <c r="F77" s="191"/>
      <c r="G77" s="191"/>
      <c r="H77" s="319"/>
      <c r="I77" s="191"/>
      <c r="J77" s="191"/>
      <c r="K77" s="191"/>
      <c r="L77" s="319"/>
      <c r="M77" s="319"/>
    </row>
    <row r="78" spans="1:13" ht="15">
      <c r="A78" s="203" t="s">
        <v>666</v>
      </c>
      <c r="B78" s="203" t="s">
        <v>667</v>
      </c>
      <c r="C78" s="191"/>
      <c r="D78" s="191"/>
      <c r="E78" s="319"/>
      <c r="F78" s="191"/>
      <c r="G78" s="191"/>
      <c r="H78" s="319"/>
      <c r="I78" s="191"/>
      <c r="J78" s="191"/>
      <c r="K78" s="191"/>
      <c r="L78" s="319"/>
      <c r="M78" s="319"/>
    </row>
    <row r="79" spans="1:13" ht="15">
      <c r="A79" s="203" t="s">
        <v>668</v>
      </c>
      <c r="B79" s="203" t="s">
        <v>667</v>
      </c>
      <c r="C79" s="191"/>
      <c r="D79" s="191"/>
      <c r="E79" s="319"/>
      <c r="F79" s="191"/>
      <c r="G79" s="191"/>
      <c r="H79" s="319"/>
      <c r="I79" s="191"/>
      <c r="J79" s="191"/>
      <c r="K79" s="191"/>
      <c r="L79" s="319"/>
      <c r="M79" s="319"/>
    </row>
    <row r="80" spans="1:13" ht="15">
      <c r="A80" s="197" t="s">
        <v>669</v>
      </c>
      <c r="B80" s="197" t="s">
        <v>670</v>
      </c>
      <c r="C80" s="191">
        <f>SUM(C76:C79)</f>
        <v>14298</v>
      </c>
      <c r="D80" s="191"/>
      <c r="E80" s="319">
        <f>SUM(C80:D80)</f>
        <v>14298</v>
      </c>
      <c r="F80" s="191">
        <f>SUM(F76:F79)</f>
        <v>67</v>
      </c>
      <c r="G80" s="191"/>
      <c r="H80" s="319">
        <f>SUM(H76:H79)</f>
        <v>67</v>
      </c>
      <c r="I80" s="191">
        <f>SUM(I76:I79)</f>
        <v>84</v>
      </c>
      <c r="J80" s="191"/>
      <c r="K80" s="191"/>
      <c r="L80" s="319">
        <f>I80+J80+K80</f>
        <v>84</v>
      </c>
      <c r="M80" s="319">
        <f>E80+H80+L80</f>
        <v>14449</v>
      </c>
    </row>
    <row r="81" spans="1:13" ht="15">
      <c r="A81" s="240" t="s">
        <v>144</v>
      </c>
      <c r="B81" s="203" t="s">
        <v>671</v>
      </c>
      <c r="C81" s="191"/>
      <c r="D81" s="191"/>
      <c r="E81" s="319"/>
      <c r="F81" s="191"/>
      <c r="G81" s="191"/>
      <c r="H81" s="319"/>
      <c r="I81" s="191"/>
      <c r="J81" s="191"/>
      <c r="K81" s="191"/>
      <c r="L81" s="319"/>
      <c r="M81" s="319"/>
    </row>
    <row r="82" spans="1:13" ht="15">
      <c r="A82" s="240" t="s">
        <v>145</v>
      </c>
      <c r="B82" s="203" t="s">
        <v>672</v>
      </c>
      <c r="C82" s="191"/>
      <c r="D82" s="191"/>
      <c r="E82" s="319"/>
      <c r="F82" s="191"/>
      <c r="G82" s="191"/>
      <c r="H82" s="319"/>
      <c r="I82" s="191"/>
      <c r="J82" s="191"/>
      <c r="K82" s="191"/>
      <c r="L82" s="319"/>
      <c r="M82" s="319"/>
    </row>
    <row r="83" spans="1:13" ht="15">
      <c r="A83" s="240" t="s">
        <v>673</v>
      </c>
      <c r="B83" s="203" t="s">
        <v>674</v>
      </c>
      <c r="C83" s="191"/>
      <c r="D83" s="191"/>
      <c r="E83" s="319"/>
      <c r="F83" s="191">
        <v>40544</v>
      </c>
      <c r="G83" s="191"/>
      <c r="H83" s="319">
        <f>F83+G83</f>
        <v>40544</v>
      </c>
      <c r="I83" s="191">
        <v>43327</v>
      </c>
      <c r="J83" s="191"/>
      <c r="K83" s="191"/>
      <c r="L83" s="319">
        <f>I83+J83+K83</f>
        <v>43327</v>
      </c>
      <c r="M83" s="319">
        <f>E83+H83+L83</f>
        <v>83871</v>
      </c>
    </row>
    <row r="84" spans="1:13" ht="15">
      <c r="A84" s="240" t="s">
        <v>146</v>
      </c>
      <c r="B84" s="203" t="s">
        <v>675</v>
      </c>
      <c r="C84" s="191"/>
      <c r="D84" s="191"/>
      <c r="E84" s="319"/>
      <c r="F84" s="191"/>
      <c r="G84" s="191"/>
      <c r="H84" s="319"/>
      <c r="I84" s="191"/>
      <c r="J84" s="191"/>
      <c r="K84" s="191"/>
      <c r="L84" s="319"/>
      <c r="M84" s="319"/>
    </row>
    <row r="85" spans="1:13" ht="15">
      <c r="A85" s="189" t="s">
        <v>676</v>
      </c>
      <c r="B85" s="203" t="s">
        <v>677</v>
      </c>
      <c r="C85" s="191"/>
      <c r="D85" s="191"/>
      <c r="E85" s="319"/>
      <c r="F85" s="191"/>
      <c r="G85" s="191"/>
      <c r="H85" s="319"/>
      <c r="I85" s="191"/>
      <c r="J85" s="191"/>
      <c r="K85" s="191"/>
      <c r="L85" s="319"/>
      <c r="M85" s="319"/>
    </row>
    <row r="86" spans="1:13" ht="15">
      <c r="A86" s="192" t="s">
        <v>678</v>
      </c>
      <c r="B86" s="197" t="s">
        <v>679</v>
      </c>
      <c r="C86" s="191"/>
      <c r="D86" s="191"/>
      <c r="E86" s="319"/>
      <c r="F86" s="191">
        <f>SUM(F81:F85)</f>
        <v>40544</v>
      </c>
      <c r="G86" s="191"/>
      <c r="H86" s="319">
        <f>SUM(H82:H85)</f>
        <v>40544</v>
      </c>
      <c r="I86" s="191">
        <f>SUM(I81:I85)</f>
        <v>43327</v>
      </c>
      <c r="J86" s="191"/>
      <c r="K86" s="191"/>
      <c r="L86" s="319">
        <f>I86+J86+K86</f>
        <v>43327</v>
      </c>
      <c r="M86" s="319">
        <f>E86+H86+L86</f>
        <v>83871</v>
      </c>
    </row>
    <row r="87" spans="1:13" ht="15">
      <c r="A87" s="189" t="s">
        <v>147</v>
      </c>
      <c r="B87" s="203" t="s">
        <v>680</v>
      </c>
      <c r="C87" s="191"/>
      <c r="D87" s="191"/>
      <c r="E87" s="319"/>
      <c r="F87" s="191"/>
      <c r="G87" s="191"/>
      <c r="H87" s="319"/>
      <c r="I87" s="191"/>
      <c r="J87" s="191"/>
      <c r="K87" s="191"/>
      <c r="L87" s="319"/>
      <c r="M87" s="319"/>
    </row>
    <row r="88" spans="1:13" ht="15">
      <c r="A88" s="189" t="s">
        <v>681</v>
      </c>
      <c r="B88" s="203" t="s">
        <v>682</v>
      </c>
      <c r="C88" s="191"/>
      <c r="D88" s="191"/>
      <c r="E88" s="319"/>
      <c r="F88" s="191"/>
      <c r="G88" s="191"/>
      <c r="H88" s="319"/>
      <c r="I88" s="191"/>
      <c r="J88" s="191"/>
      <c r="K88" s="191"/>
      <c r="L88" s="319"/>
      <c r="M88" s="319"/>
    </row>
    <row r="89" spans="1:13" ht="15">
      <c r="A89" s="240" t="s">
        <v>148</v>
      </c>
      <c r="B89" s="203" t="s">
        <v>683</v>
      </c>
      <c r="C89" s="191"/>
      <c r="D89" s="191"/>
      <c r="E89" s="319"/>
      <c r="F89" s="191"/>
      <c r="G89" s="191"/>
      <c r="H89" s="319"/>
      <c r="I89" s="191"/>
      <c r="J89" s="191"/>
      <c r="K89" s="191"/>
      <c r="L89" s="319"/>
      <c r="M89" s="319"/>
    </row>
    <row r="90" spans="1:13" ht="15">
      <c r="A90" s="240" t="s">
        <v>684</v>
      </c>
      <c r="B90" s="203" t="s">
        <v>685</v>
      </c>
      <c r="C90" s="191"/>
      <c r="D90" s="191"/>
      <c r="E90" s="319"/>
      <c r="F90" s="191"/>
      <c r="G90" s="191"/>
      <c r="H90" s="319"/>
      <c r="I90" s="191"/>
      <c r="J90" s="191"/>
      <c r="K90" s="191"/>
      <c r="L90" s="319"/>
      <c r="M90" s="319"/>
    </row>
    <row r="91" spans="1:13" ht="15">
      <c r="A91" s="242" t="s">
        <v>686</v>
      </c>
      <c r="B91" s="197" t="s">
        <v>687</v>
      </c>
      <c r="C91" s="191"/>
      <c r="D91" s="191"/>
      <c r="E91" s="319"/>
      <c r="F91" s="191"/>
      <c r="G91" s="191"/>
      <c r="H91" s="319"/>
      <c r="I91" s="191"/>
      <c r="J91" s="191"/>
      <c r="K91" s="191"/>
      <c r="L91" s="319"/>
      <c r="M91" s="319"/>
    </row>
    <row r="92" spans="1:13" ht="15">
      <c r="A92" s="192" t="s">
        <v>149</v>
      </c>
      <c r="B92" s="197" t="s">
        <v>688</v>
      </c>
      <c r="C92" s="191"/>
      <c r="D92" s="191"/>
      <c r="E92" s="319"/>
      <c r="F92" s="191"/>
      <c r="G92" s="191"/>
      <c r="H92" s="319"/>
      <c r="I92" s="191"/>
      <c r="J92" s="191"/>
      <c r="K92" s="191"/>
      <c r="L92" s="319"/>
      <c r="M92" s="319"/>
    </row>
    <row r="93" spans="1:13" ht="15.75">
      <c r="A93" s="246" t="s">
        <v>689</v>
      </c>
      <c r="B93" s="247" t="s">
        <v>690</v>
      </c>
      <c r="C93" s="191">
        <f>C80</f>
        <v>14298</v>
      </c>
      <c r="D93" s="191"/>
      <c r="E93" s="319">
        <f>SUM(C93:D93)</f>
        <v>14298</v>
      </c>
      <c r="F93" s="191">
        <f>F70+F75+F80+F86+F91+F92</f>
        <v>40611</v>
      </c>
      <c r="G93" s="191"/>
      <c r="H93" s="319">
        <f>F93+G93</f>
        <v>40611</v>
      </c>
      <c r="I93" s="191">
        <f>I80+I86</f>
        <v>43411</v>
      </c>
      <c r="J93" s="191"/>
      <c r="K93" s="191"/>
      <c r="L93" s="319">
        <f>I93+J93+K93</f>
        <v>43411</v>
      </c>
      <c r="M93" s="319">
        <f>E93+H93+L93</f>
        <v>98320</v>
      </c>
    </row>
    <row r="94" spans="1:13" ht="15.75">
      <c r="A94" s="248" t="s">
        <v>331</v>
      </c>
      <c r="B94" s="249"/>
      <c r="C94" s="191">
        <f>C64+C93</f>
        <v>274597</v>
      </c>
      <c r="D94" s="191"/>
      <c r="E94" s="319">
        <f>SUM(C94:D94)</f>
        <v>274597</v>
      </c>
      <c r="F94" s="191">
        <f>F64+F93</f>
        <v>43316</v>
      </c>
      <c r="G94" s="191"/>
      <c r="H94" s="319">
        <f>F94+G94</f>
        <v>43316</v>
      </c>
      <c r="I94" s="191">
        <f>I64+I93</f>
        <v>46006</v>
      </c>
      <c r="J94" s="191"/>
      <c r="K94" s="191"/>
      <c r="L94" s="319">
        <f>I94+J94+K94</f>
        <v>46006</v>
      </c>
      <c r="M94" s="319">
        <f>E94+H94+L94</f>
        <v>363919</v>
      </c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68" r:id="rId1"/>
  <rowBreaks count="1" manualBreakCount="1">
    <brk id="6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ySplit="6" topLeftCell="A32" activePane="bottomLeft" state="frozen"/>
      <selection pane="topLeft" activeCell="A1" sqref="A1"/>
      <selection pane="bottomLeft" activeCell="O34" sqref="O34"/>
    </sheetView>
  </sheetViews>
  <sheetFormatPr defaultColWidth="9.00390625" defaultRowHeight="12.75"/>
  <cols>
    <col min="1" max="1" width="33.50390625" style="301" customWidth="1"/>
    <col min="2" max="3" width="11.375" style="300" customWidth="1"/>
    <col min="4" max="4" width="11.375" style="281" customWidth="1"/>
    <col min="5" max="6" width="11.375" style="300" customWidth="1"/>
    <col min="7" max="7" width="19.375" style="300" customWidth="1"/>
    <col min="8" max="8" width="17.875" style="300" customWidth="1"/>
    <col min="9" max="9" width="11.375" style="281" customWidth="1"/>
    <col min="10" max="10" width="11.375" style="300" customWidth="1"/>
    <col min="11" max="11" width="8.50390625" style="300" customWidth="1"/>
    <col min="12" max="12" width="16.875" style="300" customWidth="1"/>
    <col min="13" max="13" width="10.625" style="300" customWidth="1"/>
    <col min="14" max="14" width="9.375" style="281" customWidth="1"/>
    <col min="15" max="15" width="16.875" style="281" customWidth="1"/>
    <col min="16" max="16384" width="9.375" style="281" customWidth="1"/>
  </cols>
  <sheetData>
    <row r="1" spans="1:12" ht="19.5" customHeight="1">
      <c r="A1" s="345" t="s">
        <v>731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31.5" customHeight="1">
      <c r="A2" s="345" t="s">
        <v>732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9:12" ht="12.75">
      <c r="I3" s="300"/>
      <c r="K3" s="300" t="s">
        <v>771</v>
      </c>
      <c r="L3" s="300" t="s">
        <v>706</v>
      </c>
    </row>
    <row r="5" spans="1:12" ht="19.5" customHeight="1">
      <c r="A5" s="346" t="s">
        <v>733</v>
      </c>
      <c r="B5" s="333" t="s">
        <v>734</v>
      </c>
      <c r="C5" s="333" t="s">
        <v>92</v>
      </c>
      <c r="D5" s="333" t="s">
        <v>735</v>
      </c>
      <c r="E5" s="333" t="s">
        <v>736</v>
      </c>
      <c r="F5" s="333" t="s">
        <v>737</v>
      </c>
      <c r="G5" s="348" t="s">
        <v>738</v>
      </c>
      <c r="H5" s="349"/>
      <c r="I5" s="333" t="s">
        <v>739</v>
      </c>
      <c r="J5" s="333" t="s">
        <v>740</v>
      </c>
      <c r="K5" s="333" t="s">
        <v>741</v>
      </c>
      <c r="L5" s="333" t="s">
        <v>337</v>
      </c>
    </row>
    <row r="6" spans="1:13" ht="34.5" customHeight="1">
      <c r="A6" s="347"/>
      <c r="B6" s="344"/>
      <c r="C6" s="344"/>
      <c r="D6" s="344"/>
      <c r="E6" s="344"/>
      <c r="F6" s="344"/>
      <c r="G6" s="280" t="s">
        <v>742</v>
      </c>
      <c r="H6" s="280" t="s">
        <v>743</v>
      </c>
      <c r="I6" s="344"/>
      <c r="J6" s="344"/>
      <c r="K6" s="344"/>
      <c r="L6" s="344"/>
      <c r="M6" s="281"/>
    </row>
    <row r="7" spans="1:13" ht="30" customHeight="1">
      <c r="A7" s="302" t="s">
        <v>718</v>
      </c>
      <c r="B7" s="303"/>
      <c r="C7" s="304"/>
      <c r="D7" s="304"/>
      <c r="E7" s="304"/>
      <c r="F7" s="304">
        <v>14387</v>
      </c>
      <c r="G7" s="304"/>
      <c r="H7" s="304"/>
      <c r="I7" s="304"/>
      <c r="J7" s="304"/>
      <c r="K7" s="304"/>
      <c r="L7" s="304">
        <f aca="true" t="shared" si="0" ref="L7:L36">SUM(B7:K7)</f>
        <v>14387</v>
      </c>
      <c r="M7" s="281"/>
    </row>
    <row r="8" spans="1:13" ht="30" customHeight="1">
      <c r="A8" s="302" t="s">
        <v>744</v>
      </c>
      <c r="B8" s="305">
        <v>3500</v>
      </c>
      <c r="C8" s="304"/>
      <c r="D8" s="304"/>
      <c r="E8" s="304"/>
      <c r="F8" s="304">
        <v>4500</v>
      </c>
      <c r="G8" s="304"/>
      <c r="H8" s="304"/>
      <c r="I8" s="304"/>
      <c r="J8" s="304"/>
      <c r="K8" s="304"/>
      <c r="L8" s="304">
        <f t="shared" si="0"/>
        <v>8000</v>
      </c>
      <c r="M8" s="281"/>
    </row>
    <row r="9" spans="1:12" s="308" customFormat="1" ht="30" customHeight="1">
      <c r="A9" s="291" t="s">
        <v>719</v>
      </c>
      <c r="B9" s="306"/>
      <c r="C9" s="307"/>
      <c r="D9" s="307"/>
      <c r="E9" s="307"/>
      <c r="F9" s="307">
        <v>16629</v>
      </c>
      <c r="G9" s="307"/>
      <c r="H9" s="307"/>
      <c r="I9" s="307"/>
      <c r="J9" s="307"/>
      <c r="K9" s="307"/>
      <c r="L9" s="307">
        <f t="shared" si="0"/>
        <v>16629</v>
      </c>
    </row>
    <row r="10" spans="1:12" s="308" customFormat="1" ht="30" customHeight="1">
      <c r="A10" s="291" t="s">
        <v>745</v>
      </c>
      <c r="B10" s="306"/>
      <c r="C10" s="307"/>
      <c r="D10" s="307"/>
      <c r="E10" s="307"/>
      <c r="F10" s="307">
        <v>404</v>
      </c>
      <c r="G10" s="307"/>
      <c r="H10" s="307"/>
      <c r="I10" s="307"/>
      <c r="J10" s="307"/>
      <c r="K10" s="307"/>
      <c r="L10" s="307">
        <f t="shared" si="0"/>
        <v>404</v>
      </c>
    </row>
    <row r="11" spans="1:13" ht="30" customHeight="1">
      <c r="A11" s="302" t="s">
        <v>746</v>
      </c>
      <c r="B11" s="305"/>
      <c r="C11" s="304"/>
      <c r="D11" s="304">
        <v>1316</v>
      </c>
      <c r="E11" s="304">
        <v>369</v>
      </c>
      <c r="F11" s="304">
        <v>662</v>
      </c>
      <c r="G11" s="304"/>
      <c r="H11" s="304"/>
      <c r="I11" s="304"/>
      <c r="J11" s="304"/>
      <c r="K11" s="304"/>
      <c r="L11" s="304">
        <f t="shared" si="0"/>
        <v>2347</v>
      </c>
      <c r="M11" s="281"/>
    </row>
    <row r="12" spans="1:12" ht="30" customHeight="1">
      <c r="A12" s="302" t="s">
        <v>747</v>
      </c>
      <c r="B12" s="304"/>
      <c r="C12" s="304">
        <v>2000</v>
      </c>
      <c r="D12" s="304">
        <v>9765</v>
      </c>
      <c r="E12" s="304">
        <v>2621</v>
      </c>
      <c r="F12" s="304">
        <v>7583</v>
      </c>
      <c r="G12" s="304">
        <v>400</v>
      </c>
      <c r="H12" s="304"/>
      <c r="I12" s="304"/>
      <c r="J12" s="304"/>
      <c r="K12" s="304">
        <v>5868</v>
      </c>
      <c r="L12" s="304">
        <f t="shared" si="0"/>
        <v>28237</v>
      </c>
    </row>
    <row r="13" spans="1:12" ht="30" customHeight="1">
      <c r="A13" s="302" t="s">
        <v>748</v>
      </c>
      <c r="B13" s="304"/>
      <c r="C13" s="304"/>
      <c r="D13" s="304"/>
      <c r="E13" s="304"/>
      <c r="F13" s="304">
        <v>5080</v>
      </c>
      <c r="G13" s="304"/>
      <c r="H13" s="304"/>
      <c r="I13" s="304"/>
      <c r="J13" s="304"/>
      <c r="K13" s="304"/>
      <c r="L13" s="304">
        <f t="shared" si="0"/>
        <v>5080</v>
      </c>
    </row>
    <row r="14" spans="1:12" ht="30" customHeight="1">
      <c r="A14" s="302" t="s">
        <v>723</v>
      </c>
      <c r="B14" s="304">
        <v>41500</v>
      </c>
      <c r="C14" s="304"/>
      <c r="D14" s="304">
        <v>2854</v>
      </c>
      <c r="E14" s="304">
        <v>800</v>
      </c>
      <c r="F14" s="304">
        <v>17215</v>
      </c>
      <c r="G14" s="304"/>
      <c r="H14" s="304"/>
      <c r="I14" s="304"/>
      <c r="J14" s="304"/>
      <c r="K14" s="304"/>
      <c r="L14" s="304">
        <f t="shared" si="0"/>
        <v>62369</v>
      </c>
    </row>
    <row r="15" spans="1:12" ht="30" customHeight="1">
      <c r="A15" s="302" t="s">
        <v>749</v>
      </c>
      <c r="B15" s="304"/>
      <c r="C15" s="304"/>
      <c r="D15" s="304"/>
      <c r="E15" s="304"/>
      <c r="F15" s="304"/>
      <c r="G15" s="304"/>
      <c r="H15" s="304"/>
      <c r="I15" s="304">
        <v>83871</v>
      </c>
      <c r="J15" s="304"/>
      <c r="K15" s="304"/>
      <c r="L15" s="304">
        <f t="shared" si="0"/>
        <v>83871</v>
      </c>
    </row>
    <row r="16" spans="1:12" ht="30" customHeight="1">
      <c r="A16" s="302" t="s">
        <v>750</v>
      </c>
      <c r="B16" s="304">
        <v>3220</v>
      </c>
      <c r="C16" s="304"/>
      <c r="D16" s="304">
        <v>1344</v>
      </c>
      <c r="E16" s="304">
        <v>379</v>
      </c>
      <c r="F16" s="304">
        <v>13150</v>
      </c>
      <c r="G16" s="304">
        <v>500</v>
      </c>
      <c r="H16" s="304"/>
      <c r="I16" s="304"/>
      <c r="J16" s="304"/>
      <c r="K16" s="304"/>
      <c r="L16" s="304">
        <f t="shared" si="0"/>
        <v>18593</v>
      </c>
    </row>
    <row r="17" spans="1:12" ht="30" customHeight="1">
      <c r="A17" s="302" t="s">
        <v>751</v>
      </c>
      <c r="B17" s="304"/>
      <c r="C17" s="304"/>
      <c r="D17" s="304"/>
      <c r="E17" s="304"/>
      <c r="F17" s="304"/>
      <c r="G17" s="304">
        <v>500</v>
      </c>
      <c r="H17" s="304"/>
      <c r="I17" s="304"/>
      <c r="J17" s="304"/>
      <c r="K17" s="304"/>
      <c r="L17" s="304">
        <f t="shared" si="0"/>
        <v>500</v>
      </c>
    </row>
    <row r="18" spans="1:12" ht="30" customHeight="1">
      <c r="A18" s="302" t="s">
        <v>752</v>
      </c>
      <c r="B18" s="304"/>
      <c r="C18" s="304"/>
      <c r="D18" s="304"/>
      <c r="E18" s="304"/>
      <c r="F18" s="304"/>
      <c r="G18" s="304">
        <v>200</v>
      </c>
      <c r="H18" s="304"/>
      <c r="I18" s="304"/>
      <c r="J18" s="304"/>
      <c r="K18" s="304"/>
      <c r="L18" s="304">
        <f t="shared" si="0"/>
        <v>200</v>
      </c>
    </row>
    <row r="19" spans="1:12" ht="30" customHeight="1">
      <c r="A19" s="302" t="s">
        <v>753</v>
      </c>
      <c r="B19" s="304"/>
      <c r="C19" s="304"/>
      <c r="D19" s="304">
        <v>83</v>
      </c>
      <c r="E19" s="304">
        <v>20</v>
      </c>
      <c r="F19" s="304">
        <v>70</v>
      </c>
      <c r="G19" s="304"/>
      <c r="H19" s="304"/>
      <c r="I19" s="304"/>
      <c r="J19" s="304"/>
      <c r="K19" s="304"/>
      <c r="L19" s="304">
        <f t="shared" si="0"/>
        <v>173</v>
      </c>
    </row>
    <row r="20" spans="1:12" ht="30" customHeight="1">
      <c r="A20" s="302" t="s">
        <v>754</v>
      </c>
      <c r="B20" s="304"/>
      <c r="C20" s="304"/>
      <c r="D20" s="304"/>
      <c r="E20" s="304"/>
      <c r="F20" s="304"/>
      <c r="G20" s="304"/>
      <c r="H20" s="304"/>
      <c r="I20" s="304"/>
      <c r="J20" s="304">
        <v>654</v>
      </c>
      <c r="K20" s="304"/>
      <c r="L20" s="304">
        <f t="shared" si="0"/>
        <v>654</v>
      </c>
    </row>
    <row r="21" spans="1:13" s="308" customFormat="1" ht="30" customHeight="1">
      <c r="A21" s="291" t="s">
        <v>755</v>
      </c>
      <c r="B21" s="307"/>
      <c r="C21" s="307"/>
      <c r="D21" s="307"/>
      <c r="E21" s="307"/>
      <c r="F21" s="307"/>
      <c r="G21" s="307">
        <v>400</v>
      </c>
      <c r="H21" s="307"/>
      <c r="I21" s="307"/>
      <c r="J21" s="307"/>
      <c r="K21" s="307"/>
      <c r="L21" s="307">
        <f t="shared" si="0"/>
        <v>400</v>
      </c>
      <c r="M21" s="309"/>
    </row>
    <row r="22" spans="1:13" s="308" customFormat="1" ht="30" customHeight="1">
      <c r="A22" s="291" t="s">
        <v>756</v>
      </c>
      <c r="B22" s="307"/>
      <c r="C22" s="307"/>
      <c r="D22" s="307"/>
      <c r="E22" s="307"/>
      <c r="F22" s="307"/>
      <c r="G22" s="307"/>
      <c r="H22" s="307"/>
      <c r="I22" s="307"/>
      <c r="J22" s="307">
        <v>400</v>
      </c>
      <c r="K22" s="307"/>
      <c r="L22" s="307">
        <f t="shared" si="0"/>
        <v>400</v>
      </c>
      <c r="M22" s="309"/>
    </row>
    <row r="23" spans="1:12" ht="30" customHeight="1">
      <c r="A23" s="302" t="s">
        <v>757</v>
      </c>
      <c r="B23" s="304"/>
      <c r="C23" s="304"/>
      <c r="D23" s="304"/>
      <c r="E23" s="304"/>
      <c r="F23" s="304"/>
      <c r="G23" s="304"/>
      <c r="H23" s="304"/>
      <c r="I23" s="304"/>
      <c r="J23" s="304">
        <v>3440</v>
      </c>
      <c r="K23" s="304"/>
      <c r="L23" s="304">
        <f t="shared" si="0"/>
        <v>3440</v>
      </c>
    </row>
    <row r="24" spans="1:12" ht="30" customHeight="1">
      <c r="A24" s="302" t="s">
        <v>758</v>
      </c>
      <c r="B24" s="304">
        <v>550</v>
      </c>
      <c r="C24" s="304"/>
      <c r="D24" s="304">
        <v>2704</v>
      </c>
      <c r="E24" s="304">
        <v>746</v>
      </c>
      <c r="F24" s="304">
        <v>1227</v>
      </c>
      <c r="G24" s="304"/>
      <c r="H24" s="304"/>
      <c r="I24" s="304"/>
      <c r="J24" s="304"/>
      <c r="K24" s="304"/>
      <c r="L24" s="304">
        <f t="shared" si="0"/>
        <v>5227</v>
      </c>
    </row>
    <row r="25" spans="1:12" ht="30" customHeight="1">
      <c r="A25" s="302" t="s">
        <v>727</v>
      </c>
      <c r="B25" s="304"/>
      <c r="C25" s="304"/>
      <c r="D25" s="304">
        <v>1098</v>
      </c>
      <c r="E25" s="304">
        <v>312</v>
      </c>
      <c r="F25" s="304">
        <v>5874</v>
      </c>
      <c r="G25" s="304"/>
      <c r="H25" s="304"/>
      <c r="I25" s="304"/>
      <c r="J25" s="304"/>
      <c r="K25" s="304"/>
      <c r="L25" s="304">
        <f t="shared" si="0"/>
        <v>7284</v>
      </c>
    </row>
    <row r="26" spans="1:12" ht="30" customHeight="1">
      <c r="A26" s="302" t="s">
        <v>759</v>
      </c>
      <c r="B26" s="304"/>
      <c r="C26" s="304"/>
      <c r="D26" s="304">
        <v>1633</v>
      </c>
      <c r="E26" s="304">
        <v>457</v>
      </c>
      <c r="F26" s="304"/>
      <c r="G26" s="304"/>
      <c r="H26" s="304"/>
      <c r="I26" s="304"/>
      <c r="J26" s="304"/>
      <c r="K26" s="304"/>
      <c r="L26" s="304">
        <f t="shared" si="0"/>
        <v>2090</v>
      </c>
    </row>
    <row r="27" spans="1:12" ht="30" customHeight="1">
      <c r="A27" s="302" t="s">
        <v>760</v>
      </c>
      <c r="B27" s="304"/>
      <c r="C27" s="304"/>
      <c r="D27" s="304"/>
      <c r="E27" s="304"/>
      <c r="F27" s="304"/>
      <c r="G27" s="304"/>
      <c r="H27" s="304"/>
      <c r="I27" s="304"/>
      <c r="J27" s="304">
        <v>1500</v>
      </c>
      <c r="K27" s="304"/>
      <c r="L27" s="304">
        <f t="shared" si="0"/>
        <v>1500</v>
      </c>
    </row>
    <row r="28" spans="1:12" ht="30" customHeight="1">
      <c r="A28" s="302" t="s">
        <v>761</v>
      </c>
      <c r="B28" s="304"/>
      <c r="C28" s="304"/>
      <c r="D28" s="304"/>
      <c r="E28" s="304"/>
      <c r="F28" s="304"/>
      <c r="G28" s="304"/>
      <c r="H28" s="304">
        <v>8500</v>
      </c>
      <c r="I28" s="304"/>
      <c r="J28" s="304"/>
      <c r="K28" s="304"/>
      <c r="L28" s="304">
        <f t="shared" si="0"/>
        <v>8500</v>
      </c>
    </row>
    <row r="29" spans="1:12" ht="30" customHeight="1">
      <c r="A29" s="302" t="s">
        <v>762</v>
      </c>
      <c r="B29" s="304"/>
      <c r="C29" s="304"/>
      <c r="D29" s="304">
        <v>650</v>
      </c>
      <c r="E29" s="304">
        <v>176</v>
      </c>
      <c r="F29" s="304"/>
      <c r="G29" s="304"/>
      <c r="H29" s="304"/>
      <c r="I29" s="304"/>
      <c r="J29" s="304"/>
      <c r="K29" s="304"/>
      <c r="L29" s="304">
        <f t="shared" si="0"/>
        <v>826</v>
      </c>
    </row>
    <row r="30" spans="1:12" ht="30" customHeight="1">
      <c r="A30" s="302" t="s">
        <v>763</v>
      </c>
      <c r="B30" s="304"/>
      <c r="C30" s="304"/>
      <c r="D30" s="304">
        <v>550</v>
      </c>
      <c r="E30" s="304">
        <v>150</v>
      </c>
      <c r="F30" s="304">
        <v>1300</v>
      </c>
      <c r="G30" s="304"/>
      <c r="H30" s="304"/>
      <c r="I30" s="304"/>
      <c r="J30" s="304"/>
      <c r="K30" s="304"/>
      <c r="L30" s="304">
        <f t="shared" si="0"/>
        <v>2000</v>
      </c>
    </row>
    <row r="31" spans="1:12" ht="30" customHeight="1">
      <c r="A31" s="302" t="s">
        <v>728</v>
      </c>
      <c r="B31" s="304"/>
      <c r="C31" s="304"/>
      <c r="D31" s="304"/>
      <c r="E31" s="304"/>
      <c r="F31" s="304">
        <v>919</v>
      </c>
      <c r="G31" s="304"/>
      <c r="H31" s="304"/>
      <c r="I31" s="304"/>
      <c r="J31" s="304"/>
      <c r="K31" s="304"/>
      <c r="L31" s="304">
        <f t="shared" si="0"/>
        <v>919</v>
      </c>
    </row>
    <row r="32" spans="1:12" ht="30" customHeight="1">
      <c r="A32" s="302" t="s">
        <v>764</v>
      </c>
      <c r="B32" s="304"/>
      <c r="C32" s="304"/>
      <c r="D32" s="304">
        <v>336</v>
      </c>
      <c r="E32" s="304">
        <v>91</v>
      </c>
      <c r="F32" s="304">
        <v>140</v>
      </c>
      <c r="G32" s="304"/>
      <c r="H32" s="304"/>
      <c r="I32" s="304"/>
      <c r="J32" s="304"/>
      <c r="K32" s="304"/>
      <c r="L32" s="304">
        <f t="shared" si="0"/>
        <v>567</v>
      </c>
    </row>
    <row r="33" spans="1:14" ht="30" customHeight="1">
      <c r="A33" s="310" t="s">
        <v>765</v>
      </c>
      <c r="B33" s="311">
        <f aca="true" t="shared" si="1" ref="B33:K33">SUM(B7:B32)</f>
        <v>48770</v>
      </c>
      <c r="C33" s="311">
        <f t="shared" si="1"/>
        <v>2000</v>
      </c>
      <c r="D33" s="311">
        <f t="shared" si="1"/>
        <v>22333</v>
      </c>
      <c r="E33" s="311">
        <f t="shared" si="1"/>
        <v>6121</v>
      </c>
      <c r="F33" s="311">
        <f t="shared" si="1"/>
        <v>89140</v>
      </c>
      <c r="G33" s="311">
        <f t="shared" si="1"/>
        <v>2000</v>
      </c>
      <c r="H33" s="311">
        <f t="shared" si="1"/>
        <v>8500</v>
      </c>
      <c r="I33" s="311">
        <f t="shared" si="1"/>
        <v>83871</v>
      </c>
      <c r="J33" s="311">
        <f t="shared" si="1"/>
        <v>5994</v>
      </c>
      <c r="K33" s="311">
        <f t="shared" si="1"/>
        <v>5868</v>
      </c>
      <c r="L33" s="311">
        <f t="shared" si="0"/>
        <v>274597</v>
      </c>
      <c r="N33" s="300"/>
    </row>
    <row r="34" spans="1:12" ht="30" customHeight="1">
      <c r="A34" s="312" t="s">
        <v>730</v>
      </c>
      <c r="B34" s="313">
        <v>357</v>
      </c>
      <c r="C34" s="313"/>
      <c r="D34" s="313">
        <v>24525</v>
      </c>
      <c r="E34" s="313">
        <v>6708</v>
      </c>
      <c r="F34" s="313">
        <v>11726</v>
      </c>
      <c r="G34" s="313"/>
      <c r="H34" s="313"/>
      <c r="I34" s="313"/>
      <c r="J34" s="311"/>
      <c r="K34" s="311"/>
      <c r="L34" s="311">
        <f t="shared" si="0"/>
        <v>43316</v>
      </c>
    </row>
    <row r="35" spans="1:12" ht="30" customHeight="1">
      <c r="A35" s="312" t="s">
        <v>693</v>
      </c>
      <c r="B35" s="313"/>
      <c r="C35" s="313"/>
      <c r="D35" s="313">
        <v>31325</v>
      </c>
      <c r="E35" s="313">
        <v>8701</v>
      </c>
      <c r="F35" s="313">
        <v>5980</v>
      </c>
      <c r="G35" s="313"/>
      <c r="H35" s="313"/>
      <c r="I35" s="313"/>
      <c r="J35" s="311"/>
      <c r="K35" s="311"/>
      <c r="L35" s="311">
        <f t="shared" si="0"/>
        <v>46006</v>
      </c>
    </row>
    <row r="36" spans="1:12" ht="30" customHeight="1">
      <c r="A36" s="312" t="s">
        <v>39</v>
      </c>
      <c r="B36" s="313">
        <f>SUM(B33:B35)</f>
        <v>49127</v>
      </c>
      <c r="C36" s="313">
        <f aca="true" t="shared" si="2" ref="C36:K36">SUM(C33:C35)</f>
        <v>2000</v>
      </c>
      <c r="D36" s="313">
        <f t="shared" si="2"/>
        <v>78183</v>
      </c>
      <c r="E36" s="313">
        <f t="shared" si="2"/>
        <v>21530</v>
      </c>
      <c r="F36" s="313">
        <f t="shared" si="2"/>
        <v>106846</v>
      </c>
      <c r="G36" s="313">
        <f t="shared" si="2"/>
        <v>2000</v>
      </c>
      <c r="H36" s="313">
        <f t="shared" si="2"/>
        <v>8500</v>
      </c>
      <c r="I36" s="313">
        <f t="shared" si="2"/>
        <v>83871</v>
      </c>
      <c r="J36" s="313">
        <f t="shared" si="2"/>
        <v>5994</v>
      </c>
      <c r="K36" s="313">
        <f t="shared" si="2"/>
        <v>5868</v>
      </c>
      <c r="L36" s="311">
        <f t="shared" si="0"/>
        <v>363919</v>
      </c>
    </row>
  </sheetData>
  <sheetProtection/>
  <mergeCells count="13">
    <mergeCell ref="F5:F6"/>
    <mergeCell ref="G5:H5"/>
    <mergeCell ref="I5:I6"/>
    <mergeCell ref="J5:J6"/>
    <mergeCell ref="K5:K6"/>
    <mergeCell ref="L5:L6"/>
    <mergeCell ref="A1:L1"/>
    <mergeCell ref="A2:L2"/>
    <mergeCell ref="A5:A6"/>
    <mergeCell ref="B5:B6"/>
    <mergeCell ref="C5:C6"/>
    <mergeCell ref="D5:D6"/>
    <mergeCell ref="E5:E6"/>
  </mergeCells>
  <printOptions/>
  <pageMargins left="0.5905511811023623" right="0.5118110236220472" top="0.77" bottom="0.7874015748031497" header="0.4" footer="0.3937007874015748"/>
  <pageSetup horizontalDpi="600" verticalDpi="600" orientation="landscape" paperSize="9" scale="85" r:id="rId1"/>
  <headerFooter alignWithMargins="0">
    <oddFooter>&amp;C&amp;P. oldal</oddFooter>
  </headerFooter>
  <rowBreaks count="1" manualBreakCount="1">
    <brk id="1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71"/>
  <sheetViews>
    <sheetView zoomScalePageLayoutView="0" workbookViewId="0" topLeftCell="A1">
      <pane ySplit="5" topLeftCell="A116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22.625" style="181" customWidth="1"/>
    <col min="2" max="2" width="9.375" style="181" customWidth="1"/>
    <col min="3" max="3" width="20.00390625" style="182" customWidth="1"/>
    <col min="4" max="4" width="23.50390625" style="181" customWidth="1"/>
    <col min="5" max="5" width="21.375" style="317" customWidth="1"/>
    <col min="6" max="6" width="20.00390625" style="181" customWidth="1"/>
    <col min="7" max="7" width="23.50390625" style="181" customWidth="1"/>
    <col min="8" max="8" width="21.375" style="323" customWidth="1"/>
    <col min="9" max="9" width="20.00390625" style="181" customWidth="1"/>
    <col min="10" max="10" width="22.00390625" style="181" customWidth="1"/>
    <col min="11" max="11" width="21.375" style="323" customWidth="1"/>
    <col min="12" max="12" width="21.375" style="317" customWidth="1"/>
    <col min="13" max="16384" width="9.375" style="181" customWidth="1"/>
  </cols>
  <sheetData>
    <row r="1" spans="1:12" ht="21" customHeight="1">
      <c r="A1" s="350" t="s">
        <v>778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8.75" customHeight="1">
      <c r="A2" s="329" t="s">
        <v>332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18">
      <c r="A3" s="215"/>
      <c r="L3" s="328" t="s">
        <v>776</v>
      </c>
    </row>
    <row r="4" ht="15">
      <c r="A4" s="204"/>
    </row>
    <row r="5" spans="1:12" ht="45">
      <c r="A5" s="216" t="s">
        <v>240</v>
      </c>
      <c r="B5" s="217" t="s">
        <v>333</v>
      </c>
      <c r="C5" s="259" t="s">
        <v>334</v>
      </c>
      <c r="D5" s="218" t="s">
        <v>335</v>
      </c>
      <c r="E5" s="320" t="s">
        <v>694</v>
      </c>
      <c r="F5" s="218" t="s">
        <v>334</v>
      </c>
      <c r="G5" s="218" t="s">
        <v>335</v>
      </c>
      <c r="H5" s="324" t="s">
        <v>695</v>
      </c>
      <c r="I5" s="218" t="s">
        <v>334</v>
      </c>
      <c r="J5" s="218" t="s">
        <v>336</v>
      </c>
      <c r="K5" s="324" t="s">
        <v>696</v>
      </c>
      <c r="L5" s="320" t="s">
        <v>697</v>
      </c>
    </row>
    <row r="6" spans="1:12" ht="15">
      <c r="A6" s="219" t="s">
        <v>338</v>
      </c>
      <c r="B6" s="220" t="s">
        <v>339</v>
      </c>
      <c r="C6" s="257">
        <v>13795</v>
      </c>
      <c r="D6" s="202">
        <v>1344</v>
      </c>
      <c r="E6" s="319">
        <f>SUM(C6:D6)</f>
        <v>15139</v>
      </c>
      <c r="F6" s="202">
        <v>22987</v>
      </c>
      <c r="G6" s="202"/>
      <c r="H6" s="325">
        <f>SUM(F6:G6)</f>
        <v>22987</v>
      </c>
      <c r="I6" s="202">
        <v>27183</v>
      </c>
      <c r="J6" s="202">
        <v>2208</v>
      </c>
      <c r="K6" s="325">
        <f>SUM(I6:J6)</f>
        <v>29391</v>
      </c>
      <c r="L6" s="319">
        <f aca="true" t="shared" si="0" ref="L6:L36">E6+H6+K6</f>
        <v>67517</v>
      </c>
    </row>
    <row r="7" spans="1:12" ht="15">
      <c r="A7" s="219" t="s">
        <v>340</v>
      </c>
      <c r="B7" s="221" t="s">
        <v>341</v>
      </c>
      <c r="C7" s="257"/>
      <c r="D7" s="202"/>
      <c r="E7" s="319"/>
      <c r="F7" s="202"/>
      <c r="G7" s="202"/>
      <c r="H7" s="325">
        <f aca="true" t="shared" si="1" ref="H7:H50">SUM(F7:G7)</f>
        <v>0</v>
      </c>
      <c r="I7" s="202"/>
      <c r="J7" s="202"/>
      <c r="K7" s="325"/>
      <c r="L7" s="319"/>
    </row>
    <row r="8" spans="1:12" ht="15">
      <c r="A8" s="219" t="s">
        <v>342</v>
      </c>
      <c r="B8" s="221" t="s">
        <v>343</v>
      </c>
      <c r="C8" s="257"/>
      <c r="D8" s="202"/>
      <c r="E8" s="319"/>
      <c r="F8" s="202"/>
      <c r="G8" s="202"/>
      <c r="H8" s="325">
        <f t="shared" si="1"/>
        <v>0</v>
      </c>
      <c r="I8" s="202"/>
      <c r="J8" s="202"/>
      <c r="K8" s="325"/>
      <c r="L8" s="319"/>
    </row>
    <row r="9" spans="1:12" ht="15">
      <c r="A9" s="222" t="s">
        <v>344</v>
      </c>
      <c r="B9" s="221" t="s">
        <v>345</v>
      </c>
      <c r="C9" s="257"/>
      <c r="D9" s="202"/>
      <c r="E9" s="319"/>
      <c r="F9" s="202"/>
      <c r="G9" s="202"/>
      <c r="H9" s="325">
        <f t="shared" si="1"/>
        <v>0</v>
      </c>
      <c r="I9" s="202"/>
      <c r="J9" s="202"/>
      <c r="K9" s="325"/>
      <c r="L9" s="319"/>
    </row>
    <row r="10" spans="1:12" ht="15">
      <c r="A10" s="222" t="s">
        <v>346</v>
      </c>
      <c r="B10" s="221" t="s">
        <v>347</v>
      </c>
      <c r="C10" s="257"/>
      <c r="D10" s="202"/>
      <c r="E10" s="319"/>
      <c r="F10" s="202"/>
      <c r="G10" s="202"/>
      <c r="H10" s="325">
        <f t="shared" si="1"/>
        <v>0</v>
      </c>
      <c r="I10" s="202"/>
      <c r="J10" s="202"/>
      <c r="K10" s="325"/>
      <c r="L10" s="319"/>
    </row>
    <row r="11" spans="1:12" ht="15">
      <c r="A11" s="222" t="s">
        <v>348</v>
      </c>
      <c r="B11" s="221" t="s">
        <v>349</v>
      </c>
      <c r="C11" s="257"/>
      <c r="D11" s="202"/>
      <c r="E11" s="319"/>
      <c r="F11" s="202"/>
      <c r="G11" s="202"/>
      <c r="H11" s="325">
        <f t="shared" si="1"/>
        <v>0</v>
      </c>
      <c r="I11" s="202"/>
      <c r="J11" s="202"/>
      <c r="K11" s="325"/>
      <c r="L11" s="319"/>
    </row>
    <row r="12" spans="1:12" ht="15">
      <c r="A12" s="222" t="s">
        <v>350</v>
      </c>
      <c r="B12" s="221" t="s">
        <v>351</v>
      </c>
      <c r="C12" s="257">
        <v>844</v>
      </c>
      <c r="D12" s="257"/>
      <c r="E12" s="256">
        <v>844</v>
      </c>
      <c r="F12" s="202">
        <v>864</v>
      </c>
      <c r="G12" s="202"/>
      <c r="H12" s="325">
        <f t="shared" si="1"/>
        <v>864</v>
      </c>
      <c r="I12" s="202">
        <v>1480</v>
      </c>
      <c r="J12" s="202"/>
      <c r="K12" s="325">
        <f>SUM(I12:J12)</f>
        <v>1480</v>
      </c>
      <c r="L12" s="319">
        <f t="shared" si="0"/>
        <v>3188</v>
      </c>
    </row>
    <row r="13" spans="1:12" ht="15">
      <c r="A13" s="222" t="s">
        <v>352</v>
      </c>
      <c r="B13" s="221" t="s">
        <v>353</v>
      </c>
      <c r="C13" s="257"/>
      <c r="D13" s="202"/>
      <c r="E13" s="319"/>
      <c r="F13" s="202"/>
      <c r="G13" s="202"/>
      <c r="H13" s="325">
        <f t="shared" si="1"/>
        <v>0</v>
      </c>
      <c r="I13" s="202"/>
      <c r="J13" s="202"/>
      <c r="K13" s="325"/>
      <c r="L13" s="319"/>
    </row>
    <row r="14" spans="1:12" ht="15">
      <c r="A14" s="203" t="s">
        <v>354</v>
      </c>
      <c r="B14" s="221" t="s">
        <v>355</v>
      </c>
      <c r="C14" s="257"/>
      <c r="D14" s="202"/>
      <c r="E14" s="319"/>
      <c r="F14" s="202">
        <v>170</v>
      </c>
      <c r="G14" s="202"/>
      <c r="H14" s="325">
        <f t="shared" si="1"/>
        <v>170</v>
      </c>
      <c r="I14" s="202">
        <v>150</v>
      </c>
      <c r="J14" s="202"/>
      <c r="K14" s="325">
        <f>SUM(I14:J14)</f>
        <v>150</v>
      </c>
      <c r="L14" s="319">
        <f t="shared" si="0"/>
        <v>320</v>
      </c>
    </row>
    <row r="15" spans="1:12" ht="15">
      <c r="A15" s="203" t="s">
        <v>356</v>
      </c>
      <c r="B15" s="221" t="s">
        <v>357</v>
      </c>
      <c r="C15" s="257">
        <v>1483</v>
      </c>
      <c r="D15" s="257"/>
      <c r="E15" s="256">
        <v>1483</v>
      </c>
      <c r="F15" s="202">
        <v>183</v>
      </c>
      <c r="G15" s="202"/>
      <c r="H15" s="325">
        <f t="shared" si="1"/>
        <v>183</v>
      </c>
      <c r="I15" s="202"/>
      <c r="J15" s="202"/>
      <c r="K15" s="325"/>
      <c r="L15" s="319">
        <f t="shared" si="0"/>
        <v>1666</v>
      </c>
    </row>
    <row r="16" spans="1:12" ht="15">
      <c r="A16" s="203" t="s">
        <v>358</v>
      </c>
      <c r="B16" s="221" t="s">
        <v>359</v>
      </c>
      <c r="C16" s="257"/>
      <c r="D16" s="202"/>
      <c r="E16" s="319"/>
      <c r="F16" s="202"/>
      <c r="G16" s="202"/>
      <c r="H16" s="325">
        <f t="shared" si="1"/>
        <v>0</v>
      </c>
      <c r="I16" s="202"/>
      <c r="J16" s="202"/>
      <c r="K16" s="325"/>
      <c r="L16" s="319"/>
    </row>
    <row r="17" spans="1:12" ht="15">
      <c r="A17" s="203" t="s">
        <v>360</v>
      </c>
      <c r="B17" s="221" t="s">
        <v>361</v>
      </c>
      <c r="C17" s="257"/>
      <c r="D17" s="202"/>
      <c r="E17" s="319"/>
      <c r="F17" s="202"/>
      <c r="G17" s="202"/>
      <c r="H17" s="325">
        <f t="shared" si="1"/>
        <v>0</v>
      </c>
      <c r="I17" s="202"/>
      <c r="J17" s="202"/>
      <c r="K17" s="325"/>
      <c r="L17" s="319"/>
    </row>
    <row r="18" spans="1:12" ht="15">
      <c r="A18" s="203" t="s">
        <v>362</v>
      </c>
      <c r="B18" s="221" t="s">
        <v>363</v>
      </c>
      <c r="C18" s="257"/>
      <c r="D18" s="202"/>
      <c r="E18" s="319"/>
      <c r="F18" s="202">
        <v>91</v>
      </c>
      <c r="G18" s="202"/>
      <c r="H18" s="325">
        <f t="shared" si="1"/>
        <v>91</v>
      </c>
      <c r="I18" s="202">
        <v>304</v>
      </c>
      <c r="J18" s="202"/>
      <c r="K18" s="325">
        <f>SUM(I18:J18)</f>
        <v>304</v>
      </c>
      <c r="L18" s="319">
        <f t="shared" si="0"/>
        <v>395</v>
      </c>
    </row>
    <row r="19" spans="1:12" ht="15">
      <c r="A19" s="223" t="s">
        <v>364</v>
      </c>
      <c r="B19" s="224" t="s">
        <v>365</v>
      </c>
      <c r="C19" s="257">
        <f>SUM(C6:C18)</f>
        <v>16122</v>
      </c>
      <c r="D19" s="257">
        <f>SUM(D6:D18)</f>
        <v>1344</v>
      </c>
      <c r="E19" s="256">
        <f>SUM(E6:E18)</f>
        <v>17466</v>
      </c>
      <c r="F19" s="202">
        <f>SUM(F6:F18)</f>
        <v>24295</v>
      </c>
      <c r="G19" s="202"/>
      <c r="H19" s="325">
        <f t="shared" si="1"/>
        <v>24295</v>
      </c>
      <c r="I19" s="202">
        <f>SUM(I6:I18)</f>
        <v>29117</v>
      </c>
      <c r="J19" s="202">
        <f>SUM(J6:J18)</f>
        <v>2208</v>
      </c>
      <c r="K19" s="325">
        <f>SUM(I19:J19)</f>
        <v>31325</v>
      </c>
      <c r="L19" s="319">
        <f t="shared" si="0"/>
        <v>73086</v>
      </c>
    </row>
    <row r="20" spans="1:12" ht="15">
      <c r="A20" s="203" t="s">
        <v>366</v>
      </c>
      <c r="B20" s="221" t="s">
        <v>367</v>
      </c>
      <c r="C20" s="257">
        <v>1608</v>
      </c>
      <c r="D20" s="257"/>
      <c r="E20" s="256">
        <v>1608</v>
      </c>
      <c r="F20" s="202"/>
      <c r="G20" s="202"/>
      <c r="H20" s="325">
        <f t="shared" si="1"/>
        <v>0</v>
      </c>
      <c r="I20" s="202"/>
      <c r="J20" s="202"/>
      <c r="K20" s="325"/>
      <c r="L20" s="319">
        <f t="shared" si="0"/>
        <v>1608</v>
      </c>
    </row>
    <row r="21" spans="1:12" ht="15">
      <c r="A21" s="203" t="s">
        <v>368</v>
      </c>
      <c r="B21" s="221" t="s">
        <v>369</v>
      </c>
      <c r="C21" s="257">
        <v>200</v>
      </c>
      <c r="D21" s="202"/>
      <c r="E21" s="256">
        <f>C21+D21</f>
        <v>200</v>
      </c>
      <c r="F21" s="202"/>
      <c r="G21" s="202"/>
      <c r="H21" s="325">
        <f t="shared" si="1"/>
        <v>0</v>
      </c>
      <c r="I21" s="202"/>
      <c r="J21" s="202"/>
      <c r="K21" s="325"/>
      <c r="L21" s="319">
        <f t="shared" si="0"/>
        <v>200</v>
      </c>
    </row>
    <row r="22" spans="1:12" ht="15">
      <c r="A22" s="190" t="s">
        <v>370</v>
      </c>
      <c r="B22" s="221" t="s">
        <v>371</v>
      </c>
      <c r="C22" s="257">
        <v>3059</v>
      </c>
      <c r="D22" s="202"/>
      <c r="E22" s="256">
        <f>C22+D22</f>
        <v>3059</v>
      </c>
      <c r="F22" s="202"/>
      <c r="G22" s="202"/>
      <c r="H22" s="325">
        <f t="shared" si="1"/>
        <v>0</v>
      </c>
      <c r="I22" s="202"/>
      <c r="J22" s="202"/>
      <c r="K22" s="325"/>
      <c r="L22" s="319">
        <f t="shared" si="0"/>
        <v>3059</v>
      </c>
    </row>
    <row r="23" spans="1:12" ht="15">
      <c r="A23" s="197" t="s">
        <v>372</v>
      </c>
      <c r="B23" s="224" t="s">
        <v>373</v>
      </c>
      <c r="C23" s="257">
        <f>SUM(C20:C22)</f>
        <v>4867</v>
      </c>
      <c r="D23" s="257">
        <f>SUM(D20:D22)</f>
        <v>0</v>
      </c>
      <c r="E23" s="256">
        <f>C23+D23</f>
        <v>4867</v>
      </c>
      <c r="F23" s="202">
        <v>230</v>
      </c>
      <c r="G23" s="202"/>
      <c r="H23" s="325">
        <f t="shared" si="1"/>
        <v>230</v>
      </c>
      <c r="I23" s="202"/>
      <c r="J23" s="202"/>
      <c r="K23" s="325"/>
      <c r="L23" s="319">
        <f t="shared" si="0"/>
        <v>5097</v>
      </c>
    </row>
    <row r="24" spans="1:12" ht="15">
      <c r="A24" s="211" t="s">
        <v>374</v>
      </c>
      <c r="B24" s="225" t="s">
        <v>375</v>
      </c>
      <c r="C24" s="257">
        <f>C19+C23</f>
        <v>20989</v>
      </c>
      <c r="D24" s="257">
        <f>D19+D23</f>
        <v>1344</v>
      </c>
      <c r="E24" s="256">
        <f>E19+E23</f>
        <v>22333</v>
      </c>
      <c r="F24" s="202">
        <f>F19+F23</f>
        <v>24525</v>
      </c>
      <c r="G24" s="202"/>
      <c r="H24" s="325">
        <f t="shared" si="1"/>
        <v>24525</v>
      </c>
      <c r="I24" s="202">
        <f>SUM(I19)</f>
        <v>29117</v>
      </c>
      <c r="J24" s="202">
        <f>SUM(J19)</f>
        <v>2208</v>
      </c>
      <c r="K24" s="326">
        <f>SUM(K19)</f>
        <v>31325</v>
      </c>
      <c r="L24" s="319">
        <f t="shared" si="0"/>
        <v>78183</v>
      </c>
    </row>
    <row r="25" spans="1:12" ht="15">
      <c r="A25" s="226" t="s">
        <v>376</v>
      </c>
      <c r="B25" s="225" t="s">
        <v>377</v>
      </c>
      <c r="C25" s="257">
        <v>5752</v>
      </c>
      <c r="D25" s="202">
        <v>369</v>
      </c>
      <c r="E25" s="319">
        <f>SUM(C25:D25)</f>
        <v>6121</v>
      </c>
      <c r="F25" s="202">
        <v>6708</v>
      </c>
      <c r="G25" s="202"/>
      <c r="H25" s="325">
        <f t="shared" si="1"/>
        <v>6708</v>
      </c>
      <c r="I25" s="202">
        <v>8105</v>
      </c>
      <c r="J25" s="202">
        <v>596</v>
      </c>
      <c r="K25" s="325">
        <f>SUM(I25:J25)</f>
        <v>8701</v>
      </c>
      <c r="L25" s="319">
        <f t="shared" si="0"/>
        <v>21530</v>
      </c>
    </row>
    <row r="26" spans="1:12" ht="15">
      <c r="A26" s="203" t="s">
        <v>378</v>
      </c>
      <c r="B26" s="221" t="s">
        <v>379</v>
      </c>
      <c r="C26" s="257">
        <v>72</v>
      </c>
      <c r="D26" s="202"/>
      <c r="E26" s="319">
        <f>SUM(C26:D26)</f>
        <v>72</v>
      </c>
      <c r="F26" s="202">
        <v>115</v>
      </c>
      <c r="G26" s="202"/>
      <c r="H26" s="325">
        <f t="shared" si="1"/>
        <v>115</v>
      </c>
      <c r="I26" s="202">
        <v>280</v>
      </c>
      <c r="J26" s="202"/>
      <c r="K26" s="325">
        <f>SUM(I26:J26)</f>
        <v>280</v>
      </c>
      <c r="L26" s="319">
        <f t="shared" si="0"/>
        <v>467</v>
      </c>
    </row>
    <row r="27" spans="1:12" ht="15">
      <c r="A27" s="203" t="s">
        <v>380</v>
      </c>
      <c r="B27" s="221" t="s">
        <v>381</v>
      </c>
      <c r="C27" s="257">
        <v>1495</v>
      </c>
      <c r="D27" s="202">
        <v>1200</v>
      </c>
      <c r="E27" s="319">
        <f>SUM(C27:D27)</f>
        <v>2695</v>
      </c>
      <c r="F27" s="202">
        <v>650</v>
      </c>
      <c r="G27" s="202"/>
      <c r="H27" s="325">
        <f t="shared" si="1"/>
        <v>650</v>
      </c>
      <c r="I27" s="202">
        <v>1050</v>
      </c>
      <c r="J27" s="202"/>
      <c r="K27" s="325">
        <f>SUM(I27:J27)</f>
        <v>1050</v>
      </c>
      <c r="L27" s="319">
        <f t="shared" si="0"/>
        <v>4395</v>
      </c>
    </row>
    <row r="28" spans="1:12" ht="15">
      <c r="A28" s="203" t="s">
        <v>382</v>
      </c>
      <c r="B28" s="221" t="s">
        <v>383</v>
      </c>
      <c r="C28" s="257"/>
      <c r="D28" s="202"/>
      <c r="E28" s="319">
        <f aca="true" t="shared" si="2" ref="E28:E58">SUM(C28:D28)</f>
        <v>0</v>
      </c>
      <c r="F28" s="202"/>
      <c r="G28" s="202"/>
      <c r="H28" s="325">
        <f t="shared" si="1"/>
        <v>0</v>
      </c>
      <c r="I28" s="202"/>
      <c r="J28" s="202"/>
      <c r="K28" s="325"/>
      <c r="L28" s="319"/>
    </row>
    <row r="29" spans="1:12" ht="15">
      <c r="A29" s="197" t="s">
        <v>384</v>
      </c>
      <c r="B29" s="224" t="s">
        <v>385</v>
      </c>
      <c r="C29" s="257">
        <f>SUM(C26:C28)</f>
        <v>1567</v>
      </c>
      <c r="D29" s="257">
        <f>SUM(D26:D28)</f>
        <v>1200</v>
      </c>
      <c r="E29" s="319">
        <f>SUM(E26:E28)</f>
        <v>2767</v>
      </c>
      <c r="F29" s="202">
        <f>SUM(F26:F28)</f>
        <v>765</v>
      </c>
      <c r="G29" s="202"/>
      <c r="H29" s="325">
        <f t="shared" si="1"/>
        <v>765</v>
      </c>
      <c r="I29" s="202">
        <f>SUM(I26:I28)</f>
        <v>1330</v>
      </c>
      <c r="J29" s="202"/>
      <c r="K29" s="325">
        <f>SUM(I29:J29)</f>
        <v>1330</v>
      </c>
      <c r="L29" s="319">
        <f t="shared" si="0"/>
        <v>4862</v>
      </c>
    </row>
    <row r="30" spans="1:12" ht="15">
      <c r="A30" s="203" t="s">
        <v>386</v>
      </c>
      <c r="B30" s="221" t="s">
        <v>387</v>
      </c>
      <c r="C30" s="257">
        <v>130</v>
      </c>
      <c r="D30" s="202">
        <v>220</v>
      </c>
      <c r="E30" s="319">
        <f t="shared" si="2"/>
        <v>350</v>
      </c>
      <c r="F30" s="202">
        <v>100</v>
      </c>
      <c r="G30" s="202"/>
      <c r="H30" s="325">
        <f t="shared" si="1"/>
        <v>100</v>
      </c>
      <c r="I30" s="202">
        <v>500</v>
      </c>
      <c r="J30" s="202"/>
      <c r="K30" s="325">
        <f>SUM(I30:J30)</f>
        <v>500</v>
      </c>
      <c r="L30" s="319">
        <f t="shared" si="0"/>
        <v>950</v>
      </c>
    </row>
    <row r="31" spans="1:12" ht="15">
      <c r="A31" s="203" t="s">
        <v>388</v>
      </c>
      <c r="B31" s="221" t="s">
        <v>389</v>
      </c>
      <c r="C31" s="257">
        <v>600</v>
      </c>
      <c r="D31" s="202">
        <v>60</v>
      </c>
      <c r="E31" s="319">
        <f t="shared" si="2"/>
        <v>660</v>
      </c>
      <c r="F31" s="202">
        <v>180</v>
      </c>
      <c r="G31" s="202"/>
      <c r="H31" s="325">
        <f t="shared" si="1"/>
        <v>180</v>
      </c>
      <c r="I31" s="202"/>
      <c r="J31" s="202"/>
      <c r="K31" s="325"/>
      <c r="L31" s="319">
        <f t="shared" si="0"/>
        <v>840</v>
      </c>
    </row>
    <row r="32" spans="1:12" ht="15" customHeight="1">
      <c r="A32" s="197" t="s">
        <v>390</v>
      </c>
      <c r="B32" s="224" t="s">
        <v>391</v>
      </c>
      <c r="C32" s="257">
        <f>SUM(C30:C31)</f>
        <v>730</v>
      </c>
      <c r="D32" s="257">
        <f>SUM(D30:D31)</f>
        <v>280</v>
      </c>
      <c r="E32" s="319">
        <f t="shared" si="2"/>
        <v>1010</v>
      </c>
      <c r="F32" s="202">
        <f>SUM(F30:F31)</f>
        <v>280</v>
      </c>
      <c r="G32" s="202"/>
      <c r="H32" s="325">
        <f t="shared" si="1"/>
        <v>280</v>
      </c>
      <c r="I32" s="202">
        <f>SUM(I30:I31)</f>
        <v>500</v>
      </c>
      <c r="J32" s="202"/>
      <c r="K32" s="325">
        <f>SUM(I32:J32)</f>
        <v>500</v>
      </c>
      <c r="L32" s="319">
        <f t="shared" si="0"/>
        <v>1790</v>
      </c>
    </row>
    <row r="33" spans="1:12" ht="15">
      <c r="A33" s="203" t="s">
        <v>392</v>
      </c>
      <c r="B33" s="221" t="s">
        <v>393</v>
      </c>
      <c r="C33" s="257">
        <v>7400</v>
      </c>
      <c r="D33" s="202">
        <v>2710</v>
      </c>
      <c r="E33" s="319">
        <f t="shared" si="2"/>
        <v>10110</v>
      </c>
      <c r="F33" s="202">
        <v>1750</v>
      </c>
      <c r="G33" s="202"/>
      <c r="H33" s="325">
        <f t="shared" si="1"/>
        <v>1750</v>
      </c>
      <c r="I33" s="202"/>
      <c r="J33" s="202"/>
      <c r="K33" s="325"/>
      <c r="L33" s="319">
        <f t="shared" si="0"/>
        <v>11860</v>
      </c>
    </row>
    <row r="34" spans="1:12" ht="15">
      <c r="A34" s="203" t="s">
        <v>394</v>
      </c>
      <c r="B34" s="221" t="s">
        <v>395</v>
      </c>
      <c r="C34" s="257">
        <v>18592</v>
      </c>
      <c r="D34" s="202"/>
      <c r="E34" s="319">
        <f t="shared" si="2"/>
        <v>18592</v>
      </c>
      <c r="F34" s="202">
        <v>4040</v>
      </c>
      <c r="G34" s="202"/>
      <c r="H34" s="325">
        <f t="shared" si="1"/>
        <v>4040</v>
      </c>
      <c r="I34" s="202"/>
      <c r="J34" s="202"/>
      <c r="K34" s="325"/>
      <c r="L34" s="319">
        <f t="shared" si="0"/>
        <v>22632</v>
      </c>
    </row>
    <row r="35" spans="1:12" ht="15">
      <c r="A35" s="203" t="s">
        <v>396</v>
      </c>
      <c r="B35" s="221" t="s">
        <v>397</v>
      </c>
      <c r="C35" s="257"/>
      <c r="D35" s="202"/>
      <c r="E35" s="319">
        <f t="shared" si="2"/>
        <v>0</v>
      </c>
      <c r="F35" s="202"/>
      <c r="G35" s="202"/>
      <c r="H35" s="325">
        <f t="shared" si="1"/>
        <v>0</v>
      </c>
      <c r="I35" s="202"/>
      <c r="J35" s="202"/>
      <c r="K35" s="325"/>
      <c r="L35" s="319"/>
    </row>
    <row r="36" spans="1:12" ht="15">
      <c r="A36" s="203" t="s">
        <v>398</v>
      </c>
      <c r="B36" s="221" t="s">
        <v>399</v>
      </c>
      <c r="C36" s="257">
        <v>4387</v>
      </c>
      <c r="D36" s="202"/>
      <c r="E36" s="319">
        <f t="shared" si="2"/>
        <v>4387</v>
      </c>
      <c r="F36" s="202">
        <v>1579</v>
      </c>
      <c r="G36" s="202"/>
      <c r="H36" s="325">
        <f t="shared" si="1"/>
        <v>1579</v>
      </c>
      <c r="I36" s="202"/>
      <c r="J36" s="202"/>
      <c r="K36" s="325"/>
      <c r="L36" s="319">
        <f t="shared" si="0"/>
        <v>5966</v>
      </c>
    </row>
    <row r="37" spans="1:12" ht="15">
      <c r="A37" s="227" t="s">
        <v>400</v>
      </c>
      <c r="B37" s="221" t="s">
        <v>401</v>
      </c>
      <c r="C37" s="257"/>
      <c r="D37" s="202"/>
      <c r="E37" s="319">
        <f t="shared" si="2"/>
        <v>0</v>
      </c>
      <c r="F37" s="202"/>
      <c r="G37" s="202"/>
      <c r="H37" s="325">
        <f t="shared" si="1"/>
        <v>0</v>
      </c>
      <c r="I37" s="202"/>
      <c r="J37" s="202"/>
      <c r="K37" s="325"/>
      <c r="L37" s="319"/>
    </row>
    <row r="38" spans="1:12" ht="15">
      <c r="A38" s="190" t="s">
        <v>402</v>
      </c>
      <c r="B38" s="221" t="s">
        <v>403</v>
      </c>
      <c r="C38" s="257">
        <v>1426</v>
      </c>
      <c r="D38" s="202"/>
      <c r="E38" s="319">
        <f t="shared" si="2"/>
        <v>1426</v>
      </c>
      <c r="F38" s="202">
        <v>554</v>
      </c>
      <c r="G38" s="202"/>
      <c r="H38" s="325">
        <f t="shared" si="1"/>
        <v>554</v>
      </c>
      <c r="I38" s="202">
        <v>920</v>
      </c>
      <c r="J38" s="202"/>
      <c r="K38" s="325">
        <f>SUM(I38:J38)</f>
        <v>920</v>
      </c>
      <c r="L38" s="319">
        <f aca="true" t="shared" si="3" ref="L38:L66">E38+H38+K38</f>
        <v>2900</v>
      </c>
    </row>
    <row r="39" spans="1:12" ht="15">
      <c r="A39" s="203" t="s">
        <v>404</v>
      </c>
      <c r="B39" s="221" t="s">
        <v>405</v>
      </c>
      <c r="C39" s="257">
        <v>24955</v>
      </c>
      <c r="D39" s="202">
        <v>6200</v>
      </c>
      <c r="E39" s="319">
        <f t="shared" si="2"/>
        <v>31155</v>
      </c>
      <c r="F39" s="202">
        <v>294</v>
      </c>
      <c r="G39" s="202"/>
      <c r="H39" s="325">
        <f t="shared" si="1"/>
        <v>294</v>
      </c>
      <c r="I39" s="202">
        <v>1950</v>
      </c>
      <c r="J39" s="202"/>
      <c r="K39" s="325">
        <f>SUM(I39:J39)</f>
        <v>1950</v>
      </c>
      <c r="L39" s="319">
        <f t="shared" si="3"/>
        <v>33399</v>
      </c>
    </row>
    <row r="40" spans="1:12" ht="15">
      <c r="A40" s="197" t="s">
        <v>406</v>
      </c>
      <c r="B40" s="224" t="s">
        <v>407</v>
      </c>
      <c r="C40" s="257">
        <f>SUM(C33:C39)</f>
        <v>56760</v>
      </c>
      <c r="D40" s="202">
        <f>SUM(D33:D39)</f>
        <v>8910</v>
      </c>
      <c r="E40" s="319">
        <f>SUM(E33:E39)</f>
        <v>65670</v>
      </c>
      <c r="F40" s="202">
        <f>SUM(F33:F39)</f>
        <v>8217</v>
      </c>
      <c r="G40" s="202"/>
      <c r="H40" s="325">
        <f t="shared" si="1"/>
        <v>8217</v>
      </c>
      <c r="I40" s="202">
        <f>SUM(I33:I39)</f>
        <v>2870</v>
      </c>
      <c r="J40" s="202"/>
      <c r="K40" s="325">
        <f>SUM(I40:J40)</f>
        <v>2870</v>
      </c>
      <c r="L40" s="319">
        <f t="shared" si="3"/>
        <v>76757</v>
      </c>
    </row>
    <row r="41" spans="1:12" ht="15">
      <c r="A41" s="203" t="s">
        <v>408</v>
      </c>
      <c r="B41" s="221" t="s">
        <v>409</v>
      </c>
      <c r="C41" s="257"/>
      <c r="D41" s="202"/>
      <c r="E41" s="319"/>
      <c r="F41" s="202">
        <v>50</v>
      </c>
      <c r="G41" s="202"/>
      <c r="H41" s="325">
        <f t="shared" si="1"/>
        <v>50</v>
      </c>
      <c r="I41" s="202">
        <v>280</v>
      </c>
      <c r="J41" s="202"/>
      <c r="K41" s="325">
        <f>SUM(I41:J41)</f>
        <v>280</v>
      </c>
      <c r="L41" s="319">
        <f t="shared" si="3"/>
        <v>330</v>
      </c>
    </row>
    <row r="42" spans="1:12" ht="15">
      <c r="A42" s="203" t="s">
        <v>410</v>
      </c>
      <c r="B42" s="221" t="s">
        <v>411</v>
      </c>
      <c r="C42" s="257"/>
      <c r="D42" s="202"/>
      <c r="E42" s="319"/>
      <c r="F42" s="202"/>
      <c r="G42" s="202"/>
      <c r="H42" s="325">
        <f t="shared" si="1"/>
        <v>0</v>
      </c>
      <c r="I42" s="202"/>
      <c r="J42" s="202"/>
      <c r="K42" s="325"/>
      <c r="L42" s="319"/>
    </row>
    <row r="43" spans="1:12" ht="15">
      <c r="A43" s="197" t="s">
        <v>412</v>
      </c>
      <c r="B43" s="224" t="s">
        <v>413</v>
      </c>
      <c r="C43" s="257"/>
      <c r="D43" s="202"/>
      <c r="E43" s="319"/>
      <c r="F43" s="202">
        <f>SUM(F41:F42)</f>
        <v>50</v>
      </c>
      <c r="G43" s="202"/>
      <c r="H43" s="325">
        <f t="shared" si="1"/>
        <v>50</v>
      </c>
      <c r="I43" s="202">
        <f>SUM(I41:I42)</f>
        <v>280</v>
      </c>
      <c r="J43" s="202"/>
      <c r="K43" s="325">
        <f>SUM(I43:J43)</f>
        <v>280</v>
      </c>
      <c r="L43" s="319">
        <f t="shared" si="3"/>
        <v>330</v>
      </c>
    </row>
    <row r="44" spans="1:12" ht="15">
      <c r="A44" s="203" t="s">
        <v>414</v>
      </c>
      <c r="B44" s="221" t="s">
        <v>415</v>
      </c>
      <c r="C44" s="257">
        <v>15873</v>
      </c>
      <c r="D44" s="202">
        <v>2760</v>
      </c>
      <c r="E44" s="319">
        <f t="shared" si="2"/>
        <v>18633</v>
      </c>
      <c r="F44" s="202">
        <v>2414</v>
      </c>
      <c r="G44" s="202"/>
      <c r="H44" s="325">
        <f t="shared" si="1"/>
        <v>2414</v>
      </c>
      <c r="I44" s="202">
        <v>1000</v>
      </c>
      <c r="J44" s="202"/>
      <c r="K44" s="325">
        <f>SUM(I44:J44)</f>
        <v>1000</v>
      </c>
      <c r="L44" s="319">
        <f t="shared" si="3"/>
        <v>22047</v>
      </c>
    </row>
    <row r="45" spans="1:12" ht="15">
      <c r="A45" s="203" t="s">
        <v>416</v>
      </c>
      <c r="B45" s="221" t="s">
        <v>417</v>
      </c>
      <c r="C45" s="257">
        <v>460</v>
      </c>
      <c r="D45" s="202"/>
      <c r="E45" s="319">
        <f t="shared" si="2"/>
        <v>460</v>
      </c>
      <c r="F45" s="202"/>
      <c r="G45" s="202"/>
      <c r="H45" s="325"/>
      <c r="I45" s="202"/>
      <c r="J45" s="202"/>
      <c r="K45" s="325"/>
      <c r="L45" s="319">
        <f t="shared" si="3"/>
        <v>460</v>
      </c>
    </row>
    <row r="46" spans="1:12" ht="15">
      <c r="A46" s="203" t="s">
        <v>418</v>
      </c>
      <c r="B46" s="221" t="s">
        <v>419</v>
      </c>
      <c r="C46" s="257"/>
      <c r="D46" s="202"/>
      <c r="E46" s="319"/>
      <c r="F46" s="202"/>
      <c r="G46" s="202"/>
      <c r="H46" s="325"/>
      <c r="I46" s="202"/>
      <c r="J46" s="202"/>
      <c r="K46" s="325"/>
      <c r="L46" s="319"/>
    </row>
    <row r="47" spans="1:12" ht="15">
      <c r="A47" s="203" t="s">
        <v>420</v>
      </c>
      <c r="B47" s="221" t="s">
        <v>421</v>
      </c>
      <c r="C47" s="257"/>
      <c r="D47" s="202"/>
      <c r="E47" s="319"/>
      <c r="F47" s="202"/>
      <c r="G47" s="202"/>
      <c r="H47" s="325"/>
      <c r="I47" s="202"/>
      <c r="J47" s="202"/>
      <c r="K47" s="325"/>
      <c r="L47" s="319"/>
    </row>
    <row r="48" spans="1:12" ht="15">
      <c r="A48" s="203" t="s">
        <v>422</v>
      </c>
      <c r="B48" s="221" t="s">
        <v>423</v>
      </c>
      <c r="C48" s="257">
        <v>600</v>
      </c>
      <c r="D48" s="202"/>
      <c r="E48" s="319">
        <f t="shared" si="2"/>
        <v>600</v>
      </c>
      <c r="F48" s="202"/>
      <c r="G48" s="202"/>
      <c r="H48" s="325"/>
      <c r="I48" s="202"/>
      <c r="J48" s="202"/>
      <c r="K48" s="325"/>
      <c r="L48" s="319">
        <f t="shared" si="3"/>
        <v>600</v>
      </c>
    </row>
    <row r="49" spans="1:12" ht="15">
      <c r="A49" s="197" t="s">
        <v>424</v>
      </c>
      <c r="B49" s="224" t="s">
        <v>425</v>
      </c>
      <c r="C49" s="257">
        <f>SUM(C44:C48)</f>
        <v>16933</v>
      </c>
      <c r="D49" s="202"/>
      <c r="E49" s="319">
        <f>SUM(E44:E48)</f>
        <v>19693</v>
      </c>
      <c r="F49" s="202">
        <f>SUM(F44:F48)</f>
        <v>2414</v>
      </c>
      <c r="G49" s="202"/>
      <c r="H49" s="325">
        <f t="shared" si="1"/>
        <v>2414</v>
      </c>
      <c r="I49" s="202">
        <f>SUM(I44:I48)</f>
        <v>1000</v>
      </c>
      <c r="J49" s="202"/>
      <c r="K49" s="325">
        <f>SUM(I49:J49)</f>
        <v>1000</v>
      </c>
      <c r="L49" s="319">
        <f t="shared" si="3"/>
        <v>23107</v>
      </c>
    </row>
    <row r="50" spans="1:12" ht="15">
      <c r="A50" s="226" t="s">
        <v>105</v>
      </c>
      <c r="B50" s="225" t="s">
        <v>426</v>
      </c>
      <c r="C50" s="257">
        <f>C29+C32+C40+C43+C49</f>
        <v>75990</v>
      </c>
      <c r="D50" s="257">
        <f>D29+D32+D40+D43+D49</f>
        <v>10390</v>
      </c>
      <c r="E50" s="319">
        <f>E29+E32+E40+E43+E49</f>
        <v>89140</v>
      </c>
      <c r="F50" s="202">
        <f>F29+F32+F40+F43+F49</f>
        <v>11726</v>
      </c>
      <c r="G50" s="202"/>
      <c r="H50" s="325">
        <f t="shared" si="1"/>
        <v>11726</v>
      </c>
      <c r="I50" s="202">
        <f>I29+I32+I40+I49+I43</f>
        <v>5980</v>
      </c>
      <c r="J50" s="202"/>
      <c r="K50" s="325">
        <f>SUM(I50:J50)</f>
        <v>5980</v>
      </c>
      <c r="L50" s="319">
        <f t="shared" si="3"/>
        <v>106846</v>
      </c>
    </row>
    <row r="51" spans="1:12" ht="15">
      <c r="A51" s="189" t="s">
        <v>427</v>
      </c>
      <c r="B51" s="221" t="s">
        <v>428</v>
      </c>
      <c r="C51" s="257"/>
      <c r="D51" s="202"/>
      <c r="E51" s="319"/>
      <c r="F51" s="202"/>
      <c r="G51" s="202"/>
      <c r="H51" s="325"/>
      <c r="I51" s="202"/>
      <c r="J51" s="202"/>
      <c r="K51" s="325"/>
      <c r="L51" s="319"/>
    </row>
    <row r="52" spans="1:12" ht="15">
      <c r="A52" s="189" t="s">
        <v>429</v>
      </c>
      <c r="B52" s="221" t="s">
        <v>430</v>
      </c>
      <c r="C52" s="257"/>
      <c r="D52" s="202"/>
      <c r="E52" s="319"/>
      <c r="F52" s="202"/>
      <c r="G52" s="202"/>
      <c r="H52" s="325"/>
      <c r="I52" s="202"/>
      <c r="J52" s="202"/>
      <c r="K52" s="325"/>
      <c r="L52" s="319"/>
    </row>
    <row r="53" spans="1:12" ht="15">
      <c r="A53" s="228" t="s">
        <v>431</v>
      </c>
      <c r="B53" s="221" t="s">
        <v>432</v>
      </c>
      <c r="C53" s="257"/>
      <c r="D53" s="202"/>
      <c r="E53" s="319"/>
      <c r="F53" s="202"/>
      <c r="G53" s="202"/>
      <c r="H53" s="325"/>
      <c r="I53" s="202"/>
      <c r="J53" s="202"/>
      <c r="K53" s="325"/>
      <c r="L53" s="319"/>
    </row>
    <row r="54" spans="1:12" ht="15">
      <c r="A54" s="228" t="s">
        <v>433</v>
      </c>
      <c r="B54" s="221" t="s">
        <v>434</v>
      </c>
      <c r="C54" s="257">
        <v>654</v>
      </c>
      <c r="D54" s="202"/>
      <c r="E54" s="319">
        <f t="shared" si="2"/>
        <v>654</v>
      </c>
      <c r="F54" s="202"/>
      <c r="G54" s="202"/>
      <c r="H54" s="325"/>
      <c r="I54" s="202"/>
      <c r="J54" s="202"/>
      <c r="K54" s="325"/>
      <c r="L54" s="319">
        <f t="shared" si="3"/>
        <v>654</v>
      </c>
    </row>
    <row r="55" spans="1:12" ht="15">
      <c r="A55" s="228" t="s">
        <v>435</v>
      </c>
      <c r="B55" s="221" t="s">
        <v>436</v>
      </c>
      <c r="C55" s="257"/>
      <c r="D55" s="202"/>
      <c r="E55" s="319"/>
      <c r="F55" s="202"/>
      <c r="G55" s="202"/>
      <c r="H55" s="325"/>
      <c r="I55" s="202"/>
      <c r="J55" s="202"/>
      <c r="K55" s="325"/>
      <c r="L55" s="319"/>
    </row>
    <row r="56" spans="1:12" ht="15">
      <c r="A56" s="189" t="s">
        <v>437</v>
      </c>
      <c r="B56" s="221" t="s">
        <v>438</v>
      </c>
      <c r="C56" s="257"/>
      <c r="D56" s="202">
        <v>1500</v>
      </c>
      <c r="E56" s="319">
        <f t="shared" si="2"/>
        <v>1500</v>
      </c>
      <c r="F56" s="202"/>
      <c r="G56" s="202"/>
      <c r="H56" s="325"/>
      <c r="I56" s="202"/>
      <c r="J56" s="202"/>
      <c r="K56" s="325"/>
      <c r="L56" s="319">
        <f t="shared" si="3"/>
        <v>1500</v>
      </c>
    </row>
    <row r="57" spans="1:12" ht="15">
      <c r="A57" s="189" t="s">
        <v>439</v>
      </c>
      <c r="B57" s="221" t="s">
        <v>440</v>
      </c>
      <c r="C57" s="257"/>
      <c r="D57" s="202"/>
      <c r="E57" s="319"/>
      <c r="F57" s="202"/>
      <c r="G57" s="202"/>
      <c r="H57" s="325"/>
      <c r="I57" s="202"/>
      <c r="J57" s="202"/>
      <c r="K57" s="325"/>
      <c r="L57" s="319"/>
    </row>
    <row r="58" spans="1:12" ht="15">
      <c r="A58" s="189" t="s">
        <v>441</v>
      </c>
      <c r="B58" s="221" t="s">
        <v>442</v>
      </c>
      <c r="C58" s="257"/>
      <c r="D58" s="202">
        <v>3840</v>
      </c>
      <c r="E58" s="319">
        <f t="shared" si="2"/>
        <v>3840</v>
      </c>
      <c r="F58" s="202"/>
      <c r="G58" s="202"/>
      <c r="H58" s="325"/>
      <c r="I58" s="202"/>
      <c r="J58" s="202"/>
      <c r="K58" s="325"/>
      <c r="L58" s="319">
        <f t="shared" si="3"/>
        <v>3840</v>
      </c>
    </row>
    <row r="59" spans="1:12" ht="15">
      <c r="A59" s="229" t="s">
        <v>443</v>
      </c>
      <c r="B59" s="225" t="s">
        <v>444</v>
      </c>
      <c r="C59" s="257">
        <f>SUM(C51:C58)</f>
        <v>654</v>
      </c>
      <c r="D59" s="257">
        <f>SUM(D51:D58)</f>
        <v>5340</v>
      </c>
      <c r="E59" s="319">
        <f>SUM(C59:D59)</f>
        <v>5994</v>
      </c>
      <c r="F59" s="202"/>
      <c r="G59" s="202"/>
      <c r="H59" s="325"/>
      <c r="I59" s="202"/>
      <c r="J59" s="202"/>
      <c r="K59" s="325"/>
      <c r="L59" s="319">
        <f t="shared" si="3"/>
        <v>5994</v>
      </c>
    </row>
    <row r="60" spans="1:12" ht="15">
      <c r="A60" s="230" t="s">
        <v>445</v>
      </c>
      <c r="B60" s="221" t="s">
        <v>446</v>
      </c>
      <c r="C60" s="257"/>
      <c r="D60" s="202"/>
      <c r="E60" s="319"/>
      <c r="F60" s="202"/>
      <c r="G60" s="202"/>
      <c r="H60" s="325"/>
      <c r="I60" s="202"/>
      <c r="J60" s="202"/>
      <c r="K60" s="325"/>
      <c r="L60" s="319"/>
    </row>
    <row r="61" spans="1:12" ht="15">
      <c r="A61" s="230" t="s">
        <v>200</v>
      </c>
      <c r="B61" s="221" t="s">
        <v>447</v>
      </c>
      <c r="C61" s="257"/>
      <c r="D61" s="202"/>
      <c r="E61" s="319"/>
      <c r="F61" s="202"/>
      <c r="G61" s="202"/>
      <c r="H61" s="325"/>
      <c r="I61" s="202"/>
      <c r="J61" s="202"/>
      <c r="K61" s="325"/>
      <c r="L61" s="319"/>
    </row>
    <row r="62" spans="1:12" ht="15">
      <c r="A62" s="230" t="s">
        <v>448</v>
      </c>
      <c r="B62" s="221" t="s">
        <v>449</v>
      </c>
      <c r="C62" s="257">
        <v>2000</v>
      </c>
      <c r="D62" s="202"/>
      <c r="E62" s="319">
        <f>SUM(C62:D62)</f>
        <v>2000</v>
      </c>
      <c r="F62" s="202"/>
      <c r="G62" s="202"/>
      <c r="H62" s="325"/>
      <c r="I62" s="202"/>
      <c r="J62" s="202"/>
      <c r="K62" s="325"/>
      <c r="L62" s="319">
        <f t="shared" si="3"/>
        <v>2000</v>
      </c>
    </row>
    <row r="63" spans="1:12" ht="15">
      <c r="A63" s="230" t="s">
        <v>450</v>
      </c>
      <c r="B63" s="221" t="s">
        <v>451</v>
      </c>
      <c r="C63" s="257"/>
      <c r="D63" s="202"/>
      <c r="E63" s="319"/>
      <c r="F63" s="202"/>
      <c r="G63" s="202"/>
      <c r="H63" s="325"/>
      <c r="I63" s="202"/>
      <c r="J63" s="202"/>
      <c r="K63" s="325"/>
      <c r="L63" s="319"/>
    </row>
    <row r="64" spans="1:12" ht="15">
      <c r="A64" s="230" t="s">
        <v>452</v>
      </c>
      <c r="B64" s="221" t="s">
        <v>453</v>
      </c>
      <c r="C64" s="257"/>
      <c r="D64" s="202"/>
      <c r="E64" s="319"/>
      <c r="F64" s="202"/>
      <c r="G64" s="202"/>
      <c r="H64" s="325"/>
      <c r="I64" s="202"/>
      <c r="J64" s="202"/>
      <c r="K64" s="325"/>
      <c r="L64" s="319"/>
    </row>
    <row r="65" spans="1:12" ht="15">
      <c r="A65" s="230" t="s">
        <v>454</v>
      </c>
      <c r="B65" s="221" t="s">
        <v>455</v>
      </c>
      <c r="C65" s="257"/>
      <c r="D65" s="202"/>
      <c r="E65" s="319"/>
      <c r="F65" s="202"/>
      <c r="G65" s="202"/>
      <c r="H65" s="325"/>
      <c r="I65" s="202"/>
      <c r="J65" s="202"/>
      <c r="K65" s="325"/>
      <c r="L65" s="319"/>
    </row>
    <row r="66" spans="1:12" ht="15">
      <c r="A66" s="230" t="s">
        <v>456</v>
      </c>
      <c r="B66" s="221" t="s">
        <v>457</v>
      </c>
      <c r="C66" s="257"/>
      <c r="D66" s="202">
        <v>8500</v>
      </c>
      <c r="E66" s="319">
        <f>SUM(C66:D66)</f>
        <v>8500</v>
      </c>
      <c r="F66" s="202"/>
      <c r="G66" s="202"/>
      <c r="H66" s="325"/>
      <c r="I66" s="202"/>
      <c r="J66" s="202"/>
      <c r="K66" s="325"/>
      <c r="L66" s="319">
        <f t="shared" si="3"/>
        <v>8500</v>
      </c>
    </row>
    <row r="67" spans="1:12" ht="15">
      <c r="A67" s="230" t="s">
        <v>458</v>
      </c>
      <c r="B67" s="221" t="s">
        <v>459</v>
      </c>
      <c r="C67" s="257"/>
      <c r="D67" s="202"/>
      <c r="E67" s="319"/>
      <c r="F67" s="202"/>
      <c r="G67" s="202"/>
      <c r="H67" s="325"/>
      <c r="I67" s="202"/>
      <c r="J67" s="202"/>
      <c r="K67" s="325"/>
      <c r="L67" s="319"/>
    </row>
    <row r="68" spans="1:12" ht="15">
      <c r="A68" s="230" t="s">
        <v>460</v>
      </c>
      <c r="B68" s="221" t="s">
        <v>461</v>
      </c>
      <c r="C68" s="257"/>
      <c r="D68" s="202"/>
      <c r="E68" s="319"/>
      <c r="F68" s="202"/>
      <c r="G68" s="202"/>
      <c r="H68" s="325"/>
      <c r="I68" s="202"/>
      <c r="J68" s="202"/>
      <c r="K68" s="325"/>
      <c r="L68" s="319"/>
    </row>
    <row r="69" spans="1:12" ht="15">
      <c r="A69" s="231" t="s">
        <v>462</v>
      </c>
      <c r="B69" s="221" t="s">
        <v>463</v>
      </c>
      <c r="C69" s="257"/>
      <c r="D69" s="202"/>
      <c r="E69" s="319"/>
      <c r="F69" s="202"/>
      <c r="G69" s="202"/>
      <c r="H69" s="325"/>
      <c r="I69" s="202"/>
      <c r="J69" s="202"/>
      <c r="K69" s="325"/>
      <c r="L69" s="319"/>
    </row>
    <row r="70" spans="1:12" ht="15">
      <c r="A70" s="230" t="s">
        <v>464</v>
      </c>
      <c r="B70" s="221" t="s">
        <v>465</v>
      </c>
      <c r="C70" s="257"/>
      <c r="D70" s="202"/>
      <c r="E70" s="319"/>
      <c r="F70" s="202"/>
      <c r="G70" s="202"/>
      <c r="H70" s="325"/>
      <c r="I70" s="202"/>
      <c r="J70" s="202"/>
      <c r="K70" s="325"/>
      <c r="L70" s="319"/>
    </row>
    <row r="71" spans="1:12" ht="15">
      <c r="A71" s="231" t="s">
        <v>466</v>
      </c>
      <c r="B71" s="221" t="s">
        <v>467</v>
      </c>
      <c r="C71" s="257">
        <v>5868</v>
      </c>
      <c r="D71" s="257"/>
      <c r="E71" s="319">
        <f>SUM(C71:D71)</f>
        <v>5868</v>
      </c>
      <c r="F71" s="202"/>
      <c r="G71" s="202"/>
      <c r="H71" s="325"/>
      <c r="I71" s="202"/>
      <c r="J71" s="202"/>
      <c r="K71" s="325"/>
      <c r="L71" s="319">
        <f>E71+H71+K71</f>
        <v>5868</v>
      </c>
    </row>
    <row r="72" spans="1:12" ht="15">
      <c r="A72" s="231" t="s">
        <v>468</v>
      </c>
      <c r="B72" s="221" t="s">
        <v>467</v>
      </c>
      <c r="C72" s="257"/>
      <c r="D72" s="202"/>
      <c r="E72" s="319">
        <f>SUM(C72:D72)</f>
        <v>0</v>
      </c>
      <c r="F72" s="202"/>
      <c r="G72" s="202"/>
      <c r="H72" s="325"/>
      <c r="I72" s="202"/>
      <c r="J72" s="202"/>
      <c r="K72" s="325"/>
      <c r="L72" s="319">
        <f>E72+H72+K72</f>
        <v>0</v>
      </c>
    </row>
    <row r="73" spans="1:12" ht="15">
      <c r="A73" s="229" t="s">
        <v>469</v>
      </c>
      <c r="B73" s="225" t="s">
        <v>470</v>
      </c>
      <c r="C73" s="257">
        <f>SUM(C60:C72)</f>
        <v>7868</v>
      </c>
      <c r="D73" s="257">
        <f>SUM(D60:D72)</f>
        <v>8500</v>
      </c>
      <c r="E73" s="319">
        <f>SUM(C73:D73)</f>
        <v>16368</v>
      </c>
      <c r="F73" s="191">
        <v>0</v>
      </c>
      <c r="G73" s="191">
        <v>0</v>
      </c>
      <c r="H73" s="319">
        <f>SUM(F73:G73)</f>
        <v>0</v>
      </c>
      <c r="I73" s="191">
        <f>SUM(G73:H73)</f>
        <v>0</v>
      </c>
      <c r="J73" s="202"/>
      <c r="K73" s="325"/>
      <c r="L73" s="319">
        <f>E73+H73+K73</f>
        <v>16368</v>
      </c>
    </row>
    <row r="74" spans="1:12" ht="15.75">
      <c r="A74" s="232" t="s">
        <v>471</v>
      </c>
      <c r="B74" s="225"/>
      <c r="C74" s="257">
        <f aca="true" t="shared" si="4" ref="C74:I74">C24+C50+C59+C73</f>
        <v>105501</v>
      </c>
      <c r="D74" s="257">
        <f t="shared" si="4"/>
        <v>25574</v>
      </c>
      <c r="E74" s="256">
        <f t="shared" si="4"/>
        <v>133835</v>
      </c>
      <c r="F74" s="257">
        <f t="shared" si="4"/>
        <v>36251</v>
      </c>
      <c r="G74" s="257">
        <f t="shared" si="4"/>
        <v>0</v>
      </c>
      <c r="H74" s="256">
        <f t="shared" si="4"/>
        <v>36251</v>
      </c>
      <c r="I74" s="257">
        <f t="shared" si="4"/>
        <v>35097</v>
      </c>
      <c r="J74" s="202"/>
      <c r="K74" s="325">
        <f>SUM(I74:J74)</f>
        <v>35097</v>
      </c>
      <c r="L74" s="319">
        <f>SUM(J74:K74)</f>
        <v>35097</v>
      </c>
    </row>
    <row r="75" spans="1:12" ht="15">
      <c r="A75" s="233" t="s">
        <v>266</v>
      </c>
      <c r="B75" s="221" t="s">
        <v>267</v>
      </c>
      <c r="C75" s="257"/>
      <c r="D75" s="202"/>
      <c r="E75" s="319"/>
      <c r="F75" s="202"/>
      <c r="G75" s="202"/>
      <c r="H75" s="325"/>
      <c r="I75" s="202"/>
      <c r="J75" s="202"/>
      <c r="K75" s="325"/>
      <c r="L75" s="319"/>
    </row>
    <row r="76" spans="1:12" ht="15">
      <c r="A76" s="233" t="s">
        <v>472</v>
      </c>
      <c r="B76" s="221" t="s">
        <v>268</v>
      </c>
      <c r="C76" s="257">
        <v>33465</v>
      </c>
      <c r="D76" s="257"/>
      <c r="E76" s="256">
        <v>33465</v>
      </c>
      <c r="F76" s="202"/>
      <c r="G76" s="202"/>
      <c r="H76" s="325"/>
      <c r="I76" s="202"/>
      <c r="J76" s="202"/>
      <c r="K76" s="325"/>
      <c r="L76" s="319">
        <f aca="true" t="shared" si="5" ref="L76:L87">E76+H76+K76</f>
        <v>33465</v>
      </c>
    </row>
    <row r="77" spans="1:12" ht="15">
      <c r="A77" s="233" t="s">
        <v>256</v>
      </c>
      <c r="B77" s="221" t="s">
        <v>269</v>
      </c>
      <c r="C77" s="257">
        <v>394</v>
      </c>
      <c r="D77" s="202"/>
      <c r="E77" s="256">
        <f>SUM(C77:D77)</f>
        <v>394</v>
      </c>
      <c r="F77" s="202"/>
      <c r="G77" s="202"/>
      <c r="H77" s="325"/>
      <c r="I77" s="202"/>
      <c r="J77" s="202"/>
      <c r="K77" s="325"/>
      <c r="L77" s="319">
        <f t="shared" si="5"/>
        <v>394</v>
      </c>
    </row>
    <row r="78" spans="1:12" ht="15">
      <c r="A78" s="233" t="s">
        <v>261</v>
      </c>
      <c r="B78" s="221" t="s">
        <v>270</v>
      </c>
      <c r="C78" s="257">
        <v>2008</v>
      </c>
      <c r="D78" s="202">
        <v>2534</v>
      </c>
      <c r="E78" s="256">
        <f>SUM(C78:D78)</f>
        <v>4542</v>
      </c>
      <c r="F78" s="202">
        <v>357</v>
      </c>
      <c r="G78" s="202">
        <v>357</v>
      </c>
      <c r="H78" s="326">
        <v>357</v>
      </c>
      <c r="I78" s="202"/>
      <c r="J78" s="202"/>
      <c r="K78" s="325"/>
      <c r="L78" s="319">
        <f t="shared" si="5"/>
        <v>4899</v>
      </c>
    </row>
    <row r="79" spans="1:12" ht="15">
      <c r="A79" s="190" t="s">
        <v>473</v>
      </c>
      <c r="B79" s="221" t="s">
        <v>474</v>
      </c>
      <c r="C79" s="257"/>
      <c r="D79" s="202"/>
      <c r="E79" s="256"/>
      <c r="F79" s="202"/>
      <c r="G79" s="202"/>
      <c r="H79" s="325"/>
      <c r="I79" s="202"/>
      <c r="J79" s="202"/>
      <c r="K79" s="325"/>
      <c r="L79" s="319"/>
    </row>
    <row r="80" spans="1:12" ht="15">
      <c r="A80" s="190" t="s">
        <v>475</v>
      </c>
      <c r="B80" s="221" t="s">
        <v>476</v>
      </c>
      <c r="C80" s="257"/>
      <c r="D80" s="202"/>
      <c r="E80" s="256"/>
      <c r="F80" s="202"/>
      <c r="G80" s="202"/>
      <c r="H80" s="325"/>
      <c r="I80" s="202"/>
      <c r="J80" s="202"/>
      <c r="K80" s="325"/>
      <c r="L80" s="319"/>
    </row>
    <row r="81" spans="1:12" ht="15">
      <c r="A81" s="190" t="s">
        <v>477</v>
      </c>
      <c r="B81" s="221" t="s">
        <v>478</v>
      </c>
      <c r="C81" s="257">
        <v>9683</v>
      </c>
      <c r="D81" s="202">
        <v>686</v>
      </c>
      <c r="E81" s="256">
        <f>SUM(C81:D81)</f>
        <v>10369</v>
      </c>
      <c r="F81" s="202"/>
      <c r="G81" s="202"/>
      <c r="H81" s="325"/>
      <c r="I81" s="202"/>
      <c r="J81" s="202"/>
      <c r="K81" s="325"/>
      <c r="L81" s="319">
        <f t="shared" si="5"/>
        <v>10369</v>
      </c>
    </row>
    <row r="82" spans="1:12" ht="15">
      <c r="A82" s="234" t="s">
        <v>262</v>
      </c>
      <c r="B82" s="225" t="s">
        <v>271</v>
      </c>
      <c r="C82" s="257">
        <f>SUM(C76:C81)</f>
        <v>45550</v>
      </c>
      <c r="D82" s="202"/>
      <c r="E82" s="256">
        <f>SUM(E76:E81)</f>
        <v>48770</v>
      </c>
      <c r="F82" s="202">
        <f>SUM(F78:F81)</f>
        <v>357</v>
      </c>
      <c r="G82" s="202">
        <f>SUM(G78:G81)</f>
        <v>357</v>
      </c>
      <c r="H82" s="326">
        <f>SUM(H78:H81)</f>
        <v>357</v>
      </c>
      <c r="I82" s="202"/>
      <c r="J82" s="202"/>
      <c r="K82" s="325"/>
      <c r="L82" s="319">
        <f t="shared" si="5"/>
        <v>49127</v>
      </c>
    </row>
    <row r="83" spans="1:12" ht="15">
      <c r="A83" s="189" t="s">
        <v>264</v>
      </c>
      <c r="B83" s="221" t="s">
        <v>272</v>
      </c>
      <c r="C83" s="257">
        <v>1700</v>
      </c>
      <c r="D83" s="257"/>
      <c r="E83" s="256">
        <f>SUM(C83:D83)</f>
        <v>1700</v>
      </c>
      <c r="F83" s="202"/>
      <c r="G83" s="202"/>
      <c r="H83" s="325"/>
      <c r="I83" s="202"/>
      <c r="J83" s="202"/>
      <c r="K83" s="325"/>
      <c r="L83" s="319">
        <f t="shared" si="5"/>
        <v>1700</v>
      </c>
    </row>
    <row r="84" spans="1:12" ht="15">
      <c r="A84" s="189" t="s">
        <v>273</v>
      </c>
      <c r="B84" s="221" t="s">
        <v>274</v>
      </c>
      <c r="C84" s="257"/>
      <c r="D84" s="202"/>
      <c r="E84" s="256"/>
      <c r="F84" s="202"/>
      <c r="G84" s="202"/>
      <c r="H84" s="325"/>
      <c r="I84" s="202"/>
      <c r="J84" s="202"/>
      <c r="K84" s="325"/>
      <c r="L84" s="319"/>
    </row>
    <row r="85" spans="1:12" ht="15">
      <c r="A85" s="189" t="s">
        <v>275</v>
      </c>
      <c r="B85" s="221" t="s">
        <v>276</v>
      </c>
      <c r="C85" s="257"/>
      <c r="D85" s="202"/>
      <c r="E85" s="256"/>
      <c r="F85" s="202"/>
      <c r="G85" s="202"/>
      <c r="H85" s="325"/>
      <c r="I85" s="202"/>
      <c r="J85" s="202"/>
      <c r="K85" s="325"/>
      <c r="L85" s="319"/>
    </row>
    <row r="86" spans="1:12" ht="15">
      <c r="A86" s="189" t="s">
        <v>479</v>
      </c>
      <c r="B86" s="221" t="s">
        <v>480</v>
      </c>
      <c r="C86" s="257">
        <v>300</v>
      </c>
      <c r="D86" s="202"/>
      <c r="E86" s="256">
        <f>SUM(C86:D86)</f>
        <v>300</v>
      </c>
      <c r="F86" s="202"/>
      <c r="G86" s="202"/>
      <c r="H86" s="325"/>
      <c r="I86" s="202"/>
      <c r="J86" s="202"/>
      <c r="K86" s="325"/>
      <c r="L86" s="319">
        <f t="shared" si="5"/>
        <v>300</v>
      </c>
    </row>
    <row r="87" spans="1:12" ht="15">
      <c r="A87" s="229" t="s">
        <v>265</v>
      </c>
      <c r="B87" s="225" t="s">
        <v>277</v>
      </c>
      <c r="C87" s="257">
        <f>SUM(C83:C86)</f>
        <v>2000</v>
      </c>
      <c r="D87" s="202"/>
      <c r="E87" s="256">
        <f>SUM(C87:D87)</f>
        <v>2000</v>
      </c>
      <c r="F87" s="202"/>
      <c r="G87" s="202"/>
      <c r="H87" s="325"/>
      <c r="I87" s="202"/>
      <c r="J87" s="202"/>
      <c r="K87" s="325"/>
      <c r="L87" s="319">
        <f t="shared" si="5"/>
        <v>2000</v>
      </c>
    </row>
    <row r="88" spans="1:12" ht="15">
      <c r="A88" s="189" t="s">
        <v>481</v>
      </c>
      <c r="B88" s="221" t="s">
        <v>482</v>
      </c>
      <c r="C88" s="257"/>
      <c r="D88" s="202"/>
      <c r="E88" s="319"/>
      <c r="F88" s="202"/>
      <c r="G88" s="202"/>
      <c r="H88" s="325"/>
      <c r="I88" s="202"/>
      <c r="J88" s="202"/>
      <c r="K88" s="325"/>
      <c r="L88" s="319"/>
    </row>
    <row r="89" spans="1:12" ht="15">
      <c r="A89" s="189" t="s">
        <v>483</v>
      </c>
      <c r="B89" s="221" t="s">
        <v>484</v>
      </c>
      <c r="C89" s="257"/>
      <c r="D89" s="202"/>
      <c r="E89" s="319"/>
      <c r="F89" s="202"/>
      <c r="G89" s="202"/>
      <c r="H89" s="325"/>
      <c r="I89" s="202"/>
      <c r="J89" s="202"/>
      <c r="K89" s="325"/>
      <c r="L89" s="319"/>
    </row>
    <row r="90" spans="1:12" ht="15">
      <c r="A90" s="189" t="s">
        <v>485</v>
      </c>
      <c r="B90" s="221" t="s">
        <v>486</v>
      </c>
      <c r="C90" s="257"/>
      <c r="D90" s="202"/>
      <c r="E90" s="319"/>
      <c r="F90" s="202"/>
      <c r="G90" s="202"/>
      <c r="H90" s="325"/>
      <c r="I90" s="202"/>
      <c r="J90" s="202"/>
      <c r="K90" s="325"/>
      <c r="L90" s="319"/>
    </row>
    <row r="91" spans="1:12" ht="15">
      <c r="A91" s="189" t="s">
        <v>487</v>
      </c>
      <c r="B91" s="221" t="s">
        <v>488</v>
      </c>
      <c r="C91" s="257"/>
      <c r="D91" s="202"/>
      <c r="E91" s="319"/>
      <c r="F91" s="202"/>
      <c r="G91" s="202"/>
      <c r="H91" s="325"/>
      <c r="I91" s="202"/>
      <c r="J91" s="202"/>
      <c r="K91" s="325"/>
      <c r="L91" s="319"/>
    </row>
    <row r="92" spans="1:12" ht="15">
      <c r="A92" s="189" t="s">
        <v>489</v>
      </c>
      <c r="B92" s="221" t="s">
        <v>490</v>
      </c>
      <c r="C92" s="257"/>
      <c r="D92" s="202"/>
      <c r="E92" s="319"/>
      <c r="F92" s="202"/>
      <c r="G92" s="202"/>
      <c r="H92" s="325"/>
      <c r="I92" s="202"/>
      <c r="J92" s="202"/>
      <c r="K92" s="325"/>
      <c r="L92" s="319"/>
    </row>
    <row r="93" spans="1:12" ht="15">
      <c r="A93" s="189" t="s">
        <v>491</v>
      </c>
      <c r="B93" s="221" t="s">
        <v>492</v>
      </c>
      <c r="C93" s="257"/>
      <c r="D93" s="202"/>
      <c r="E93" s="319"/>
      <c r="F93" s="202"/>
      <c r="G93" s="202"/>
      <c r="H93" s="325"/>
      <c r="I93" s="202"/>
      <c r="J93" s="202"/>
      <c r="K93" s="325"/>
      <c r="L93" s="319"/>
    </row>
    <row r="94" spans="1:12" ht="15">
      <c r="A94" s="189" t="s">
        <v>493</v>
      </c>
      <c r="B94" s="221" t="s">
        <v>494</v>
      </c>
      <c r="C94" s="257"/>
      <c r="D94" s="202"/>
      <c r="E94" s="319"/>
      <c r="F94" s="202"/>
      <c r="G94" s="202"/>
      <c r="H94" s="325"/>
      <c r="I94" s="202"/>
      <c r="J94" s="202"/>
      <c r="K94" s="325"/>
      <c r="L94" s="319"/>
    </row>
    <row r="95" spans="1:12" ht="15">
      <c r="A95" s="189" t="s">
        <v>495</v>
      </c>
      <c r="B95" s="221" t="s">
        <v>496</v>
      </c>
      <c r="C95" s="257"/>
      <c r="D95" s="202"/>
      <c r="E95" s="319"/>
      <c r="F95" s="202"/>
      <c r="G95" s="202"/>
      <c r="H95" s="325"/>
      <c r="I95" s="202"/>
      <c r="J95" s="202"/>
      <c r="K95" s="325"/>
      <c r="L95" s="319"/>
    </row>
    <row r="96" spans="1:12" ht="15">
      <c r="A96" s="229" t="s">
        <v>497</v>
      </c>
      <c r="B96" s="225" t="s">
        <v>498</v>
      </c>
      <c r="C96" s="257"/>
      <c r="D96" s="202"/>
      <c r="E96" s="319"/>
      <c r="F96" s="202"/>
      <c r="G96" s="202"/>
      <c r="H96" s="325"/>
      <c r="I96" s="202"/>
      <c r="J96" s="202"/>
      <c r="K96" s="325"/>
      <c r="L96" s="319"/>
    </row>
    <row r="97" spans="1:12" ht="15.75">
      <c r="A97" s="232" t="s">
        <v>499</v>
      </c>
      <c r="B97" s="225"/>
      <c r="C97" s="257"/>
      <c r="D97" s="202"/>
      <c r="E97" s="319"/>
      <c r="F97" s="202"/>
      <c r="G97" s="202"/>
      <c r="H97" s="325"/>
      <c r="I97" s="202"/>
      <c r="J97" s="202"/>
      <c r="K97" s="325"/>
      <c r="L97" s="319"/>
    </row>
    <row r="98" spans="1:12" ht="15.75">
      <c r="A98" s="235" t="s">
        <v>500</v>
      </c>
      <c r="B98" s="236" t="s">
        <v>501</v>
      </c>
      <c r="C98" s="257">
        <f>C24+C25+C50+C59+C73+C82+C87</f>
        <v>158803</v>
      </c>
      <c r="D98" s="257">
        <f aca="true" t="shared" si="6" ref="D98:L98">D24+D25+D50+D59+D73+D82+D87</f>
        <v>25943</v>
      </c>
      <c r="E98" s="256">
        <f t="shared" si="6"/>
        <v>190726</v>
      </c>
      <c r="F98" s="257">
        <f t="shared" si="6"/>
        <v>43316</v>
      </c>
      <c r="G98" s="257">
        <f t="shared" si="6"/>
        <v>357</v>
      </c>
      <c r="H98" s="256">
        <f t="shared" si="6"/>
        <v>43316</v>
      </c>
      <c r="I98" s="257">
        <f t="shared" si="6"/>
        <v>43202</v>
      </c>
      <c r="J98" s="257">
        <f t="shared" si="6"/>
        <v>2804</v>
      </c>
      <c r="K98" s="256">
        <f t="shared" si="6"/>
        <v>46006</v>
      </c>
      <c r="L98" s="256">
        <f t="shared" si="6"/>
        <v>280048</v>
      </c>
    </row>
    <row r="99" spans="1:22" ht="15">
      <c r="A99" s="189" t="s">
        <v>502</v>
      </c>
      <c r="B99" s="203" t="s">
        <v>503</v>
      </c>
      <c r="C99" s="260"/>
      <c r="D99" s="189"/>
      <c r="E99" s="265"/>
      <c r="F99" s="189"/>
      <c r="G99" s="189"/>
      <c r="H99" s="238"/>
      <c r="I99" s="189"/>
      <c r="J99" s="189"/>
      <c r="K99" s="325"/>
      <c r="L99" s="319"/>
      <c r="M99" s="205"/>
      <c r="N99" s="205"/>
      <c r="O99" s="205"/>
      <c r="P99" s="205"/>
      <c r="Q99" s="205"/>
      <c r="R99" s="205"/>
      <c r="S99" s="205"/>
      <c r="T99" s="205"/>
      <c r="U99" s="237"/>
      <c r="V99" s="237"/>
    </row>
    <row r="100" spans="1:22" ht="15">
      <c r="A100" s="189" t="s">
        <v>504</v>
      </c>
      <c r="B100" s="203" t="s">
        <v>505</v>
      </c>
      <c r="C100" s="260"/>
      <c r="D100" s="189"/>
      <c r="E100" s="265"/>
      <c r="F100" s="189"/>
      <c r="G100" s="189"/>
      <c r="H100" s="238"/>
      <c r="I100" s="189"/>
      <c r="J100" s="189"/>
      <c r="K100" s="325"/>
      <c r="L100" s="319"/>
      <c r="M100" s="205"/>
      <c r="N100" s="205"/>
      <c r="O100" s="205"/>
      <c r="P100" s="205"/>
      <c r="Q100" s="205"/>
      <c r="R100" s="205"/>
      <c r="S100" s="205"/>
      <c r="T100" s="205"/>
      <c r="U100" s="237"/>
      <c r="V100" s="237"/>
    </row>
    <row r="101" spans="1:22" ht="15">
      <c r="A101" s="189" t="s">
        <v>506</v>
      </c>
      <c r="B101" s="203" t="s">
        <v>507</v>
      </c>
      <c r="C101" s="260"/>
      <c r="D101" s="189"/>
      <c r="E101" s="265"/>
      <c r="F101" s="189"/>
      <c r="G101" s="189"/>
      <c r="H101" s="238"/>
      <c r="I101" s="189"/>
      <c r="J101" s="189"/>
      <c r="K101" s="325"/>
      <c r="L101" s="319"/>
      <c r="M101" s="205"/>
      <c r="N101" s="205"/>
      <c r="O101" s="205"/>
      <c r="P101" s="205"/>
      <c r="Q101" s="205"/>
      <c r="R101" s="205"/>
      <c r="S101" s="205"/>
      <c r="T101" s="205"/>
      <c r="U101" s="237"/>
      <c r="V101" s="237"/>
    </row>
    <row r="102" spans="1:22" ht="15">
      <c r="A102" s="192" t="s">
        <v>508</v>
      </c>
      <c r="B102" s="197" t="s">
        <v>509</v>
      </c>
      <c r="C102" s="261"/>
      <c r="D102" s="192"/>
      <c r="E102" s="265"/>
      <c r="F102" s="192"/>
      <c r="G102" s="192"/>
      <c r="H102" s="238"/>
      <c r="I102" s="192"/>
      <c r="J102" s="192"/>
      <c r="K102" s="325"/>
      <c r="L102" s="319"/>
      <c r="M102" s="239"/>
      <c r="N102" s="239"/>
      <c r="O102" s="239"/>
      <c r="P102" s="239"/>
      <c r="Q102" s="239"/>
      <c r="R102" s="239"/>
      <c r="S102" s="239"/>
      <c r="T102" s="239"/>
      <c r="U102" s="237"/>
      <c r="V102" s="237"/>
    </row>
    <row r="103" spans="1:22" ht="15">
      <c r="A103" s="240" t="s">
        <v>510</v>
      </c>
      <c r="B103" s="203" t="s">
        <v>511</v>
      </c>
      <c r="C103" s="262"/>
      <c r="D103" s="240"/>
      <c r="E103" s="266"/>
      <c r="F103" s="240"/>
      <c r="G103" s="240"/>
      <c r="H103" s="243"/>
      <c r="I103" s="240"/>
      <c r="J103" s="240"/>
      <c r="K103" s="325"/>
      <c r="L103" s="319"/>
      <c r="M103" s="241"/>
      <c r="N103" s="241"/>
      <c r="O103" s="241"/>
      <c r="P103" s="241"/>
      <c r="Q103" s="241"/>
      <c r="R103" s="241"/>
      <c r="S103" s="241"/>
      <c r="T103" s="241"/>
      <c r="U103" s="237"/>
      <c r="V103" s="237"/>
    </row>
    <row r="104" spans="1:22" ht="15">
      <c r="A104" s="240" t="s">
        <v>512</v>
      </c>
      <c r="B104" s="203" t="s">
        <v>513</v>
      </c>
      <c r="C104" s="262"/>
      <c r="D104" s="240"/>
      <c r="E104" s="266"/>
      <c r="F104" s="240"/>
      <c r="G104" s="240"/>
      <c r="H104" s="243"/>
      <c r="I104" s="240"/>
      <c r="J104" s="240"/>
      <c r="K104" s="325"/>
      <c r="L104" s="319"/>
      <c r="M104" s="241"/>
      <c r="N104" s="241"/>
      <c r="O104" s="241"/>
      <c r="P104" s="241"/>
      <c r="Q104" s="241"/>
      <c r="R104" s="241"/>
      <c r="S104" s="241"/>
      <c r="T104" s="241"/>
      <c r="U104" s="237"/>
      <c r="V104" s="237"/>
    </row>
    <row r="105" spans="1:22" ht="15">
      <c r="A105" s="189" t="s">
        <v>514</v>
      </c>
      <c r="B105" s="203" t="s">
        <v>515</v>
      </c>
      <c r="C105" s="260"/>
      <c r="D105" s="189"/>
      <c r="E105" s="265"/>
      <c r="F105" s="189"/>
      <c r="G105" s="189"/>
      <c r="H105" s="238"/>
      <c r="I105" s="189"/>
      <c r="J105" s="189"/>
      <c r="K105" s="325"/>
      <c r="L105" s="319"/>
      <c r="M105" s="205"/>
      <c r="N105" s="205"/>
      <c r="O105" s="205"/>
      <c r="P105" s="205"/>
      <c r="Q105" s="205"/>
      <c r="R105" s="205"/>
      <c r="S105" s="205"/>
      <c r="T105" s="205"/>
      <c r="U105" s="237"/>
      <c r="V105" s="237"/>
    </row>
    <row r="106" spans="1:22" ht="15">
      <c r="A106" s="189" t="s">
        <v>516</v>
      </c>
      <c r="B106" s="203" t="s">
        <v>517</v>
      </c>
      <c r="C106" s="260"/>
      <c r="D106" s="189"/>
      <c r="E106" s="265"/>
      <c r="F106" s="189"/>
      <c r="G106" s="189"/>
      <c r="H106" s="238"/>
      <c r="I106" s="189"/>
      <c r="J106" s="189"/>
      <c r="K106" s="325"/>
      <c r="L106" s="319"/>
      <c r="M106" s="205"/>
      <c r="N106" s="205"/>
      <c r="O106" s="205"/>
      <c r="P106" s="205"/>
      <c r="Q106" s="205"/>
      <c r="R106" s="205"/>
      <c r="S106" s="205"/>
      <c r="T106" s="205"/>
      <c r="U106" s="237"/>
      <c r="V106" s="237"/>
    </row>
    <row r="107" spans="1:22" ht="15">
      <c r="A107" s="242" t="s">
        <v>518</v>
      </c>
      <c r="B107" s="197" t="s">
        <v>519</v>
      </c>
      <c r="C107" s="263"/>
      <c r="D107" s="242"/>
      <c r="E107" s="266"/>
      <c r="F107" s="242"/>
      <c r="G107" s="242"/>
      <c r="H107" s="243"/>
      <c r="I107" s="242"/>
      <c r="J107" s="242"/>
      <c r="K107" s="325"/>
      <c r="L107" s="319"/>
      <c r="M107" s="244"/>
      <c r="N107" s="244"/>
      <c r="O107" s="244"/>
      <c r="P107" s="244"/>
      <c r="Q107" s="244"/>
      <c r="R107" s="244"/>
      <c r="S107" s="244"/>
      <c r="T107" s="244"/>
      <c r="U107" s="237"/>
      <c r="V107" s="237"/>
    </row>
    <row r="108" spans="1:22" ht="15">
      <c r="A108" s="240" t="s">
        <v>150</v>
      </c>
      <c r="B108" s="203" t="s">
        <v>520</v>
      </c>
      <c r="C108" s="262"/>
      <c r="D108" s="240"/>
      <c r="E108" s="266"/>
      <c r="F108" s="240"/>
      <c r="G108" s="240"/>
      <c r="H108" s="243"/>
      <c r="I108" s="240"/>
      <c r="J108" s="240"/>
      <c r="K108" s="325"/>
      <c r="L108" s="319"/>
      <c r="M108" s="241"/>
      <c r="N108" s="241"/>
      <c r="O108" s="241"/>
      <c r="P108" s="241"/>
      <c r="Q108" s="241"/>
      <c r="R108" s="241"/>
      <c r="S108" s="241"/>
      <c r="T108" s="241"/>
      <c r="U108" s="237"/>
      <c r="V108" s="237"/>
    </row>
    <row r="109" spans="1:22" ht="15">
      <c r="A109" s="240" t="s">
        <v>151</v>
      </c>
      <c r="B109" s="203" t="s">
        <v>521</v>
      </c>
      <c r="C109" s="262"/>
      <c r="D109" s="240"/>
      <c r="E109" s="266"/>
      <c r="F109" s="240"/>
      <c r="G109" s="240"/>
      <c r="H109" s="243"/>
      <c r="I109" s="240"/>
      <c r="J109" s="240"/>
      <c r="K109" s="325"/>
      <c r="L109" s="319"/>
      <c r="M109" s="241"/>
      <c r="N109" s="241"/>
      <c r="O109" s="241"/>
      <c r="P109" s="241"/>
      <c r="Q109" s="241"/>
      <c r="R109" s="241"/>
      <c r="S109" s="241"/>
      <c r="T109" s="241"/>
      <c r="U109" s="237"/>
      <c r="V109" s="237"/>
    </row>
    <row r="110" spans="1:22" ht="15">
      <c r="A110" s="242" t="s">
        <v>522</v>
      </c>
      <c r="B110" s="197" t="s">
        <v>523</v>
      </c>
      <c r="C110" s="262"/>
      <c r="D110" s="240"/>
      <c r="E110" s="266"/>
      <c r="F110" s="240"/>
      <c r="G110" s="240"/>
      <c r="H110" s="243"/>
      <c r="I110" s="240"/>
      <c r="J110" s="240"/>
      <c r="K110" s="325"/>
      <c r="L110" s="319"/>
      <c r="M110" s="241"/>
      <c r="N110" s="241"/>
      <c r="O110" s="241"/>
      <c r="P110" s="241"/>
      <c r="Q110" s="241"/>
      <c r="R110" s="241"/>
      <c r="S110" s="241"/>
      <c r="T110" s="241"/>
      <c r="U110" s="237"/>
      <c r="V110" s="237"/>
    </row>
    <row r="111" spans="1:22" ht="15">
      <c r="A111" s="240" t="s">
        <v>524</v>
      </c>
      <c r="B111" s="203" t="s">
        <v>525</v>
      </c>
      <c r="C111" s="262"/>
      <c r="D111" s="240"/>
      <c r="E111" s="266"/>
      <c r="F111" s="240"/>
      <c r="G111" s="240"/>
      <c r="H111" s="243"/>
      <c r="I111" s="240"/>
      <c r="J111" s="240"/>
      <c r="K111" s="325"/>
      <c r="L111" s="319"/>
      <c r="M111" s="241"/>
      <c r="N111" s="241"/>
      <c r="O111" s="241"/>
      <c r="P111" s="241"/>
      <c r="Q111" s="241"/>
      <c r="R111" s="241"/>
      <c r="S111" s="241"/>
      <c r="T111" s="241"/>
      <c r="U111" s="237"/>
      <c r="V111" s="237"/>
    </row>
    <row r="112" spans="1:22" ht="15">
      <c r="A112" s="240" t="s">
        <v>174</v>
      </c>
      <c r="B112" s="203" t="s">
        <v>526</v>
      </c>
      <c r="C112" s="262"/>
      <c r="D112" s="240"/>
      <c r="E112" s="266"/>
      <c r="F112" s="240"/>
      <c r="G112" s="240"/>
      <c r="H112" s="243"/>
      <c r="I112" s="240"/>
      <c r="J112" s="240"/>
      <c r="K112" s="325"/>
      <c r="L112" s="319"/>
      <c r="M112" s="241"/>
      <c r="N112" s="241"/>
      <c r="O112" s="241"/>
      <c r="P112" s="241"/>
      <c r="Q112" s="241"/>
      <c r="R112" s="241"/>
      <c r="S112" s="241"/>
      <c r="T112" s="241"/>
      <c r="U112" s="237"/>
      <c r="V112" s="237"/>
    </row>
    <row r="113" spans="1:22" ht="15">
      <c r="A113" s="240" t="s">
        <v>527</v>
      </c>
      <c r="B113" s="203" t="s">
        <v>528</v>
      </c>
      <c r="C113" s="268">
        <v>83871</v>
      </c>
      <c r="D113" s="240"/>
      <c r="E113" s="321">
        <f>C113+D113</f>
        <v>83871</v>
      </c>
      <c r="F113" s="240"/>
      <c r="G113" s="240"/>
      <c r="H113" s="243"/>
      <c r="I113" s="240"/>
      <c r="J113" s="240"/>
      <c r="K113" s="325"/>
      <c r="L113" s="319">
        <f aca="true" t="shared" si="7" ref="L113:L122">E113+H113+K113</f>
        <v>83871</v>
      </c>
      <c r="M113" s="241"/>
      <c r="N113" s="241"/>
      <c r="O113" s="241"/>
      <c r="P113" s="241"/>
      <c r="Q113" s="241"/>
      <c r="R113" s="241"/>
      <c r="S113" s="241"/>
      <c r="T113" s="241"/>
      <c r="U113" s="237"/>
      <c r="V113" s="237"/>
    </row>
    <row r="114" spans="1:22" ht="15">
      <c r="A114" s="245" t="s">
        <v>529</v>
      </c>
      <c r="B114" s="226" t="s">
        <v>530</v>
      </c>
      <c r="C114" s="267">
        <f>SUM(C113)</f>
        <v>83871</v>
      </c>
      <c r="D114" s="267"/>
      <c r="E114" s="267">
        <f>SUM(E113)</f>
        <v>83871</v>
      </c>
      <c r="F114" s="242"/>
      <c r="G114" s="242"/>
      <c r="H114" s="243"/>
      <c r="I114" s="242"/>
      <c r="J114" s="242"/>
      <c r="K114" s="325"/>
      <c r="L114" s="319">
        <f t="shared" si="7"/>
        <v>83871</v>
      </c>
      <c r="M114" s="244"/>
      <c r="N114" s="244"/>
      <c r="O114" s="244"/>
      <c r="P114" s="244"/>
      <c r="Q114" s="244"/>
      <c r="R114" s="244"/>
      <c r="S114" s="244"/>
      <c r="T114" s="244"/>
      <c r="U114" s="237"/>
      <c r="V114" s="237"/>
    </row>
    <row r="115" spans="1:22" ht="15">
      <c r="A115" s="240" t="s">
        <v>531</v>
      </c>
      <c r="B115" s="203" t="s">
        <v>532</v>
      </c>
      <c r="C115" s="262"/>
      <c r="D115" s="240"/>
      <c r="E115" s="266"/>
      <c r="F115" s="240"/>
      <c r="G115" s="240"/>
      <c r="H115" s="243"/>
      <c r="I115" s="240"/>
      <c r="J115" s="240"/>
      <c r="K115" s="325"/>
      <c r="L115" s="319"/>
      <c r="M115" s="241"/>
      <c r="N115" s="241"/>
      <c r="O115" s="241"/>
      <c r="P115" s="241"/>
      <c r="Q115" s="241"/>
      <c r="R115" s="241"/>
      <c r="S115" s="241"/>
      <c r="T115" s="241"/>
      <c r="U115" s="237"/>
      <c r="V115" s="237"/>
    </row>
    <row r="116" spans="1:22" ht="15">
      <c r="A116" s="189" t="s">
        <v>533</v>
      </c>
      <c r="B116" s="203" t="s">
        <v>534</v>
      </c>
      <c r="C116" s="260"/>
      <c r="D116" s="189"/>
      <c r="E116" s="265"/>
      <c r="F116" s="189"/>
      <c r="G116" s="189"/>
      <c r="H116" s="238"/>
      <c r="I116" s="189"/>
      <c r="J116" s="189"/>
      <c r="K116" s="325"/>
      <c r="L116" s="319"/>
      <c r="M116" s="205"/>
      <c r="N116" s="205"/>
      <c r="O116" s="205"/>
      <c r="P116" s="205"/>
      <c r="Q116" s="205"/>
      <c r="R116" s="205"/>
      <c r="S116" s="205"/>
      <c r="T116" s="205"/>
      <c r="U116" s="237"/>
      <c r="V116" s="237"/>
    </row>
    <row r="117" spans="1:22" ht="15">
      <c r="A117" s="240" t="s">
        <v>535</v>
      </c>
      <c r="B117" s="203" t="s">
        <v>536</v>
      </c>
      <c r="C117" s="262"/>
      <c r="D117" s="240"/>
      <c r="E117" s="266"/>
      <c r="F117" s="240"/>
      <c r="G117" s="240"/>
      <c r="H117" s="243"/>
      <c r="I117" s="240"/>
      <c r="J117" s="240"/>
      <c r="K117" s="325"/>
      <c r="L117" s="319"/>
      <c r="M117" s="241"/>
      <c r="N117" s="241"/>
      <c r="O117" s="241"/>
      <c r="P117" s="241"/>
      <c r="Q117" s="241"/>
      <c r="R117" s="241"/>
      <c r="S117" s="241"/>
      <c r="T117" s="241"/>
      <c r="U117" s="237"/>
      <c r="V117" s="237"/>
    </row>
    <row r="118" spans="1:22" ht="15">
      <c r="A118" s="240" t="s">
        <v>537</v>
      </c>
      <c r="B118" s="203" t="s">
        <v>538</v>
      </c>
      <c r="C118" s="262"/>
      <c r="D118" s="240"/>
      <c r="E118" s="266"/>
      <c r="F118" s="240"/>
      <c r="G118" s="240"/>
      <c r="H118" s="243"/>
      <c r="I118" s="240"/>
      <c r="J118" s="240"/>
      <c r="K118" s="325"/>
      <c r="L118" s="319"/>
      <c r="M118" s="241"/>
      <c r="N118" s="241"/>
      <c r="O118" s="241"/>
      <c r="P118" s="241"/>
      <c r="Q118" s="241"/>
      <c r="R118" s="241"/>
      <c r="S118" s="241"/>
      <c r="T118" s="241"/>
      <c r="U118" s="237"/>
      <c r="V118" s="237"/>
    </row>
    <row r="119" spans="1:22" ht="15">
      <c r="A119" s="245" t="s">
        <v>539</v>
      </c>
      <c r="B119" s="226" t="s">
        <v>540</v>
      </c>
      <c r="C119" s="263"/>
      <c r="D119" s="242"/>
      <c r="E119" s="266"/>
      <c r="F119" s="242"/>
      <c r="G119" s="242"/>
      <c r="H119" s="243"/>
      <c r="I119" s="242"/>
      <c r="J119" s="242"/>
      <c r="K119" s="325"/>
      <c r="L119" s="319"/>
      <c r="M119" s="244"/>
      <c r="N119" s="244"/>
      <c r="O119" s="244"/>
      <c r="P119" s="244"/>
      <c r="Q119" s="244"/>
      <c r="R119" s="244"/>
      <c r="S119" s="244"/>
      <c r="T119" s="244"/>
      <c r="U119" s="237"/>
      <c r="V119" s="237"/>
    </row>
    <row r="120" spans="1:22" ht="15">
      <c r="A120" s="189" t="s">
        <v>541</v>
      </c>
      <c r="B120" s="203" t="s">
        <v>542</v>
      </c>
      <c r="C120" s="260"/>
      <c r="D120" s="189"/>
      <c r="E120" s="265"/>
      <c r="F120" s="189"/>
      <c r="G120" s="189"/>
      <c r="H120" s="238"/>
      <c r="I120" s="189"/>
      <c r="J120" s="189"/>
      <c r="K120" s="325"/>
      <c r="L120" s="319">
        <f t="shared" si="7"/>
        <v>0</v>
      </c>
      <c r="M120" s="205"/>
      <c r="N120" s="205"/>
      <c r="O120" s="205"/>
      <c r="P120" s="205"/>
      <c r="Q120" s="205"/>
      <c r="R120" s="205"/>
      <c r="S120" s="205"/>
      <c r="T120" s="205"/>
      <c r="U120" s="237"/>
      <c r="V120" s="237"/>
    </row>
    <row r="121" spans="1:22" ht="15.75">
      <c r="A121" s="246" t="s">
        <v>543</v>
      </c>
      <c r="B121" s="247" t="s">
        <v>544</v>
      </c>
      <c r="C121" s="267">
        <f>SUM(C114)</f>
        <v>83871</v>
      </c>
      <c r="D121" s="267"/>
      <c r="E121" s="267">
        <f>SUM(E114)</f>
        <v>83871</v>
      </c>
      <c r="F121" s="242"/>
      <c r="G121" s="242"/>
      <c r="H121" s="243"/>
      <c r="I121" s="242"/>
      <c r="J121" s="242"/>
      <c r="K121" s="325"/>
      <c r="L121" s="319">
        <f t="shared" si="7"/>
        <v>83871</v>
      </c>
      <c r="M121" s="244"/>
      <c r="N121" s="244"/>
      <c r="O121" s="244"/>
      <c r="P121" s="244"/>
      <c r="Q121" s="244"/>
      <c r="R121" s="244"/>
      <c r="S121" s="244"/>
      <c r="T121" s="244"/>
      <c r="U121" s="237"/>
      <c r="V121" s="237"/>
    </row>
    <row r="122" spans="1:22" ht="15.75">
      <c r="A122" s="248" t="s">
        <v>321</v>
      </c>
      <c r="B122" s="249"/>
      <c r="C122" s="257">
        <f>C98+C121</f>
        <v>242674</v>
      </c>
      <c r="D122" s="257">
        <f>D98+D121</f>
        <v>25943</v>
      </c>
      <c r="E122" s="256">
        <f>E98+E121</f>
        <v>274597</v>
      </c>
      <c r="F122" s="257">
        <f aca="true" t="shared" si="8" ref="F122:K122">SUM(F98)</f>
        <v>43316</v>
      </c>
      <c r="G122" s="257">
        <f t="shared" si="8"/>
        <v>357</v>
      </c>
      <c r="H122" s="256">
        <f t="shared" si="8"/>
        <v>43316</v>
      </c>
      <c r="I122" s="257">
        <f t="shared" si="8"/>
        <v>43202</v>
      </c>
      <c r="J122" s="257">
        <f t="shared" si="8"/>
        <v>2804</v>
      </c>
      <c r="K122" s="256">
        <f t="shared" si="8"/>
        <v>46006</v>
      </c>
      <c r="L122" s="319">
        <f t="shared" si="7"/>
        <v>363919</v>
      </c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</row>
    <row r="123" spans="2:22" ht="15">
      <c r="B123" s="237"/>
      <c r="C123" s="264"/>
      <c r="D123" s="237"/>
      <c r="E123" s="322"/>
      <c r="F123" s="237"/>
      <c r="G123" s="237"/>
      <c r="H123" s="327"/>
      <c r="I123" s="237"/>
      <c r="J123" s="237"/>
      <c r="K123" s="327"/>
      <c r="L123" s="322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</row>
    <row r="124" spans="2:22" ht="15">
      <c r="B124" s="237"/>
      <c r="C124" s="264"/>
      <c r="D124" s="237"/>
      <c r="E124" s="322"/>
      <c r="F124" s="237"/>
      <c r="G124" s="237"/>
      <c r="H124" s="327"/>
      <c r="I124" s="237"/>
      <c r="J124" s="237"/>
      <c r="K124" s="327"/>
      <c r="L124" s="322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</row>
    <row r="125" spans="2:22" ht="15">
      <c r="B125" s="237"/>
      <c r="C125" s="264"/>
      <c r="D125" s="237"/>
      <c r="E125" s="322"/>
      <c r="F125" s="237"/>
      <c r="G125" s="237"/>
      <c r="H125" s="327"/>
      <c r="I125" s="237"/>
      <c r="J125" s="237"/>
      <c r="K125" s="327"/>
      <c r="L125" s="322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</row>
    <row r="126" spans="2:22" ht="15">
      <c r="B126" s="237"/>
      <c r="C126" s="264"/>
      <c r="D126" s="237"/>
      <c r="E126" s="322"/>
      <c r="F126" s="237"/>
      <c r="G126" s="237"/>
      <c r="H126" s="327"/>
      <c r="I126" s="237"/>
      <c r="J126" s="237"/>
      <c r="K126" s="327"/>
      <c r="L126" s="322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</row>
    <row r="127" spans="2:22" ht="15">
      <c r="B127" s="237"/>
      <c r="C127" s="264"/>
      <c r="D127" s="237"/>
      <c r="E127" s="322"/>
      <c r="F127" s="237"/>
      <c r="G127" s="237"/>
      <c r="H127" s="327"/>
      <c r="I127" s="237"/>
      <c r="J127" s="237"/>
      <c r="K127" s="327"/>
      <c r="L127" s="322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</row>
    <row r="128" spans="2:22" ht="15">
      <c r="B128" s="237"/>
      <c r="C128" s="264"/>
      <c r="D128" s="237"/>
      <c r="E128" s="322"/>
      <c r="F128" s="237"/>
      <c r="G128" s="237"/>
      <c r="H128" s="327"/>
      <c r="I128" s="237"/>
      <c r="J128" s="237"/>
      <c r="K128" s="327"/>
      <c r="L128" s="322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</row>
    <row r="129" spans="2:22" ht="15">
      <c r="B129" s="237"/>
      <c r="C129" s="264"/>
      <c r="D129" s="237"/>
      <c r="E129" s="322"/>
      <c r="F129" s="237"/>
      <c r="G129" s="237"/>
      <c r="H129" s="327"/>
      <c r="I129" s="237"/>
      <c r="J129" s="237"/>
      <c r="K129" s="327"/>
      <c r="L129" s="322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</row>
    <row r="130" spans="2:22" ht="15">
      <c r="B130" s="237"/>
      <c r="C130" s="264"/>
      <c r="D130" s="237"/>
      <c r="E130" s="322"/>
      <c r="F130" s="237"/>
      <c r="G130" s="237"/>
      <c r="H130" s="327"/>
      <c r="I130" s="237"/>
      <c r="J130" s="237"/>
      <c r="K130" s="327"/>
      <c r="L130" s="322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</row>
    <row r="131" spans="2:22" ht="15">
      <c r="B131" s="237"/>
      <c r="C131" s="264"/>
      <c r="D131" s="237"/>
      <c r="E131" s="322"/>
      <c r="F131" s="237"/>
      <c r="G131" s="237"/>
      <c r="H131" s="327"/>
      <c r="I131" s="237"/>
      <c r="J131" s="237"/>
      <c r="K131" s="327"/>
      <c r="L131" s="322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</row>
    <row r="132" spans="2:22" ht="15">
      <c r="B132" s="237"/>
      <c r="C132" s="264"/>
      <c r="D132" s="237"/>
      <c r="E132" s="322"/>
      <c r="F132" s="237"/>
      <c r="G132" s="237"/>
      <c r="H132" s="327"/>
      <c r="I132" s="237"/>
      <c r="J132" s="237"/>
      <c r="K132" s="327"/>
      <c r="L132" s="322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</row>
    <row r="133" spans="2:22" ht="15">
      <c r="B133" s="237"/>
      <c r="C133" s="264"/>
      <c r="D133" s="237"/>
      <c r="E133" s="322"/>
      <c r="F133" s="237"/>
      <c r="G133" s="237"/>
      <c r="H133" s="327"/>
      <c r="I133" s="237"/>
      <c r="J133" s="237"/>
      <c r="K133" s="327"/>
      <c r="L133" s="322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</row>
    <row r="134" spans="2:22" ht="15">
      <c r="B134" s="237"/>
      <c r="C134" s="264"/>
      <c r="D134" s="237"/>
      <c r="E134" s="322"/>
      <c r="F134" s="237"/>
      <c r="G134" s="237"/>
      <c r="H134" s="327"/>
      <c r="I134" s="237"/>
      <c r="J134" s="237"/>
      <c r="K134" s="327"/>
      <c r="L134" s="322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</row>
    <row r="135" spans="2:22" ht="15">
      <c r="B135" s="237"/>
      <c r="C135" s="264"/>
      <c r="D135" s="237"/>
      <c r="E135" s="322"/>
      <c r="F135" s="237"/>
      <c r="G135" s="237"/>
      <c r="H135" s="327"/>
      <c r="I135" s="237"/>
      <c r="J135" s="237"/>
      <c r="K135" s="327"/>
      <c r="L135" s="322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</row>
    <row r="136" spans="2:22" ht="15">
      <c r="B136" s="237"/>
      <c r="C136" s="264"/>
      <c r="D136" s="237"/>
      <c r="E136" s="322"/>
      <c r="F136" s="237"/>
      <c r="G136" s="237"/>
      <c r="H136" s="327"/>
      <c r="I136" s="237"/>
      <c r="J136" s="237"/>
      <c r="K136" s="327"/>
      <c r="L136" s="322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</row>
    <row r="137" spans="2:22" ht="15">
      <c r="B137" s="237"/>
      <c r="C137" s="264"/>
      <c r="D137" s="237"/>
      <c r="E137" s="322"/>
      <c r="F137" s="237"/>
      <c r="G137" s="237"/>
      <c r="H137" s="327"/>
      <c r="I137" s="237"/>
      <c r="J137" s="237"/>
      <c r="K137" s="327"/>
      <c r="L137" s="322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</row>
    <row r="138" spans="2:22" ht="15">
      <c r="B138" s="237"/>
      <c r="C138" s="264"/>
      <c r="D138" s="237"/>
      <c r="E138" s="322"/>
      <c r="F138" s="237"/>
      <c r="G138" s="237"/>
      <c r="H138" s="327"/>
      <c r="I138" s="237"/>
      <c r="J138" s="237"/>
      <c r="K138" s="327"/>
      <c r="L138" s="322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</row>
    <row r="139" spans="2:22" ht="15">
      <c r="B139" s="237"/>
      <c r="C139" s="264"/>
      <c r="D139" s="237"/>
      <c r="E139" s="322"/>
      <c r="F139" s="237"/>
      <c r="G139" s="237"/>
      <c r="H139" s="327"/>
      <c r="I139" s="237"/>
      <c r="J139" s="237"/>
      <c r="K139" s="327"/>
      <c r="L139" s="322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</row>
    <row r="140" spans="2:22" ht="15">
      <c r="B140" s="237"/>
      <c r="C140" s="264"/>
      <c r="D140" s="237"/>
      <c r="E140" s="322"/>
      <c r="F140" s="237"/>
      <c r="G140" s="237"/>
      <c r="H140" s="327"/>
      <c r="I140" s="237"/>
      <c r="J140" s="237"/>
      <c r="K140" s="327"/>
      <c r="L140" s="322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</row>
    <row r="141" spans="2:22" ht="15">
      <c r="B141" s="237"/>
      <c r="C141" s="264"/>
      <c r="D141" s="237"/>
      <c r="E141" s="322"/>
      <c r="F141" s="237"/>
      <c r="G141" s="237"/>
      <c r="H141" s="327"/>
      <c r="I141" s="237"/>
      <c r="J141" s="237"/>
      <c r="K141" s="327"/>
      <c r="L141" s="322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</row>
    <row r="142" spans="2:22" ht="15">
      <c r="B142" s="237"/>
      <c r="C142" s="264"/>
      <c r="D142" s="237"/>
      <c r="E142" s="322"/>
      <c r="F142" s="237"/>
      <c r="G142" s="237"/>
      <c r="H142" s="327"/>
      <c r="I142" s="237"/>
      <c r="J142" s="237"/>
      <c r="K142" s="327"/>
      <c r="L142" s="322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</row>
    <row r="143" spans="2:22" ht="15">
      <c r="B143" s="237"/>
      <c r="C143" s="264"/>
      <c r="D143" s="237"/>
      <c r="E143" s="322"/>
      <c r="F143" s="237"/>
      <c r="G143" s="237"/>
      <c r="H143" s="327"/>
      <c r="I143" s="237"/>
      <c r="J143" s="237"/>
      <c r="K143" s="327"/>
      <c r="L143" s="322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</row>
    <row r="144" spans="2:22" ht="15">
      <c r="B144" s="237"/>
      <c r="C144" s="264"/>
      <c r="D144" s="237"/>
      <c r="E144" s="322"/>
      <c r="F144" s="237"/>
      <c r="G144" s="237"/>
      <c r="H144" s="327"/>
      <c r="I144" s="237"/>
      <c r="J144" s="237"/>
      <c r="K144" s="327"/>
      <c r="L144" s="322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</row>
    <row r="145" spans="2:22" ht="15">
      <c r="B145" s="237"/>
      <c r="C145" s="264"/>
      <c r="D145" s="237"/>
      <c r="E145" s="322"/>
      <c r="F145" s="237"/>
      <c r="G145" s="237"/>
      <c r="H145" s="327"/>
      <c r="I145" s="237"/>
      <c r="J145" s="237"/>
      <c r="K145" s="327"/>
      <c r="L145" s="322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</row>
    <row r="146" spans="2:22" ht="15">
      <c r="B146" s="237"/>
      <c r="C146" s="264"/>
      <c r="D146" s="237"/>
      <c r="E146" s="322"/>
      <c r="F146" s="237"/>
      <c r="G146" s="237"/>
      <c r="H146" s="327"/>
      <c r="I146" s="237"/>
      <c r="J146" s="237"/>
      <c r="K146" s="327"/>
      <c r="L146" s="322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</row>
    <row r="147" spans="2:22" ht="15">
      <c r="B147" s="237"/>
      <c r="C147" s="264"/>
      <c r="D147" s="237"/>
      <c r="E147" s="322"/>
      <c r="F147" s="237"/>
      <c r="G147" s="237"/>
      <c r="H147" s="327"/>
      <c r="I147" s="237"/>
      <c r="J147" s="237"/>
      <c r="K147" s="327"/>
      <c r="L147" s="322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</row>
    <row r="148" spans="2:22" ht="15">
      <c r="B148" s="237"/>
      <c r="C148" s="264"/>
      <c r="D148" s="237"/>
      <c r="E148" s="322"/>
      <c r="F148" s="237"/>
      <c r="G148" s="237"/>
      <c r="H148" s="327"/>
      <c r="I148" s="237"/>
      <c r="J148" s="237"/>
      <c r="K148" s="327"/>
      <c r="L148" s="322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</row>
    <row r="149" spans="2:22" ht="15">
      <c r="B149" s="237"/>
      <c r="C149" s="264"/>
      <c r="D149" s="237"/>
      <c r="E149" s="322"/>
      <c r="F149" s="237"/>
      <c r="G149" s="237"/>
      <c r="H149" s="327"/>
      <c r="I149" s="237"/>
      <c r="J149" s="237"/>
      <c r="K149" s="327"/>
      <c r="L149" s="322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</row>
    <row r="150" spans="2:22" ht="15">
      <c r="B150" s="237"/>
      <c r="C150" s="264"/>
      <c r="D150" s="237"/>
      <c r="E150" s="322"/>
      <c r="F150" s="237"/>
      <c r="G150" s="237"/>
      <c r="H150" s="327"/>
      <c r="I150" s="237"/>
      <c r="J150" s="237"/>
      <c r="K150" s="327"/>
      <c r="L150" s="322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</row>
    <row r="151" spans="2:22" ht="15">
      <c r="B151" s="237"/>
      <c r="C151" s="264"/>
      <c r="D151" s="237"/>
      <c r="E151" s="322"/>
      <c r="F151" s="237"/>
      <c r="G151" s="237"/>
      <c r="H151" s="327"/>
      <c r="I151" s="237"/>
      <c r="J151" s="237"/>
      <c r="K151" s="327"/>
      <c r="L151" s="322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</row>
    <row r="152" spans="2:22" ht="15">
      <c r="B152" s="237"/>
      <c r="C152" s="264"/>
      <c r="D152" s="237"/>
      <c r="E152" s="322"/>
      <c r="F152" s="237"/>
      <c r="G152" s="237"/>
      <c r="H152" s="327"/>
      <c r="I152" s="237"/>
      <c r="J152" s="237"/>
      <c r="K152" s="327"/>
      <c r="L152" s="322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</row>
    <row r="153" spans="2:22" ht="15">
      <c r="B153" s="237"/>
      <c r="C153" s="264"/>
      <c r="D153" s="237"/>
      <c r="E153" s="322"/>
      <c r="F153" s="237"/>
      <c r="G153" s="237"/>
      <c r="H153" s="327"/>
      <c r="I153" s="237"/>
      <c r="J153" s="237"/>
      <c r="K153" s="327"/>
      <c r="L153" s="322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</row>
    <row r="154" spans="2:22" ht="15">
      <c r="B154" s="237"/>
      <c r="C154" s="264"/>
      <c r="D154" s="237"/>
      <c r="E154" s="322"/>
      <c r="F154" s="237"/>
      <c r="G154" s="237"/>
      <c r="H154" s="327"/>
      <c r="I154" s="237"/>
      <c r="J154" s="237"/>
      <c r="K154" s="327"/>
      <c r="L154" s="322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</row>
    <row r="155" spans="2:22" ht="15">
      <c r="B155" s="237"/>
      <c r="C155" s="264"/>
      <c r="D155" s="237"/>
      <c r="E155" s="322"/>
      <c r="F155" s="237"/>
      <c r="G155" s="237"/>
      <c r="H155" s="327"/>
      <c r="I155" s="237"/>
      <c r="J155" s="237"/>
      <c r="K155" s="327"/>
      <c r="L155" s="322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</row>
    <row r="156" spans="2:22" ht="15">
      <c r="B156" s="237"/>
      <c r="C156" s="264"/>
      <c r="D156" s="237"/>
      <c r="E156" s="322"/>
      <c r="F156" s="237"/>
      <c r="G156" s="237"/>
      <c r="H156" s="327"/>
      <c r="I156" s="237"/>
      <c r="J156" s="237"/>
      <c r="K156" s="327"/>
      <c r="L156" s="322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</row>
    <row r="157" spans="2:22" ht="15">
      <c r="B157" s="237"/>
      <c r="C157" s="264"/>
      <c r="D157" s="237"/>
      <c r="E157" s="322"/>
      <c r="F157" s="237"/>
      <c r="G157" s="237"/>
      <c r="H157" s="327"/>
      <c r="I157" s="237"/>
      <c r="J157" s="237"/>
      <c r="K157" s="327"/>
      <c r="L157" s="322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</row>
    <row r="158" spans="2:22" ht="15">
      <c r="B158" s="237"/>
      <c r="C158" s="264"/>
      <c r="D158" s="237"/>
      <c r="E158" s="322"/>
      <c r="F158" s="237"/>
      <c r="G158" s="237"/>
      <c r="H158" s="327"/>
      <c r="I158" s="237"/>
      <c r="J158" s="237"/>
      <c r="K158" s="327"/>
      <c r="L158" s="322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</row>
    <row r="159" spans="2:22" ht="15">
      <c r="B159" s="237"/>
      <c r="C159" s="264"/>
      <c r="D159" s="237"/>
      <c r="E159" s="322"/>
      <c r="F159" s="237"/>
      <c r="G159" s="237"/>
      <c r="H159" s="327"/>
      <c r="I159" s="237"/>
      <c r="J159" s="237"/>
      <c r="K159" s="327"/>
      <c r="L159" s="322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</row>
    <row r="160" spans="2:22" ht="15">
      <c r="B160" s="237"/>
      <c r="C160" s="264"/>
      <c r="D160" s="237"/>
      <c r="E160" s="322"/>
      <c r="F160" s="237"/>
      <c r="G160" s="237"/>
      <c r="H160" s="327"/>
      <c r="I160" s="237"/>
      <c r="J160" s="237"/>
      <c r="K160" s="327"/>
      <c r="L160" s="322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</row>
    <row r="161" spans="2:22" ht="15">
      <c r="B161" s="237"/>
      <c r="C161" s="264"/>
      <c r="D161" s="237"/>
      <c r="E161" s="322"/>
      <c r="F161" s="237"/>
      <c r="G161" s="237"/>
      <c r="H161" s="327"/>
      <c r="I161" s="237"/>
      <c r="J161" s="237"/>
      <c r="K161" s="327"/>
      <c r="L161" s="322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</row>
    <row r="162" spans="2:22" ht="15">
      <c r="B162" s="237"/>
      <c r="C162" s="264"/>
      <c r="D162" s="237"/>
      <c r="E162" s="322"/>
      <c r="F162" s="237"/>
      <c r="G162" s="237"/>
      <c r="H162" s="327"/>
      <c r="I162" s="237"/>
      <c r="J162" s="237"/>
      <c r="K162" s="327"/>
      <c r="L162" s="322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</row>
    <row r="163" spans="2:22" ht="15">
      <c r="B163" s="237"/>
      <c r="C163" s="264"/>
      <c r="D163" s="237"/>
      <c r="E163" s="322"/>
      <c r="F163" s="237"/>
      <c r="G163" s="237"/>
      <c r="H163" s="327"/>
      <c r="I163" s="237"/>
      <c r="J163" s="237"/>
      <c r="K163" s="327"/>
      <c r="L163" s="322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</row>
    <row r="164" spans="2:22" ht="15">
      <c r="B164" s="237"/>
      <c r="C164" s="264"/>
      <c r="D164" s="237"/>
      <c r="E164" s="322"/>
      <c r="F164" s="237"/>
      <c r="G164" s="237"/>
      <c r="H164" s="327"/>
      <c r="I164" s="237"/>
      <c r="J164" s="237"/>
      <c r="K164" s="327"/>
      <c r="L164" s="322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</row>
    <row r="165" spans="2:22" ht="15">
      <c r="B165" s="237"/>
      <c r="C165" s="264"/>
      <c r="D165" s="237"/>
      <c r="E165" s="322"/>
      <c r="F165" s="237"/>
      <c r="G165" s="237"/>
      <c r="H165" s="327"/>
      <c r="I165" s="237"/>
      <c r="J165" s="237"/>
      <c r="K165" s="327"/>
      <c r="L165" s="322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</row>
    <row r="166" spans="2:22" ht="15">
      <c r="B166" s="237"/>
      <c r="C166" s="264"/>
      <c r="D166" s="237"/>
      <c r="E166" s="322"/>
      <c r="F166" s="237"/>
      <c r="G166" s="237"/>
      <c r="H166" s="327"/>
      <c r="I166" s="237"/>
      <c r="J166" s="237"/>
      <c r="K166" s="327"/>
      <c r="L166" s="322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</row>
    <row r="167" spans="2:22" ht="15">
      <c r="B167" s="237"/>
      <c r="C167" s="264"/>
      <c r="D167" s="237"/>
      <c r="E167" s="322"/>
      <c r="F167" s="237"/>
      <c r="G167" s="237"/>
      <c r="H167" s="327"/>
      <c r="I167" s="237"/>
      <c r="J167" s="237"/>
      <c r="K167" s="327"/>
      <c r="L167" s="322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</row>
    <row r="168" spans="2:22" ht="15">
      <c r="B168" s="237"/>
      <c r="C168" s="264"/>
      <c r="D168" s="237"/>
      <c r="E168" s="322"/>
      <c r="F168" s="237"/>
      <c r="G168" s="237"/>
      <c r="H168" s="327"/>
      <c r="I168" s="237"/>
      <c r="J168" s="237"/>
      <c r="K168" s="327"/>
      <c r="L168" s="322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</row>
    <row r="169" spans="2:22" ht="15">
      <c r="B169" s="237"/>
      <c r="C169" s="264"/>
      <c r="D169" s="237"/>
      <c r="E169" s="322"/>
      <c r="F169" s="237"/>
      <c r="G169" s="237"/>
      <c r="H169" s="327"/>
      <c r="I169" s="237"/>
      <c r="J169" s="237"/>
      <c r="K169" s="327"/>
      <c r="L169" s="322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</row>
    <row r="170" spans="2:22" ht="15">
      <c r="B170" s="237"/>
      <c r="C170" s="264"/>
      <c r="D170" s="237"/>
      <c r="E170" s="322"/>
      <c r="F170" s="237"/>
      <c r="G170" s="237"/>
      <c r="H170" s="327"/>
      <c r="I170" s="237"/>
      <c r="J170" s="237"/>
      <c r="K170" s="327"/>
      <c r="L170" s="322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</row>
    <row r="171" spans="2:22" ht="15">
      <c r="B171" s="237"/>
      <c r="C171" s="264"/>
      <c r="D171" s="237"/>
      <c r="E171" s="322"/>
      <c r="F171" s="237"/>
      <c r="G171" s="237"/>
      <c r="H171" s="327"/>
      <c r="I171" s="237"/>
      <c r="J171" s="237"/>
      <c r="K171" s="327"/>
      <c r="L171" s="322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62" r:id="rId1"/>
  <rowBreaks count="1" manualBreakCount="1">
    <brk id="74" max="12" man="1"/>
  </rowBreaks>
  <colBreaks count="1" manualBreakCount="1">
    <brk id="12" max="1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115" zoomScaleNormal="115" zoomScaleSheetLayoutView="100" workbookViewId="0" topLeftCell="A1">
      <selection activeCell="D38" sqref="D38"/>
    </sheetView>
  </sheetViews>
  <sheetFormatPr defaultColWidth="9.00390625" defaultRowHeight="12.75"/>
  <cols>
    <col min="1" max="1" width="6.875" style="15" customWidth="1"/>
    <col min="2" max="2" width="55.125" style="76" customWidth="1"/>
    <col min="3" max="3" width="16.375" style="15" customWidth="1"/>
    <col min="4" max="4" width="55.125" style="15" customWidth="1"/>
    <col min="5" max="5" width="16.375" style="15" customWidth="1"/>
    <col min="6" max="6" width="4.875" style="15" customWidth="1"/>
    <col min="7" max="16384" width="9.375" style="15" customWidth="1"/>
  </cols>
  <sheetData>
    <row r="1" spans="2:6" ht="39.75" customHeight="1">
      <c r="B1" s="105" t="s">
        <v>75</v>
      </c>
      <c r="C1" s="106"/>
      <c r="D1" s="106"/>
      <c r="E1" s="106"/>
      <c r="F1" s="353" t="s">
        <v>772</v>
      </c>
    </row>
    <row r="2" spans="5:6" ht="14.25" thickBot="1">
      <c r="E2" s="107" t="s">
        <v>43</v>
      </c>
      <c r="F2" s="353"/>
    </row>
    <row r="3" spans="1:6" ht="18" customHeight="1" thickBot="1">
      <c r="A3" s="351" t="s">
        <v>47</v>
      </c>
      <c r="B3" s="108" t="s">
        <v>41</v>
      </c>
      <c r="C3" s="109"/>
      <c r="D3" s="108" t="s">
        <v>42</v>
      </c>
      <c r="E3" s="110"/>
      <c r="F3" s="353"/>
    </row>
    <row r="4" spans="1:6" s="111" customFormat="1" ht="35.25" customHeight="1" thickBot="1">
      <c r="A4" s="352"/>
      <c r="B4" s="77" t="s">
        <v>44</v>
      </c>
      <c r="C4" s="78" t="s">
        <v>122</v>
      </c>
      <c r="D4" s="77" t="s">
        <v>44</v>
      </c>
      <c r="E4" s="11" t="s">
        <v>122</v>
      </c>
      <c r="F4" s="353"/>
    </row>
    <row r="5" spans="1:6" s="116" customFormat="1" ht="12" customHeight="1" thickBot="1">
      <c r="A5" s="112">
        <v>1</v>
      </c>
      <c r="B5" s="113">
        <v>2</v>
      </c>
      <c r="C5" s="114" t="s">
        <v>11</v>
      </c>
      <c r="D5" s="113" t="s">
        <v>12</v>
      </c>
      <c r="E5" s="115" t="s">
        <v>13</v>
      </c>
      <c r="F5" s="353"/>
    </row>
    <row r="6" spans="1:6" ht="12.75" customHeight="1">
      <c r="A6" s="117" t="s">
        <v>9</v>
      </c>
      <c r="B6" s="118" t="s">
        <v>152</v>
      </c>
      <c r="C6" s="94">
        <v>63942</v>
      </c>
      <c r="D6" s="118" t="s">
        <v>45</v>
      </c>
      <c r="E6" s="100">
        <v>78183</v>
      </c>
      <c r="F6" s="353"/>
    </row>
    <row r="7" spans="1:6" ht="12.75" customHeight="1">
      <c r="A7" s="119" t="s">
        <v>10</v>
      </c>
      <c r="B7" s="120" t="s">
        <v>153</v>
      </c>
      <c r="C7" s="95">
        <v>2695</v>
      </c>
      <c r="D7" s="120" t="s">
        <v>89</v>
      </c>
      <c r="E7" s="101">
        <v>21530</v>
      </c>
      <c r="F7" s="353"/>
    </row>
    <row r="8" spans="1:6" ht="12.75" customHeight="1">
      <c r="A8" s="119" t="s">
        <v>11</v>
      </c>
      <c r="B8" s="120" t="s">
        <v>191</v>
      </c>
      <c r="C8" s="95"/>
      <c r="D8" s="120" t="s">
        <v>105</v>
      </c>
      <c r="E8" s="101">
        <v>106846</v>
      </c>
      <c r="F8" s="353"/>
    </row>
    <row r="9" spans="1:6" ht="12.75" customHeight="1">
      <c r="A9" s="119" t="s">
        <v>12</v>
      </c>
      <c r="B9" s="120" t="s">
        <v>88</v>
      </c>
      <c r="C9" s="95">
        <v>117492</v>
      </c>
      <c r="D9" s="120" t="s">
        <v>90</v>
      </c>
      <c r="E9" s="101">
        <v>5994</v>
      </c>
      <c r="F9" s="353"/>
    </row>
    <row r="10" spans="1:6" ht="12.75" customHeight="1">
      <c r="A10" s="119" t="s">
        <v>13</v>
      </c>
      <c r="B10" s="121" t="s">
        <v>154</v>
      </c>
      <c r="C10" s="95"/>
      <c r="D10" s="120" t="s">
        <v>91</v>
      </c>
      <c r="E10" s="101">
        <v>10500</v>
      </c>
      <c r="F10" s="353"/>
    </row>
    <row r="11" spans="1:6" ht="12.75" customHeight="1">
      <c r="A11" s="119" t="s">
        <v>14</v>
      </c>
      <c r="B11" s="120" t="s">
        <v>155</v>
      </c>
      <c r="C11" s="96"/>
      <c r="D11" s="120" t="s">
        <v>37</v>
      </c>
      <c r="E11" s="101">
        <v>5868</v>
      </c>
      <c r="F11" s="353"/>
    </row>
    <row r="12" spans="1:6" ht="12.75" customHeight="1">
      <c r="A12" s="119" t="s">
        <v>15</v>
      </c>
      <c r="B12" s="120" t="s">
        <v>135</v>
      </c>
      <c r="C12" s="95">
        <v>44792</v>
      </c>
      <c r="D12" s="10"/>
      <c r="E12" s="101"/>
      <c r="F12" s="353"/>
    </row>
    <row r="13" spans="1:6" ht="12.75" customHeight="1">
      <c r="A13" s="119" t="s">
        <v>16</v>
      </c>
      <c r="B13" s="10"/>
      <c r="C13" s="95"/>
      <c r="D13" s="10"/>
      <c r="E13" s="101"/>
      <c r="F13" s="353"/>
    </row>
    <row r="14" spans="1:6" ht="12.75" customHeight="1">
      <c r="A14" s="119" t="s">
        <v>17</v>
      </c>
      <c r="B14" s="144"/>
      <c r="C14" s="96"/>
      <c r="D14" s="10"/>
      <c r="E14" s="101"/>
      <c r="F14" s="353"/>
    </row>
    <row r="15" spans="1:6" ht="12.75" customHeight="1">
      <c r="A15" s="119" t="s">
        <v>18</v>
      </c>
      <c r="B15" s="10"/>
      <c r="C15" s="95"/>
      <c r="D15" s="10"/>
      <c r="E15" s="101"/>
      <c r="F15" s="353"/>
    </row>
    <row r="16" spans="1:6" ht="12.75" customHeight="1">
      <c r="A16" s="119" t="s">
        <v>19</v>
      </c>
      <c r="B16" s="10"/>
      <c r="C16" s="95"/>
      <c r="D16" s="10"/>
      <c r="E16" s="101"/>
      <c r="F16" s="353"/>
    </row>
    <row r="17" spans="1:6" ht="12.75" customHeight="1" thickBot="1">
      <c r="A17" s="119" t="s">
        <v>20</v>
      </c>
      <c r="B17" s="16"/>
      <c r="C17" s="97"/>
      <c r="D17" s="10"/>
      <c r="E17" s="102"/>
      <c r="F17" s="353"/>
    </row>
    <row r="18" spans="1:6" ht="15.75" customHeight="1" thickBot="1">
      <c r="A18" s="122" t="s">
        <v>21</v>
      </c>
      <c r="B18" s="61" t="s">
        <v>192</v>
      </c>
      <c r="C18" s="98">
        <f>+C6+C7+C9+C10+C12+C13+C14+C15+C16+C17</f>
        <v>228921</v>
      </c>
      <c r="D18" s="61" t="s">
        <v>163</v>
      </c>
      <c r="E18" s="103">
        <f>SUM(E6:E17)</f>
        <v>228921</v>
      </c>
      <c r="F18" s="353"/>
    </row>
    <row r="19" spans="1:6" ht="12.75" customHeight="1">
      <c r="A19" s="123" t="s">
        <v>22</v>
      </c>
      <c r="B19" s="124" t="s">
        <v>158</v>
      </c>
      <c r="C19" s="147">
        <f>+C20+C21+C22+C23</f>
        <v>83871</v>
      </c>
      <c r="D19" s="125" t="s">
        <v>93</v>
      </c>
      <c r="E19" s="104"/>
      <c r="F19" s="353"/>
    </row>
    <row r="20" spans="1:6" ht="12.75" customHeight="1">
      <c r="A20" s="126" t="s">
        <v>23</v>
      </c>
      <c r="B20" s="125" t="s">
        <v>99</v>
      </c>
      <c r="C20" s="26">
        <v>0</v>
      </c>
      <c r="D20" s="125" t="s">
        <v>162</v>
      </c>
      <c r="E20" s="27"/>
      <c r="F20" s="353"/>
    </row>
    <row r="21" spans="1:6" ht="12.75" customHeight="1">
      <c r="A21" s="126" t="s">
        <v>24</v>
      </c>
      <c r="B21" s="125" t="s">
        <v>100</v>
      </c>
      <c r="C21" s="26"/>
      <c r="D21" s="125" t="s">
        <v>73</v>
      </c>
      <c r="E21" s="27"/>
      <c r="F21" s="353"/>
    </row>
    <row r="22" spans="1:6" ht="12.75" customHeight="1">
      <c r="A22" s="126" t="s">
        <v>25</v>
      </c>
      <c r="B22" s="125" t="s">
        <v>103</v>
      </c>
      <c r="C22" s="26"/>
      <c r="D22" s="125" t="s">
        <v>74</v>
      </c>
      <c r="E22" s="27"/>
      <c r="F22" s="353"/>
    </row>
    <row r="23" spans="1:6" ht="12.75" customHeight="1">
      <c r="A23" s="126" t="s">
        <v>26</v>
      </c>
      <c r="B23" s="125" t="s">
        <v>104</v>
      </c>
      <c r="C23" s="26">
        <v>83871</v>
      </c>
      <c r="D23" s="124" t="s">
        <v>106</v>
      </c>
      <c r="E23" s="27"/>
      <c r="F23" s="353"/>
    </row>
    <row r="24" spans="1:6" ht="12.75" customHeight="1">
      <c r="A24" s="126" t="s">
        <v>27</v>
      </c>
      <c r="B24" s="125" t="s">
        <v>159</v>
      </c>
      <c r="C24" s="127">
        <f>+C25+C26</f>
        <v>0</v>
      </c>
      <c r="D24" s="125" t="s">
        <v>94</v>
      </c>
      <c r="E24" s="27"/>
      <c r="F24" s="353"/>
    </row>
    <row r="25" spans="1:6" ht="12.75" customHeight="1">
      <c r="A25" s="123" t="s">
        <v>28</v>
      </c>
      <c r="B25" s="124" t="s">
        <v>156</v>
      </c>
      <c r="C25" s="99"/>
      <c r="D25" s="118" t="s">
        <v>95</v>
      </c>
      <c r="E25" s="104"/>
      <c r="F25" s="353"/>
    </row>
    <row r="26" spans="1:6" ht="12.75" customHeight="1" thickBot="1">
      <c r="A26" s="126" t="s">
        <v>29</v>
      </c>
      <c r="B26" s="125" t="s">
        <v>157</v>
      </c>
      <c r="C26" s="26"/>
      <c r="D26" s="10" t="s">
        <v>703</v>
      </c>
      <c r="E26" s="27">
        <v>83871</v>
      </c>
      <c r="F26" s="353"/>
    </row>
    <row r="27" spans="1:6" ht="15.75" customHeight="1" thickBot="1">
      <c r="A27" s="122" t="s">
        <v>30</v>
      </c>
      <c r="B27" s="61" t="s">
        <v>160</v>
      </c>
      <c r="C27" s="98">
        <f>+C19+C24</f>
        <v>83871</v>
      </c>
      <c r="D27" s="61" t="s">
        <v>164</v>
      </c>
      <c r="E27" s="103">
        <f>SUM(E19:E26)</f>
        <v>83871</v>
      </c>
      <c r="F27" s="353"/>
    </row>
    <row r="28" spans="1:6" ht="13.5" thickBot="1">
      <c r="A28" s="122" t="s">
        <v>31</v>
      </c>
      <c r="B28" s="128" t="s">
        <v>161</v>
      </c>
      <c r="C28" s="129">
        <f>+C18+C27</f>
        <v>312792</v>
      </c>
      <c r="D28" s="128" t="s">
        <v>165</v>
      </c>
      <c r="E28" s="129">
        <f>+E18+E27</f>
        <v>312792</v>
      </c>
      <c r="F28" s="353"/>
    </row>
    <row r="29" spans="1:6" ht="13.5" thickBot="1">
      <c r="A29" s="122" t="s">
        <v>32</v>
      </c>
      <c r="B29" s="128" t="s">
        <v>86</v>
      </c>
      <c r="C29" s="129" t="str">
        <f>IF(C18-E18&lt;0,E18-C18,"-")</f>
        <v>-</v>
      </c>
      <c r="D29" s="128" t="s">
        <v>87</v>
      </c>
      <c r="E29" s="129" t="str">
        <f>IF(C18-E18&gt;0,C18-E18,"-")</f>
        <v>-</v>
      </c>
      <c r="F29" s="353"/>
    </row>
    <row r="30" spans="1:6" ht="13.5" thickBot="1">
      <c r="A30" s="122" t="s">
        <v>33</v>
      </c>
      <c r="B30" s="128" t="s">
        <v>107</v>
      </c>
      <c r="C30" s="129" t="str">
        <f>IF(C18+C19-E28&lt;0,E28-(C18+C19),"-")</f>
        <v>-</v>
      </c>
      <c r="D30" s="128" t="s">
        <v>108</v>
      </c>
      <c r="E30" s="129" t="str">
        <f>IF(C18+C19-E28&gt;0,C18+C19-E28,"-")</f>
        <v>-</v>
      </c>
      <c r="F30" s="353"/>
    </row>
    <row r="31" spans="2:4" ht="18.75">
      <c r="B31" s="354"/>
      <c r="C31" s="354"/>
      <c r="D31" s="354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15" workbookViewId="0" topLeftCell="A1">
      <selection activeCell="C13" sqref="C13"/>
    </sheetView>
  </sheetViews>
  <sheetFormatPr defaultColWidth="9.00390625" defaultRowHeight="12.75"/>
  <cols>
    <col min="1" max="1" width="6.875" style="15" customWidth="1"/>
    <col min="2" max="2" width="55.125" style="76" customWidth="1"/>
    <col min="3" max="3" width="16.375" style="15" customWidth="1"/>
    <col min="4" max="4" width="55.125" style="15" customWidth="1"/>
    <col min="5" max="5" width="16.375" style="15" customWidth="1"/>
    <col min="6" max="6" width="4.875" style="15" customWidth="1"/>
    <col min="7" max="16384" width="9.375" style="15" customWidth="1"/>
  </cols>
  <sheetData>
    <row r="1" spans="2:6" ht="31.5">
      <c r="B1" s="105" t="s">
        <v>76</v>
      </c>
      <c r="C1" s="106"/>
      <c r="D1" s="106"/>
      <c r="E1" s="106"/>
      <c r="F1" s="353" t="s">
        <v>773</v>
      </c>
    </row>
    <row r="2" spans="5:6" ht="14.25" thickBot="1">
      <c r="E2" s="107" t="s">
        <v>43</v>
      </c>
      <c r="F2" s="353"/>
    </row>
    <row r="3" spans="1:6" ht="13.5" thickBot="1">
      <c r="A3" s="355" t="s">
        <v>47</v>
      </c>
      <c r="B3" s="108" t="s">
        <v>41</v>
      </c>
      <c r="C3" s="109"/>
      <c r="D3" s="108" t="s">
        <v>42</v>
      </c>
      <c r="E3" s="110"/>
      <c r="F3" s="353"/>
    </row>
    <row r="4" spans="1:6" s="111" customFormat="1" ht="24.75" thickBot="1">
      <c r="A4" s="356"/>
      <c r="B4" s="77" t="s">
        <v>44</v>
      </c>
      <c r="C4" s="78" t="s">
        <v>122</v>
      </c>
      <c r="D4" s="77" t="s">
        <v>44</v>
      </c>
      <c r="E4" s="78" t="s">
        <v>122</v>
      </c>
      <c r="F4" s="353"/>
    </row>
    <row r="5" spans="1:6" s="111" customFormat="1" ht="13.5" thickBot="1">
      <c r="A5" s="112">
        <v>1</v>
      </c>
      <c r="B5" s="113">
        <v>2</v>
      </c>
      <c r="C5" s="114">
        <v>3</v>
      </c>
      <c r="D5" s="113">
        <v>4</v>
      </c>
      <c r="E5" s="115">
        <v>5</v>
      </c>
      <c r="F5" s="353"/>
    </row>
    <row r="6" spans="1:6" ht="12.75" customHeight="1">
      <c r="A6" s="117" t="s">
        <v>9</v>
      </c>
      <c r="B6" s="118" t="s">
        <v>166</v>
      </c>
      <c r="C6" s="94"/>
      <c r="D6" s="118" t="s">
        <v>101</v>
      </c>
      <c r="E6" s="100">
        <v>49127</v>
      </c>
      <c r="F6" s="353"/>
    </row>
    <row r="7" spans="1:6" ht="12.75">
      <c r="A7" s="119" t="s">
        <v>10</v>
      </c>
      <c r="B7" s="120" t="s">
        <v>167</v>
      </c>
      <c r="C7" s="95"/>
      <c r="D7" s="120" t="s">
        <v>172</v>
      </c>
      <c r="E7" s="101"/>
      <c r="F7" s="353"/>
    </row>
    <row r="8" spans="1:6" ht="12.75" customHeight="1">
      <c r="A8" s="119" t="s">
        <v>11</v>
      </c>
      <c r="B8" s="120" t="s">
        <v>3</v>
      </c>
      <c r="C8" s="95">
        <v>10000</v>
      </c>
      <c r="D8" s="120" t="s">
        <v>92</v>
      </c>
      <c r="E8" s="101">
        <v>2000</v>
      </c>
      <c r="F8" s="353"/>
    </row>
    <row r="9" spans="1:6" ht="12.75" customHeight="1">
      <c r="A9" s="119" t="s">
        <v>12</v>
      </c>
      <c r="B9" s="120" t="s">
        <v>168</v>
      </c>
      <c r="C9" s="95"/>
      <c r="D9" s="120" t="s">
        <v>173</v>
      </c>
      <c r="E9" s="101"/>
      <c r="F9" s="353"/>
    </row>
    <row r="10" spans="1:6" ht="12.75" customHeight="1">
      <c r="A10" s="119" t="s">
        <v>13</v>
      </c>
      <c r="B10" s="120" t="s">
        <v>169</v>
      </c>
      <c r="C10" s="95"/>
      <c r="D10" s="120" t="s">
        <v>102</v>
      </c>
      <c r="E10" s="101"/>
      <c r="F10" s="353"/>
    </row>
    <row r="11" spans="1:6" ht="12.75" customHeight="1">
      <c r="A11" s="119" t="s">
        <v>14</v>
      </c>
      <c r="B11" s="120" t="s">
        <v>170</v>
      </c>
      <c r="C11" s="96"/>
      <c r="D11" s="10"/>
      <c r="E11" s="101"/>
      <c r="F11" s="353"/>
    </row>
    <row r="12" spans="1:6" ht="12.75" customHeight="1">
      <c r="A12" s="119" t="s">
        <v>15</v>
      </c>
      <c r="B12" s="10" t="s">
        <v>88</v>
      </c>
      <c r="C12" s="95">
        <v>26678</v>
      </c>
      <c r="D12" s="10"/>
      <c r="E12" s="101"/>
      <c r="F12" s="353"/>
    </row>
    <row r="13" spans="1:6" ht="12.75" customHeight="1">
      <c r="A13" s="119" t="s">
        <v>16</v>
      </c>
      <c r="B13" s="10"/>
      <c r="C13" s="95"/>
      <c r="D13" s="10"/>
      <c r="E13" s="101"/>
      <c r="F13" s="353"/>
    </row>
    <row r="14" spans="1:6" ht="12.75" customHeight="1">
      <c r="A14" s="119" t="s">
        <v>17</v>
      </c>
      <c r="B14" s="10"/>
      <c r="C14" s="96"/>
      <c r="D14" s="10"/>
      <c r="E14" s="101"/>
      <c r="F14" s="353"/>
    </row>
    <row r="15" spans="1:6" ht="12.75">
      <c r="A15" s="119" t="s">
        <v>18</v>
      </c>
      <c r="B15" s="10"/>
      <c r="C15" s="96"/>
      <c r="D15" s="10"/>
      <c r="E15" s="101"/>
      <c r="F15" s="353"/>
    </row>
    <row r="16" spans="1:6" ht="12.75" customHeight="1" thickBot="1">
      <c r="A16" s="141" t="s">
        <v>19</v>
      </c>
      <c r="B16" s="145"/>
      <c r="C16" s="143"/>
      <c r="D16" s="142" t="s">
        <v>37</v>
      </c>
      <c r="E16" s="139"/>
      <c r="F16" s="353"/>
    </row>
    <row r="17" spans="1:6" ht="15.75" customHeight="1" thickBot="1">
      <c r="A17" s="122" t="s">
        <v>20</v>
      </c>
      <c r="B17" s="61" t="s">
        <v>193</v>
      </c>
      <c r="C17" s="98">
        <f>+C6+C8+C9+C11+C12+C13+C14+C15+C16</f>
        <v>36678</v>
      </c>
      <c r="D17" s="61" t="s">
        <v>194</v>
      </c>
      <c r="E17" s="103">
        <f>+E6+E8+E10+E11+E12+E13+E14+E15+E16</f>
        <v>51127</v>
      </c>
      <c r="F17" s="353"/>
    </row>
    <row r="18" spans="1:6" ht="12.75" customHeight="1">
      <c r="A18" s="117" t="s">
        <v>21</v>
      </c>
      <c r="B18" s="131" t="s">
        <v>120</v>
      </c>
      <c r="C18" s="138">
        <f>+C19+C20+C21+C22+C23</f>
        <v>14449</v>
      </c>
      <c r="D18" s="125" t="s">
        <v>93</v>
      </c>
      <c r="E18" s="24"/>
      <c r="F18" s="353"/>
    </row>
    <row r="19" spans="1:6" ht="12.75" customHeight="1">
      <c r="A19" s="119" t="s">
        <v>22</v>
      </c>
      <c r="B19" s="132" t="s">
        <v>109</v>
      </c>
      <c r="C19" s="26">
        <v>14449</v>
      </c>
      <c r="D19" s="125" t="s">
        <v>96</v>
      </c>
      <c r="E19" s="27"/>
      <c r="F19" s="353"/>
    </row>
    <row r="20" spans="1:6" ht="12.75" customHeight="1">
      <c r="A20" s="117" t="s">
        <v>23</v>
      </c>
      <c r="B20" s="132" t="s">
        <v>110</v>
      </c>
      <c r="C20" s="26"/>
      <c r="D20" s="125" t="s">
        <v>73</v>
      </c>
      <c r="E20" s="27"/>
      <c r="F20" s="353"/>
    </row>
    <row r="21" spans="1:6" ht="12.75" customHeight="1">
      <c r="A21" s="119" t="s">
        <v>24</v>
      </c>
      <c r="B21" s="132" t="s">
        <v>111</v>
      </c>
      <c r="C21" s="26"/>
      <c r="D21" s="125" t="s">
        <v>74</v>
      </c>
      <c r="E21" s="27"/>
      <c r="F21" s="353"/>
    </row>
    <row r="22" spans="1:6" ht="12.75" customHeight="1">
      <c r="A22" s="117" t="s">
        <v>25</v>
      </c>
      <c r="B22" s="132" t="s">
        <v>112</v>
      </c>
      <c r="C22" s="26"/>
      <c r="D22" s="124" t="s">
        <v>106</v>
      </c>
      <c r="E22" s="27"/>
      <c r="F22" s="353"/>
    </row>
    <row r="23" spans="1:6" ht="12.75" customHeight="1">
      <c r="A23" s="119" t="s">
        <v>26</v>
      </c>
      <c r="B23" s="133" t="s">
        <v>113</v>
      </c>
      <c r="C23" s="26"/>
      <c r="D23" s="125" t="s">
        <v>97</v>
      </c>
      <c r="E23" s="27"/>
      <c r="F23" s="353"/>
    </row>
    <row r="24" spans="1:6" ht="12.75" customHeight="1">
      <c r="A24" s="117" t="s">
        <v>27</v>
      </c>
      <c r="B24" s="134" t="s">
        <v>114</v>
      </c>
      <c r="C24" s="127">
        <f>+C25+C26+C27+C28+C29</f>
        <v>0</v>
      </c>
      <c r="D24" s="135" t="s">
        <v>95</v>
      </c>
      <c r="E24" s="27"/>
      <c r="F24" s="353"/>
    </row>
    <row r="25" spans="1:6" ht="12.75" customHeight="1">
      <c r="A25" s="119" t="s">
        <v>28</v>
      </c>
      <c r="B25" s="133" t="s">
        <v>115</v>
      </c>
      <c r="C25" s="26"/>
      <c r="D25" s="135" t="s">
        <v>174</v>
      </c>
      <c r="E25" s="27"/>
      <c r="F25" s="353"/>
    </row>
    <row r="26" spans="1:6" ht="12.75" customHeight="1">
      <c r="A26" s="117" t="s">
        <v>29</v>
      </c>
      <c r="B26" s="133" t="s">
        <v>116</v>
      </c>
      <c r="C26" s="26"/>
      <c r="D26" s="130"/>
      <c r="E26" s="27"/>
      <c r="F26" s="353"/>
    </row>
    <row r="27" spans="1:6" ht="12.75" customHeight="1">
      <c r="A27" s="119" t="s">
        <v>30</v>
      </c>
      <c r="B27" s="132" t="s">
        <v>117</v>
      </c>
      <c r="C27" s="26"/>
      <c r="D27" s="59"/>
      <c r="E27" s="27"/>
      <c r="F27" s="353"/>
    </row>
    <row r="28" spans="1:6" ht="12.75" customHeight="1">
      <c r="A28" s="117" t="s">
        <v>31</v>
      </c>
      <c r="B28" s="136" t="s">
        <v>118</v>
      </c>
      <c r="C28" s="26"/>
      <c r="D28" s="10"/>
      <c r="E28" s="27"/>
      <c r="F28" s="353"/>
    </row>
    <row r="29" spans="1:6" ht="12.75" customHeight="1" thickBot="1">
      <c r="A29" s="119" t="s">
        <v>32</v>
      </c>
      <c r="B29" s="137" t="s">
        <v>119</v>
      </c>
      <c r="C29" s="26"/>
      <c r="D29" s="59"/>
      <c r="E29" s="27"/>
      <c r="F29" s="353"/>
    </row>
    <row r="30" spans="1:6" ht="21.75" customHeight="1" thickBot="1">
      <c r="A30" s="122" t="s">
        <v>33</v>
      </c>
      <c r="B30" s="61" t="s">
        <v>171</v>
      </c>
      <c r="C30" s="98">
        <f>+C18+C24</f>
        <v>14449</v>
      </c>
      <c r="D30" s="61" t="s">
        <v>175</v>
      </c>
      <c r="E30" s="103">
        <f>SUM(E18:E29)</f>
        <v>0</v>
      </c>
      <c r="F30" s="353"/>
    </row>
    <row r="31" spans="1:6" ht="13.5" thickBot="1">
      <c r="A31" s="122" t="s">
        <v>34</v>
      </c>
      <c r="B31" s="128" t="s">
        <v>176</v>
      </c>
      <c r="C31" s="129">
        <f>+C17+C30</f>
        <v>51127</v>
      </c>
      <c r="D31" s="128" t="s">
        <v>177</v>
      </c>
      <c r="E31" s="129">
        <f>+E17+E30</f>
        <v>51127</v>
      </c>
      <c r="F31" s="353"/>
    </row>
    <row r="32" spans="1:6" ht="13.5" thickBot="1">
      <c r="A32" s="122" t="s">
        <v>35</v>
      </c>
      <c r="B32" s="128" t="s">
        <v>86</v>
      </c>
      <c r="C32" s="129">
        <f>IF(C17-E17&lt;0,E17-C17,"-")</f>
        <v>14449</v>
      </c>
      <c r="D32" s="128" t="s">
        <v>87</v>
      </c>
      <c r="E32" s="129" t="str">
        <f>IF(C17-E17&gt;0,C17-E17,"-")</f>
        <v>-</v>
      </c>
      <c r="F32" s="353"/>
    </row>
    <row r="33" spans="1:6" ht="13.5" thickBot="1">
      <c r="A33" s="122" t="s">
        <v>36</v>
      </c>
      <c r="B33" s="128" t="s">
        <v>107</v>
      </c>
      <c r="C33" s="129" t="str">
        <f>IF(C17+C18-E31&lt;0,E31-(C17+C18),"-")</f>
        <v>-</v>
      </c>
      <c r="D33" s="128" t="s">
        <v>108</v>
      </c>
      <c r="E33" s="129" t="str">
        <f>IF(C17+C18-E31&gt;0,C17+C18-E31,"-")</f>
        <v>-</v>
      </c>
      <c r="F33" s="35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selection activeCell="M22" sqref="M22"/>
    </sheetView>
  </sheetViews>
  <sheetFormatPr defaultColWidth="9.00390625" defaultRowHeight="12.75"/>
  <cols>
    <col min="1" max="1" width="4.875" style="38" customWidth="1"/>
    <col min="2" max="2" width="31.125" style="55" customWidth="1"/>
    <col min="3" max="4" width="9.00390625" style="55" customWidth="1"/>
    <col min="5" max="5" width="9.50390625" style="55" customWidth="1"/>
    <col min="6" max="6" width="8.875" style="55" customWidth="1"/>
    <col min="7" max="7" width="8.625" style="55" customWidth="1"/>
    <col min="8" max="8" width="8.875" style="55" customWidth="1"/>
    <col min="9" max="9" width="8.125" style="55" customWidth="1"/>
    <col min="10" max="14" width="9.50390625" style="55" customWidth="1"/>
    <col min="15" max="15" width="12.625" style="38" customWidth="1"/>
    <col min="16" max="16" width="11.50390625" style="55" bestFit="1" customWidth="1"/>
    <col min="17" max="16384" width="9.375" style="55" customWidth="1"/>
  </cols>
  <sheetData>
    <row r="1" spans="1:15" ht="31.5" customHeight="1">
      <c r="A1" s="357" t="s">
        <v>195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1:15" ht="16.5" thickBot="1">
      <c r="K2" s="362" t="s">
        <v>774</v>
      </c>
      <c r="L2" s="362"/>
      <c r="O2" s="2" t="s">
        <v>40</v>
      </c>
    </row>
    <row r="3" spans="1:15" s="38" customFormat="1" ht="25.5" customHeight="1" thickBot="1">
      <c r="A3" s="35" t="s">
        <v>7</v>
      </c>
      <c r="B3" s="36" t="s">
        <v>44</v>
      </c>
      <c r="C3" s="36" t="s">
        <v>50</v>
      </c>
      <c r="D3" s="36" t="s">
        <v>51</v>
      </c>
      <c r="E3" s="36" t="s">
        <v>52</v>
      </c>
      <c r="F3" s="36" t="s">
        <v>53</v>
      </c>
      <c r="G3" s="36" t="s">
        <v>54</v>
      </c>
      <c r="H3" s="36" t="s">
        <v>55</v>
      </c>
      <c r="I3" s="36" t="s">
        <v>56</v>
      </c>
      <c r="J3" s="36" t="s">
        <v>57</v>
      </c>
      <c r="K3" s="36" t="s">
        <v>58</v>
      </c>
      <c r="L3" s="36" t="s">
        <v>59</v>
      </c>
      <c r="M3" s="36" t="s">
        <v>60</v>
      </c>
      <c r="N3" s="36" t="s">
        <v>61</v>
      </c>
      <c r="O3" s="37" t="s">
        <v>39</v>
      </c>
    </row>
    <row r="4" spans="1:15" s="40" customFormat="1" ht="15" customHeight="1" thickBot="1">
      <c r="A4" s="39" t="s">
        <v>9</v>
      </c>
      <c r="B4" s="359" t="s">
        <v>41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1"/>
    </row>
    <row r="5" spans="1:15" s="40" customFormat="1" ht="22.5">
      <c r="A5" s="41" t="s">
        <v>10</v>
      </c>
      <c r="B5" s="146" t="s">
        <v>152</v>
      </c>
      <c r="C5" s="42">
        <v>7673</v>
      </c>
      <c r="D5" s="42">
        <v>5115</v>
      </c>
      <c r="E5" s="42">
        <v>5115</v>
      </c>
      <c r="F5" s="42">
        <v>5115</v>
      </c>
      <c r="G5" s="42">
        <v>5115</v>
      </c>
      <c r="H5" s="42">
        <v>5115</v>
      </c>
      <c r="I5" s="42">
        <v>5115</v>
      </c>
      <c r="J5" s="42">
        <v>5115</v>
      </c>
      <c r="K5" s="42">
        <v>5115</v>
      </c>
      <c r="L5" s="42">
        <v>5115</v>
      </c>
      <c r="M5" s="42">
        <v>5115</v>
      </c>
      <c r="N5" s="42">
        <v>5119</v>
      </c>
      <c r="O5" s="43">
        <f aca="true" t="shared" si="0" ref="O5:O13">SUM(C5:N5)</f>
        <v>63942</v>
      </c>
    </row>
    <row r="6" spans="1:15" s="46" customFormat="1" ht="22.5">
      <c r="A6" s="44" t="s">
        <v>11</v>
      </c>
      <c r="B6" s="91" t="s">
        <v>197</v>
      </c>
      <c r="C6" s="45">
        <v>9</v>
      </c>
      <c r="D6" s="45">
        <v>9</v>
      </c>
      <c r="E6" s="45">
        <v>9</v>
      </c>
      <c r="F6" s="45">
        <v>9</v>
      </c>
      <c r="G6" s="45">
        <v>9</v>
      </c>
      <c r="H6" s="45">
        <v>9</v>
      </c>
      <c r="I6" s="45">
        <v>9</v>
      </c>
      <c r="J6" s="45">
        <v>9</v>
      </c>
      <c r="K6" s="45">
        <v>9</v>
      </c>
      <c r="L6" s="45">
        <v>9</v>
      </c>
      <c r="M6" s="45">
        <v>9</v>
      </c>
      <c r="N6" s="45">
        <v>2596</v>
      </c>
      <c r="O6" s="43">
        <f t="shared" si="0"/>
        <v>2695</v>
      </c>
    </row>
    <row r="7" spans="1:15" s="46" customFormat="1" ht="22.5">
      <c r="A7" s="44" t="s">
        <v>12</v>
      </c>
      <c r="B7" s="90" t="s">
        <v>198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3">
        <f t="shared" si="0"/>
        <v>0</v>
      </c>
    </row>
    <row r="8" spans="1:15" s="46" customFormat="1" ht="13.5" customHeight="1">
      <c r="A8" s="44" t="s">
        <v>13</v>
      </c>
      <c r="B8" s="89" t="s">
        <v>88</v>
      </c>
      <c r="C8" s="45">
        <v>105</v>
      </c>
      <c r="D8" s="45">
        <v>12000</v>
      </c>
      <c r="E8" s="45">
        <v>29500</v>
      </c>
      <c r="F8" s="45">
        <v>5000</v>
      </c>
      <c r="G8" s="45">
        <v>19000</v>
      </c>
      <c r="H8" s="45">
        <v>8000</v>
      </c>
      <c r="I8" s="45">
        <v>2000</v>
      </c>
      <c r="J8" s="45">
        <v>22000</v>
      </c>
      <c r="K8" s="45">
        <v>21000</v>
      </c>
      <c r="L8" s="45">
        <v>9000</v>
      </c>
      <c r="M8" s="45">
        <v>11000</v>
      </c>
      <c r="N8" s="45">
        <v>5565</v>
      </c>
      <c r="O8" s="43">
        <f t="shared" si="0"/>
        <v>144170</v>
      </c>
    </row>
    <row r="9" spans="1:15" s="46" customFormat="1" ht="13.5" customHeight="1">
      <c r="A9" s="44" t="s">
        <v>14</v>
      </c>
      <c r="B9" s="89" t="s">
        <v>199</v>
      </c>
      <c r="C9" s="45">
        <v>1900</v>
      </c>
      <c r="D9" s="45">
        <v>1850</v>
      </c>
      <c r="E9" s="45">
        <v>10000</v>
      </c>
      <c r="F9" s="45">
        <v>11000</v>
      </c>
      <c r="G9" s="45">
        <v>1000</v>
      </c>
      <c r="H9" s="45">
        <v>1700</v>
      </c>
      <c r="I9" s="45">
        <v>1500</v>
      </c>
      <c r="J9" s="45">
        <v>500</v>
      </c>
      <c r="K9" s="45">
        <v>1800</v>
      </c>
      <c r="L9" s="45">
        <v>11200</v>
      </c>
      <c r="M9" s="45">
        <v>1500</v>
      </c>
      <c r="N9" s="45">
        <v>842</v>
      </c>
      <c r="O9" s="43">
        <f t="shared" si="0"/>
        <v>44792</v>
      </c>
    </row>
    <row r="10" spans="1:15" s="46" customFormat="1" ht="13.5" customHeight="1">
      <c r="A10" s="44" t="s">
        <v>15</v>
      </c>
      <c r="B10" s="89" t="s">
        <v>3</v>
      </c>
      <c r="C10" s="45">
        <v>800</v>
      </c>
      <c r="D10" s="45">
        <v>800</v>
      </c>
      <c r="E10" s="45">
        <v>1600</v>
      </c>
      <c r="F10" s="45">
        <v>800</v>
      </c>
      <c r="G10" s="45"/>
      <c r="H10" s="45">
        <v>1000</v>
      </c>
      <c r="I10" s="45">
        <v>2300</v>
      </c>
      <c r="J10" s="45"/>
      <c r="K10" s="45">
        <v>2700</v>
      </c>
      <c r="L10" s="45"/>
      <c r="M10" s="45"/>
      <c r="N10" s="45"/>
      <c r="O10" s="43">
        <f t="shared" si="0"/>
        <v>10000</v>
      </c>
    </row>
    <row r="11" spans="1:15" s="46" customFormat="1" ht="13.5" customHeight="1">
      <c r="A11" s="44" t="s">
        <v>16</v>
      </c>
      <c r="B11" s="89" t="s">
        <v>154</v>
      </c>
      <c r="C11" s="45">
        <v>14449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3">
        <f t="shared" si="0"/>
        <v>14449</v>
      </c>
    </row>
    <row r="12" spans="1:15" s="46" customFormat="1" ht="22.5">
      <c r="A12" s="44" t="s">
        <v>17</v>
      </c>
      <c r="B12" s="91" t="s">
        <v>196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3">
        <f t="shared" si="0"/>
        <v>0</v>
      </c>
    </row>
    <row r="13" spans="1:15" s="46" customFormat="1" ht="13.5" customHeight="1" thickBot="1">
      <c r="A13" s="44" t="s">
        <v>18</v>
      </c>
      <c r="B13" s="89" t="s">
        <v>4</v>
      </c>
      <c r="C13" s="45">
        <v>7000</v>
      </c>
      <c r="D13" s="45">
        <v>7000</v>
      </c>
      <c r="E13" s="45">
        <v>6000</v>
      </c>
      <c r="F13" s="45">
        <v>8000</v>
      </c>
      <c r="G13" s="45">
        <v>7500</v>
      </c>
      <c r="H13" s="45">
        <v>7500</v>
      </c>
      <c r="I13" s="45">
        <v>7500</v>
      </c>
      <c r="J13" s="45">
        <v>9000</v>
      </c>
      <c r="K13" s="45">
        <v>6000</v>
      </c>
      <c r="L13" s="45">
        <v>7000</v>
      </c>
      <c r="M13" s="45">
        <v>7000</v>
      </c>
      <c r="N13" s="45">
        <v>4371</v>
      </c>
      <c r="O13" s="43">
        <f t="shared" si="0"/>
        <v>83871</v>
      </c>
    </row>
    <row r="14" spans="1:15" s="40" customFormat="1" ht="15.75" customHeight="1" thickBot="1">
      <c r="A14" s="39" t="s">
        <v>19</v>
      </c>
      <c r="B14" s="5" t="s">
        <v>62</v>
      </c>
      <c r="C14" s="49">
        <f aca="true" t="shared" si="1" ref="C14:N14">SUM(C5:C13)</f>
        <v>31936</v>
      </c>
      <c r="D14" s="49">
        <f t="shared" si="1"/>
        <v>26774</v>
      </c>
      <c r="E14" s="49">
        <f t="shared" si="1"/>
        <v>52224</v>
      </c>
      <c r="F14" s="49">
        <f t="shared" si="1"/>
        <v>29924</v>
      </c>
      <c r="G14" s="49">
        <f t="shared" si="1"/>
        <v>32624</v>
      </c>
      <c r="H14" s="49">
        <f t="shared" si="1"/>
        <v>23324</v>
      </c>
      <c r="I14" s="49">
        <f t="shared" si="1"/>
        <v>18424</v>
      </c>
      <c r="J14" s="49">
        <f t="shared" si="1"/>
        <v>36624</v>
      </c>
      <c r="K14" s="49">
        <f t="shared" si="1"/>
        <v>36624</v>
      </c>
      <c r="L14" s="49">
        <f t="shared" si="1"/>
        <v>32324</v>
      </c>
      <c r="M14" s="49">
        <f t="shared" si="1"/>
        <v>24624</v>
      </c>
      <c r="N14" s="49">
        <f t="shared" si="1"/>
        <v>18493</v>
      </c>
      <c r="O14" s="50">
        <f>SUM(O5:O13)</f>
        <v>363919</v>
      </c>
    </row>
    <row r="15" spans="1:15" s="40" customFormat="1" ht="15" customHeight="1" thickBot="1">
      <c r="A15" s="39" t="s">
        <v>20</v>
      </c>
      <c r="B15" s="359" t="s">
        <v>42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1"/>
    </row>
    <row r="16" spans="1:15" s="46" customFormat="1" ht="13.5" customHeight="1">
      <c r="A16" s="51" t="s">
        <v>21</v>
      </c>
      <c r="B16" s="92" t="s">
        <v>45</v>
      </c>
      <c r="C16" s="47">
        <v>6515</v>
      </c>
      <c r="D16" s="47">
        <v>6515</v>
      </c>
      <c r="E16" s="47">
        <v>6515</v>
      </c>
      <c r="F16" s="47">
        <v>6515</v>
      </c>
      <c r="G16" s="47">
        <v>6515</v>
      </c>
      <c r="H16" s="47">
        <v>6515</v>
      </c>
      <c r="I16" s="47">
        <v>6515</v>
      </c>
      <c r="J16" s="47">
        <v>6515</v>
      </c>
      <c r="K16" s="47">
        <v>6515</v>
      </c>
      <c r="L16" s="47">
        <v>6515</v>
      </c>
      <c r="M16" s="47">
        <v>6515</v>
      </c>
      <c r="N16" s="47">
        <v>6518</v>
      </c>
      <c r="O16" s="48">
        <f>SUM(C16:N16)</f>
        <v>78183</v>
      </c>
    </row>
    <row r="17" spans="1:15" s="46" customFormat="1" ht="27" customHeight="1">
      <c r="A17" s="44" t="s">
        <v>22</v>
      </c>
      <c r="B17" s="91" t="s">
        <v>89</v>
      </c>
      <c r="C17" s="45">
        <v>1790</v>
      </c>
      <c r="D17" s="45">
        <v>1790</v>
      </c>
      <c r="E17" s="45">
        <v>1790</v>
      </c>
      <c r="F17" s="45">
        <v>1790</v>
      </c>
      <c r="G17" s="45">
        <v>1790</v>
      </c>
      <c r="H17" s="45">
        <v>1790</v>
      </c>
      <c r="I17" s="45">
        <v>1790</v>
      </c>
      <c r="J17" s="45">
        <v>1790</v>
      </c>
      <c r="K17" s="45">
        <v>1790</v>
      </c>
      <c r="L17" s="45">
        <v>1790</v>
      </c>
      <c r="M17" s="45">
        <v>1790</v>
      </c>
      <c r="N17" s="45">
        <v>1840</v>
      </c>
      <c r="O17" s="48">
        <f aca="true" t="shared" si="2" ref="O17:O24">SUM(C17:N17)</f>
        <v>21530</v>
      </c>
    </row>
    <row r="18" spans="1:15" s="46" customFormat="1" ht="13.5" customHeight="1">
      <c r="A18" s="44" t="s">
        <v>23</v>
      </c>
      <c r="B18" s="89" t="s">
        <v>70</v>
      </c>
      <c r="C18" s="45">
        <v>8900</v>
      </c>
      <c r="D18" s="45">
        <v>8900</v>
      </c>
      <c r="E18" s="45">
        <v>9100</v>
      </c>
      <c r="F18" s="45">
        <v>8700</v>
      </c>
      <c r="G18" s="45">
        <v>9200</v>
      </c>
      <c r="H18" s="45">
        <v>10500</v>
      </c>
      <c r="I18" s="45">
        <v>10200</v>
      </c>
      <c r="J18" s="45">
        <v>8500</v>
      </c>
      <c r="K18" s="45">
        <v>10900</v>
      </c>
      <c r="L18" s="45">
        <v>8500</v>
      </c>
      <c r="M18" s="45">
        <v>6000</v>
      </c>
      <c r="N18" s="45">
        <v>7446</v>
      </c>
      <c r="O18" s="48">
        <f t="shared" si="2"/>
        <v>106846</v>
      </c>
    </row>
    <row r="19" spans="1:15" s="46" customFormat="1" ht="13.5" customHeight="1">
      <c r="A19" s="44" t="s">
        <v>24</v>
      </c>
      <c r="B19" s="89" t="s">
        <v>90</v>
      </c>
      <c r="C19" s="45">
        <v>400</v>
      </c>
      <c r="D19" s="45">
        <v>400</v>
      </c>
      <c r="E19" s="45">
        <v>350</v>
      </c>
      <c r="F19" s="45">
        <v>470</v>
      </c>
      <c r="G19" s="45">
        <v>500</v>
      </c>
      <c r="H19" s="45">
        <v>530</v>
      </c>
      <c r="I19" s="45">
        <v>300</v>
      </c>
      <c r="J19" s="45">
        <v>200</v>
      </c>
      <c r="K19" s="45">
        <v>1200</v>
      </c>
      <c r="L19" s="45">
        <v>422</v>
      </c>
      <c r="M19" s="45">
        <v>422</v>
      </c>
      <c r="N19" s="45">
        <v>800</v>
      </c>
      <c r="O19" s="48">
        <f t="shared" si="2"/>
        <v>5994</v>
      </c>
    </row>
    <row r="20" spans="1:15" s="46" customFormat="1" ht="13.5" customHeight="1">
      <c r="A20" s="44" t="s">
        <v>25</v>
      </c>
      <c r="B20" s="89" t="s">
        <v>5</v>
      </c>
      <c r="C20" s="45">
        <v>600</v>
      </c>
      <c r="D20" s="45">
        <v>300</v>
      </c>
      <c r="E20" s="45">
        <v>1200</v>
      </c>
      <c r="F20" s="45">
        <v>150</v>
      </c>
      <c r="G20" s="45">
        <v>500</v>
      </c>
      <c r="H20" s="45">
        <v>2000</v>
      </c>
      <c r="I20" s="45">
        <v>3000</v>
      </c>
      <c r="J20" s="45">
        <v>1000</v>
      </c>
      <c r="K20" s="45">
        <v>750</v>
      </c>
      <c r="L20" s="45">
        <v>1000</v>
      </c>
      <c r="M20" s="45">
        <v>5000</v>
      </c>
      <c r="N20" s="45">
        <v>868</v>
      </c>
      <c r="O20" s="48">
        <f t="shared" si="2"/>
        <v>16368</v>
      </c>
    </row>
    <row r="21" spans="1:16" s="46" customFormat="1" ht="13.5" customHeight="1">
      <c r="A21" s="44" t="s">
        <v>26</v>
      </c>
      <c r="B21" s="89" t="s">
        <v>101</v>
      </c>
      <c r="C21" s="45"/>
      <c r="D21" s="45">
        <v>1500</v>
      </c>
      <c r="E21" s="45">
        <v>3000</v>
      </c>
      <c r="F21" s="45">
        <v>4000</v>
      </c>
      <c r="G21" s="45">
        <v>5000</v>
      </c>
      <c r="H21" s="45">
        <v>5000</v>
      </c>
      <c r="I21" s="45">
        <v>2000</v>
      </c>
      <c r="J21" s="45">
        <v>13000</v>
      </c>
      <c r="K21" s="45">
        <v>3500</v>
      </c>
      <c r="L21" s="45">
        <v>10000</v>
      </c>
      <c r="M21" s="45">
        <v>2127</v>
      </c>
      <c r="N21" s="45"/>
      <c r="O21" s="48">
        <f t="shared" si="2"/>
        <v>49127</v>
      </c>
      <c r="P21" s="271"/>
    </row>
    <row r="22" spans="1:15" s="46" customFormat="1" ht="15.75">
      <c r="A22" s="44" t="s">
        <v>27</v>
      </c>
      <c r="B22" s="91" t="s">
        <v>92</v>
      </c>
      <c r="C22" s="45"/>
      <c r="D22" s="45"/>
      <c r="E22" s="45">
        <v>2000</v>
      </c>
      <c r="F22" s="45"/>
      <c r="G22" s="45"/>
      <c r="H22" s="45"/>
      <c r="I22" s="45"/>
      <c r="J22" s="45"/>
      <c r="K22" s="45"/>
      <c r="L22" s="45"/>
      <c r="M22" s="45"/>
      <c r="N22" s="45"/>
      <c r="O22" s="48">
        <f t="shared" si="2"/>
        <v>2000</v>
      </c>
    </row>
    <row r="23" spans="1:15" s="46" customFormat="1" ht="13.5" customHeight="1">
      <c r="A23" s="44" t="s">
        <v>28</v>
      </c>
      <c r="B23" s="89" t="s">
        <v>102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f t="shared" si="2"/>
        <v>0</v>
      </c>
    </row>
    <row r="24" spans="1:15" s="46" customFormat="1" ht="13.5" customHeight="1" thickBot="1">
      <c r="A24" s="44" t="s">
        <v>29</v>
      </c>
      <c r="B24" s="89" t="s">
        <v>6</v>
      </c>
      <c r="C24" s="45">
        <v>7000</v>
      </c>
      <c r="D24" s="45">
        <v>7000</v>
      </c>
      <c r="E24" s="45">
        <v>6000</v>
      </c>
      <c r="F24" s="45">
        <v>8000</v>
      </c>
      <c r="G24" s="45">
        <v>7500</v>
      </c>
      <c r="H24" s="45">
        <v>7500</v>
      </c>
      <c r="I24" s="45">
        <v>7500</v>
      </c>
      <c r="J24" s="45">
        <v>9000</v>
      </c>
      <c r="K24" s="45">
        <v>6000</v>
      </c>
      <c r="L24" s="45">
        <v>7000</v>
      </c>
      <c r="M24" s="45">
        <v>7000</v>
      </c>
      <c r="N24" s="45">
        <v>4371</v>
      </c>
      <c r="O24" s="48">
        <f t="shared" si="2"/>
        <v>83871</v>
      </c>
    </row>
    <row r="25" spans="1:15" s="40" customFormat="1" ht="15.75" customHeight="1" thickBot="1">
      <c r="A25" s="52" t="s">
        <v>30</v>
      </c>
      <c r="B25" s="5" t="s">
        <v>63</v>
      </c>
      <c r="C25" s="49">
        <f aca="true" t="shared" si="3" ref="C25:N25">SUM(C16:C24)</f>
        <v>25205</v>
      </c>
      <c r="D25" s="49">
        <f t="shared" si="3"/>
        <v>26405</v>
      </c>
      <c r="E25" s="49">
        <f t="shared" si="3"/>
        <v>29955</v>
      </c>
      <c r="F25" s="49">
        <f t="shared" si="3"/>
        <v>29625</v>
      </c>
      <c r="G25" s="49">
        <f t="shared" si="3"/>
        <v>31005</v>
      </c>
      <c r="H25" s="49">
        <f t="shared" si="3"/>
        <v>33835</v>
      </c>
      <c r="I25" s="49">
        <f t="shared" si="3"/>
        <v>31305</v>
      </c>
      <c r="J25" s="49">
        <f t="shared" si="3"/>
        <v>40005</v>
      </c>
      <c r="K25" s="49">
        <f t="shared" si="3"/>
        <v>30655</v>
      </c>
      <c r="L25" s="49">
        <f t="shared" si="3"/>
        <v>35227</v>
      </c>
      <c r="M25" s="49">
        <f t="shared" si="3"/>
        <v>28854</v>
      </c>
      <c r="N25" s="49">
        <f t="shared" si="3"/>
        <v>21843</v>
      </c>
      <c r="O25" s="50">
        <f>SUM(O16:O24)</f>
        <v>363919</v>
      </c>
    </row>
    <row r="26" spans="1:15" ht="16.5" thickBot="1">
      <c r="A26" s="52" t="s">
        <v>31</v>
      </c>
      <c r="B26" s="93" t="s">
        <v>64</v>
      </c>
      <c r="C26" s="53">
        <f aca="true" t="shared" si="4" ref="C26:O26">C14-C25</f>
        <v>6731</v>
      </c>
      <c r="D26" s="53">
        <f t="shared" si="4"/>
        <v>369</v>
      </c>
      <c r="E26" s="53">
        <f t="shared" si="4"/>
        <v>22269</v>
      </c>
      <c r="F26" s="53">
        <f t="shared" si="4"/>
        <v>299</v>
      </c>
      <c r="G26" s="53">
        <f t="shared" si="4"/>
        <v>1619</v>
      </c>
      <c r="H26" s="53">
        <f t="shared" si="4"/>
        <v>-10511</v>
      </c>
      <c r="I26" s="53">
        <f t="shared" si="4"/>
        <v>-12881</v>
      </c>
      <c r="J26" s="53">
        <f t="shared" si="4"/>
        <v>-3381</v>
      </c>
      <c r="K26" s="53">
        <f t="shared" si="4"/>
        <v>5969</v>
      </c>
      <c r="L26" s="53">
        <f t="shared" si="4"/>
        <v>-2903</v>
      </c>
      <c r="M26" s="53">
        <f t="shared" si="4"/>
        <v>-4230</v>
      </c>
      <c r="N26" s="53">
        <f t="shared" si="4"/>
        <v>-3350</v>
      </c>
      <c r="O26" s="54">
        <f t="shared" si="4"/>
        <v>0</v>
      </c>
    </row>
    <row r="27" ht="15.75">
      <c r="A27" s="56"/>
    </row>
    <row r="28" spans="2:15" ht="15.75">
      <c r="B28" s="57"/>
      <c r="C28" s="58"/>
      <c r="D28" s="58"/>
      <c r="O28" s="55"/>
    </row>
    <row r="29" ht="15.75">
      <c r="O29" s="55"/>
    </row>
    <row r="30" ht="15.75">
      <c r="O30" s="55"/>
    </row>
    <row r="31" ht="15.75">
      <c r="O31" s="55"/>
    </row>
    <row r="32" ht="15.75">
      <c r="O32" s="55"/>
    </row>
    <row r="33" ht="15.75">
      <c r="O33" s="55"/>
    </row>
    <row r="34" ht="15.75">
      <c r="O34" s="55"/>
    </row>
    <row r="35" ht="15.75">
      <c r="O35" s="55"/>
    </row>
    <row r="36" ht="15.75">
      <c r="O36" s="55"/>
    </row>
    <row r="37" ht="15.75">
      <c r="O37" s="55"/>
    </row>
    <row r="38" ht="15.75">
      <c r="O38" s="55"/>
    </row>
    <row r="39" ht="15.75">
      <c r="O39" s="55"/>
    </row>
    <row r="40" ht="15.75">
      <c r="O40" s="55"/>
    </row>
    <row r="41" ht="15.75">
      <c r="O41" s="55"/>
    </row>
    <row r="42" ht="15.75">
      <c r="O42" s="55"/>
    </row>
    <row r="43" ht="15.75">
      <c r="O43" s="55"/>
    </row>
    <row r="44" ht="15.75">
      <c r="O44" s="55"/>
    </row>
    <row r="45" ht="15.75">
      <c r="O45" s="55"/>
    </row>
    <row r="46" ht="15.75">
      <c r="O46" s="55"/>
    </row>
    <row r="47" ht="15.75">
      <c r="O47" s="55"/>
    </row>
    <row r="48" ht="15.75">
      <c r="O48" s="55"/>
    </row>
    <row r="49" ht="15.75">
      <c r="O49" s="55"/>
    </row>
    <row r="50" ht="15.75">
      <c r="O50" s="55"/>
    </row>
    <row r="51" ht="15.75">
      <c r="O51" s="55"/>
    </row>
    <row r="52" ht="15.75">
      <c r="O52" s="55"/>
    </row>
    <row r="53" ht="15.75">
      <c r="O53" s="55"/>
    </row>
    <row r="54" ht="15.75">
      <c r="O54" s="55"/>
    </row>
    <row r="55" ht="15.75">
      <c r="O55" s="55"/>
    </row>
    <row r="56" ht="15.75">
      <c r="O56" s="55"/>
    </row>
    <row r="57" ht="15.75">
      <c r="O57" s="55"/>
    </row>
    <row r="58" ht="15.75">
      <c r="O58" s="55"/>
    </row>
    <row r="59" ht="15.75">
      <c r="O59" s="55"/>
    </row>
    <row r="60" ht="15.75">
      <c r="O60" s="55"/>
    </row>
    <row r="61" ht="15.75">
      <c r="O61" s="55"/>
    </row>
    <row r="62" ht="15.75">
      <c r="O62" s="55"/>
    </row>
    <row r="63" ht="15.75">
      <c r="O63" s="55"/>
    </row>
    <row r="64" ht="15.75">
      <c r="O64" s="55"/>
    </row>
    <row r="65" ht="15.75">
      <c r="O65" s="55"/>
    </row>
    <row r="66" ht="15.75">
      <c r="O66" s="55"/>
    </row>
    <row r="67" ht="15.75">
      <c r="O67" s="55"/>
    </row>
    <row r="68" ht="15.75">
      <c r="O68" s="55"/>
    </row>
    <row r="69" ht="15.75">
      <c r="O69" s="55"/>
    </row>
    <row r="70" ht="15.75">
      <c r="O70" s="55"/>
    </row>
    <row r="71" ht="15.75">
      <c r="O71" s="55"/>
    </row>
    <row r="72" ht="15.75">
      <c r="O72" s="55"/>
    </row>
    <row r="73" ht="15.75">
      <c r="O73" s="55"/>
    </row>
    <row r="74" ht="15.75">
      <c r="O74" s="55"/>
    </row>
    <row r="75" ht="15.75">
      <c r="O75" s="55"/>
    </row>
    <row r="76" ht="15.75">
      <c r="O76" s="55"/>
    </row>
    <row r="77" ht="15.75">
      <c r="O77" s="55"/>
    </row>
    <row r="78" ht="15.75">
      <c r="O78" s="55"/>
    </row>
    <row r="79" ht="15.75">
      <c r="O79" s="55"/>
    </row>
    <row r="80" ht="15.75">
      <c r="O80" s="55"/>
    </row>
    <row r="81" ht="15.75">
      <c r="O81" s="55"/>
    </row>
  </sheetData>
  <sheetProtection/>
  <mergeCells count="4">
    <mergeCell ref="A1:O1"/>
    <mergeCell ref="B4:O4"/>
    <mergeCell ref="B15:O15"/>
    <mergeCell ref="K2:L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B1">
      <selection activeCell="E4" sqref="E4"/>
    </sheetView>
  </sheetViews>
  <sheetFormatPr defaultColWidth="9.00390625" defaultRowHeight="12.75"/>
  <cols>
    <col min="1" max="1" width="100.625" style="181" customWidth="1"/>
    <col min="2" max="2" width="33.00390625" style="181" customWidth="1"/>
    <col min="3" max="3" width="34.00390625" style="181" customWidth="1"/>
    <col min="4" max="4" width="34.375" style="181" customWidth="1"/>
    <col min="5" max="5" width="21.50390625" style="181" customWidth="1"/>
    <col min="6" max="16384" width="9.375" style="181" customWidth="1"/>
  </cols>
  <sheetData>
    <row r="1" spans="1:5" ht="25.5" customHeight="1">
      <c r="A1" s="342" t="s">
        <v>309</v>
      </c>
      <c r="B1" s="363"/>
      <c r="C1" s="363"/>
      <c r="D1" s="363"/>
      <c r="E1" s="363"/>
    </row>
    <row r="2" spans="1:5" ht="23.25" customHeight="1">
      <c r="A2" s="343" t="s">
        <v>308</v>
      </c>
      <c r="B2" s="364"/>
      <c r="C2" s="364"/>
      <c r="D2" s="364"/>
      <c r="E2" s="364"/>
    </row>
    <row r="3" spans="1:5" ht="15">
      <c r="A3" s="214"/>
      <c r="E3" s="181" t="s">
        <v>775</v>
      </c>
    </row>
    <row r="4" ht="15">
      <c r="A4" s="214"/>
    </row>
    <row r="5" spans="1:5" ht="51" customHeight="1">
      <c r="A5" s="208" t="s">
        <v>98</v>
      </c>
      <c r="B5" s="209" t="s">
        <v>307</v>
      </c>
      <c r="C5" s="209" t="s">
        <v>306</v>
      </c>
      <c r="D5" s="209" t="s">
        <v>305</v>
      </c>
      <c r="E5" s="213" t="s">
        <v>243</v>
      </c>
    </row>
    <row r="6" spans="1:5" ht="15" customHeight="1">
      <c r="A6" s="209" t="s">
        <v>304</v>
      </c>
      <c r="B6" s="207"/>
      <c r="C6" s="207">
        <v>2</v>
      </c>
      <c r="D6" s="207"/>
      <c r="E6" s="206">
        <f>SUM(B6:D6)</f>
        <v>2</v>
      </c>
    </row>
    <row r="7" spans="1:5" ht="15" customHeight="1">
      <c r="A7" s="209" t="s">
        <v>303</v>
      </c>
      <c r="B7" s="207"/>
      <c r="C7" s="207">
        <v>2</v>
      </c>
      <c r="D7" s="207"/>
      <c r="E7" s="206">
        <f>SUM(B7:D7)</f>
        <v>2</v>
      </c>
    </row>
    <row r="8" spans="1:5" ht="15" customHeight="1">
      <c r="A8" s="209" t="s">
        <v>302</v>
      </c>
      <c r="B8" s="207"/>
      <c r="C8" s="207">
        <v>6</v>
      </c>
      <c r="D8" s="207"/>
      <c r="E8" s="206">
        <f>SUM(B8:D8)</f>
        <v>6</v>
      </c>
    </row>
    <row r="9" spans="1:5" ht="15" customHeight="1">
      <c r="A9" s="209" t="s">
        <v>301</v>
      </c>
      <c r="B9" s="207"/>
      <c r="C9" s="207"/>
      <c r="D9" s="207"/>
      <c r="E9" s="206"/>
    </row>
    <row r="10" spans="1:5" ht="15" customHeight="1">
      <c r="A10" s="208" t="s">
        <v>300</v>
      </c>
      <c r="B10" s="207"/>
      <c r="C10" s="212">
        <f>SUM(C6:C9)</f>
        <v>10</v>
      </c>
      <c r="D10" s="207"/>
      <c r="E10" s="210">
        <f>SUM(B10:D10)</f>
        <v>10</v>
      </c>
    </row>
    <row r="11" spans="1:5" ht="15" customHeight="1">
      <c r="A11" s="209" t="s">
        <v>299</v>
      </c>
      <c r="B11" s="207"/>
      <c r="C11" s="207"/>
      <c r="D11" s="207">
        <v>2</v>
      </c>
      <c r="E11" s="206">
        <f>SUM(B11:D11)</f>
        <v>2</v>
      </c>
    </row>
    <row r="12" spans="1:5" ht="15" customHeight="1">
      <c r="A12" s="209" t="s">
        <v>298</v>
      </c>
      <c r="B12" s="207"/>
      <c r="C12" s="207"/>
      <c r="D12" s="207"/>
      <c r="E12" s="206"/>
    </row>
    <row r="13" spans="1:5" ht="15" customHeight="1">
      <c r="A13" s="209" t="s">
        <v>297</v>
      </c>
      <c r="B13" s="207"/>
      <c r="C13" s="207"/>
      <c r="D13" s="207"/>
      <c r="E13" s="206"/>
    </row>
    <row r="14" spans="1:5" ht="15" customHeight="1">
      <c r="A14" s="209" t="s">
        <v>296</v>
      </c>
      <c r="B14" s="207">
        <v>1</v>
      </c>
      <c r="C14" s="207"/>
      <c r="D14" s="207">
        <v>1</v>
      </c>
      <c r="E14" s="206">
        <f>SUM(B14:D14)</f>
        <v>2</v>
      </c>
    </row>
    <row r="15" spans="1:5" ht="15" customHeight="1">
      <c r="A15" s="209" t="s">
        <v>295</v>
      </c>
      <c r="B15" s="207">
        <v>1</v>
      </c>
      <c r="C15" s="207"/>
      <c r="D15" s="207">
        <v>2</v>
      </c>
      <c r="E15" s="206">
        <f>SUM(B15:D15)</f>
        <v>3</v>
      </c>
    </row>
    <row r="16" spans="1:5" ht="15" customHeight="1">
      <c r="A16" s="209" t="s">
        <v>294</v>
      </c>
      <c r="B16" s="207">
        <v>1</v>
      </c>
      <c r="C16" s="207"/>
      <c r="D16" s="207">
        <v>4</v>
      </c>
      <c r="E16" s="206">
        <f>SUM(B16:D16)</f>
        <v>5</v>
      </c>
    </row>
    <row r="17" spans="1:5" ht="15" customHeight="1">
      <c r="A17" s="209" t="s">
        <v>293</v>
      </c>
      <c r="B17" s="207"/>
      <c r="C17" s="207"/>
      <c r="D17" s="207"/>
      <c r="E17" s="206"/>
    </row>
    <row r="18" spans="1:5" ht="15" customHeight="1">
      <c r="A18" s="208" t="s">
        <v>292</v>
      </c>
      <c r="B18" s="212">
        <f>SUM(B11:B17)</f>
        <v>3</v>
      </c>
      <c r="C18" s="207"/>
      <c r="D18" s="212">
        <f>SUM(D11:D17)</f>
        <v>9</v>
      </c>
      <c r="E18" s="210">
        <f>SUM(B18:D18)</f>
        <v>12</v>
      </c>
    </row>
    <row r="19" spans="1:5" ht="15" customHeight="1">
      <c r="A19" s="209" t="s">
        <v>291</v>
      </c>
      <c r="B19" s="207">
        <v>5</v>
      </c>
      <c r="C19" s="207"/>
      <c r="D19" s="207"/>
      <c r="E19" s="206">
        <f>SUM(B19:D19)</f>
        <v>5</v>
      </c>
    </row>
    <row r="20" spans="1:5" ht="15" customHeight="1">
      <c r="A20" s="209" t="s">
        <v>290</v>
      </c>
      <c r="B20" s="207"/>
      <c r="C20" s="207"/>
      <c r="D20" s="207"/>
      <c r="E20" s="206"/>
    </row>
    <row r="21" spans="1:5" ht="15" customHeight="1">
      <c r="A21" s="209" t="s">
        <v>289</v>
      </c>
      <c r="B21" s="207"/>
      <c r="C21" s="207"/>
      <c r="D21" s="207"/>
      <c r="E21" s="206"/>
    </row>
    <row r="22" spans="1:5" ht="15" customHeight="1">
      <c r="A22" s="208" t="s">
        <v>288</v>
      </c>
      <c r="B22" s="212">
        <f>SUM(B19:B21)</f>
        <v>5</v>
      </c>
      <c r="C22" s="207"/>
      <c r="D22" s="207"/>
      <c r="E22" s="210">
        <f>SUM(B22:D22)</f>
        <v>5</v>
      </c>
    </row>
    <row r="23" spans="1:5" ht="15" customHeight="1">
      <c r="A23" s="209" t="s">
        <v>287</v>
      </c>
      <c r="B23" s="207">
        <v>1</v>
      </c>
      <c r="C23" s="207"/>
      <c r="D23" s="207"/>
      <c r="E23" s="206">
        <f>SUM(B23:D23)</f>
        <v>1</v>
      </c>
    </row>
    <row r="24" spans="1:5" ht="15" customHeight="1">
      <c r="A24" s="209" t="s">
        <v>286</v>
      </c>
      <c r="B24" s="207"/>
      <c r="C24" s="207"/>
      <c r="D24" s="207"/>
      <c r="E24" s="206"/>
    </row>
    <row r="25" spans="1:5" ht="15" customHeight="1">
      <c r="A25" s="209" t="s">
        <v>285</v>
      </c>
      <c r="B25" s="207"/>
      <c r="C25" s="207"/>
      <c r="D25" s="207"/>
      <c r="E25" s="206"/>
    </row>
    <row r="26" spans="1:5" ht="15" customHeight="1">
      <c r="A26" s="208" t="s">
        <v>284</v>
      </c>
      <c r="B26" s="207">
        <f>SUM(B23:B25)</f>
        <v>1</v>
      </c>
      <c r="C26" s="207"/>
      <c r="D26" s="207"/>
      <c r="E26" s="206">
        <f>SUM(B26:D26)</f>
        <v>1</v>
      </c>
    </row>
    <row r="27" spans="1:5" ht="37.5" customHeight="1">
      <c r="A27" s="208" t="s">
        <v>283</v>
      </c>
      <c r="B27" s="269">
        <f>B10+B18+B22+B26</f>
        <v>9</v>
      </c>
      <c r="C27" s="269">
        <f>C10+C18+C22+C26</f>
        <v>10</v>
      </c>
      <c r="D27" s="269">
        <f>D10+D18+D22+D26</f>
        <v>9</v>
      </c>
      <c r="E27" s="270">
        <f>SUM(B27:D27)</f>
        <v>28</v>
      </c>
    </row>
    <row r="28" spans="1:5" ht="15" customHeight="1">
      <c r="A28" s="209" t="s">
        <v>282</v>
      </c>
      <c r="B28" s="207"/>
      <c r="C28" s="207"/>
      <c r="D28" s="207"/>
      <c r="E28" s="206"/>
    </row>
    <row r="29" spans="1:5" ht="15" customHeight="1">
      <c r="A29" s="209" t="s">
        <v>281</v>
      </c>
      <c r="B29" s="207"/>
      <c r="C29" s="207"/>
      <c r="D29" s="207"/>
      <c r="E29" s="206"/>
    </row>
    <row r="30" spans="1:5" ht="15" customHeight="1">
      <c r="A30" s="209" t="s">
        <v>280</v>
      </c>
      <c r="B30" s="207"/>
      <c r="C30" s="207"/>
      <c r="D30" s="207"/>
      <c r="E30" s="206"/>
    </row>
    <row r="31" spans="1:5" ht="15" customHeight="1">
      <c r="A31" s="209" t="s">
        <v>279</v>
      </c>
      <c r="B31" s="207"/>
      <c r="C31" s="207"/>
      <c r="D31" s="207"/>
      <c r="E31" s="206"/>
    </row>
    <row r="32" spans="1:5" ht="25.5">
      <c r="A32" s="208" t="s">
        <v>278</v>
      </c>
      <c r="B32" s="207"/>
      <c r="C32" s="207"/>
      <c r="D32" s="207"/>
      <c r="E32" s="206"/>
    </row>
    <row r="33" spans="1:4" ht="15">
      <c r="A33" s="365"/>
      <c r="B33" s="366"/>
      <c r="C33" s="366"/>
      <c r="D33" s="366"/>
    </row>
    <row r="34" spans="1:4" ht="15">
      <c r="A34" s="367"/>
      <c r="B34" s="366"/>
      <c r="C34" s="366"/>
      <c r="D34" s="366"/>
    </row>
  </sheetData>
  <sheetProtection/>
  <mergeCells count="4">
    <mergeCell ref="A1:E1"/>
    <mergeCell ref="A2:E2"/>
    <mergeCell ref="A33:D33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Lívi</cp:lastModifiedBy>
  <cp:lastPrinted>2014-02-24T10:51:05Z</cp:lastPrinted>
  <dcterms:created xsi:type="dcterms:W3CDTF">1999-10-30T10:30:45Z</dcterms:created>
  <dcterms:modified xsi:type="dcterms:W3CDTF">2014-02-24T11:04:00Z</dcterms:modified>
  <cp:category/>
  <cp:version/>
  <cp:contentType/>
  <cp:contentStatus/>
</cp:coreProperties>
</file>