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Táska 2018\"/>
    </mc:Choice>
  </mc:AlternateContent>
  <bookViews>
    <workbookView xWindow="0" yWindow="0" windowWidth="28800" windowHeight="12300" firstSheet="7" activeTab="16"/>
  </bookViews>
  <sheets>
    <sheet name="önkorm bevét." sheetId="2" r:id="rId1"/>
    <sheet name="Óvoda bevétel" sheetId="4" r:id="rId2"/>
    <sheet name="Önkorm.összesen bevét." sheetId="1" r:id="rId3"/>
    <sheet name="Önkorm kiadás" sheetId="6" r:id="rId4"/>
    <sheet name="Óvoda kiadás" sheetId="8" r:id="rId5"/>
    <sheet name="Önkorm. összesen kiadás" sheetId="5" r:id="rId6"/>
    <sheet name="Eredménykimutatás" sheetId="10" state="hidden" r:id="rId7"/>
    <sheet name="Eredménykimutatás (2)" sheetId="19" r:id="rId8"/>
    <sheet name="Vagyonkimutatás" sheetId="12" r:id="rId9"/>
    <sheet name="beruházások" sheetId="13" r:id="rId10"/>
    <sheet name="felújítások" sheetId="14" r:id="rId11"/>
    <sheet name="Mérleg" sheetId="15" r:id="rId12"/>
    <sheet name="lak. szolg. tám." sheetId="16" r:id="rId13"/>
    <sheet name="pénzmaradvány" sheetId="17" r:id="rId14"/>
    <sheet name="Közvetett támogatások" sheetId="18" state="hidden" r:id="rId15"/>
    <sheet name="Adósságáll." sheetId="20" r:id="rId16"/>
    <sheet name="Többéves" sheetId="21" r:id="rId17"/>
    <sheet name="Pénzkészlet" sheetId="22" r:id="rId18"/>
    <sheet name="Ütemterv" sheetId="23" r:id="rId19"/>
  </sheets>
  <calcPr calcId="162913"/>
</workbook>
</file>

<file path=xl/calcChain.xml><?xml version="1.0" encoding="utf-8"?>
<calcChain xmlns="http://schemas.openxmlformats.org/spreadsheetml/2006/main">
  <c r="O26" i="23" l="1"/>
  <c r="O23" i="23"/>
  <c r="O31" i="23"/>
  <c r="O6" i="23"/>
  <c r="O30" i="23" l="1"/>
  <c r="O32" i="23" s="1"/>
  <c r="N27" i="23"/>
  <c r="N33" i="23" s="1"/>
  <c r="M27" i="23"/>
  <c r="M33" i="23" s="1"/>
  <c r="L27" i="23"/>
  <c r="L33" i="23" s="1"/>
  <c r="K27" i="23"/>
  <c r="K33" i="23" s="1"/>
  <c r="J27" i="23"/>
  <c r="J33" i="23" s="1"/>
  <c r="I27" i="23"/>
  <c r="I33" i="23" s="1"/>
  <c r="H27" i="23"/>
  <c r="H33" i="23" s="1"/>
  <c r="G27" i="23"/>
  <c r="G33" i="23" s="1"/>
  <c r="F27" i="23"/>
  <c r="F33" i="23" s="1"/>
  <c r="E27" i="23"/>
  <c r="E33" i="23" s="1"/>
  <c r="D27" i="23"/>
  <c r="D33" i="23" s="1"/>
  <c r="C27" i="23"/>
  <c r="C33" i="23" s="1"/>
  <c r="O25" i="23"/>
  <c r="O24" i="23"/>
  <c r="O22" i="23"/>
  <c r="O21" i="23"/>
  <c r="O20" i="23"/>
  <c r="O19" i="23"/>
  <c r="O16" i="23"/>
  <c r="O15" i="23"/>
  <c r="O14" i="23"/>
  <c r="N13" i="23"/>
  <c r="N17" i="23" s="1"/>
  <c r="M13" i="23"/>
  <c r="M17" i="23" s="1"/>
  <c r="L13" i="23"/>
  <c r="L17" i="23" s="1"/>
  <c r="K13" i="23"/>
  <c r="K17" i="23" s="1"/>
  <c r="J13" i="23"/>
  <c r="J17" i="23" s="1"/>
  <c r="I13" i="23"/>
  <c r="I17" i="23" s="1"/>
  <c r="H13" i="23"/>
  <c r="H17" i="23" s="1"/>
  <c r="G13" i="23"/>
  <c r="G17" i="23" s="1"/>
  <c r="F13" i="23"/>
  <c r="F17" i="23" s="1"/>
  <c r="E13" i="23"/>
  <c r="E17" i="23" s="1"/>
  <c r="D13" i="23"/>
  <c r="D17" i="23" s="1"/>
  <c r="C13" i="23"/>
  <c r="C17" i="23" s="1"/>
  <c r="O11" i="23"/>
  <c r="O10" i="23"/>
  <c r="O9" i="23"/>
  <c r="O8" i="23"/>
  <c r="O7" i="23"/>
  <c r="E14" i="22"/>
  <c r="E13" i="22"/>
  <c r="E11" i="22"/>
  <c r="E10" i="22"/>
  <c r="E9" i="22"/>
  <c r="E8" i="22"/>
  <c r="D7" i="22"/>
  <c r="D12" i="22" s="1"/>
  <c r="C7" i="22"/>
  <c r="C31" i="13"/>
  <c r="O27" i="23" l="1"/>
  <c r="O33" i="23" s="1"/>
  <c r="O13" i="23"/>
  <c r="O17" i="23" s="1"/>
  <c r="E7" i="22"/>
  <c r="C12" i="22"/>
  <c r="E12" i="22" s="1"/>
  <c r="D27" i="16"/>
  <c r="E17" i="19" l="1"/>
  <c r="I34" i="5"/>
  <c r="I35" i="5" s="1"/>
  <c r="H34" i="5"/>
  <c r="H35" i="5" s="1"/>
  <c r="F34" i="5"/>
  <c r="F35" i="5" s="1"/>
  <c r="D34" i="5"/>
  <c r="C34" i="5"/>
  <c r="G33" i="5"/>
  <c r="G32" i="5"/>
  <c r="G31" i="5"/>
  <c r="I29" i="5"/>
  <c r="H29" i="5"/>
  <c r="F29" i="5"/>
  <c r="D29" i="5"/>
  <c r="C29" i="5"/>
  <c r="G28" i="5"/>
  <c r="G27" i="5"/>
  <c r="G26" i="5"/>
  <c r="I25" i="5"/>
  <c r="H25" i="5"/>
  <c r="F25" i="5"/>
  <c r="D25" i="5"/>
  <c r="C25" i="5"/>
  <c r="G24" i="5"/>
  <c r="G22" i="5"/>
  <c r="G25" i="5" s="1"/>
  <c r="I21" i="5"/>
  <c r="F21" i="5"/>
  <c r="D21" i="5"/>
  <c r="C21" i="5"/>
  <c r="C30" i="5" s="1"/>
  <c r="G20" i="5"/>
  <c r="G19" i="5"/>
  <c r="G17" i="5"/>
  <c r="I15" i="5"/>
  <c r="I30" i="5" s="1"/>
  <c r="H15" i="5"/>
  <c r="H30" i="5" s="1"/>
  <c r="F15" i="5"/>
  <c r="D15" i="5"/>
  <c r="D30" i="5" s="1"/>
  <c r="G14" i="5"/>
  <c r="G13" i="5"/>
  <c r="G12" i="5"/>
  <c r="G11" i="5"/>
  <c r="G9" i="5"/>
  <c r="G8" i="5"/>
  <c r="G7" i="5"/>
  <c r="G6" i="5"/>
  <c r="I21" i="6"/>
  <c r="I55" i="1"/>
  <c r="I58" i="1" s="1"/>
  <c r="I59" i="1" s="1"/>
  <c r="H55" i="1"/>
  <c r="H59" i="1" s="1"/>
  <c r="F55" i="1"/>
  <c r="F58" i="1" s="1"/>
  <c r="E55" i="1"/>
  <c r="E58" i="1" s="1"/>
  <c r="D55" i="1"/>
  <c r="G54" i="1"/>
  <c r="G53" i="1"/>
  <c r="G55" i="1" s="1"/>
  <c r="F52" i="1"/>
  <c r="E52" i="1"/>
  <c r="D52" i="1"/>
  <c r="G51" i="1"/>
  <c r="G50" i="1"/>
  <c r="G49" i="1"/>
  <c r="I47" i="1"/>
  <c r="H47" i="1"/>
  <c r="F47" i="1"/>
  <c r="E47" i="1"/>
  <c r="D47" i="1"/>
  <c r="G46" i="1"/>
  <c r="G45" i="1"/>
  <c r="I44" i="1"/>
  <c r="H44" i="1"/>
  <c r="F44" i="1"/>
  <c r="E44" i="1"/>
  <c r="D44" i="1"/>
  <c r="G43" i="1"/>
  <c r="G42" i="1"/>
  <c r="F41" i="1"/>
  <c r="E41" i="1"/>
  <c r="D41" i="1"/>
  <c r="G40" i="1"/>
  <c r="G39" i="1"/>
  <c r="G38" i="1"/>
  <c r="I37" i="1"/>
  <c r="H37" i="1"/>
  <c r="F37" i="1"/>
  <c r="E37" i="1"/>
  <c r="D37" i="1"/>
  <c r="G36" i="1"/>
  <c r="G35" i="1"/>
  <c r="G34" i="1"/>
  <c r="G33" i="1"/>
  <c r="G32" i="1"/>
  <c r="G31" i="1"/>
  <c r="G30" i="1"/>
  <c r="G29" i="1"/>
  <c r="G28" i="1"/>
  <c r="I27" i="1"/>
  <c r="H27" i="1"/>
  <c r="F27" i="1"/>
  <c r="E27" i="1"/>
  <c r="D27" i="1"/>
  <c r="G26" i="1"/>
  <c r="G25" i="1"/>
  <c r="G24" i="1"/>
  <c r="G23" i="1"/>
  <c r="G22" i="1"/>
  <c r="G21" i="1"/>
  <c r="I20" i="1"/>
  <c r="H20" i="1"/>
  <c r="F20" i="1"/>
  <c r="E20" i="1"/>
  <c r="D20" i="1"/>
  <c r="G19" i="1"/>
  <c r="G18" i="1"/>
  <c r="G17" i="1"/>
  <c r="F16" i="1"/>
  <c r="E16" i="1"/>
  <c r="G15" i="1"/>
  <c r="G14" i="1"/>
  <c r="G13" i="1"/>
  <c r="I12" i="1"/>
  <c r="I16" i="1" s="1"/>
  <c r="H12" i="1"/>
  <c r="H16" i="1" s="1"/>
  <c r="F12" i="1"/>
  <c r="E12" i="1"/>
  <c r="D12" i="1"/>
  <c r="D16" i="1" s="1"/>
  <c r="D48" i="1" s="1"/>
  <c r="G11" i="1"/>
  <c r="G10" i="1"/>
  <c r="G9" i="1"/>
  <c r="G8" i="1"/>
  <c r="G7" i="1"/>
  <c r="G6" i="1"/>
  <c r="H55" i="2"/>
  <c r="H48" i="1" l="1"/>
  <c r="F48" i="1"/>
  <c r="G47" i="1"/>
  <c r="G15" i="5"/>
  <c r="G21" i="5"/>
  <c r="G12" i="1"/>
  <c r="G16" i="1" s="1"/>
  <c r="G37" i="1"/>
  <c r="G20" i="1"/>
  <c r="G44" i="1"/>
  <c r="F30" i="5"/>
  <c r="F37" i="5" s="1"/>
  <c r="G34" i="5"/>
  <c r="G35" i="5" s="1"/>
  <c r="G27" i="1"/>
  <c r="G41" i="1"/>
  <c r="E48" i="1"/>
  <c r="E61" i="1" s="1"/>
  <c r="G52" i="1"/>
  <c r="G29" i="5"/>
  <c r="I37" i="5"/>
  <c r="D35" i="5"/>
  <c r="D37" i="5" s="1"/>
  <c r="H37" i="5"/>
  <c r="I48" i="1"/>
  <c r="I61" i="1" s="1"/>
  <c r="G58" i="1"/>
  <c r="G59" i="1" s="1"/>
  <c r="D58" i="1"/>
  <c r="D59" i="1" s="1"/>
  <c r="D61" i="1" s="1"/>
  <c r="H58" i="1"/>
  <c r="H61" i="1"/>
  <c r="F61" i="1"/>
  <c r="D12" i="13"/>
  <c r="D8" i="14"/>
  <c r="B31" i="13"/>
  <c r="G48" i="1" l="1"/>
  <c r="G61" i="1" s="1"/>
  <c r="G30" i="5"/>
  <c r="G37" i="5" s="1"/>
  <c r="C34" i="6"/>
  <c r="G32" i="6" l="1"/>
  <c r="H59" i="2"/>
  <c r="L17" i="18"/>
  <c r="K17" i="18"/>
  <c r="D20" i="17"/>
  <c r="D14" i="17"/>
  <c r="E45" i="15"/>
  <c r="F41" i="15"/>
  <c r="F18" i="15"/>
  <c r="F14" i="15"/>
  <c r="G18" i="15"/>
  <c r="B34" i="13"/>
  <c r="E34" i="19"/>
  <c r="E39" i="19"/>
  <c r="E26" i="19"/>
  <c r="E22" i="19"/>
  <c r="E12" i="19"/>
  <c r="I34" i="6"/>
  <c r="I35" i="6" s="1"/>
  <c r="H34" i="6"/>
  <c r="H35" i="6" s="1"/>
  <c r="I29" i="6"/>
  <c r="H29" i="6"/>
  <c r="I25" i="6"/>
  <c r="H25" i="6"/>
  <c r="G19" i="6"/>
  <c r="H54" i="4"/>
  <c r="H56" i="4" s="1"/>
  <c r="G54" i="4"/>
  <c r="G56" i="4" s="1"/>
  <c r="H58" i="2"/>
  <c r="G25" i="2"/>
  <c r="B30" i="16"/>
  <c r="F9" i="15"/>
  <c r="G9" i="15"/>
  <c r="G14" i="15"/>
  <c r="F30" i="15"/>
  <c r="G30" i="15"/>
  <c r="F36" i="15"/>
  <c r="G36" i="15"/>
  <c r="G41" i="15"/>
  <c r="B15" i="14"/>
  <c r="B18" i="14" s="1"/>
  <c r="C15" i="14"/>
  <c r="C18" i="14" s="1"/>
  <c r="D15" i="14"/>
  <c r="D18" i="14" s="1"/>
  <c r="C34" i="13"/>
  <c r="F45" i="15" l="1"/>
  <c r="D31" i="13"/>
  <c r="D34" i="13" s="1"/>
  <c r="D22" i="17"/>
  <c r="G24" i="15"/>
  <c r="F24" i="15"/>
  <c r="E40" i="19"/>
  <c r="G45" i="15"/>
  <c r="I15" i="6"/>
  <c r="I30" i="6" s="1"/>
  <c r="I37" i="6" s="1"/>
  <c r="H15" i="6"/>
  <c r="H30" i="6" s="1"/>
  <c r="H37" i="6" s="1"/>
  <c r="H57" i="4"/>
  <c r="H59" i="4" s="1"/>
  <c r="G57" i="4"/>
  <c r="G59" i="4" s="1"/>
  <c r="H14" i="8"/>
  <c r="H29" i="8" s="1"/>
  <c r="H35" i="8" s="1"/>
  <c r="G14" i="8"/>
  <c r="G29" i="8" s="1"/>
  <c r="G35" i="8" s="1"/>
  <c r="I55" i="2"/>
  <c r="I47" i="2"/>
  <c r="H47" i="2"/>
  <c r="I44" i="2"/>
  <c r="H44" i="2"/>
  <c r="I37" i="2"/>
  <c r="H37" i="2"/>
  <c r="I27" i="2"/>
  <c r="H27" i="2"/>
  <c r="I20" i="2"/>
  <c r="H20" i="2"/>
  <c r="I12" i="2"/>
  <c r="I16" i="2" s="1"/>
  <c r="H12" i="2"/>
  <c r="H16" i="2" s="1"/>
  <c r="G27" i="6"/>
  <c r="E41" i="19" l="1"/>
  <c r="H48" i="2"/>
  <c r="H61" i="2" s="1"/>
  <c r="I58" i="2"/>
  <c r="I59" i="2" s="1"/>
  <c r="I48" i="2"/>
  <c r="E32" i="8"/>
  <c r="E33" i="8" s="1"/>
  <c r="D32" i="8"/>
  <c r="C32" i="8"/>
  <c r="C33" i="8" s="1"/>
  <c r="F30" i="8"/>
  <c r="F28" i="8"/>
  <c r="E28" i="8"/>
  <c r="D28" i="8"/>
  <c r="F24" i="8"/>
  <c r="E24" i="8"/>
  <c r="D24" i="8"/>
  <c r="C24" i="8"/>
  <c r="F20" i="8"/>
  <c r="E20" i="8"/>
  <c r="D20" i="8"/>
  <c r="C20" i="8"/>
  <c r="F14" i="8"/>
  <c r="E14" i="8"/>
  <c r="D14" i="8"/>
  <c r="C14" i="8"/>
  <c r="C29" i="8" s="1"/>
  <c r="F9" i="8"/>
  <c r="F8" i="8"/>
  <c r="F7" i="8"/>
  <c r="F6" i="8"/>
  <c r="D34" i="6"/>
  <c r="F34" i="6"/>
  <c r="F35" i="6" s="1"/>
  <c r="F29" i="6"/>
  <c r="F25" i="6"/>
  <c r="F21" i="6"/>
  <c r="F15" i="6"/>
  <c r="G33" i="6"/>
  <c r="G31" i="6"/>
  <c r="D29" i="6"/>
  <c r="C29" i="6"/>
  <c r="G28" i="6"/>
  <c r="G26" i="6"/>
  <c r="D25" i="6"/>
  <c r="C25" i="6"/>
  <c r="G24" i="6"/>
  <c r="G22" i="6"/>
  <c r="D21" i="6"/>
  <c r="C21" i="6"/>
  <c r="G20" i="6"/>
  <c r="G17" i="6"/>
  <c r="D15" i="6"/>
  <c r="C30" i="6"/>
  <c r="G14" i="6"/>
  <c r="G13" i="6"/>
  <c r="G12" i="6"/>
  <c r="G11" i="6"/>
  <c r="G9" i="6"/>
  <c r="G8" i="6"/>
  <c r="G7" i="6"/>
  <c r="G6" i="6"/>
  <c r="F55" i="4"/>
  <c r="E54" i="4"/>
  <c r="E56" i="4" s="1"/>
  <c r="D54" i="4"/>
  <c r="D56" i="4" s="1"/>
  <c r="C54" i="4"/>
  <c r="F53" i="4"/>
  <c r="F52" i="4"/>
  <c r="F54" i="4" s="1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F20" i="4" s="1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F55" i="2"/>
  <c r="F58" i="2" s="1"/>
  <c r="E55" i="2"/>
  <c r="E58" i="2" s="1"/>
  <c r="D55" i="2"/>
  <c r="G54" i="2"/>
  <c r="G53" i="2"/>
  <c r="F52" i="2"/>
  <c r="E52" i="2"/>
  <c r="D52" i="2"/>
  <c r="G51" i="2"/>
  <c r="G50" i="2"/>
  <c r="G49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38" i="2"/>
  <c r="F37" i="2"/>
  <c r="E37" i="2"/>
  <c r="D37" i="2"/>
  <c r="G36" i="2"/>
  <c r="G35" i="2"/>
  <c r="G34" i="2"/>
  <c r="G33" i="2"/>
  <c r="G32" i="2"/>
  <c r="G31" i="2"/>
  <c r="G30" i="2"/>
  <c r="G29" i="2"/>
  <c r="G28" i="2"/>
  <c r="F27" i="2"/>
  <c r="E27" i="2"/>
  <c r="D27" i="2"/>
  <c r="G26" i="2"/>
  <c r="G24" i="2"/>
  <c r="G23" i="2"/>
  <c r="G22" i="2"/>
  <c r="G21" i="2"/>
  <c r="F20" i="2"/>
  <c r="E20" i="2"/>
  <c r="D20" i="2"/>
  <c r="G19" i="2"/>
  <c r="G18" i="2"/>
  <c r="G17" i="2"/>
  <c r="F16" i="2"/>
  <c r="E16" i="2"/>
  <c r="G15" i="2"/>
  <c r="G14" i="2"/>
  <c r="G13" i="2"/>
  <c r="F12" i="2"/>
  <c r="E12" i="2"/>
  <c r="D12" i="2"/>
  <c r="D16" i="2" s="1"/>
  <c r="G11" i="2"/>
  <c r="G10" i="2"/>
  <c r="G9" i="2"/>
  <c r="G8" i="2"/>
  <c r="G7" i="2"/>
  <c r="G6" i="2"/>
  <c r="E29" i="8" l="1"/>
  <c r="D29" i="8"/>
  <c r="D33" i="8" s="1"/>
  <c r="D35" i="8" s="1"/>
  <c r="E35" i="8"/>
  <c r="G20" i="2"/>
  <c r="G55" i="2"/>
  <c r="D48" i="2"/>
  <c r="G27" i="2"/>
  <c r="G41" i="2"/>
  <c r="G47" i="2"/>
  <c r="G52" i="2"/>
  <c r="G58" i="2" s="1"/>
  <c r="G59" i="2" s="1"/>
  <c r="D58" i="2"/>
  <c r="D59" i="2" s="1"/>
  <c r="F16" i="4"/>
  <c r="F26" i="4"/>
  <c r="F36" i="4"/>
  <c r="F40" i="4"/>
  <c r="F46" i="4"/>
  <c r="F51" i="4"/>
  <c r="C56" i="4"/>
  <c r="F56" i="4" s="1"/>
  <c r="F57" i="4" s="1"/>
  <c r="I61" i="2"/>
  <c r="G34" i="6"/>
  <c r="G35" i="6" s="1"/>
  <c r="D30" i="6"/>
  <c r="D35" i="6" s="1"/>
  <c r="D37" i="6" s="1"/>
  <c r="F30" i="6"/>
  <c r="F37" i="6" s="1"/>
  <c r="G12" i="2"/>
  <c r="G16" i="2" s="1"/>
  <c r="G44" i="2"/>
  <c r="F48" i="2"/>
  <c r="F12" i="4"/>
  <c r="F43" i="4"/>
  <c r="C47" i="4"/>
  <c r="E47" i="4"/>
  <c r="E59" i="4" s="1"/>
  <c r="G15" i="6"/>
  <c r="G21" i="6"/>
  <c r="G25" i="6"/>
  <c r="G29" i="6"/>
  <c r="F29" i="8"/>
  <c r="F32" i="8"/>
  <c r="F33" i="8" s="1"/>
  <c r="E48" i="2"/>
  <c r="E61" i="2" s="1"/>
  <c r="D47" i="4"/>
  <c r="D59" i="4" s="1"/>
  <c r="C35" i="8"/>
  <c r="C37" i="6"/>
  <c r="G37" i="2"/>
  <c r="F61" i="2"/>
  <c r="F47" i="4" l="1"/>
  <c r="F59" i="4" s="1"/>
  <c r="C57" i="4"/>
  <c r="D61" i="2"/>
  <c r="C59" i="4"/>
  <c r="F35" i="8"/>
  <c r="G48" i="2"/>
  <c r="G61" i="2" s="1"/>
  <c r="G30" i="6"/>
  <c r="G37" i="6" s="1"/>
</calcChain>
</file>

<file path=xl/sharedStrings.xml><?xml version="1.0" encoding="utf-8"?>
<sst xmlns="http://schemas.openxmlformats.org/spreadsheetml/2006/main" count="1145" uniqueCount="547">
  <si>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</si>
  <si>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</si>
  <si>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</si>
  <si>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</si>
  <si>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</si>
  <si>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</si>
  <si>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</si>
  <si>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</si>
  <si>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</si>
  <si>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</si>
  <si>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</si>
  <si>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</si>
  <si>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</si>
  <si>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</si>
  <si>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</si>
  <si>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</si>
  <si>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</si>
  <si>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</si>
  <si>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</si>
  <si>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</si>
  <si>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</si>
  <si>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</si>
  <si>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</si>
  <si>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</si>
  <si>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</si>
  <si>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</si>
  <si>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</si>
  <si>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</si>
  <si>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</si>
  <si>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</si>
  <si>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</si>
  <si>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</si>
  <si>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</si>
  <si>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</si>
  <si>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</si>
  <si>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</si>
  <si>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</si>
  <si>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</si>
  <si>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</si>
  <si>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</si>
  <si>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</si>
  <si>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</si>
  <si>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</si>
  <si>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</si>
  <si>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</si>
  <si>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</si>
  <si>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</si>
  <si>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</si>
  <si>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</si>
  <si>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</si>
  <si>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</si>
  <si>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</si>
  <si>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</si>
  <si>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</si>
  <si>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</si>
  <si>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</si>
  <si>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</si>
  <si>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</si>
  <si>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</si>
  <si>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</si>
  <si>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</si>
  <si>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</si>
  <si>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</si>
  <si>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</si>
  <si>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</si>
  <si>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</si>
  <si>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</si>
  <si>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</si>
  <si>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</si>
  <si>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</si>
  <si>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</si>
  <si>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</si>
  <si>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</si>
  <si>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</si>
  <si>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</si>
  <si>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</si>
  <si>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</si>
  <si>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</si>
  <si>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</si>
  <si>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</si>
  <si>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</si>
  <si>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</si>
  <si>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</si>
  <si>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</si>
  <si>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</si>
  <si>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</si>
  <si>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</si>
  <si>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</si>
  <si>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</si>
  <si>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</si>
  <si>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</si>
  <si>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</si>
  <si>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</si>
  <si>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</si>
  <si>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</si>
  <si>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</si>
  <si>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</si>
  <si>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</si>
  <si>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</si>
  <si>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</si>
  <si>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</si>
  <si>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</si>
  <si>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</si>
  <si>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</si>
  <si>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</si>
  <si>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</si>
  <si>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</si>
  <si>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</si>
  <si>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</si>
  <si>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</si>
  <si>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</si>
  <si>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</si>
  <si>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</si>
  <si>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</si>
  <si>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</si>
  <si>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</si>
  <si>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</si>
  <si>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</si>
  <si>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</si>
  <si>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</si>
  <si>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</si>
  <si>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</si>
  <si>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</si>
  <si>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</si>
  <si>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</si>
  <si>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</si>
  <si>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</si>
  <si>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</si>
  <si>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</si>
  <si>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</si>
  <si>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</si>
  <si>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</si>
  <si>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</si>
  <si>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</si>
  <si>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</si>
  <si>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</si>
  <si>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</si>
  <si>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</si>
  <si>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</si>
  <si>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</si>
  <si>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</si>
  <si>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</si>
  <si>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</si>
  <si>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</si>
  <si>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</si>
  <si>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</si>
  <si>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</si>
  <si>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</si>
  <si>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</si>
  <si>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</si>
  <si>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</si>
  <si>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</si>
  <si>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</si>
  <si>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</si>
  <si>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</si>
  <si>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</si>
  <si>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</si>
  <si>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</si>
  <si>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</si>
  <si>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</si>
  <si>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</si>
  <si>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</si>
  <si>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</si>
  <si>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</si>
  <si>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</si>
  <si>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</si>
  <si>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</si>
  <si>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</si>
  <si>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</si>
  <si>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</si>
  <si>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Teljesítés</t>
  </si>
  <si>
    <t>Kötelező önk.feladat</t>
  </si>
  <si>
    <t>Egyéb áruhasználati és szolgáltatási adók</t>
  </si>
  <si>
    <t>B355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</si>
  <si>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</si>
  <si>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</si>
  <si>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</si>
  <si>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</si>
  <si>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</si>
  <si>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</si>
  <si>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</si>
  <si>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</si>
  <si>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</si>
  <si>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</si>
  <si>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</si>
  <si>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</si>
  <si>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</si>
  <si>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</si>
  <si>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</si>
  <si>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</si>
  <si>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</si>
  <si>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</si>
  <si>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</si>
  <si>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</si>
  <si>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</si>
  <si>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</si>
  <si>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</si>
  <si>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</si>
  <si>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</si>
  <si>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</si>
  <si>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</si>
  <si>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</si>
  <si>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</si>
  <si>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</si>
  <si>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</si>
  <si>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</si>
  <si>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</si>
  <si>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</si>
  <si>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</si>
  <si>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</si>
  <si>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</si>
  <si>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</si>
  <si>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</si>
  <si>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</si>
  <si>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</si>
  <si>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</si>
  <si>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</si>
  <si>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</si>
  <si>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</si>
  <si>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</si>
  <si>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</si>
  <si>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</si>
  <si>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</si>
  <si>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</si>
  <si>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BERUHÁZÁSOK MINDÖSSZESEN:</t>
  </si>
  <si>
    <t>összesen:</t>
  </si>
  <si>
    <t>Beruházási célú ÁFA</t>
  </si>
  <si>
    <t>Egyéb tárgyi eszközök beszerzése</t>
  </si>
  <si>
    <t>Feladat megnevezése</t>
  </si>
  <si>
    <t>kiadásai beruházásonként</t>
  </si>
  <si>
    <t xml:space="preserve">A helyi önkormányzat nevében végzett beruházások 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</si>
  <si>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</si>
  <si>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</si>
  <si>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</si>
  <si>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</si>
  <si>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</si>
  <si>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FORRÁSOK ÖSSZESEN</t>
  </si>
  <si>
    <t>II.Költségek,ráfordítások passzív időbeli elhatárolása</t>
  </si>
  <si>
    <t>I) EGYÉB SAJÁTOS FORRÁSOLDALI ELSZÁMOLÁSOK</t>
  </si>
  <si>
    <t>III.Kötelezettség jellegű sajátos elszámolások</t>
  </si>
  <si>
    <t>II. Költségvetési évet követően esedékes kötelezettségek</t>
  </si>
  <si>
    <t>I. Költségvetési évben esedékes kötelezettségek</t>
  </si>
  <si>
    <t>H) KÖTELEZETTSÉGEK</t>
  </si>
  <si>
    <t>VI. Mérleg szerinti eredmény</t>
  </si>
  <si>
    <t>I. Nemzeti vagyon induláskori értéke</t>
  </si>
  <si>
    <t>G) SAJÁT TŐKE ÖSSZESEN</t>
  </si>
  <si>
    <t>FORRÁSOK</t>
  </si>
  <si>
    <t>ESZKÖZÖK ÖSSZESEN</t>
  </si>
  <si>
    <t>F) AKTÍV IDŐBELI ELHATÁROLÁSOK</t>
  </si>
  <si>
    <t>E) EGYÉB SAJÁTOS ESZKÖZOLDALI ELSZÁMOLÁSOK</t>
  </si>
  <si>
    <t>III.Követelés jellegű sajátos elszámolások</t>
  </si>
  <si>
    <t>II.Költségvetési évet követően esedékes köv.</t>
  </si>
  <si>
    <t>I.Költségvetési évben esedékes követelések</t>
  </si>
  <si>
    <t>D) KÖVETELÉSEK</t>
  </si>
  <si>
    <t>C) PÉNZESZKÖZÖK</t>
  </si>
  <si>
    <t>II. Értékpapírok</t>
  </si>
  <si>
    <t>I. Készletek</t>
  </si>
  <si>
    <t>B) NEMZETI VAGYONBA TARTOZÓ FORGÓESZK. ÖSSZESEN</t>
  </si>
  <si>
    <t xml:space="preserve">IV.Koncesszióba,vagyonkezelésbe adott eszközök </t>
  </si>
  <si>
    <t>III.Befektetett pénzügyi eszközök</t>
  </si>
  <si>
    <t>II.Tárgyi eszközök</t>
  </si>
  <si>
    <t>I. Immateriális javak</t>
  </si>
  <si>
    <t>A)NEMZETI VAGYONBA TART. BEFEKTETETT ESZK. ÖSSZESEN:</t>
  </si>
  <si>
    <t>ESZKÖZÖK</t>
  </si>
  <si>
    <t xml:space="preserve">ELŐZŐ ÉV </t>
  </si>
  <si>
    <t>ELLÁTOTTAK TÁMOGATÁSA ÖSSZESEN:</t>
  </si>
  <si>
    <t>Köztemetés</t>
  </si>
  <si>
    <t>Egyéb önkormányzat rendeletében megállapított</t>
  </si>
  <si>
    <t>Lakásfenntartási támogatás</t>
  </si>
  <si>
    <t>Szociális, rászorultsági ellátás</t>
  </si>
  <si>
    <t>Támogatás</t>
  </si>
  <si>
    <t xml:space="preserve">Lakosságnak juttatott támogatások </t>
  </si>
  <si>
    <t>G) Vállalkozási tevékenység felhasználható maradványa</t>
  </si>
  <si>
    <t>F) Vállalkozási tevékenységet terhelő befizetési kötelezettség</t>
  </si>
  <si>
    <t>E) Alaptevékenység szabad maradványa</t>
  </si>
  <si>
    <t>D) Alaptevék. kötelezettségvállalással terhelt maradványa</t>
  </si>
  <si>
    <t>C) Összes maradvány</t>
  </si>
  <si>
    <t>B) Vállalkozási tevékenység maradványa</t>
  </si>
  <si>
    <t>IV Vállalkozási tevékenység finanszírozási egyenlege</t>
  </si>
  <si>
    <t>III. Vállalkozási tevékenység költségvetési egyenlege</t>
  </si>
  <si>
    <t>A) Alaptevékenység maradványa</t>
  </si>
  <si>
    <t>II. Alaptevékenység finanszírozási egyenlege</t>
  </si>
  <si>
    <t>Alaptevékenység finanszírozási kiadásai</t>
  </si>
  <si>
    <t>Alaptevékenység finanszírozási bevételei</t>
  </si>
  <si>
    <t>I. Alaptevékenység költségvetési egyenlege</t>
  </si>
  <si>
    <t>Alaptevékenység költségvetési kiadásai</t>
  </si>
  <si>
    <t>Alaptevékenység költségvetési bevételei</t>
  </si>
  <si>
    <t xml:space="preserve">EGYSZERŰSÍTETT PÉNZMARADVÁNY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</si>
  <si>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</si>
  <si>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</si>
  <si>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</si>
  <si>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</si>
  <si>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</si>
  <si>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</si>
  <si>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</si>
  <si>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</si>
  <si>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</si>
  <si>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</si>
  <si>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</si>
  <si>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IV. Felhalmozott eredmény</t>
  </si>
  <si>
    <t>Települési támogatás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</si>
  <si>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</si>
  <si>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</si>
  <si>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</si>
  <si>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</si>
  <si>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</si>
  <si>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</si>
  <si>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</si>
  <si>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</si>
  <si>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</si>
  <si>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</si>
  <si>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</si>
  <si>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</si>
  <si>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</si>
  <si>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</si>
  <si>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 xml:space="preserve">Gépjármű adónem esetén törvényességi mentesség illeti meg az I.fokú szakorvosi véleménnyel rendelkező súlyos mozgáskorlátozott magánszemélyeket, </t>
  </si>
  <si>
    <t xml:space="preserve">Telekadó esetében adómentesség illeti meg azt a magánszemélyt, akinek az Önkormányzat illetékességi területén életvitelszerűen Buzsák Községben élő </t>
  </si>
  <si>
    <t xml:space="preserve">Telekadó esetén a megállapított adó mértékéből 25% kedvezményre jogosult az a magánszemély tulajdonos,akinek a tulajdonában lévő telek teljes </t>
  </si>
  <si>
    <t>magánszemély tulajdonában álló telek van,amely szerint 4 fő kapott mentességet 422.090,- Ft összegben.</t>
  </si>
  <si>
    <t>B4082</t>
  </si>
  <si>
    <t>Helyi önk.előző évi elszámolásából adódó befizetések</t>
  </si>
  <si>
    <t>K5021</t>
  </si>
  <si>
    <t>C) MÉRLEG SZERINTI EREDMÉNY</t>
  </si>
  <si>
    <t>III.Pénzeszk.kívül egyéb eszk.induláskori értéke</t>
  </si>
  <si>
    <t>J) PASSZÍV IDŐBELI ELHATÁROLÁSOK</t>
  </si>
  <si>
    <t>12.melléklet az    /2017.(V.  .)önkormányzati rendelethez</t>
  </si>
  <si>
    <t>amely szerint 2016.évben 14 fő kapott mentességet,amelynek összege 133.345,- Ft.</t>
  </si>
  <si>
    <t>telek közművesítettségéből(villamos áram,víz,szennyvíz)legalább kettő közmű elkészült és a végpont kiépítése megtörtént, amely szerint 61 fő részesült kedvezmény-</t>
  </si>
  <si>
    <t>ben 427.910,- Ft összegben.</t>
  </si>
  <si>
    <t xml:space="preserve">Táska Község Önkormányzata </t>
  </si>
  <si>
    <t>2017.évi költségvetési bevétele</t>
  </si>
  <si>
    <t>2017. évi előirányzat</t>
  </si>
  <si>
    <t>2017.évi Módosított ei.</t>
  </si>
  <si>
    <t>Tőzike Óvoda</t>
  </si>
  <si>
    <t>Táska Község Önkormányzata összesített</t>
  </si>
  <si>
    <t>2017.évi költségvetési kiadása</t>
  </si>
  <si>
    <t>09.Különféle egyéb eredményszemléletű bevételek</t>
  </si>
  <si>
    <t>10Anyagköltség</t>
  </si>
  <si>
    <t>11.Igénybevett szolgáltatások értéke</t>
  </si>
  <si>
    <t xml:space="preserve"> 2017. év</t>
  </si>
  <si>
    <t>Táska Község Önkormányzata EREDMÉNYKIMUTATÁS</t>
  </si>
  <si>
    <t>Táska Község Önkormányzata</t>
  </si>
  <si>
    <t>KIMUTATÁS 2017. év</t>
  </si>
  <si>
    <t>Tájékoztató az önkormányzat adósságállományáról</t>
  </si>
  <si>
    <t>A kimutatásban az önkormányzat</t>
  </si>
  <si>
    <t>- adósságállománya,</t>
  </si>
  <si>
    <t>- az önkormányzat által nyújtott hitelek állománya</t>
  </si>
  <si>
    <t>szerepel egymással szembe állítva, mérlegszerűen.</t>
  </si>
  <si>
    <t>(A kimutatás a rendelkezésre álló analitikus nyilvántartási rendszer alapján került kidolgozásra.)</t>
  </si>
  <si>
    <t>A bemutatott mérlegek:</t>
  </si>
  <si>
    <r>
      <t>I.</t>
    </r>
    <r>
      <rPr>
        <sz val="12"/>
        <color theme="1"/>
        <rFont val="Times New Roman"/>
        <family val="1"/>
        <charset val="238"/>
      </rPr>
      <t xml:space="preserve"> Az önkormányzati adósság és a hitelállomány lejárat szerinti bontásban,</t>
    </r>
  </si>
  <si>
    <r>
      <t>II.</t>
    </r>
    <r>
      <rPr>
        <sz val="12"/>
        <color theme="1"/>
        <rFont val="Times New Roman"/>
        <family val="1"/>
        <charset val="238"/>
      </rPr>
      <t xml:space="preserve"> Az önkormányzati adósság és a hitelállomány hitelezők szerinti bontásban, valamint</t>
    </r>
  </si>
  <si>
    <r>
      <t>III.</t>
    </r>
    <r>
      <rPr>
        <sz val="12"/>
        <color theme="1"/>
        <rFont val="Times New Roman"/>
        <family val="1"/>
        <charset val="238"/>
      </rPr>
      <t xml:space="preserve"> Az önkormányzati adósság és a hitelállomány eszközök szerinti bontásban.</t>
    </r>
  </si>
  <si>
    <t>I. Az önkormányzat adóssága és hitelállománya lejárat szerint</t>
  </si>
  <si>
    <t>Lejárat</t>
  </si>
  <si>
    <t>Megnevezés</t>
  </si>
  <si>
    <t>Összeg</t>
  </si>
  <si>
    <t>2017. évi terv</t>
  </si>
  <si>
    <t>2017. évi tény</t>
  </si>
  <si>
    <t>2016. évi tény</t>
  </si>
  <si>
    <t>Az önkormányzat adósságállománya</t>
  </si>
  <si>
    <t>1. Hosszú lejáratra kapott kölcsönök</t>
  </si>
  <si>
    <t>2. Beruházási és fejlesztési hitelek</t>
  </si>
  <si>
    <t>3. Egyéb hosszú lejáratú (hitel) kötelezettségek</t>
  </si>
  <si>
    <t>4. Rövid lejáratú kölcsönök</t>
  </si>
  <si>
    <t>5. Rövid lejáratú hitelek</t>
  </si>
  <si>
    <t>6. Egyéb rövid lejáratú (hitel) kötelezettségek</t>
  </si>
  <si>
    <t>Összes adósságállomány:</t>
  </si>
  <si>
    <t>Az önkormányzat által nyújtott hitelek állománya</t>
  </si>
  <si>
    <t>1. Tartósan adott kölcsönök összesen</t>
  </si>
  <si>
    <t>2. Egyéb hosszú lejáratú (hitel) kötelezettségek</t>
  </si>
  <si>
    <t>3. Rövid lejáratú kölcsönök</t>
  </si>
  <si>
    <t>4. Egyéb (hitel) követelések</t>
  </si>
  <si>
    <t>5. Összes hitelállomány:</t>
  </si>
  <si>
    <t>1. Összes adósságállomány</t>
  </si>
  <si>
    <t>2. Összes hitelállomány</t>
  </si>
  <si>
    <t>3. Adott és kapott hitelek egyenlege (1-2)</t>
  </si>
  <si>
    <t>Szöveges indoklás</t>
  </si>
  <si>
    <t>Az önkormányzat adósságállománya …………………. (növekvő/csökkenő) tendenciát mutat.</t>
  </si>
  <si>
    <t xml:space="preserve">Az adósságállományon belül a legnagyobb adóssági tétel csoportot jelenti a </t>
  </si>
  <si>
    <t xml:space="preserve">Ennek az adósságnak a keletkezési oka, körülményei: </t>
  </si>
  <si>
    <t>Az önkormányzat által nyújtott hitelek állománya …………………. (növekvő/csökkenő) tendenciát mutat.</t>
  </si>
  <si>
    <t xml:space="preserve">Az önkormányzat által nyújtott hitelek közül a legnagyobb hitelállománnyal a </t>
  </si>
  <si>
    <t xml:space="preserve"> rendelkezik.</t>
  </si>
  <si>
    <t xml:space="preserve">Az önkormányzat ezeket a hiteleket az alábbi okból nyújtotta: </t>
  </si>
  <si>
    <t>Összességében megállapítható, hogy az adott és kapott hitelek egyenlege a beszámoló évére kimutatott állomány alapján …………... Ft.</t>
  </si>
  <si>
    <t>II. Az önkormányzat adósság- és hitelállománya hitelezők szerinti bontásban</t>
  </si>
  <si>
    <t>A csoportosítás szempontja a hitelező, amelyből kiderül, hogy az önkormányzat adóssága hány hitelezőtől és milyen összegű hitelezésből származik, illetve, hogy az önkormányzat által nyújtott hitelek kinél, mely szerveknél vannak, s azok milyen összeget tesznek ki.</t>
  </si>
  <si>
    <t>Az önkormányzat adósságállománya hitelezők szerinti bontásban</t>
  </si>
  <si>
    <t>Sorszám</t>
  </si>
  <si>
    <t>A hitelező neve</t>
  </si>
  <si>
    <t>1.</t>
  </si>
  <si>
    <t>2.</t>
  </si>
  <si>
    <t>3.</t>
  </si>
  <si>
    <t>I. Belföldi hitelek összesen:</t>
  </si>
  <si>
    <t>II. Külföldi hitelek összesen:</t>
  </si>
  <si>
    <t>III Hitelek mindösszesen (I.+II.):</t>
  </si>
  <si>
    <t>Az önkormányzat által nyújtott hitelek esetében a hitellel érintettek</t>
  </si>
  <si>
    <t>A hitellel érintett neve, megnevezése</t>
  </si>
  <si>
    <t>2016. évi terv</t>
  </si>
  <si>
    <t>2015. évi tény</t>
  </si>
  <si>
    <t>Nyújtott hitelek összesen:</t>
  </si>
  <si>
    <t xml:space="preserve">Táska Község Önkormányzata                                                                     </t>
  </si>
  <si>
    <t>Tájékoztató az önkormányzat többéves kihatással járó döntéseinek számszerűsítéséről évenkénti bontásban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</si>
  <si>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</si>
  <si>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</si>
  <si>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</si>
  <si>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</si>
  <si>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</si>
  <si>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2016. tény</t>
  </si>
  <si>
    <t>2017. terv</t>
  </si>
  <si>
    <t>2017.tény</t>
  </si>
  <si>
    <t>2018. terv</t>
  </si>
  <si>
    <t>2019. terv</t>
  </si>
  <si>
    <t>2020. terv</t>
  </si>
  <si>
    <t>történő utalással</t>
  </si>
  <si>
    <t xml:space="preserve">K: </t>
  </si>
  <si>
    <t xml:space="preserve">B: </t>
  </si>
  <si>
    <t>-</t>
  </si>
  <si>
    <t>4.</t>
  </si>
  <si>
    <t>5.</t>
  </si>
  <si>
    <t>6.</t>
  </si>
  <si>
    <t>7.</t>
  </si>
  <si>
    <t>8.</t>
  </si>
  <si>
    <t>9.</t>
  </si>
  <si>
    <t>10.</t>
  </si>
  <si>
    <t>Óvoda eszközbeszerzés</t>
  </si>
  <si>
    <t>K: 9.200</t>
  </si>
  <si>
    <t>B: 9.200</t>
  </si>
  <si>
    <t>2017.ered.e.i.</t>
  </si>
  <si>
    <t>2017.mód.e.i.</t>
  </si>
  <si>
    <t>2017. ered.e.i.</t>
  </si>
  <si>
    <t>EGYSZERŰSÍTETT MÉRLEG 2017. év</t>
  </si>
  <si>
    <t>Egyéb nem int.ellátások összesen:</t>
  </si>
  <si>
    <t>Önk. Által saját hatáskörben adott más ellátás</t>
  </si>
  <si>
    <r>
      <t xml:space="preserve">Családi támogatás </t>
    </r>
    <r>
      <rPr>
        <sz val="10"/>
        <rFont val="Arial"/>
        <family val="2"/>
        <charset val="238"/>
      </rPr>
      <t>(Gyvt Erzsébet ut.)</t>
    </r>
  </si>
  <si>
    <t>Vagyonkimutatás</t>
  </si>
  <si>
    <t>1. ESZKÖZÖK – FORRÁSOK</t>
  </si>
  <si>
    <t>Előző év</t>
  </si>
  <si>
    <t>eFt</t>
  </si>
  <si>
    <t>Tárgyév</t>
  </si>
  <si>
    <t>Nemzeti vagyonba tartozó befektetett eszközök (I+II+III)</t>
  </si>
  <si>
    <t>I. Immateriális javak (a+b)</t>
  </si>
  <si>
    <t>II. Tárgyi eszközök</t>
  </si>
  <si>
    <t>1.Ingatlanok és a kapcsolódó vagyoni értékű jogok</t>
  </si>
  <si>
    <t>Ebből: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</si>
  <si>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Törzsvagyon</t>
    </r>
  </si>
  <si>
    <t>aa) forgalom képtelen</t>
  </si>
  <si>
    <t>aaa) Kizárólagosan önkormányzati tulajdonú vagyon</t>
  </si>
  <si>
    <t>ab) Korlátozottan fogalomképes</t>
  </si>
  <si>
    <t>2. Gépek, berendezések és felszerelések, járművek (a+b)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</si>
  <si>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Törzsvagyon aa+ab</t>
    </r>
  </si>
  <si>
    <t>III. Befektetett pénzügyi eszközök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</si>
  <si>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Tartós részesedés (a+b)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</si>
  <si>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törzsvagyon</t>
    </r>
  </si>
  <si>
    <t>ab) Korlátozottan forgalomképes</t>
  </si>
  <si>
    <t>NEMZETI VAGYONBA TARTOZÓ FORGÓESZKÖZÖK (I+II)</t>
  </si>
  <si>
    <t>I.Készletek</t>
  </si>
  <si>
    <t>II.Értékpapírok</t>
  </si>
  <si>
    <t>PÉNZESZKÖZÖK</t>
  </si>
  <si>
    <t>KÖVETELÉSEK (I+II+III)</t>
  </si>
  <si>
    <r>
      <t>I.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2"/>
        <color theme="1"/>
        <rFont val="Times New Roman"/>
        <family val="1"/>
        <charset val="238"/>
      </rPr>
      <t>Költségvetési évben esedékes követelések</t>
    </r>
  </si>
  <si>
    <t>II. Költségvetési évet követően esedékes követelések</t>
  </si>
  <si>
    <r>
      <t>II.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2"/>
        <color theme="1"/>
        <rFont val="Times New Roman"/>
        <family val="1"/>
        <charset val="238"/>
      </rPr>
      <t>Követelés jellegű sajátos elszámolások</t>
    </r>
  </si>
  <si>
    <t>EGYÉB SAJÁTOS ELSZÁMOLÁSOK</t>
  </si>
  <si>
    <t>ESZKÖZÖK ÖSSZESEN.</t>
  </si>
  <si>
    <t>SAJÁT TŐKE (I+II+III)</t>
  </si>
  <si>
    <t>I.Nemzeti vagyon induláskori értéke</t>
  </si>
  <si>
    <t>II.Nemzeti vagyon változásai</t>
  </si>
  <si>
    <t>III.Egyéb eszközök induláskori értéke és változásai</t>
  </si>
  <si>
    <t>IV.Felhalmozott eredmény</t>
  </si>
  <si>
    <t>V.Eszközök értékhelyesbítésének forrása</t>
  </si>
  <si>
    <t>VI.Mérleg szerinti eredmény</t>
  </si>
  <si>
    <t>KÖTELEZETTSÉGEK (I+II+III)</t>
  </si>
  <si>
    <r>
      <t>I.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2"/>
        <color theme="1"/>
        <rFont val="Times New Roman"/>
        <family val="1"/>
        <charset val="238"/>
      </rPr>
      <t>Költségvetési évben esedékes kötelezettségek</t>
    </r>
  </si>
  <si>
    <t>II.Költségvetési évet követően esedékes kötelezettségek</t>
  </si>
  <si>
    <t>PASSZÍV IDŐBELI ELHATÁROLÁSOK</t>
  </si>
  <si>
    <t>FORRÁSOK ÖSSZESEN:</t>
  </si>
  <si>
    <t>2017. december 31.</t>
  </si>
  <si>
    <t>Ravatalozó felújítás</t>
  </si>
  <si>
    <t>B: 1.000</t>
  </si>
  <si>
    <t>K:  1.000</t>
  </si>
  <si>
    <t>6.melléklet az      /2017.(V.  .) önkormányzati rendelethez</t>
  </si>
  <si>
    <t>rázóasztal vibromotorral</t>
  </si>
  <si>
    <t>betonkeverő 2db</t>
  </si>
  <si>
    <t>lengőkasza 2db</t>
  </si>
  <si>
    <t>motorfűrész 2db</t>
  </si>
  <si>
    <t>kisértékű tárgyi eszközök</t>
  </si>
  <si>
    <t>mobil garázs</t>
  </si>
  <si>
    <t>vízszivattyú</t>
  </si>
  <si>
    <t>víztartályok</t>
  </si>
  <si>
    <t>nyomtató</t>
  </si>
  <si>
    <t>Immateriális javak beszerzése</t>
  </si>
  <si>
    <t>Településképi arculati kézikönyv</t>
  </si>
  <si>
    <t>12.melléklet az    /2018.(V.  .)önkormányzati rendelethez</t>
  </si>
  <si>
    <t xml:space="preserve">                                                                                 13.sz. melléklet / 2018(V.  ).önkormányzati rendelethez</t>
  </si>
  <si>
    <t>Önkormányzat mindösszesen</t>
  </si>
  <si>
    <t>Nyitó pénzkészlet 2017. január 1-én                      ebből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</si>
  <si>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</si>
  <si>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, betétk. egyenlege</t>
    </r>
  </si>
  <si>
    <t>Bevételek   ( + )</t>
  </si>
  <si>
    <t>Kiadások    ( - )</t>
  </si>
  <si>
    <t>Záró pénzkészlet 2017. december 31-én                    ebből</t>
  </si>
  <si>
    <r>
      <t xml:space="preserve"> </t>
    </r>
    <r>
      <rPr>
        <sz val="10"/>
        <rFont val="Times New Roman CE"/>
        <family val="1"/>
        <charset val="238"/>
      </rPr>
      <t>Pénztárak, betétk. egyenlege</t>
    </r>
  </si>
  <si>
    <t>PÉNZESZKÖZÖK VÁLTOZÁSA                                                                                                                                                2017. ÉV</t>
  </si>
  <si>
    <t>Táska Községi Önkormányzat 2017. év</t>
  </si>
  <si>
    <t>ELŐIRÁNYZAT-FELHASZNÁLÁSI ÜTEMTERV</t>
  </si>
  <si>
    <t>ei.felh.ütemterv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</si>
  <si>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</si>
  <si>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</si>
  <si>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</si>
  <si>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</si>
  <si>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</si>
  <si>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</si>
  <si>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</si>
  <si>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</si>
  <si>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</si>
  <si>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</si>
  <si>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</si>
  <si>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</si>
  <si>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összesen</t>
  </si>
  <si>
    <t>állami támogatás</t>
  </si>
  <si>
    <t>működési célú bevétel</t>
  </si>
  <si>
    <t>adóbevételek</t>
  </si>
  <si>
    <t>tám.ért.m.c.átvett</t>
  </si>
  <si>
    <t>m.célra átvett</t>
  </si>
  <si>
    <t>pénzmaradvány</t>
  </si>
  <si>
    <t>működési  bevétel</t>
  </si>
  <si>
    <t>koncessziós díj</t>
  </si>
  <si>
    <t>Előz.évi pénzm.fejl.</t>
  </si>
  <si>
    <t>BEVÉTELEK</t>
  </si>
  <si>
    <t>személyi juttatás</t>
  </si>
  <si>
    <t>munka.terh.jár</t>
  </si>
  <si>
    <t>dologi kiadások</t>
  </si>
  <si>
    <t>tám.ért.m.c.átadott</t>
  </si>
  <si>
    <t>áht.belüli megel. v.fiz.</t>
  </si>
  <si>
    <t>tartalék</t>
  </si>
  <si>
    <t>működési célú kiadás</t>
  </si>
  <si>
    <t>Felhalmozási kiadások</t>
  </si>
  <si>
    <t>felújítás</t>
  </si>
  <si>
    <t>beruházás</t>
  </si>
  <si>
    <t>Fejlesztési kiadások</t>
  </si>
  <si>
    <t>Műk.és fejl.kiad.össz</t>
  </si>
  <si>
    <t>Felh.c.bev</t>
  </si>
  <si>
    <t>Államh. Belüli megelőle</t>
  </si>
  <si>
    <t>Ellátottak pénzb.jutt</t>
  </si>
  <si>
    <t>Előző évi elsz. bef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</si>
</sst>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22" fillId="0" borderId="0"/>
    <xf numFmtId="0" fontId="23" fillId="0" borderId="0"/>
    <xf numFmtId="0" fontId="8" fillId="0" borderId="0" applyNumberFormat="0" applyFill="0" applyBorder="0" applyAlignment="0" applyProtection="0"/>
  </cellStyleXfs>
  <cellXfs count="33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2" fillId="0" borderId="13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14" fontId="0" fillId="0" borderId="0" xfId="0" applyNumberFormat="1"/>
    <xf numFmtId="0" fontId="13" fillId="0" borderId="15" xfId="0" applyFont="1" applyBorder="1" applyAlignment="1">
      <alignment wrapText="1"/>
    </xf>
    <xf numFmtId="0" fontId="0" fillId="0" borderId="3" xfId="0" applyFont="1" applyBorder="1"/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5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1" applyFont="1"/>
    <xf numFmtId="0" fontId="16" fillId="0" borderId="0" xfId="1" applyFont="1" applyAlignment="1">
      <alignment horizontal="right"/>
    </xf>
    <xf numFmtId="0" fontId="15" fillId="0" borderId="0" xfId="1" applyAlignment="1">
      <alignment horizontal="right"/>
    </xf>
    <xf numFmtId="0" fontId="20" fillId="0" borderId="0" xfId="1" applyFont="1" applyAlignment="1">
      <alignment horizontal="center"/>
    </xf>
    <xf numFmtId="3" fontId="21" fillId="0" borderId="0" xfId="1" applyNumberFormat="1" applyFont="1"/>
    <xf numFmtId="0" fontId="24" fillId="0" borderId="0" xfId="1" applyFont="1"/>
    <xf numFmtId="0" fontId="16" fillId="0" borderId="0" xfId="1" applyFont="1" applyFill="1" applyBorder="1"/>
    <xf numFmtId="0" fontId="15" fillId="0" borderId="0" xfId="1" applyBorder="1"/>
    <xf numFmtId="0" fontId="9" fillId="0" borderId="0" xfId="1" applyFont="1" applyFill="1" applyBorder="1" applyAlignment="1"/>
    <xf numFmtId="0" fontId="15" fillId="0" borderId="0" xfId="1" applyBorder="1" applyAlignment="1">
      <alignment horizontal="right"/>
    </xf>
    <xf numFmtId="0" fontId="8" fillId="0" borderId="0" xfId="1" applyFont="1" applyFill="1" applyBorder="1" applyAlignment="1"/>
    <xf numFmtId="0" fontId="15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6" fillId="0" borderId="0" xfId="1" applyFont="1" applyBorder="1" applyAlignment="1">
      <alignment horizontal="right"/>
    </xf>
    <xf numFmtId="0" fontId="16" fillId="0" borderId="0" xfId="1" applyFont="1" applyBorder="1"/>
    <xf numFmtId="0" fontId="8" fillId="0" borderId="0" xfId="1" applyFont="1" applyAlignment="1">
      <alignment horizontal="right"/>
    </xf>
    <xf numFmtId="0" fontId="9" fillId="0" borderId="0" xfId="1" applyFont="1"/>
    <xf numFmtId="0" fontId="21" fillId="0" borderId="0" xfId="1" applyFont="1"/>
    <xf numFmtId="0" fontId="9" fillId="0" borderId="0" xfId="1" applyFont="1" applyBorder="1"/>
    <xf numFmtId="0" fontId="15" fillId="0" borderId="0" xfId="1" applyFill="1" applyBorder="1" applyAlignment="1"/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  <xf numFmtId="0" fontId="8" fillId="0" borderId="0" xfId="1" applyFont="1"/>
    <xf numFmtId="0" fontId="25" fillId="0" borderId="0" xfId="1" applyFont="1"/>
    <xf numFmtId="0" fontId="21" fillId="0" borderId="0" xfId="1" applyFont="1" applyAlignment="1"/>
    <xf numFmtId="0" fontId="15" fillId="0" borderId="0" xfId="1" applyFont="1" applyFill="1" applyBorder="1"/>
    <xf numFmtId="0" fontId="15" fillId="0" borderId="0" xfId="1" applyFill="1" applyBorder="1"/>
    <xf numFmtId="0" fontId="8" fillId="0" borderId="0" xfId="1" applyFont="1" applyBorder="1"/>
    <xf numFmtId="0" fontId="8" fillId="0" borderId="0" xfId="1" applyFont="1" applyBorder="1" applyAlignment="1">
      <alignment wrapText="1"/>
    </xf>
    <xf numFmtId="0" fontId="16" fillId="0" borderId="0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5" fillId="0" borderId="0" xfId="1" applyAlignment="1"/>
    <xf numFmtId="0" fontId="20" fillId="0" borderId="0" xfId="1" applyFont="1" applyAlignment="1"/>
    <xf numFmtId="0" fontId="26" fillId="0" borderId="0" xfId="1" applyFont="1" applyAlignment="1"/>
    <xf numFmtId="0" fontId="27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8" fillId="0" borderId="2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3" xfId="0" applyNumberFormat="1" applyFont="1" applyBorder="1"/>
    <xf numFmtId="0" fontId="0" fillId="0" borderId="7" xfId="0" applyBorder="1" applyAlignment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/>
    <xf numFmtId="3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8" fillId="0" borderId="0" xfId="1" applyFont="1" applyFill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1" fillId="0" borderId="30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right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justify" vertical="center" wrapText="1"/>
    </xf>
    <xf numFmtId="0" fontId="34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right" vertical="center" wrapText="1"/>
    </xf>
    <xf numFmtId="0" fontId="31" fillId="0" borderId="30" xfId="0" applyFont="1" applyBorder="1" applyAlignment="1">
      <alignment horizontal="right" vertical="center" wrapText="1"/>
    </xf>
    <xf numFmtId="0" fontId="37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8" fillId="0" borderId="30" xfId="0" applyFont="1" applyBorder="1" applyAlignment="1">
      <alignment vertical="center" wrapText="1"/>
    </xf>
    <xf numFmtId="49" fontId="38" fillId="0" borderId="30" xfId="0" applyNumberFormat="1" applyFont="1" applyBorder="1" applyAlignment="1">
      <alignment vertical="center" wrapText="1"/>
    </xf>
    <xf numFmtId="0" fontId="0" fillId="2" borderId="0" xfId="0" applyFill="1"/>
    <xf numFmtId="0" fontId="9" fillId="0" borderId="0" xfId="1" applyFont="1" applyFill="1" applyBorder="1"/>
    <xf numFmtId="0" fontId="0" fillId="0" borderId="0" xfId="0" applyAlignme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8" fillId="0" borderId="33" xfId="0" applyFont="1" applyBorder="1" applyAlignment="1">
      <alignment horizontal="right" vertical="top" wrapText="1"/>
    </xf>
    <xf numFmtId="0" fontId="28" fillId="0" borderId="30" xfId="0" applyFont="1" applyBorder="1" applyAlignment="1">
      <alignment horizontal="right" vertical="top" wrapText="1"/>
    </xf>
    <xf numFmtId="0" fontId="29" fillId="0" borderId="29" xfId="0" applyFont="1" applyBorder="1" applyAlignment="1">
      <alignment horizontal="justify" vertical="top" wrapText="1"/>
    </xf>
    <xf numFmtId="0" fontId="29" fillId="0" borderId="30" xfId="0" applyFont="1" applyBorder="1" applyAlignment="1">
      <alignment horizontal="right" vertical="top" wrapText="1"/>
    </xf>
    <xf numFmtId="0" fontId="28" fillId="0" borderId="29" xfId="0" applyFont="1" applyBorder="1" applyAlignment="1">
      <alignment horizontal="justify" vertical="top" wrapText="1"/>
    </xf>
    <xf numFmtId="0" fontId="28" fillId="0" borderId="0" xfId="0" applyFont="1" applyAlignment="1">
      <alignment horizontal="justify"/>
    </xf>
    <xf numFmtId="0" fontId="9" fillId="3" borderId="0" xfId="1" applyFont="1" applyFill="1"/>
    <xf numFmtId="0" fontId="15" fillId="3" borderId="0" xfId="1" applyFont="1" applyFill="1"/>
    <xf numFmtId="0" fontId="15" fillId="3" borderId="0" xfId="1" applyFill="1"/>
    <xf numFmtId="0" fontId="8" fillId="3" borderId="0" xfId="1" applyFont="1" applyFill="1" applyAlignment="1">
      <alignment horizontal="right"/>
    </xf>
    <xf numFmtId="0" fontId="16" fillId="3" borderId="0" xfId="1" applyFont="1" applyFill="1" applyBorder="1"/>
    <xf numFmtId="0" fontId="16" fillId="3" borderId="0" xfId="1" applyFont="1" applyFill="1" applyBorder="1" applyAlignment="1">
      <alignment horizontal="right"/>
    </xf>
    <xf numFmtId="0" fontId="16" fillId="3" borderId="0" xfId="1" applyFont="1" applyFill="1" applyAlignment="1">
      <alignment horizontal="right"/>
    </xf>
    <xf numFmtId="0" fontId="9" fillId="3" borderId="0" xfId="1" applyFont="1" applyFill="1" applyBorder="1" applyAlignment="1"/>
    <xf numFmtId="0" fontId="9" fillId="3" borderId="0" xfId="1" applyFont="1" applyFill="1" applyBorder="1" applyAlignment="1">
      <alignment horizontal="right"/>
    </xf>
    <xf numFmtId="49" fontId="8" fillId="3" borderId="0" xfId="1" applyNumberFormat="1" applyFont="1" applyFill="1" applyBorder="1" applyAlignment="1"/>
    <xf numFmtId="0" fontId="15" fillId="3" borderId="0" xfId="1" applyFill="1" applyBorder="1" applyAlignment="1">
      <alignment horizontal="right"/>
    </xf>
    <xf numFmtId="0" fontId="8" fillId="3" borderId="0" xfId="1" applyFont="1" applyFill="1" applyBorder="1" applyAlignment="1"/>
    <xf numFmtId="0" fontId="15" fillId="3" borderId="0" xfId="1" applyFill="1" applyBorder="1" applyAlignment="1"/>
    <xf numFmtId="1" fontId="9" fillId="3" borderId="0" xfId="1" applyNumberFormat="1" applyFont="1" applyFill="1" applyBorder="1" applyAlignment="1"/>
    <xf numFmtId="0" fontId="15" fillId="3" borderId="0" xfId="1" applyFill="1" applyBorder="1"/>
    <xf numFmtId="3" fontId="16" fillId="3" borderId="0" xfId="1" applyNumberFormat="1" applyFont="1" applyFill="1" applyBorder="1"/>
    <xf numFmtId="0" fontId="41" fillId="0" borderId="34" xfId="0" applyFont="1" applyFill="1" applyBorder="1" applyAlignment="1">
      <alignment horizontal="center" vertical="center" wrapText="1"/>
    </xf>
    <xf numFmtId="0" fontId="40" fillId="0" borderId="35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 applyProtection="1">
      <alignment horizontal="left" vertical="center" wrapText="1" indent="1"/>
      <protection locked="0"/>
    </xf>
    <xf numFmtId="3" fontId="42" fillId="0" borderId="40" xfId="0" applyNumberFormat="1" applyFont="1" applyFill="1" applyBorder="1" applyAlignment="1" applyProtection="1">
      <alignment horizontal="right" vertical="center"/>
    </xf>
    <xf numFmtId="3" fontId="42" fillId="0" borderId="41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43" fillId="0" borderId="12" xfId="0" applyFont="1" applyFill="1" applyBorder="1" applyAlignment="1">
      <alignment horizontal="left" vertical="center" indent="5"/>
    </xf>
    <xf numFmtId="3" fontId="45" fillId="0" borderId="23" xfId="0" applyNumberFormat="1" applyFont="1" applyFill="1" applyBorder="1" applyAlignment="1" applyProtection="1">
      <alignment horizontal="right" vertical="center"/>
      <protection locked="0"/>
    </xf>
    <xf numFmtId="3" fontId="45" fillId="0" borderId="8" xfId="0" applyNumberFormat="1" applyFont="1" applyFill="1" applyBorder="1" applyAlignment="1" applyProtection="1">
      <alignment horizontal="right" vertical="center"/>
      <protection locked="0"/>
    </xf>
    <xf numFmtId="3" fontId="42" fillId="0" borderId="21" xfId="0" applyNumberFormat="1" applyFont="1" applyFill="1" applyBorder="1" applyAlignment="1" applyProtection="1">
      <alignment horizontal="right" vertical="center"/>
    </xf>
    <xf numFmtId="3" fontId="45" fillId="0" borderId="25" xfId="0" applyNumberFormat="1" applyFont="1" applyFill="1" applyBorder="1" applyAlignment="1" applyProtection="1">
      <alignment horizontal="right" vertical="center"/>
      <protection locked="0"/>
    </xf>
    <xf numFmtId="0" fontId="46" fillId="0" borderId="12" xfId="0" applyFont="1" applyFill="1" applyBorder="1" applyAlignment="1">
      <alignment horizontal="left" vertical="center" indent="1"/>
    </xf>
    <xf numFmtId="0" fontId="0" fillId="0" borderId="42" xfId="0" applyFill="1" applyBorder="1" applyAlignment="1">
      <alignment horizontal="center" vertical="center"/>
    </xf>
    <xf numFmtId="0" fontId="46" fillId="0" borderId="43" xfId="0" applyFont="1" applyFill="1" applyBorder="1" applyAlignment="1">
      <alignment horizontal="left" vertical="center" indent="1"/>
    </xf>
    <xf numFmtId="3" fontId="45" fillId="0" borderId="44" xfId="0" applyNumberFormat="1" applyFont="1" applyFill="1" applyBorder="1" applyAlignment="1" applyProtection="1">
      <alignment horizontal="right" vertical="center"/>
      <protection locked="0"/>
    </xf>
    <xf numFmtId="3" fontId="42" fillId="0" borderId="29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3" fontId="42" fillId="0" borderId="6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3" fillId="0" borderId="13" xfId="0" applyFont="1" applyFill="1" applyBorder="1" applyAlignment="1">
      <alignment horizontal="left" vertical="center" indent="5"/>
    </xf>
    <xf numFmtId="0" fontId="0" fillId="0" borderId="14" xfId="0" applyBorder="1"/>
    <xf numFmtId="0" fontId="0" fillId="0" borderId="40" xfId="0" applyBorder="1"/>
    <xf numFmtId="3" fontId="0" fillId="0" borderId="40" xfId="0" applyNumberFormat="1" applyBorder="1"/>
    <xf numFmtId="0" fontId="0" fillId="0" borderId="23" xfId="0" applyBorder="1"/>
    <xf numFmtId="0" fontId="47" fillId="0" borderId="23" xfId="0" applyFont="1" applyBorder="1"/>
    <xf numFmtId="3" fontId="47" fillId="0" borderId="23" xfId="0" applyNumberFormat="1" applyFont="1" applyBorder="1"/>
    <xf numFmtId="0" fontId="0" fillId="0" borderId="22" xfId="0" applyBorder="1"/>
    <xf numFmtId="0" fontId="0" fillId="0" borderId="24" xfId="0" applyBorder="1"/>
    <xf numFmtId="0" fontId="8" fillId="0" borderId="23" xfId="0" applyFont="1" applyBorder="1"/>
    <xf numFmtId="0" fontId="48" fillId="0" borderId="23" xfId="0" applyFont="1" applyBorder="1"/>
    <xf numFmtId="0" fontId="0" fillId="0" borderId="27" xfId="0" applyBorder="1"/>
    <xf numFmtId="0" fontId="8" fillId="0" borderId="40" xfId="0" applyFont="1" applyBorder="1"/>
    <xf numFmtId="0" fontId="8" fillId="0" borderId="44" xfId="0" applyFont="1" applyBorder="1"/>
    <xf numFmtId="0" fontId="48" fillId="0" borderId="44" xfId="0" applyFont="1" applyBorder="1"/>
    <xf numFmtId="3" fontId="48" fillId="0" borderId="29" xfId="0" applyNumberFormat="1" applyFont="1" applyBorder="1"/>
    <xf numFmtId="3" fontId="48" fillId="0" borderId="14" xfId="0" applyNumberFormat="1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29" fillId="0" borderId="28" xfId="0" applyFont="1" applyBorder="1" applyAlignment="1">
      <alignment horizontal="justify" vertical="top" wrapText="1"/>
    </xf>
    <xf numFmtId="0" fontId="29" fillId="0" borderId="29" xfId="0" applyFont="1" applyBorder="1" applyAlignment="1">
      <alignment horizontal="justify" vertical="top" wrapText="1"/>
    </xf>
    <xf numFmtId="0" fontId="21" fillId="3" borderId="0" xfId="1" applyFont="1" applyFill="1" applyAlignment="1">
      <alignment horizontal="center"/>
    </xf>
    <xf numFmtId="0" fontId="9" fillId="0" borderId="0" xfId="1" applyFont="1" applyAlignment="1">
      <alignment horizontal="left"/>
    </xf>
    <xf numFmtId="0" fontId="9" fillId="0" borderId="17" xfId="0" applyFont="1" applyBorder="1" applyAlignment="1"/>
    <xf numFmtId="0" fontId="9" fillId="0" borderId="18" xfId="0" applyFont="1" applyBorder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28" fillId="0" borderId="0" xfId="0" applyFont="1" applyAlignment="1">
      <alignment horizontal="justify" vertical="center"/>
    </xf>
    <xf numFmtId="0" fontId="0" fillId="0" borderId="0" xfId="0" applyAlignment="1"/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3" fillId="0" borderId="17" xfId="0" applyFont="1" applyBorder="1" applyAlignment="1">
      <alignment horizontal="justify" vertical="center" wrapText="1"/>
    </xf>
    <xf numFmtId="0" fontId="33" fillId="0" borderId="19" xfId="0" applyFont="1" applyBorder="1" applyAlignment="1">
      <alignment horizontal="justify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34" fillId="0" borderId="17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justify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6" fillId="0" borderId="0" xfId="0" applyFont="1" applyAlignment="1"/>
    <xf numFmtId="0" fontId="33" fillId="0" borderId="3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40" fillId="0" borderId="0" xfId="0" applyFont="1" applyFill="1" applyAlignment="1" applyProtection="1">
      <alignment horizontal="center" vertical="top" wrapText="1"/>
      <protection locked="0"/>
    </xf>
    <xf numFmtId="0" fontId="9" fillId="0" borderId="0" xfId="0" applyFont="1" applyAlignment="1"/>
    <xf numFmtId="0" fontId="0" fillId="0" borderId="22" xfId="0" applyBorder="1" applyAlignment="1"/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Layout" topLeftCell="B1" zoomScaleNormal="100" workbookViewId="0">
      <selection activeCell="I3" sqref="I3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7.42578125" customWidth="1"/>
    <col min="5" max="5" width="6.140625" customWidth="1"/>
    <col min="6" max="6" width="6.5703125" customWidth="1"/>
    <col min="8" max="8" width="12.5703125" customWidth="1"/>
    <col min="9" max="9" width="13.5703125" customWidth="1"/>
  </cols>
  <sheetData>
    <row r="1" spans="1:9" ht="18.75" x14ac:dyDescent="0.3">
      <c r="B1" s="272" t="s">
        <v>329</v>
      </c>
      <c r="C1" s="272"/>
      <c r="D1" s="272"/>
      <c r="E1" s="272"/>
      <c r="F1" s="272"/>
      <c r="G1" s="272"/>
    </row>
    <row r="2" spans="1:9" ht="18.75" x14ac:dyDescent="0.3">
      <c r="B2" s="272" t="s">
        <v>330</v>
      </c>
      <c r="C2" s="272"/>
      <c r="D2" s="272"/>
      <c r="E2" s="272"/>
      <c r="F2" s="272"/>
      <c r="G2" s="272"/>
    </row>
    <row r="3" spans="1:9" ht="15.75" thickBot="1" x14ac:dyDescent="0.3">
      <c r="F3" s="280" t="s">
        <v>160</v>
      </c>
      <c r="G3" s="280"/>
      <c r="I3" s="113"/>
    </row>
    <row r="4" spans="1:9" ht="13.5" customHeight="1" thickBot="1" x14ac:dyDescent="0.3">
      <c r="A4" s="273"/>
      <c r="B4" s="274" t="s">
        <v>0</v>
      </c>
      <c r="C4" s="276" t="s">
        <v>1</v>
      </c>
      <c r="D4" s="278" t="s">
        <v>331</v>
      </c>
      <c r="E4" s="278"/>
      <c r="F4" s="278"/>
      <c r="G4" s="279"/>
      <c r="H4" s="118" t="s">
        <v>332</v>
      </c>
      <c r="I4" s="102" t="s">
        <v>170</v>
      </c>
    </row>
    <row r="5" spans="1:9" ht="32.25" customHeight="1" x14ac:dyDescent="0.25">
      <c r="A5" s="273"/>
      <c r="B5" s="275"/>
      <c r="C5" s="277"/>
      <c r="D5" s="28" t="s">
        <v>2</v>
      </c>
      <c r="E5" s="28" t="s">
        <v>3</v>
      </c>
      <c r="F5" s="28" t="s">
        <v>4</v>
      </c>
      <c r="G5" s="73" t="s">
        <v>5</v>
      </c>
      <c r="H5" s="101" t="s">
        <v>171</v>
      </c>
      <c r="I5" s="101" t="s">
        <v>171</v>
      </c>
    </row>
    <row r="6" spans="1:9" ht="12.75" customHeight="1" x14ac:dyDescent="0.25">
      <c r="A6" s="1"/>
      <c r="B6" s="64" t="s">
        <v>82</v>
      </c>
      <c r="C6" s="41" t="s">
        <v>11</v>
      </c>
      <c r="D6" s="41">
        <v>13610</v>
      </c>
      <c r="E6" s="41"/>
      <c r="F6" s="41"/>
      <c r="G6" s="96">
        <f>SUM(D6:F6)</f>
        <v>13610</v>
      </c>
      <c r="H6" s="44">
        <v>14627</v>
      </c>
      <c r="I6" s="44">
        <v>14627</v>
      </c>
    </row>
    <row r="7" spans="1:9" ht="12.75" customHeight="1" x14ac:dyDescent="0.25">
      <c r="A7" s="2"/>
      <c r="B7" s="64" t="s">
        <v>83</v>
      </c>
      <c r="C7" s="41" t="s">
        <v>8</v>
      </c>
      <c r="D7" s="41">
        <v>10592</v>
      </c>
      <c r="E7" s="41"/>
      <c r="F7" s="41"/>
      <c r="G7" s="96">
        <f>SUM(D7:F7)</f>
        <v>10592</v>
      </c>
      <c r="H7" s="44">
        <v>10599</v>
      </c>
      <c r="I7" s="44">
        <v>10599</v>
      </c>
    </row>
    <row r="8" spans="1:9" ht="21" customHeight="1" x14ac:dyDescent="0.25">
      <c r="A8" s="2"/>
      <c r="B8" s="64" t="s">
        <v>84</v>
      </c>
      <c r="C8" s="41" t="s">
        <v>9</v>
      </c>
      <c r="D8" s="41">
        <v>9174</v>
      </c>
      <c r="E8" s="41"/>
      <c r="F8" s="41"/>
      <c r="G8" s="96">
        <f t="shared" ref="G8:G11" si="0">SUM(D8:F8)</f>
        <v>9174</v>
      </c>
      <c r="H8" s="44">
        <v>9657</v>
      </c>
      <c r="I8" s="44">
        <v>9657</v>
      </c>
    </row>
    <row r="9" spans="1:9" ht="12.75" customHeight="1" x14ac:dyDescent="0.25">
      <c r="A9" s="2"/>
      <c r="B9" s="64" t="s">
        <v>85</v>
      </c>
      <c r="C9" s="41" t="s">
        <v>10</v>
      </c>
      <c r="D9" s="41">
        <v>1200</v>
      </c>
      <c r="E9" s="41"/>
      <c r="F9" s="41"/>
      <c r="G9" s="96">
        <f t="shared" si="0"/>
        <v>1200</v>
      </c>
      <c r="H9" s="44">
        <v>1200</v>
      </c>
      <c r="I9" s="44">
        <v>1200</v>
      </c>
    </row>
    <row r="10" spans="1:9" ht="12.75" customHeight="1" x14ac:dyDescent="0.25">
      <c r="A10" s="2"/>
      <c r="B10" s="64" t="s">
        <v>7</v>
      </c>
      <c r="C10" s="41" t="s">
        <v>12</v>
      </c>
      <c r="D10" s="41"/>
      <c r="E10" s="41"/>
      <c r="F10" s="41"/>
      <c r="G10" s="96">
        <f t="shared" si="0"/>
        <v>0</v>
      </c>
      <c r="H10" s="44">
        <v>3303</v>
      </c>
      <c r="I10" s="44">
        <v>3303</v>
      </c>
    </row>
    <row r="11" spans="1:9" ht="12.75" customHeight="1" x14ac:dyDescent="0.25">
      <c r="A11" s="2"/>
      <c r="B11" s="64" t="s">
        <v>86</v>
      </c>
      <c r="C11" s="41" t="s">
        <v>13</v>
      </c>
      <c r="D11" s="41"/>
      <c r="E11" s="41"/>
      <c r="F11" s="41"/>
      <c r="G11" s="96">
        <f t="shared" si="0"/>
        <v>0</v>
      </c>
      <c r="H11" s="44"/>
      <c r="I11" s="44"/>
    </row>
    <row r="12" spans="1:9" ht="12.75" customHeight="1" x14ac:dyDescent="0.25">
      <c r="A12" s="2"/>
      <c r="B12" s="48" t="s">
        <v>162</v>
      </c>
      <c r="C12" s="42" t="s">
        <v>6</v>
      </c>
      <c r="D12" s="42">
        <f>SUM(D6,D7:D11)</f>
        <v>34576</v>
      </c>
      <c r="E12" s="42">
        <f>SUM(E6:E11)</f>
        <v>0</v>
      </c>
      <c r="F12" s="42">
        <f>SUM(F6:F11)</f>
        <v>0</v>
      </c>
      <c r="G12" s="97">
        <f>SUM(G6:G11)</f>
        <v>34576</v>
      </c>
      <c r="H12" s="63">
        <f>+H6+H7+H8+H9+H10+H11</f>
        <v>39386</v>
      </c>
      <c r="I12" s="63">
        <f>I6+I7+I8+I9+I10+I11</f>
        <v>39386</v>
      </c>
    </row>
    <row r="13" spans="1:9" ht="23.25" customHeight="1" x14ac:dyDescent="0.25">
      <c r="A13" s="2"/>
      <c r="B13" s="64" t="s">
        <v>87</v>
      </c>
      <c r="C13" s="41" t="s">
        <v>15</v>
      </c>
      <c r="D13" s="41"/>
      <c r="E13" s="41"/>
      <c r="F13" s="41"/>
      <c r="G13" s="96">
        <f>SUM(D13:F13)</f>
        <v>0</v>
      </c>
      <c r="H13" s="44"/>
      <c r="I13" s="44"/>
    </row>
    <row r="14" spans="1:9" ht="21.75" customHeight="1" x14ac:dyDescent="0.25">
      <c r="A14" s="2"/>
      <c r="B14" s="64" t="s">
        <v>88</v>
      </c>
      <c r="C14" s="41" t="s">
        <v>89</v>
      </c>
      <c r="D14" s="41"/>
      <c r="E14" s="41"/>
      <c r="F14" s="41"/>
      <c r="G14" s="96">
        <f>SUM(D14:F14)</f>
        <v>0</v>
      </c>
      <c r="H14" s="44"/>
      <c r="I14" s="44"/>
    </row>
    <row r="15" spans="1:9" ht="12.75" customHeight="1" x14ac:dyDescent="0.25">
      <c r="A15" s="2"/>
      <c r="B15" s="64" t="s">
        <v>18</v>
      </c>
      <c r="C15" s="41" t="s">
        <v>16</v>
      </c>
      <c r="D15" s="41">
        <v>28530</v>
      </c>
      <c r="E15" s="41"/>
      <c r="F15" s="41"/>
      <c r="G15" s="96">
        <f>SUM(D15:F15)</f>
        <v>28530</v>
      </c>
      <c r="H15" s="44">
        <v>40644</v>
      </c>
      <c r="I15" s="44">
        <v>40644</v>
      </c>
    </row>
    <row r="16" spans="1:9" ht="12.75" customHeight="1" x14ac:dyDescent="0.25">
      <c r="A16" s="2"/>
      <c r="B16" s="48" t="s">
        <v>163</v>
      </c>
      <c r="C16" s="42" t="s">
        <v>14</v>
      </c>
      <c r="D16" s="42">
        <f>D12+D15</f>
        <v>63106</v>
      </c>
      <c r="E16" s="42">
        <f>SUM(E13:E15)</f>
        <v>0</v>
      </c>
      <c r="F16" s="42">
        <f>SUM(F13:F15)</f>
        <v>0</v>
      </c>
      <c r="G16" s="97">
        <f>G12+G15</f>
        <v>63106</v>
      </c>
      <c r="H16" s="63">
        <f>H12+H13+H14+H15</f>
        <v>80030</v>
      </c>
      <c r="I16" s="63">
        <f>I12+I13+I14+I15</f>
        <v>80030</v>
      </c>
    </row>
    <row r="17" spans="1:9" ht="12.75" customHeight="1" x14ac:dyDescent="0.25">
      <c r="A17" s="2"/>
      <c r="B17" s="64" t="s">
        <v>90</v>
      </c>
      <c r="C17" s="41" t="s">
        <v>91</v>
      </c>
      <c r="D17" s="41"/>
      <c r="E17" s="41"/>
      <c r="F17" s="41"/>
      <c r="G17" s="96">
        <f>SUM(D17:F17)</f>
        <v>0</v>
      </c>
      <c r="H17" s="44">
        <v>1000</v>
      </c>
      <c r="I17" s="44">
        <v>1000</v>
      </c>
    </row>
    <row r="18" spans="1:9" ht="21.75" customHeight="1" x14ac:dyDescent="0.25">
      <c r="A18" s="2"/>
      <c r="B18" s="64" t="s">
        <v>92</v>
      </c>
      <c r="C18" s="41" t="s">
        <v>21</v>
      </c>
      <c r="D18" s="41"/>
      <c r="E18" s="41"/>
      <c r="F18" s="41"/>
      <c r="G18" s="96">
        <f>SUM(D18:F18)</f>
        <v>0</v>
      </c>
      <c r="H18" s="44"/>
      <c r="I18" s="44">
        <v>0</v>
      </c>
    </row>
    <row r="19" spans="1:9" ht="12.75" customHeight="1" x14ac:dyDescent="0.25">
      <c r="A19" s="2"/>
      <c r="B19" s="64" t="s">
        <v>17</v>
      </c>
      <c r="C19" s="41" t="s">
        <v>22</v>
      </c>
      <c r="D19" s="41">
        <v>0</v>
      </c>
      <c r="E19" s="41"/>
      <c r="F19" s="41"/>
      <c r="G19" s="96">
        <f>SUM(D19:F19)</f>
        <v>0</v>
      </c>
      <c r="H19" s="44">
        <v>11355</v>
      </c>
      <c r="I19" s="44">
        <v>11354</v>
      </c>
    </row>
    <row r="20" spans="1:9" ht="12.75" customHeight="1" x14ac:dyDescent="0.25">
      <c r="A20" s="2"/>
      <c r="B20" s="48" t="s">
        <v>164</v>
      </c>
      <c r="C20" s="42" t="s">
        <v>20</v>
      </c>
      <c r="D20" s="42">
        <f>SUM(D17,D18,D19)</f>
        <v>0</v>
      </c>
      <c r="E20" s="42">
        <f>SUM(E17:E19)</f>
        <v>0</v>
      </c>
      <c r="F20" s="42">
        <f>SUM(F17:F19)</f>
        <v>0</v>
      </c>
      <c r="G20" s="97">
        <f>SUM(G17:G19)</f>
        <v>0</v>
      </c>
      <c r="H20" s="63">
        <f>H17+H18+H19</f>
        <v>12355</v>
      </c>
      <c r="I20" s="63">
        <f>I17+I18+I19</f>
        <v>12354</v>
      </c>
    </row>
    <row r="21" spans="1:9" ht="12.75" customHeight="1" x14ac:dyDescent="0.25">
      <c r="A21" s="2"/>
      <c r="B21" s="64" t="s">
        <v>93</v>
      </c>
      <c r="C21" s="41" t="s">
        <v>24</v>
      </c>
      <c r="D21" s="41">
        <v>1450</v>
      </c>
      <c r="E21" s="41"/>
      <c r="F21" s="41"/>
      <c r="G21" s="96">
        <f>SUM(D21:F21)</f>
        <v>1450</v>
      </c>
      <c r="H21" s="44">
        <v>1450</v>
      </c>
      <c r="I21" s="44">
        <v>1469</v>
      </c>
    </row>
    <row r="22" spans="1:9" ht="12.75" customHeight="1" x14ac:dyDescent="0.25">
      <c r="A22" s="2"/>
      <c r="B22" s="64" t="s">
        <v>94</v>
      </c>
      <c r="C22" s="41" t="s">
        <v>25</v>
      </c>
      <c r="D22" s="41">
        <v>1500</v>
      </c>
      <c r="E22" s="41"/>
      <c r="F22" s="41"/>
      <c r="G22" s="96">
        <f>SUM(D22:F22)</f>
        <v>1500</v>
      </c>
      <c r="H22" s="44">
        <v>1500</v>
      </c>
      <c r="I22" s="44"/>
    </row>
    <row r="23" spans="1:9" ht="12.75" customHeight="1" x14ac:dyDescent="0.25">
      <c r="A23" s="2"/>
      <c r="B23" s="64" t="s">
        <v>95</v>
      </c>
      <c r="C23" s="41" t="s">
        <v>96</v>
      </c>
      <c r="D23" s="41"/>
      <c r="E23" s="41"/>
      <c r="F23" s="41"/>
      <c r="G23" s="96">
        <f t="shared" ref="G23:G26" si="1">SUM(D23:F23)</f>
        <v>0</v>
      </c>
      <c r="H23" s="44"/>
      <c r="I23" s="44">
        <v>1969</v>
      </c>
    </row>
    <row r="24" spans="1:9" ht="12.75" customHeight="1" x14ac:dyDescent="0.25">
      <c r="A24" s="2"/>
      <c r="B24" s="64" t="s">
        <v>19</v>
      </c>
      <c r="C24" s="41" t="s">
        <v>26</v>
      </c>
      <c r="D24" s="41">
        <v>600</v>
      </c>
      <c r="E24" s="41"/>
      <c r="F24" s="41"/>
      <c r="G24" s="96">
        <f t="shared" si="1"/>
        <v>600</v>
      </c>
      <c r="H24" s="44">
        <v>600</v>
      </c>
      <c r="I24" s="44">
        <v>626</v>
      </c>
    </row>
    <row r="25" spans="1:9" ht="12.75" customHeight="1" x14ac:dyDescent="0.25">
      <c r="A25" s="2"/>
      <c r="B25" s="64" t="s">
        <v>172</v>
      </c>
      <c r="C25" s="41" t="s">
        <v>173</v>
      </c>
      <c r="D25" s="41"/>
      <c r="E25" s="41"/>
      <c r="F25" s="41"/>
      <c r="G25" s="96">
        <f t="shared" si="1"/>
        <v>0</v>
      </c>
      <c r="H25" s="44"/>
      <c r="I25" s="44"/>
    </row>
    <row r="26" spans="1:9" ht="12.75" customHeight="1" x14ac:dyDescent="0.25">
      <c r="A26" s="2"/>
      <c r="B26" s="64" t="s">
        <v>97</v>
      </c>
      <c r="C26" s="41" t="s">
        <v>27</v>
      </c>
      <c r="D26" s="41">
        <v>50</v>
      </c>
      <c r="E26" s="41"/>
      <c r="F26" s="41"/>
      <c r="G26" s="96">
        <f t="shared" si="1"/>
        <v>50</v>
      </c>
      <c r="H26" s="44">
        <v>50</v>
      </c>
      <c r="I26" s="44">
        <v>23</v>
      </c>
    </row>
    <row r="27" spans="1:9" ht="12.75" customHeight="1" x14ac:dyDescent="0.25">
      <c r="A27" s="2"/>
      <c r="B27" s="48" t="s">
        <v>150</v>
      </c>
      <c r="C27" s="42" t="s">
        <v>23</v>
      </c>
      <c r="D27" s="42">
        <f>SUM(D21:D26)</f>
        <v>3600</v>
      </c>
      <c r="E27" s="42">
        <f>SUM(E21:E26)</f>
        <v>0</v>
      </c>
      <c r="F27" s="42">
        <f>SUM(F21:F26)</f>
        <v>0</v>
      </c>
      <c r="G27" s="97">
        <f>SUM(G21:G26)</f>
        <v>3600</v>
      </c>
      <c r="H27" s="63">
        <f>H21+H22+H23+H24+H25+H26</f>
        <v>3600</v>
      </c>
      <c r="I27" s="63">
        <f>I21+I22+I23+I24+I25+I26</f>
        <v>4087</v>
      </c>
    </row>
    <row r="28" spans="1:9" ht="12.75" customHeight="1" x14ac:dyDescent="0.25">
      <c r="A28" s="2"/>
      <c r="B28" s="65" t="s">
        <v>98</v>
      </c>
      <c r="C28" s="41" t="s">
        <v>34</v>
      </c>
      <c r="D28" s="41">
        <v>500</v>
      </c>
      <c r="E28" s="41"/>
      <c r="F28" s="41"/>
      <c r="G28" s="82">
        <f>SUM(D28:F28)</f>
        <v>500</v>
      </c>
      <c r="H28" s="44">
        <v>502</v>
      </c>
      <c r="I28" s="44">
        <v>276</v>
      </c>
    </row>
    <row r="29" spans="1:9" ht="12.75" customHeight="1" x14ac:dyDescent="0.25">
      <c r="A29" s="2"/>
      <c r="B29" s="65" t="s">
        <v>28</v>
      </c>
      <c r="C29" s="41" t="s">
        <v>35</v>
      </c>
      <c r="D29" s="41">
        <v>60</v>
      </c>
      <c r="E29" s="41"/>
      <c r="F29" s="41"/>
      <c r="G29" s="82">
        <f>SUM(D29:F29)</f>
        <v>60</v>
      </c>
      <c r="H29" s="44">
        <v>1060</v>
      </c>
      <c r="I29" s="44">
        <v>1048</v>
      </c>
    </row>
    <row r="30" spans="1:9" ht="12.75" customHeight="1" x14ac:dyDescent="0.25">
      <c r="A30" s="2"/>
      <c r="B30" s="65" t="s">
        <v>99</v>
      </c>
      <c r="C30" s="41" t="s">
        <v>36</v>
      </c>
      <c r="D30" s="41"/>
      <c r="E30" s="41"/>
      <c r="F30" s="41"/>
      <c r="G30" s="82">
        <f t="shared" ref="G30:G36" si="2">SUM(D30:F30)</f>
        <v>0</v>
      </c>
      <c r="H30" s="44"/>
      <c r="I30" s="44">
        <v>0</v>
      </c>
    </row>
    <row r="31" spans="1:9" ht="12.75" customHeight="1" x14ac:dyDescent="0.25">
      <c r="A31" s="2"/>
      <c r="B31" s="65" t="s">
        <v>29</v>
      </c>
      <c r="C31" s="41" t="s">
        <v>37</v>
      </c>
      <c r="D31" s="41">
        <v>200</v>
      </c>
      <c r="E31" s="41"/>
      <c r="F31" s="41"/>
      <c r="G31" s="82">
        <f t="shared" si="2"/>
        <v>200</v>
      </c>
      <c r="H31" s="44">
        <v>200</v>
      </c>
      <c r="I31" s="44">
        <v>0</v>
      </c>
    </row>
    <row r="32" spans="1:9" ht="12.75" customHeight="1" x14ac:dyDescent="0.25">
      <c r="A32" s="2"/>
      <c r="B32" s="65" t="s">
        <v>30</v>
      </c>
      <c r="C32" s="41" t="s">
        <v>38</v>
      </c>
      <c r="D32" s="41">
        <v>600</v>
      </c>
      <c r="E32" s="41"/>
      <c r="F32" s="41"/>
      <c r="G32" s="82">
        <f t="shared" si="2"/>
        <v>600</v>
      </c>
      <c r="H32" s="44">
        <v>750</v>
      </c>
      <c r="I32" s="44">
        <v>724</v>
      </c>
    </row>
    <row r="33" spans="1:9" ht="12.75" customHeight="1" x14ac:dyDescent="0.25">
      <c r="A33" s="2"/>
      <c r="B33" s="65" t="s">
        <v>100</v>
      </c>
      <c r="C33" s="41" t="s">
        <v>39</v>
      </c>
      <c r="D33" s="41">
        <v>400</v>
      </c>
      <c r="E33" s="41"/>
      <c r="F33" s="41"/>
      <c r="G33" s="82">
        <f t="shared" si="2"/>
        <v>400</v>
      </c>
      <c r="H33" s="44">
        <v>400</v>
      </c>
      <c r="I33" s="44">
        <v>553</v>
      </c>
    </row>
    <row r="34" spans="1:9" ht="12.75" customHeight="1" x14ac:dyDescent="0.25">
      <c r="A34" s="2"/>
      <c r="B34" s="65" t="s">
        <v>101</v>
      </c>
      <c r="C34" s="41" t="s">
        <v>102</v>
      </c>
      <c r="D34" s="41"/>
      <c r="E34" s="41"/>
      <c r="F34" s="41"/>
      <c r="G34" s="82">
        <f t="shared" si="2"/>
        <v>0</v>
      </c>
      <c r="H34" s="44">
        <v>170</v>
      </c>
      <c r="I34" s="44">
        <v>0</v>
      </c>
    </row>
    <row r="35" spans="1:9" ht="12.75" customHeight="1" x14ac:dyDescent="0.25">
      <c r="A35" s="2"/>
      <c r="B35" s="65" t="s">
        <v>31</v>
      </c>
      <c r="C35" s="41" t="s">
        <v>319</v>
      </c>
      <c r="D35" s="41"/>
      <c r="E35" s="41"/>
      <c r="F35" s="41"/>
      <c r="G35" s="82">
        <f t="shared" si="2"/>
        <v>0</v>
      </c>
      <c r="H35" s="44">
        <v>0</v>
      </c>
      <c r="I35" s="44">
        <v>0</v>
      </c>
    </row>
    <row r="36" spans="1:9" ht="12.75" customHeight="1" x14ac:dyDescent="0.25">
      <c r="A36" s="2"/>
      <c r="B36" s="65" t="s">
        <v>32</v>
      </c>
      <c r="C36" s="41" t="s">
        <v>288</v>
      </c>
      <c r="D36" s="41">
        <v>0</v>
      </c>
      <c r="E36" s="41"/>
      <c r="F36" s="41"/>
      <c r="G36" s="82">
        <f t="shared" si="2"/>
        <v>0</v>
      </c>
      <c r="H36" s="44">
        <v>30</v>
      </c>
      <c r="I36" s="44">
        <v>30</v>
      </c>
    </row>
    <row r="37" spans="1:9" ht="12.75" customHeight="1" x14ac:dyDescent="0.25">
      <c r="A37" s="2"/>
      <c r="B37" s="49" t="s">
        <v>151</v>
      </c>
      <c r="C37" s="42" t="s">
        <v>33</v>
      </c>
      <c r="D37" s="42">
        <f>SUM(D28:D36)</f>
        <v>1760</v>
      </c>
      <c r="E37" s="42">
        <f>SUM(E28:E36)</f>
        <v>0</v>
      </c>
      <c r="F37" s="42">
        <f>SUM(F28:F36)</f>
        <v>0</v>
      </c>
      <c r="G37" s="84">
        <f>SUM(G28:G36)</f>
        <v>1760</v>
      </c>
      <c r="H37" s="63">
        <f>H28+H29+H30+H31+H32+H33+H34+H35+H36</f>
        <v>3112</v>
      </c>
      <c r="I37" s="63">
        <f>I28+I29+I30+I31+I32+I33+I34+I35+I36</f>
        <v>2631</v>
      </c>
    </row>
    <row r="38" spans="1:9" ht="12.75" customHeight="1" x14ac:dyDescent="0.25">
      <c r="A38" s="2"/>
      <c r="B38" s="65" t="s">
        <v>41</v>
      </c>
      <c r="C38" s="41" t="s">
        <v>103</v>
      </c>
      <c r="D38" s="41"/>
      <c r="E38" s="41"/>
      <c r="F38" s="41"/>
      <c r="G38" s="82">
        <f>SUM(D38:F38)</f>
        <v>0</v>
      </c>
      <c r="H38" s="44"/>
      <c r="I38" s="44"/>
    </row>
    <row r="39" spans="1:9" ht="12.75" customHeight="1" x14ac:dyDescent="0.25">
      <c r="A39" s="2"/>
      <c r="B39" s="65" t="s">
        <v>42</v>
      </c>
      <c r="C39" s="41" t="s">
        <v>104</v>
      </c>
      <c r="D39" s="41"/>
      <c r="E39" s="41"/>
      <c r="F39" s="41"/>
      <c r="G39" s="82">
        <f>SUM(D39:F39)</f>
        <v>0</v>
      </c>
      <c r="H39" s="44"/>
      <c r="I39" s="44"/>
    </row>
    <row r="40" spans="1:9" ht="12.75" customHeight="1" x14ac:dyDescent="0.25">
      <c r="A40" s="2"/>
      <c r="B40" s="65" t="s">
        <v>105</v>
      </c>
      <c r="C40" s="41" t="s">
        <v>106</v>
      </c>
      <c r="D40" s="41"/>
      <c r="E40" s="41"/>
      <c r="F40" s="41"/>
      <c r="G40" s="82">
        <f>SUM(D40:F40)</f>
        <v>0</v>
      </c>
      <c r="H40" s="44"/>
      <c r="I40" s="44"/>
    </row>
    <row r="41" spans="1:9" ht="12.75" customHeight="1" x14ac:dyDescent="0.25">
      <c r="A41" s="2"/>
      <c r="B41" s="48" t="s">
        <v>152</v>
      </c>
      <c r="C41" s="42" t="s">
        <v>107</v>
      </c>
      <c r="D41" s="42">
        <f>SUM(D38:D40)</f>
        <v>0</v>
      </c>
      <c r="E41" s="42">
        <f>SUM(E38:E40)</f>
        <v>0</v>
      </c>
      <c r="F41" s="42">
        <f>SUM(F38:F40)</f>
        <v>0</v>
      </c>
      <c r="G41" s="97">
        <f>SUM(G38:G40)</f>
        <v>0</v>
      </c>
      <c r="H41" s="63">
        <v>0</v>
      </c>
      <c r="I41" s="63">
        <v>0</v>
      </c>
    </row>
    <row r="42" spans="1:9" ht="21.75" customHeight="1" x14ac:dyDescent="0.25">
      <c r="A42" s="2"/>
      <c r="B42" s="64" t="s">
        <v>108</v>
      </c>
      <c r="C42" s="41" t="s">
        <v>289</v>
      </c>
      <c r="D42" s="41"/>
      <c r="E42" s="41"/>
      <c r="F42" s="41"/>
      <c r="G42" s="96">
        <f>SUM(D42:F42)</f>
        <v>0</v>
      </c>
      <c r="H42" s="44"/>
      <c r="I42" s="44"/>
    </row>
    <row r="43" spans="1:9" ht="12.75" customHeight="1" x14ac:dyDescent="0.25">
      <c r="A43" s="2"/>
      <c r="B43" s="65" t="s">
        <v>290</v>
      </c>
      <c r="C43" s="41" t="s">
        <v>291</v>
      </c>
      <c r="D43" s="41"/>
      <c r="E43" s="41"/>
      <c r="F43" s="41"/>
      <c r="G43" s="82">
        <f>SUM(D43:F43)</f>
        <v>0</v>
      </c>
      <c r="H43" s="44"/>
      <c r="I43" s="44"/>
    </row>
    <row r="44" spans="1:9" ht="12.75" customHeight="1" x14ac:dyDescent="0.25">
      <c r="A44" s="2"/>
      <c r="B44" s="48" t="s">
        <v>153</v>
      </c>
      <c r="C44" s="42" t="s">
        <v>112</v>
      </c>
      <c r="D44" s="42">
        <f>SUM(D42:D43)</f>
        <v>0</v>
      </c>
      <c r="E44" s="42">
        <f>SUM(E42:E43)</f>
        <v>0</v>
      </c>
      <c r="F44" s="42">
        <f>SUM(F42:F43)</f>
        <v>0</v>
      </c>
      <c r="G44" s="97">
        <f>SUM(G42:G43)</f>
        <v>0</v>
      </c>
      <c r="H44" s="63">
        <f>H42+H43</f>
        <v>0</v>
      </c>
      <c r="I44" s="63">
        <f>I42+I43</f>
        <v>0</v>
      </c>
    </row>
    <row r="45" spans="1:9" ht="21.75" customHeight="1" x14ac:dyDescent="0.25">
      <c r="A45" s="2"/>
      <c r="B45" s="64" t="s">
        <v>113</v>
      </c>
      <c r="C45" s="41" t="s">
        <v>292</v>
      </c>
      <c r="D45" s="41"/>
      <c r="E45" s="41"/>
      <c r="F45" s="41"/>
      <c r="G45" s="96">
        <f>SUM(D45:F45)</f>
        <v>0</v>
      </c>
      <c r="H45" s="44"/>
      <c r="I45" s="44"/>
    </row>
    <row r="46" spans="1:9" ht="12.75" customHeight="1" x14ac:dyDescent="0.25">
      <c r="A46" s="2"/>
      <c r="B46" s="65" t="s">
        <v>115</v>
      </c>
      <c r="C46" s="41" t="s">
        <v>293</v>
      </c>
      <c r="D46" s="41"/>
      <c r="E46" s="41"/>
      <c r="F46" s="41"/>
      <c r="G46" s="82">
        <f>SUM(D46:F46)</f>
        <v>0</v>
      </c>
      <c r="H46" s="44"/>
      <c r="I46" s="44"/>
    </row>
    <row r="47" spans="1:9" ht="12.75" customHeight="1" x14ac:dyDescent="0.25">
      <c r="A47" s="2"/>
      <c r="B47" s="48" t="s">
        <v>154</v>
      </c>
      <c r="C47" s="42" t="s">
        <v>117</v>
      </c>
      <c r="D47" s="42">
        <f>SUM(D45:D46)</f>
        <v>0</v>
      </c>
      <c r="E47" s="42">
        <f>SUM(E45:E46)</f>
        <v>0</v>
      </c>
      <c r="F47" s="42">
        <f>SUM(F45:F46)</f>
        <v>0</v>
      </c>
      <c r="G47" s="97">
        <f>SUM(G45:G46)</f>
        <v>0</v>
      </c>
      <c r="H47" s="63">
        <f>H45+H46</f>
        <v>0</v>
      </c>
      <c r="I47" s="63">
        <f>I45+I46</f>
        <v>0</v>
      </c>
    </row>
    <row r="48" spans="1:9" ht="12.75" customHeight="1" x14ac:dyDescent="0.25">
      <c r="A48" s="2"/>
      <c r="B48" s="49" t="s">
        <v>155</v>
      </c>
      <c r="C48" s="42" t="s">
        <v>118</v>
      </c>
      <c r="D48" s="42">
        <f>D16+D20+D27+D37+D41+D44+D47</f>
        <v>68466</v>
      </c>
      <c r="E48" s="42">
        <f>SUM(E47,E44,E41,E37,E27,E20,E16,E12)</f>
        <v>0</v>
      </c>
      <c r="F48" s="42">
        <f>SUM(F47,F44,F41,F37,F27,F20,F16,F12)</f>
        <v>0</v>
      </c>
      <c r="G48" s="84">
        <f>G16+G20+G27+G37+G41+G44+G47</f>
        <v>68466</v>
      </c>
      <c r="H48" s="63">
        <f>H16+H20+H27+H37+H41+H44+H47</f>
        <v>99097</v>
      </c>
      <c r="I48" s="63">
        <f>I16+I20+I27+I37+I41+I44+I47</f>
        <v>99102</v>
      </c>
    </row>
    <row r="49" spans="1:9" ht="12.75" customHeight="1" x14ac:dyDescent="0.25">
      <c r="A49" s="2"/>
      <c r="B49" s="66" t="s">
        <v>124</v>
      </c>
      <c r="C49" s="61" t="s">
        <v>134</v>
      </c>
      <c r="D49" s="62">
        <v>0</v>
      </c>
      <c r="E49" s="62"/>
      <c r="F49" s="62"/>
      <c r="G49" s="98">
        <f>SUM(D49:F49)</f>
        <v>0</v>
      </c>
      <c r="H49" s="44"/>
      <c r="I49" s="44"/>
    </row>
    <row r="50" spans="1:9" ht="12.75" customHeight="1" x14ac:dyDescent="0.25">
      <c r="A50" s="2"/>
      <c r="B50" s="65" t="s">
        <v>123</v>
      </c>
      <c r="C50" s="61" t="s">
        <v>133</v>
      </c>
      <c r="D50" s="44"/>
      <c r="E50" s="44"/>
      <c r="F50" s="44"/>
      <c r="G50" s="87">
        <f>SUM(D50:F50)</f>
        <v>0</v>
      </c>
      <c r="H50" s="44"/>
      <c r="I50" s="44"/>
    </row>
    <row r="51" spans="1:9" ht="12.75" customHeight="1" x14ac:dyDescent="0.25">
      <c r="A51" s="2"/>
      <c r="B51" s="66" t="s">
        <v>122</v>
      </c>
      <c r="C51" s="61" t="s">
        <v>132</v>
      </c>
      <c r="D51" s="44">
        <v>0</v>
      </c>
      <c r="E51" s="44"/>
      <c r="F51" s="44"/>
      <c r="G51" s="87">
        <f>SUM(D51:F51)</f>
        <v>0</v>
      </c>
      <c r="H51" s="44">
        <v>0</v>
      </c>
      <c r="I51" s="44">
        <v>0</v>
      </c>
    </row>
    <row r="52" spans="1:9" ht="12.75" customHeight="1" x14ac:dyDescent="0.25">
      <c r="A52" s="2"/>
      <c r="B52" s="49" t="s">
        <v>156</v>
      </c>
      <c r="C52" s="32" t="s">
        <v>131</v>
      </c>
      <c r="D52" s="44">
        <f>SUM(D49:D51)</f>
        <v>0</v>
      </c>
      <c r="E52" s="44">
        <f>SUM(E49:E51)</f>
        <v>0</v>
      </c>
      <c r="F52" s="44">
        <f>SUM(F49:F51)</f>
        <v>0</v>
      </c>
      <c r="G52" s="87">
        <f>SUM(G49:G51)</f>
        <v>0</v>
      </c>
      <c r="H52" s="44">
        <v>0</v>
      </c>
      <c r="I52" s="44">
        <v>0</v>
      </c>
    </row>
    <row r="53" spans="1:9" ht="12.75" customHeight="1" x14ac:dyDescent="0.25">
      <c r="A53" s="2"/>
      <c r="B53" s="64" t="s">
        <v>121</v>
      </c>
      <c r="C53" s="61" t="s">
        <v>130</v>
      </c>
      <c r="D53" s="44">
        <v>9225</v>
      </c>
      <c r="E53" s="44"/>
      <c r="F53" s="44"/>
      <c r="G53" s="87">
        <f>SUM(D53:F53)</f>
        <v>9225</v>
      </c>
      <c r="H53" s="44">
        <v>10236</v>
      </c>
      <c r="I53" s="44">
        <v>10236</v>
      </c>
    </row>
    <row r="54" spans="1:9" ht="12.75" customHeight="1" x14ac:dyDescent="0.25">
      <c r="A54" s="2"/>
      <c r="B54" s="64" t="s">
        <v>120</v>
      </c>
      <c r="C54" s="61" t="s">
        <v>129</v>
      </c>
      <c r="D54" s="44"/>
      <c r="E54" s="44"/>
      <c r="F54" s="44"/>
      <c r="G54" s="87">
        <f>SUM(D54:F54)</f>
        <v>0</v>
      </c>
      <c r="H54" s="44"/>
      <c r="I54" s="44"/>
    </row>
    <row r="55" spans="1:9" ht="12.75" customHeight="1" x14ac:dyDescent="0.25">
      <c r="A55" s="2"/>
      <c r="B55" s="48" t="s">
        <v>157</v>
      </c>
      <c r="C55" s="32" t="s">
        <v>128</v>
      </c>
      <c r="D55" s="63">
        <f>SUM(D53:D54)</f>
        <v>9225</v>
      </c>
      <c r="E55" s="63">
        <f>SUM(E53:E54)</f>
        <v>0</v>
      </c>
      <c r="F55" s="63">
        <f>SUM(F53:F54)</f>
        <v>0</v>
      </c>
      <c r="G55" s="99">
        <f>SUM(G53:G54)</f>
        <v>9225</v>
      </c>
      <c r="H55" s="99">
        <f>SUM(H53:H54)</f>
        <v>10236</v>
      </c>
      <c r="I55" s="63">
        <f>I53+I54</f>
        <v>10236</v>
      </c>
    </row>
    <row r="56" spans="1:9" ht="12.75" customHeight="1" x14ac:dyDescent="0.25">
      <c r="A56" s="2"/>
      <c r="B56" s="48" t="s">
        <v>176</v>
      </c>
      <c r="C56" s="32" t="s">
        <v>177</v>
      </c>
      <c r="D56" s="63">
        <v>0</v>
      </c>
      <c r="E56" s="63"/>
      <c r="F56" s="63"/>
      <c r="G56" s="99"/>
      <c r="H56" s="63">
        <v>1367</v>
      </c>
      <c r="I56" s="63">
        <v>1367</v>
      </c>
    </row>
    <row r="57" spans="1:9" ht="12.75" customHeight="1" x14ac:dyDescent="0.25">
      <c r="A57" s="2"/>
      <c r="B57" s="66" t="s">
        <v>119</v>
      </c>
      <c r="C57" s="61" t="s">
        <v>127</v>
      </c>
      <c r="D57" s="44"/>
      <c r="E57" s="44"/>
      <c r="F57" s="44"/>
      <c r="G57" s="87">
        <v>0</v>
      </c>
      <c r="H57" s="44"/>
      <c r="I57" s="44"/>
    </row>
    <row r="58" spans="1:9" ht="12.75" customHeight="1" x14ac:dyDescent="0.25">
      <c r="A58" s="2"/>
      <c r="B58" s="49" t="s">
        <v>158</v>
      </c>
      <c r="C58" s="32" t="s">
        <v>126</v>
      </c>
      <c r="D58" s="63">
        <f>SUM(D55,D52)</f>
        <v>9225</v>
      </c>
      <c r="E58" s="44">
        <f>SUM(E55)</f>
        <v>0</v>
      </c>
      <c r="F58" s="44">
        <f>SUM(F55)</f>
        <v>0</v>
      </c>
      <c r="G58" s="99">
        <f>G52+G55</f>
        <v>9225</v>
      </c>
      <c r="H58" s="63">
        <f>H52+H55+H56</f>
        <v>11603</v>
      </c>
      <c r="I58" s="63">
        <f>I52+I55+I56</f>
        <v>11603</v>
      </c>
    </row>
    <row r="59" spans="1:9" ht="12.75" customHeight="1" x14ac:dyDescent="0.25">
      <c r="A59" s="2"/>
      <c r="B59" s="55" t="s">
        <v>159</v>
      </c>
      <c r="C59" s="32" t="s">
        <v>125</v>
      </c>
      <c r="D59" s="63">
        <f>SUM(D58)</f>
        <v>9225</v>
      </c>
      <c r="E59" s="44"/>
      <c r="F59" s="44"/>
      <c r="G59" s="99">
        <f>SUM(G58)</f>
        <v>9225</v>
      </c>
      <c r="H59" s="63">
        <f>H55+H56</f>
        <v>11603</v>
      </c>
      <c r="I59" s="63">
        <f>I58</f>
        <v>11603</v>
      </c>
    </row>
    <row r="60" spans="1:9" ht="12.75" customHeight="1" x14ac:dyDescent="0.25">
      <c r="A60" s="2"/>
      <c r="B60" s="56"/>
      <c r="C60" s="44"/>
      <c r="D60" s="44"/>
      <c r="E60" s="44"/>
      <c r="F60" s="44"/>
      <c r="G60" s="87"/>
      <c r="H60" s="44"/>
      <c r="I60" s="44"/>
    </row>
    <row r="61" spans="1:9" ht="18.75" customHeight="1" thickBot="1" x14ac:dyDescent="0.3">
      <c r="A61" s="2"/>
      <c r="B61" s="67" t="s">
        <v>135</v>
      </c>
      <c r="C61" s="68"/>
      <c r="D61" s="69">
        <f>SUM(D48,D59)</f>
        <v>77691</v>
      </c>
      <c r="E61" s="68">
        <f>SUM(E58,E48)</f>
        <v>0</v>
      </c>
      <c r="F61" s="68">
        <f>SUM(F58,F48)</f>
        <v>0</v>
      </c>
      <c r="G61" s="100">
        <f>SUM(G59,G48)</f>
        <v>77691</v>
      </c>
      <c r="H61" s="63">
        <f>H48+H59</f>
        <v>110700</v>
      </c>
      <c r="I61" s="63">
        <f>I48+I59</f>
        <v>110705</v>
      </c>
    </row>
    <row r="62" spans="1:9" x14ac:dyDescent="0.25">
      <c r="A62" s="2"/>
      <c r="B62" s="17"/>
      <c r="C62" s="14"/>
      <c r="D62" s="2"/>
      <c r="E62" s="2"/>
      <c r="F62" s="2"/>
      <c r="G62" s="2"/>
    </row>
    <row r="63" spans="1:9" x14ac:dyDescent="0.25">
      <c r="A63" s="2"/>
      <c r="B63" s="13"/>
      <c r="C63" s="14"/>
      <c r="D63" s="2"/>
      <c r="E63" s="2"/>
      <c r="F63" s="2"/>
      <c r="G63" s="2"/>
    </row>
    <row r="64" spans="1:9" x14ac:dyDescent="0.25">
      <c r="A64" s="2"/>
      <c r="B64" s="17"/>
      <c r="C64" s="14"/>
      <c r="D64" s="2"/>
      <c r="E64" s="2"/>
      <c r="F64" s="2"/>
      <c r="G64" s="2"/>
    </row>
    <row r="65" spans="2:3" x14ac:dyDescent="0.25">
      <c r="B65" s="15"/>
      <c r="C65" s="16"/>
    </row>
    <row r="66" spans="2:3" x14ac:dyDescent="0.25">
      <c r="B66" s="18"/>
      <c r="C66" s="16"/>
    </row>
    <row r="67" spans="2:3" x14ac:dyDescent="0.25">
      <c r="B67" s="24"/>
      <c r="C67" s="13"/>
    </row>
    <row r="68" spans="2:3" x14ac:dyDescent="0.25">
      <c r="B68" s="17"/>
      <c r="C68" s="13"/>
    </row>
    <row r="69" spans="2:3" x14ac:dyDescent="0.25">
      <c r="B69" s="24"/>
      <c r="C69" s="13"/>
    </row>
    <row r="70" spans="2:3" x14ac:dyDescent="0.25">
      <c r="B70" s="18"/>
      <c r="C70" s="15"/>
    </row>
    <row r="71" spans="2:3" x14ac:dyDescent="0.25">
      <c r="B71" s="17"/>
      <c r="C71" s="13"/>
    </row>
    <row r="72" spans="2:3" x14ac:dyDescent="0.25">
      <c r="B72" s="24"/>
      <c r="C72" s="13"/>
    </row>
    <row r="73" spans="2:3" x14ac:dyDescent="0.25">
      <c r="B73" s="17"/>
      <c r="C73" s="13"/>
    </row>
    <row r="74" spans="2:3" x14ac:dyDescent="0.25">
      <c r="B74" s="24"/>
      <c r="C74" s="13"/>
    </row>
    <row r="75" spans="2:3" x14ac:dyDescent="0.25">
      <c r="B75" s="25"/>
      <c r="C75" s="15"/>
    </row>
    <row r="76" spans="2:3" x14ac:dyDescent="0.25">
      <c r="B76" s="13"/>
      <c r="C76" s="13"/>
    </row>
    <row r="77" spans="2:3" x14ac:dyDescent="0.25">
      <c r="B77" s="13"/>
      <c r="C77" s="13"/>
    </row>
    <row r="78" spans="2:3" x14ac:dyDescent="0.25">
      <c r="B78" s="15"/>
      <c r="C78" s="15"/>
    </row>
    <row r="79" spans="2:3" x14ac:dyDescent="0.25">
      <c r="B79" s="24"/>
      <c r="C79" s="13"/>
    </row>
    <row r="80" spans="2:3" x14ac:dyDescent="0.25">
      <c r="B80" s="24"/>
      <c r="C80" s="13"/>
    </row>
    <row r="81" spans="2:3" x14ac:dyDescent="0.25">
      <c r="B81" s="24"/>
      <c r="C81" s="13"/>
    </row>
    <row r="82" spans="2:3" x14ac:dyDescent="0.25">
      <c r="B82" s="24"/>
      <c r="C82" s="13"/>
    </row>
    <row r="83" spans="2:3" x14ac:dyDescent="0.25">
      <c r="B83" s="17"/>
      <c r="C83" s="13"/>
    </row>
    <row r="84" spans="2:3" x14ac:dyDescent="0.25">
      <c r="B84" s="18"/>
      <c r="C84" s="15"/>
    </row>
    <row r="85" spans="2:3" x14ac:dyDescent="0.25">
      <c r="B85" s="17"/>
      <c r="C85" s="13"/>
    </row>
    <row r="86" spans="2:3" x14ac:dyDescent="0.25">
      <c r="B86" s="17"/>
      <c r="C86" s="13"/>
    </row>
    <row r="87" spans="2:3" x14ac:dyDescent="0.25">
      <c r="B87" s="24"/>
      <c r="C87" s="13"/>
    </row>
    <row r="88" spans="2:3" x14ac:dyDescent="0.25">
      <c r="B88" s="24"/>
      <c r="C88" s="13"/>
    </row>
    <row r="89" spans="2:3" x14ac:dyDescent="0.25">
      <c r="B89" s="25"/>
      <c r="C89" s="15"/>
    </row>
    <row r="90" spans="2:3" x14ac:dyDescent="0.25">
      <c r="B90" s="17"/>
      <c r="C90" s="13"/>
    </row>
    <row r="91" spans="2:3" x14ac:dyDescent="0.25">
      <c r="B91" s="25"/>
      <c r="C91" s="15"/>
    </row>
    <row r="92" spans="2:3" x14ac:dyDescent="0.25">
      <c r="B92" s="20"/>
      <c r="C92" s="20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Layout" zoomScaleNormal="100" workbookViewId="0">
      <selection activeCell="A7" sqref="A7"/>
    </sheetView>
  </sheetViews>
  <sheetFormatPr defaultRowHeight="12.75" x14ac:dyDescent="0.2"/>
  <cols>
    <col min="1" max="1" width="38.140625" style="120" customWidth="1"/>
    <col min="2" max="2" width="15.7109375" style="120" customWidth="1"/>
    <col min="3" max="3" width="13.85546875" style="120" customWidth="1"/>
    <col min="4" max="4" width="14.140625" style="120" customWidth="1"/>
    <col min="5" max="16384" width="9.140625" style="120"/>
  </cols>
  <sheetData>
    <row r="1" spans="1:4" ht="18" x14ac:dyDescent="0.25">
      <c r="A1" s="286" t="s">
        <v>230</v>
      </c>
      <c r="B1" s="286"/>
      <c r="C1" s="286"/>
      <c r="D1" s="286"/>
    </row>
    <row r="2" spans="1:4" ht="18" x14ac:dyDescent="0.25">
      <c r="A2" s="286" t="s">
        <v>229</v>
      </c>
      <c r="B2" s="286"/>
      <c r="C2" s="286"/>
      <c r="D2" s="286"/>
    </row>
    <row r="3" spans="1:4" x14ac:dyDescent="0.2">
      <c r="A3" s="216"/>
      <c r="B3" s="217"/>
      <c r="C3" s="218"/>
      <c r="D3" s="218"/>
    </row>
    <row r="4" spans="1:4" x14ac:dyDescent="0.2">
      <c r="A4" s="218"/>
      <c r="B4" s="218"/>
      <c r="C4" s="218"/>
      <c r="D4" s="219" t="s">
        <v>160</v>
      </c>
    </row>
    <row r="5" spans="1:4" ht="15.75" x14ac:dyDescent="0.25">
      <c r="A5" s="220" t="s">
        <v>228</v>
      </c>
      <c r="B5" s="221" t="s">
        <v>431</v>
      </c>
      <c r="C5" s="222" t="s">
        <v>430</v>
      </c>
      <c r="D5" s="222" t="s">
        <v>411</v>
      </c>
    </row>
    <row r="6" spans="1:4" ht="15.75" x14ac:dyDescent="0.25">
      <c r="A6" s="220"/>
      <c r="B6" s="221"/>
      <c r="C6" s="222"/>
      <c r="D6" s="222"/>
    </row>
    <row r="7" spans="1:4" x14ac:dyDescent="0.2">
      <c r="A7" s="223" t="s">
        <v>492</v>
      </c>
      <c r="B7" s="224"/>
      <c r="C7" s="224"/>
      <c r="D7" s="224"/>
    </row>
    <row r="8" spans="1:4" x14ac:dyDescent="0.2">
      <c r="A8" s="225" t="s">
        <v>493</v>
      </c>
      <c r="B8" s="226"/>
      <c r="C8" s="226">
        <v>800</v>
      </c>
      <c r="D8" s="226">
        <v>755</v>
      </c>
    </row>
    <row r="9" spans="1:4" x14ac:dyDescent="0.2">
      <c r="A9" s="227"/>
      <c r="B9" s="226"/>
      <c r="C9" s="226"/>
      <c r="D9" s="226"/>
    </row>
    <row r="10" spans="1:4" x14ac:dyDescent="0.2">
      <c r="A10" s="227"/>
      <c r="B10" s="226"/>
      <c r="C10" s="226"/>
      <c r="D10" s="226"/>
    </row>
    <row r="11" spans="1:4" x14ac:dyDescent="0.2">
      <c r="A11" s="228"/>
      <c r="B11" s="226"/>
      <c r="C11" s="226"/>
      <c r="D11" s="226"/>
    </row>
    <row r="12" spans="1:4" x14ac:dyDescent="0.2">
      <c r="A12" s="223" t="s">
        <v>227</v>
      </c>
      <c r="B12" s="224"/>
      <c r="C12" s="224">
        <v>9567</v>
      </c>
      <c r="D12" s="224">
        <f>D13+D14+D15+D16+D17+D18+D19+D20+D21+D22+D23+D24+D25</f>
        <v>3113</v>
      </c>
    </row>
    <row r="13" spans="1:4" x14ac:dyDescent="0.2">
      <c r="A13" s="227" t="s">
        <v>483</v>
      </c>
      <c r="B13" s="226"/>
      <c r="C13" s="226"/>
      <c r="D13" s="226">
        <v>170</v>
      </c>
    </row>
    <row r="14" spans="1:4" x14ac:dyDescent="0.2">
      <c r="A14" s="227" t="s">
        <v>484</v>
      </c>
      <c r="B14" s="226"/>
      <c r="C14" s="226"/>
      <c r="D14" s="226">
        <v>314</v>
      </c>
    </row>
    <row r="15" spans="1:4" x14ac:dyDescent="0.2">
      <c r="A15" s="227" t="s">
        <v>485</v>
      </c>
      <c r="B15" s="226"/>
      <c r="C15" s="226"/>
      <c r="D15" s="226">
        <v>300</v>
      </c>
    </row>
    <row r="16" spans="1:4" x14ac:dyDescent="0.2">
      <c r="A16" s="227" t="s">
        <v>486</v>
      </c>
      <c r="B16" s="226"/>
      <c r="C16" s="226"/>
      <c r="D16" s="226">
        <v>312</v>
      </c>
    </row>
    <row r="17" spans="1:4" x14ac:dyDescent="0.2">
      <c r="A17" s="227" t="s">
        <v>487</v>
      </c>
      <c r="B17" s="226"/>
      <c r="C17" s="226"/>
      <c r="D17" s="226">
        <v>1326</v>
      </c>
    </row>
    <row r="18" spans="1:4" x14ac:dyDescent="0.2">
      <c r="A18" s="227" t="s">
        <v>488</v>
      </c>
      <c r="B18" s="226"/>
      <c r="C18" s="226"/>
      <c r="D18" s="226">
        <v>447</v>
      </c>
    </row>
    <row r="19" spans="1:4" x14ac:dyDescent="0.2">
      <c r="A19" s="227" t="s">
        <v>489</v>
      </c>
      <c r="B19" s="226"/>
      <c r="C19" s="226"/>
      <c r="D19" s="226">
        <v>48</v>
      </c>
    </row>
    <row r="20" spans="1:4" x14ac:dyDescent="0.2">
      <c r="A20" s="227" t="s">
        <v>490</v>
      </c>
      <c r="B20" s="226"/>
      <c r="C20" s="226"/>
      <c r="D20" s="226">
        <v>150</v>
      </c>
    </row>
    <row r="21" spans="1:4" x14ac:dyDescent="0.2">
      <c r="A21" s="227" t="s">
        <v>491</v>
      </c>
      <c r="B21" s="226"/>
      <c r="C21" s="226"/>
      <c r="D21" s="226">
        <v>46</v>
      </c>
    </row>
    <row r="22" spans="1:4" x14ac:dyDescent="0.2">
      <c r="A22" s="227"/>
      <c r="B22" s="226"/>
      <c r="C22" s="226"/>
      <c r="D22" s="226"/>
    </row>
    <row r="23" spans="1:4" x14ac:dyDescent="0.2">
      <c r="A23" s="227"/>
      <c r="B23" s="226"/>
      <c r="C23" s="226"/>
      <c r="D23" s="226"/>
    </row>
    <row r="24" spans="1:4" x14ac:dyDescent="0.2">
      <c r="A24" s="227"/>
      <c r="B24" s="226"/>
      <c r="C24" s="226"/>
      <c r="D24" s="226"/>
    </row>
    <row r="25" spans="1:4" x14ac:dyDescent="0.2">
      <c r="A25" s="227"/>
      <c r="B25" s="226"/>
      <c r="C25" s="226"/>
      <c r="D25" s="226"/>
    </row>
    <row r="26" spans="1:4" x14ac:dyDescent="0.2">
      <c r="A26" s="228"/>
      <c r="B26" s="226"/>
      <c r="C26" s="226"/>
      <c r="D26" s="226"/>
    </row>
    <row r="27" spans="1:4" x14ac:dyDescent="0.2">
      <c r="A27" s="223" t="s">
        <v>226</v>
      </c>
      <c r="B27" s="224"/>
      <c r="C27" s="224">
        <v>2850</v>
      </c>
      <c r="D27" s="224">
        <v>840</v>
      </c>
    </row>
    <row r="28" spans="1:4" x14ac:dyDescent="0.2">
      <c r="A28" s="227"/>
      <c r="B28" s="226"/>
      <c r="C28" s="226"/>
      <c r="D28" s="226"/>
    </row>
    <row r="29" spans="1:4" x14ac:dyDescent="0.2">
      <c r="A29" s="223"/>
      <c r="B29" s="224"/>
      <c r="C29" s="229"/>
      <c r="D29" s="223"/>
    </row>
    <row r="30" spans="1:4" x14ac:dyDescent="0.2">
      <c r="A30" s="230"/>
      <c r="B30" s="230"/>
      <c r="C30" s="230"/>
      <c r="D30" s="230"/>
    </row>
    <row r="31" spans="1:4" ht="15.75" x14ac:dyDescent="0.25">
      <c r="A31" s="220" t="s">
        <v>225</v>
      </c>
      <c r="B31" s="231">
        <f>B7+B12+B27</f>
        <v>0</v>
      </c>
      <c r="C31" s="231">
        <f>C8+C12+C27</f>
        <v>13217</v>
      </c>
      <c r="D31" s="231">
        <f>D7+D12+D27</f>
        <v>3953</v>
      </c>
    </row>
    <row r="32" spans="1:4" x14ac:dyDescent="0.2">
      <c r="A32" s="218"/>
      <c r="B32" s="218"/>
      <c r="C32" s="218"/>
      <c r="D32" s="218"/>
    </row>
    <row r="33" spans="1:4" x14ac:dyDescent="0.2">
      <c r="A33" s="218"/>
      <c r="B33" s="218"/>
      <c r="C33" s="218"/>
      <c r="D33" s="218"/>
    </row>
    <row r="34" spans="1:4" ht="18" x14ac:dyDescent="0.25">
      <c r="A34" s="132" t="s">
        <v>224</v>
      </c>
      <c r="B34" s="131">
        <f>B7+B12+B27</f>
        <v>0</v>
      </c>
      <c r="C34" s="131">
        <f>SUM(C31)</f>
        <v>13217</v>
      </c>
      <c r="D34" s="131">
        <f>SUM(D31)</f>
        <v>3953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Layout" zoomScaleNormal="100" workbookViewId="0">
      <selection activeCell="D21" sqref="D21"/>
    </sheetView>
  </sheetViews>
  <sheetFormatPr defaultRowHeight="12.75" x14ac:dyDescent="0.2"/>
  <cols>
    <col min="1" max="1" width="38.140625" style="120" customWidth="1"/>
    <col min="2" max="2" width="16" style="120" customWidth="1"/>
    <col min="3" max="3" width="16.140625" style="120" customWidth="1"/>
    <col min="4" max="4" width="15.5703125" style="120" customWidth="1"/>
    <col min="5" max="16384" width="9.140625" style="120"/>
  </cols>
  <sheetData>
    <row r="1" spans="1:7" ht="18" x14ac:dyDescent="0.25">
      <c r="A1" s="283" t="s">
        <v>235</v>
      </c>
      <c r="B1" s="283"/>
      <c r="C1" s="283"/>
      <c r="D1" s="283"/>
    </row>
    <row r="2" spans="1:7" ht="18" x14ac:dyDescent="0.25">
      <c r="A2" s="283" t="s">
        <v>234</v>
      </c>
      <c r="B2" s="283"/>
      <c r="C2" s="283"/>
      <c r="D2" s="283"/>
    </row>
    <row r="3" spans="1:7" ht="18" x14ac:dyDescent="0.25">
      <c r="A3" s="148"/>
      <c r="B3" s="148"/>
      <c r="C3" s="148"/>
      <c r="D3" s="148"/>
    </row>
    <row r="4" spans="1:7" x14ac:dyDescent="0.2">
      <c r="A4" s="144"/>
    </row>
    <row r="5" spans="1:7" x14ac:dyDescent="0.2">
      <c r="D5" s="129" t="s">
        <v>160</v>
      </c>
    </row>
    <row r="6" spans="1:7" ht="15.75" x14ac:dyDescent="0.25">
      <c r="A6" s="142" t="s">
        <v>233</v>
      </c>
      <c r="B6" s="141" t="s">
        <v>429</v>
      </c>
      <c r="C6" s="128" t="s">
        <v>430</v>
      </c>
      <c r="D6" s="128" t="s">
        <v>411</v>
      </c>
    </row>
    <row r="7" spans="1:7" x14ac:dyDescent="0.2">
      <c r="A7" s="138"/>
      <c r="B7" s="138"/>
      <c r="C7" s="138"/>
      <c r="D7" s="138"/>
      <c r="E7" s="138"/>
      <c r="F7" s="138"/>
      <c r="G7" s="138"/>
    </row>
    <row r="8" spans="1:7" x14ac:dyDescent="0.2">
      <c r="A8" s="140" t="s">
        <v>67</v>
      </c>
      <c r="B8" s="140"/>
      <c r="C8" s="140"/>
      <c r="D8" s="140">
        <f>D9+D10</f>
        <v>0</v>
      </c>
      <c r="E8" s="138"/>
      <c r="F8" s="138"/>
      <c r="G8" s="138"/>
    </row>
    <row r="9" spans="1:7" x14ac:dyDescent="0.2">
      <c r="A9" s="137"/>
      <c r="B9" s="138"/>
      <c r="C9" s="138"/>
      <c r="D9" s="136"/>
      <c r="E9" s="138"/>
      <c r="F9" s="138"/>
      <c r="G9" s="138"/>
    </row>
    <row r="10" spans="1:7" x14ac:dyDescent="0.2">
      <c r="A10" s="137"/>
      <c r="B10" s="138"/>
      <c r="C10" s="138"/>
      <c r="D10" s="138"/>
      <c r="E10" s="138"/>
      <c r="F10" s="138"/>
      <c r="G10" s="138"/>
    </row>
    <row r="11" spans="1:7" x14ac:dyDescent="0.2">
      <c r="A11" s="137"/>
      <c r="B11" s="138"/>
      <c r="C11" s="138"/>
      <c r="D11" s="147"/>
      <c r="E11" s="138"/>
      <c r="F11" s="138"/>
      <c r="G11" s="138"/>
    </row>
    <row r="12" spans="1:7" x14ac:dyDescent="0.2">
      <c r="A12" s="139"/>
      <c r="B12" s="138"/>
      <c r="C12" s="138"/>
      <c r="D12" s="138"/>
      <c r="E12" s="138"/>
      <c r="F12" s="138"/>
      <c r="G12" s="138"/>
    </row>
    <row r="13" spans="1:7" x14ac:dyDescent="0.2">
      <c r="A13" s="135" t="s">
        <v>232</v>
      </c>
      <c r="B13" s="146"/>
      <c r="C13" s="146"/>
      <c r="D13" s="135"/>
    </row>
    <row r="14" spans="1:7" x14ac:dyDescent="0.2">
      <c r="A14" s="134"/>
      <c r="B14" s="134"/>
      <c r="C14" s="134"/>
    </row>
    <row r="15" spans="1:7" ht="15.75" x14ac:dyDescent="0.25">
      <c r="A15" s="133" t="s">
        <v>225</v>
      </c>
      <c r="B15" s="142">
        <f>B8+B13</f>
        <v>0</v>
      </c>
      <c r="C15" s="142">
        <f>C8+C13</f>
        <v>0</v>
      </c>
      <c r="D15" s="121">
        <f>D8+D13</f>
        <v>0</v>
      </c>
    </row>
    <row r="16" spans="1:7" x14ac:dyDescent="0.2">
      <c r="A16" s="134"/>
      <c r="B16" s="134"/>
      <c r="C16" s="134"/>
    </row>
    <row r="18" spans="1:4" ht="18" x14ac:dyDescent="0.25">
      <c r="A18" s="132" t="s">
        <v>231</v>
      </c>
      <c r="B18" s="145">
        <f>SUM(B15)</f>
        <v>0</v>
      </c>
      <c r="C18" s="145">
        <f>SUM(C15)</f>
        <v>0</v>
      </c>
      <c r="D18" s="145">
        <f>SUM(D15)</f>
        <v>0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&amp;R8.melléklet az   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5"/>
  <sheetViews>
    <sheetView view="pageLayout" zoomScaleNormal="100" workbookViewId="0">
      <selection activeCell="F35" sqref="F35"/>
    </sheetView>
  </sheetViews>
  <sheetFormatPr defaultRowHeight="12.75" x14ac:dyDescent="0.2"/>
  <cols>
    <col min="1" max="1" width="6.7109375" style="120" customWidth="1"/>
    <col min="2" max="4" width="9.140625" style="120"/>
    <col min="5" max="5" width="19.85546875" style="120" customWidth="1"/>
    <col min="6" max="6" width="16" style="120" customWidth="1"/>
    <col min="7" max="7" width="15.85546875" style="120" customWidth="1"/>
    <col min="8" max="16384" width="9.140625" style="120"/>
  </cols>
  <sheetData>
    <row r="3" spans="1:8" ht="18" x14ac:dyDescent="0.25">
      <c r="A3" s="283" t="s">
        <v>432</v>
      </c>
      <c r="B3" s="283"/>
      <c r="C3" s="283"/>
      <c r="D3" s="283"/>
      <c r="E3" s="283"/>
      <c r="F3" s="283"/>
      <c r="G3" s="283"/>
      <c r="H3" s="152"/>
    </row>
    <row r="5" spans="1:8" x14ac:dyDescent="0.2">
      <c r="G5" s="129" t="s">
        <v>221</v>
      </c>
    </row>
    <row r="6" spans="1:8" ht="15.75" x14ac:dyDescent="0.25">
      <c r="F6" s="121" t="s">
        <v>264</v>
      </c>
      <c r="G6" s="128" t="s">
        <v>220</v>
      </c>
    </row>
    <row r="7" spans="1:8" ht="15.75" x14ac:dyDescent="0.25">
      <c r="A7" s="121" t="s">
        <v>263</v>
      </c>
      <c r="B7" s="121"/>
    </row>
    <row r="9" spans="1:8" ht="15.75" x14ac:dyDescent="0.25">
      <c r="A9" s="144" t="s">
        <v>262</v>
      </c>
      <c r="B9" s="121"/>
      <c r="C9" s="121"/>
      <c r="D9" s="121"/>
      <c r="E9" s="121"/>
      <c r="F9" s="128">
        <f>SUM(F10:F13)</f>
        <v>97958</v>
      </c>
      <c r="G9" s="128">
        <f>SUM(G10:G13)</f>
        <v>86862</v>
      </c>
    </row>
    <row r="10" spans="1:8" ht="15" x14ac:dyDescent="0.2">
      <c r="A10" s="123"/>
      <c r="B10" s="123" t="s">
        <v>261</v>
      </c>
      <c r="C10" s="123"/>
      <c r="D10" s="123"/>
      <c r="E10" s="123"/>
      <c r="F10" s="124">
        <v>6218</v>
      </c>
      <c r="G10" s="124">
        <v>6973</v>
      </c>
    </row>
    <row r="11" spans="1:8" ht="15" x14ac:dyDescent="0.2">
      <c r="A11" s="123"/>
      <c r="B11" s="123" t="s">
        <v>260</v>
      </c>
      <c r="C11" s="123"/>
      <c r="D11" s="123"/>
      <c r="E11" s="123"/>
      <c r="F11" s="124">
        <v>91640</v>
      </c>
      <c r="G11" s="124">
        <v>79789</v>
      </c>
    </row>
    <row r="12" spans="1:8" ht="15" x14ac:dyDescent="0.2">
      <c r="A12" s="123"/>
      <c r="B12" s="123" t="s">
        <v>259</v>
      </c>
      <c r="C12" s="123"/>
      <c r="D12" s="123"/>
      <c r="E12" s="123"/>
      <c r="F12" s="124">
        <v>100</v>
      </c>
      <c r="G12" s="124">
        <v>100</v>
      </c>
    </row>
    <row r="13" spans="1:8" ht="15" x14ac:dyDescent="0.2">
      <c r="A13" s="123"/>
      <c r="B13" s="123" t="s">
        <v>258</v>
      </c>
      <c r="C13" s="123"/>
      <c r="D13" s="123"/>
      <c r="E13" s="123"/>
      <c r="F13" s="124"/>
      <c r="G13" s="124"/>
    </row>
    <row r="14" spans="1:8" ht="15.75" x14ac:dyDescent="0.25">
      <c r="A14" s="144" t="s">
        <v>257</v>
      </c>
      <c r="B14" s="144"/>
      <c r="C14" s="144"/>
      <c r="D14" s="144"/>
      <c r="E14" s="144"/>
      <c r="F14" s="128">
        <f>F15+F16</f>
        <v>0</v>
      </c>
      <c r="G14" s="128">
        <f>G15+G16</f>
        <v>1215</v>
      </c>
    </row>
    <row r="15" spans="1:8" ht="14.25" customHeight="1" x14ac:dyDescent="0.2">
      <c r="A15" s="123"/>
      <c r="B15" s="123" t="s">
        <v>256</v>
      </c>
      <c r="C15" s="123"/>
      <c r="D15" s="123"/>
      <c r="E15" s="123"/>
      <c r="F15" s="123">
        <v>0</v>
      </c>
      <c r="G15" s="123">
        <v>1215</v>
      </c>
    </row>
    <row r="16" spans="1:8" ht="15" hidden="1" x14ac:dyDescent="0.2">
      <c r="A16" s="123"/>
      <c r="B16" s="123" t="s">
        <v>255</v>
      </c>
      <c r="C16" s="123"/>
      <c r="D16" s="123"/>
      <c r="E16" s="123"/>
      <c r="F16" s="124"/>
      <c r="G16" s="124"/>
    </row>
    <row r="17" spans="1:7" ht="15.75" x14ac:dyDescent="0.25">
      <c r="A17" s="287" t="s">
        <v>254</v>
      </c>
      <c r="B17" s="287"/>
      <c r="C17" s="287"/>
      <c r="D17" s="151"/>
      <c r="E17" s="123"/>
      <c r="F17" s="121">
        <v>9960</v>
      </c>
      <c r="G17" s="121">
        <v>19212</v>
      </c>
    </row>
    <row r="18" spans="1:7" ht="15.75" x14ac:dyDescent="0.25">
      <c r="A18" s="287" t="s">
        <v>253</v>
      </c>
      <c r="B18" s="287"/>
      <c r="C18" s="287"/>
      <c r="D18" s="123"/>
      <c r="E18" s="123"/>
      <c r="F18" s="121">
        <f>F19+F20+F21</f>
        <v>610</v>
      </c>
      <c r="G18" s="121">
        <f>G19+G20+G21</f>
        <v>1069</v>
      </c>
    </row>
    <row r="19" spans="1:7" ht="15" x14ac:dyDescent="0.2">
      <c r="A19" s="123"/>
      <c r="B19" s="122" t="s">
        <v>252</v>
      </c>
      <c r="C19" s="123"/>
      <c r="D19" s="123"/>
      <c r="E19" s="123"/>
      <c r="F19" s="124">
        <v>0</v>
      </c>
      <c r="G19" s="124">
        <v>880</v>
      </c>
    </row>
    <row r="20" spans="1:7" ht="15" x14ac:dyDescent="0.2">
      <c r="A20" s="123"/>
      <c r="B20" s="122" t="s">
        <v>251</v>
      </c>
      <c r="C20" s="123"/>
      <c r="D20" s="123"/>
      <c r="E20" s="123"/>
      <c r="F20" s="124">
        <v>291</v>
      </c>
      <c r="G20" s="124">
        <v>0</v>
      </c>
    </row>
    <row r="21" spans="1:7" ht="15" x14ac:dyDescent="0.2">
      <c r="B21" s="122" t="s">
        <v>250</v>
      </c>
      <c r="F21" s="125">
        <v>319</v>
      </c>
      <c r="G21" s="125">
        <v>189</v>
      </c>
    </row>
    <row r="22" spans="1:7" ht="15.75" x14ac:dyDescent="0.25">
      <c r="A22" s="144" t="s">
        <v>249</v>
      </c>
      <c r="B22" s="150"/>
      <c r="C22" s="150"/>
      <c r="D22" s="150"/>
      <c r="E22" s="150"/>
      <c r="F22" s="128">
        <v>-38</v>
      </c>
      <c r="G22" s="128">
        <v>-191</v>
      </c>
    </row>
    <row r="23" spans="1:7" ht="15.75" x14ac:dyDescent="0.25">
      <c r="A23" s="144" t="s">
        <v>248</v>
      </c>
      <c r="B23" s="150"/>
      <c r="C23" s="150"/>
      <c r="D23" s="150"/>
      <c r="E23" s="150"/>
      <c r="F23" s="128">
        <v>0</v>
      </c>
      <c r="G23" s="128">
        <v>0</v>
      </c>
    </row>
    <row r="24" spans="1:7" ht="18" x14ac:dyDescent="0.25">
      <c r="A24" s="145" t="s">
        <v>247</v>
      </c>
      <c r="B24" s="145"/>
      <c r="C24" s="145"/>
      <c r="D24" s="145"/>
      <c r="E24" s="145"/>
      <c r="F24" s="149">
        <f>F9+F14+F17+F18+F22</f>
        <v>108490</v>
      </c>
      <c r="G24" s="149">
        <f>G9+G14+G17+G18+G22</f>
        <v>108167</v>
      </c>
    </row>
    <row r="28" spans="1:7" ht="15.75" x14ac:dyDescent="0.25">
      <c r="A28" s="121" t="s">
        <v>246</v>
      </c>
      <c r="B28" s="122"/>
      <c r="C28" s="122"/>
      <c r="D28" s="122"/>
      <c r="E28" s="122"/>
      <c r="F28" s="122"/>
      <c r="G28" s="122"/>
    </row>
    <row r="29" spans="1:7" ht="15" x14ac:dyDescent="0.2">
      <c r="A29" s="122"/>
      <c r="B29" s="122"/>
      <c r="C29" s="122"/>
      <c r="D29" s="122"/>
      <c r="E29" s="122"/>
      <c r="F29" s="122"/>
      <c r="G29" s="122"/>
    </row>
    <row r="30" spans="1:7" ht="15.75" x14ac:dyDescent="0.25">
      <c r="A30" s="144" t="s">
        <v>245</v>
      </c>
      <c r="B30" s="121"/>
      <c r="C30" s="121"/>
      <c r="D30" s="121"/>
      <c r="E30" s="121"/>
      <c r="F30" s="128">
        <f>SUM(F31:F34)</f>
        <v>103252</v>
      </c>
      <c r="G30" s="128">
        <f>SUM(G31:G34)</f>
        <v>94988</v>
      </c>
    </row>
    <row r="31" spans="1:7" ht="15" x14ac:dyDescent="0.2">
      <c r="A31" s="122"/>
      <c r="B31" s="122" t="s">
        <v>244</v>
      </c>
      <c r="C31" s="122"/>
      <c r="D31" s="122"/>
      <c r="E31" s="122"/>
      <c r="F31" s="125">
        <v>160558</v>
      </c>
      <c r="G31" s="125">
        <v>152555</v>
      </c>
    </row>
    <row r="32" spans="1:7" ht="15" x14ac:dyDescent="0.2">
      <c r="A32" s="122"/>
      <c r="B32" s="122" t="s">
        <v>323</v>
      </c>
      <c r="C32" s="122"/>
      <c r="D32" s="122"/>
      <c r="E32" s="122"/>
      <c r="F32" s="125">
        <v>0</v>
      </c>
      <c r="G32" s="125">
        <v>0</v>
      </c>
    </row>
    <row r="33" spans="1:7" ht="15" x14ac:dyDescent="0.2">
      <c r="A33" s="122"/>
      <c r="B33" s="122" t="s">
        <v>299</v>
      </c>
      <c r="C33" s="122"/>
      <c r="D33" s="122"/>
      <c r="E33" s="122"/>
      <c r="F33" s="125">
        <v>-55570</v>
      </c>
      <c r="G33" s="125">
        <v>-57305</v>
      </c>
    </row>
    <row r="34" spans="1:7" ht="15" x14ac:dyDescent="0.2">
      <c r="A34" s="122"/>
      <c r="B34" s="122" t="s">
        <v>243</v>
      </c>
      <c r="C34" s="122"/>
      <c r="D34" s="122"/>
      <c r="E34" s="122"/>
      <c r="F34" s="125">
        <v>-1736</v>
      </c>
      <c r="G34" s="125">
        <v>-262</v>
      </c>
    </row>
    <row r="35" spans="1:7" ht="15" x14ac:dyDescent="0.2">
      <c r="A35" s="122"/>
      <c r="B35" s="122"/>
      <c r="C35" s="122"/>
      <c r="D35" s="122"/>
      <c r="E35" s="122"/>
      <c r="F35" s="125"/>
      <c r="G35" s="125"/>
    </row>
    <row r="36" spans="1:7" ht="15.75" x14ac:dyDescent="0.25">
      <c r="A36" s="144" t="s">
        <v>242</v>
      </c>
      <c r="B36" s="121"/>
      <c r="C36" s="121"/>
      <c r="D36" s="121"/>
      <c r="E36" s="121"/>
      <c r="F36" s="128">
        <f>F37+F38+F39</f>
        <v>1527</v>
      </c>
      <c r="G36" s="128">
        <f>G37+G38+G39</f>
        <v>1814</v>
      </c>
    </row>
    <row r="37" spans="1:7" ht="15" x14ac:dyDescent="0.2">
      <c r="A37" s="122"/>
      <c r="B37" s="122" t="s">
        <v>241</v>
      </c>
      <c r="C37" s="122"/>
      <c r="D37" s="122"/>
      <c r="E37" s="122"/>
      <c r="F37" s="125">
        <v>303</v>
      </c>
      <c r="G37" s="125">
        <v>257</v>
      </c>
    </row>
    <row r="38" spans="1:7" ht="15" x14ac:dyDescent="0.2">
      <c r="A38" s="122"/>
      <c r="B38" s="122" t="s">
        <v>240</v>
      </c>
      <c r="C38" s="122"/>
      <c r="D38" s="122"/>
      <c r="E38" s="122"/>
      <c r="F38" s="125">
        <v>1224</v>
      </c>
      <c r="G38" s="125">
        <v>1366</v>
      </c>
    </row>
    <row r="39" spans="1:7" ht="15" x14ac:dyDescent="0.2">
      <c r="A39" s="122"/>
      <c r="B39" s="122" t="s">
        <v>239</v>
      </c>
      <c r="C39" s="122"/>
      <c r="D39" s="122"/>
      <c r="E39" s="122"/>
      <c r="F39" s="125">
        <v>0</v>
      </c>
      <c r="G39" s="125">
        <v>191</v>
      </c>
    </row>
    <row r="40" spans="1:7" ht="15.75" x14ac:dyDescent="0.25">
      <c r="A40" s="144" t="s">
        <v>238</v>
      </c>
      <c r="B40" s="121"/>
      <c r="C40" s="121"/>
      <c r="D40" s="121"/>
      <c r="E40" s="121"/>
      <c r="F40" s="128"/>
      <c r="G40" s="128"/>
    </row>
    <row r="41" spans="1:7" ht="15.75" x14ac:dyDescent="0.25">
      <c r="A41" s="287" t="s">
        <v>324</v>
      </c>
      <c r="B41" s="287"/>
      <c r="C41" s="287"/>
      <c r="D41" s="287"/>
      <c r="E41" s="287"/>
      <c r="F41" s="128">
        <f>F42</f>
        <v>3711</v>
      </c>
      <c r="G41" s="128">
        <f>G42</f>
        <v>11365</v>
      </c>
    </row>
    <row r="42" spans="1:7" ht="15" x14ac:dyDescent="0.2">
      <c r="A42" s="122"/>
      <c r="B42" s="122" t="s">
        <v>237</v>
      </c>
      <c r="C42" s="122"/>
      <c r="D42" s="122"/>
      <c r="E42" s="122"/>
      <c r="F42" s="125">
        <v>3711</v>
      </c>
      <c r="G42" s="125">
        <v>11365</v>
      </c>
    </row>
    <row r="43" spans="1:7" ht="15" x14ac:dyDescent="0.2">
      <c r="A43" s="122"/>
      <c r="B43" s="122"/>
      <c r="C43" s="122"/>
      <c r="D43" s="122"/>
      <c r="E43" s="122"/>
      <c r="F43" s="125"/>
      <c r="G43" s="125"/>
    </row>
    <row r="44" spans="1:7" x14ac:dyDescent="0.2">
      <c r="F44" s="129"/>
      <c r="G44" s="129"/>
    </row>
    <row r="45" spans="1:7" ht="18" x14ac:dyDescent="0.25">
      <c r="A45" s="145" t="s">
        <v>236</v>
      </c>
      <c r="B45" s="145"/>
      <c r="C45" s="145"/>
      <c r="D45" s="145"/>
      <c r="E45" s="128">
        <f>E46</f>
        <v>0</v>
      </c>
      <c r="F45" s="149">
        <f>F30+F36+F40+F41</f>
        <v>108490</v>
      </c>
      <c r="G45" s="149">
        <f>G30+G36+G40+G41</f>
        <v>108167</v>
      </c>
    </row>
  </sheetData>
  <mergeCells count="4">
    <mergeCell ref="A3:G3"/>
    <mergeCell ref="A18:C18"/>
    <mergeCell ref="A41:E41"/>
    <mergeCell ref="A17:C17"/>
  </mergeCells>
  <pageMargins left="0.75" right="0.75" top="1" bottom="1" header="0.5" footer="0.5"/>
  <pageSetup paperSize="9" orientation="portrait" horizontalDpi="300" verticalDpi="300" r:id="rId1"/>
  <headerFooter alignWithMargins="0">
    <oddHeader>&amp;R9.melléklet az  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zoomScaleNormal="100" workbookViewId="0">
      <selection activeCell="B12" sqref="B12"/>
    </sheetView>
  </sheetViews>
  <sheetFormatPr defaultRowHeight="12.75" x14ac:dyDescent="0.2"/>
  <cols>
    <col min="1" max="1" width="37.140625" style="120" customWidth="1"/>
    <col min="2" max="2" width="18" style="120" customWidth="1"/>
    <col min="3" max="3" width="16.28515625" style="120" customWidth="1"/>
    <col min="4" max="4" width="13.7109375" style="120" customWidth="1"/>
    <col min="5" max="16384" width="9.140625" style="120"/>
  </cols>
  <sheetData>
    <row r="1" spans="1:8" ht="18" x14ac:dyDescent="0.25">
      <c r="A1" s="283" t="s">
        <v>271</v>
      </c>
      <c r="B1" s="283"/>
      <c r="C1" s="283"/>
      <c r="D1" s="283"/>
    </row>
    <row r="4" spans="1:8" x14ac:dyDescent="0.2">
      <c r="D4" s="143" t="s">
        <v>160</v>
      </c>
    </row>
    <row r="5" spans="1:8" ht="15.75" x14ac:dyDescent="0.25">
      <c r="A5" s="142" t="s">
        <v>270</v>
      </c>
      <c r="B5" s="141" t="s">
        <v>429</v>
      </c>
      <c r="C5" s="128" t="s">
        <v>430</v>
      </c>
      <c r="D5" s="128" t="s">
        <v>411</v>
      </c>
      <c r="H5" s="129"/>
    </row>
    <row r="6" spans="1:8" x14ac:dyDescent="0.2">
      <c r="A6" s="134"/>
      <c r="B6" s="134"/>
    </row>
    <row r="7" spans="1:8" x14ac:dyDescent="0.2">
      <c r="A7" s="134"/>
      <c r="B7" s="134"/>
    </row>
    <row r="8" spans="1:8" x14ac:dyDescent="0.2">
      <c r="A8" s="134"/>
      <c r="B8" s="134"/>
    </row>
    <row r="9" spans="1:8" ht="15.75" x14ac:dyDescent="0.25">
      <c r="A9" s="157" t="s">
        <v>269</v>
      </c>
      <c r="B9" s="136"/>
    </row>
    <row r="10" spans="1:8" ht="14.25" customHeight="1" x14ac:dyDescent="0.2">
      <c r="A10" s="156"/>
      <c r="B10" s="136"/>
      <c r="C10" s="136"/>
    </row>
    <row r="11" spans="1:8" x14ac:dyDescent="0.2">
      <c r="A11" s="156"/>
      <c r="B11" s="134"/>
      <c r="C11" s="134"/>
    </row>
    <row r="12" spans="1:8" x14ac:dyDescent="0.2">
      <c r="A12" s="155" t="s">
        <v>268</v>
      </c>
      <c r="B12" s="134">
        <v>100</v>
      </c>
      <c r="C12" s="134">
        <v>0</v>
      </c>
      <c r="D12" s="120">
        <v>0</v>
      </c>
    </row>
    <row r="13" spans="1:8" x14ac:dyDescent="0.2">
      <c r="A13" s="134"/>
    </row>
    <row r="14" spans="1:8" x14ac:dyDescent="0.2">
      <c r="A14" s="154"/>
    </row>
    <row r="15" spans="1:8" x14ac:dyDescent="0.2">
      <c r="A15" s="206" t="s">
        <v>435</v>
      </c>
      <c r="B15" s="144"/>
      <c r="C15" s="144">
        <v>559</v>
      </c>
      <c r="D15" s="144">
        <v>539</v>
      </c>
    </row>
    <row r="16" spans="1:8" x14ac:dyDescent="0.2">
      <c r="A16" s="134"/>
    </row>
    <row r="17" spans="1:4" x14ac:dyDescent="0.2">
      <c r="A17" s="134"/>
    </row>
    <row r="18" spans="1:4" x14ac:dyDescent="0.2">
      <c r="A18" s="184"/>
    </row>
    <row r="19" spans="1:4" x14ac:dyDescent="0.2">
      <c r="A19" s="134" t="s">
        <v>267</v>
      </c>
      <c r="D19" s="120">
        <v>5</v>
      </c>
    </row>
    <row r="20" spans="1:4" x14ac:dyDescent="0.2">
      <c r="A20" s="134"/>
      <c r="D20" s="120">
        <v>210</v>
      </c>
    </row>
    <row r="21" spans="1:4" x14ac:dyDescent="0.2">
      <c r="A21" s="134" t="s">
        <v>266</v>
      </c>
      <c r="D21" s="120">
        <v>744</v>
      </c>
    </row>
    <row r="22" spans="1:4" x14ac:dyDescent="0.2">
      <c r="A22" s="134"/>
    </row>
    <row r="23" spans="1:4" x14ac:dyDescent="0.2">
      <c r="A23" s="153" t="s">
        <v>300</v>
      </c>
      <c r="D23" s="120">
        <v>992</v>
      </c>
    </row>
    <row r="25" spans="1:4" x14ac:dyDescent="0.2">
      <c r="A25" s="150" t="s">
        <v>434</v>
      </c>
      <c r="D25" s="120">
        <v>1013</v>
      </c>
    </row>
    <row r="27" spans="1:4" ht="15.75" x14ac:dyDescent="0.25">
      <c r="A27" s="121" t="s">
        <v>433</v>
      </c>
      <c r="B27" s="121">
        <v>5330</v>
      </c>
      <c r="C27" s="121">
        <v>5180</v>
      </c>
      <c r="D27" s="121">
        <f>SUM(D18:D26)</f>
        <v>2964</v>
      </c>
    </row>
    <row r="28" spans="1:4" x14ac:dyDescent="0.2">
      <c r="D28" s="144"/>
    </row>
    <row r="29" spans="1:4" x14ac:dyDescent="0.2">
      <c r="D29" s="144"/>
    </row>
    <row r="30" spans="1:4" ht="15.75" x14ac:dyDescent="0.25">
      <c r="A30" s="144" t="s">
        <v>265</v>
      </c>
      <c r="B30" s="121">
        <f>SUM(B27)</f>
        <v>5330</v>
      </c>
      <c r="C30" s="121">
        <v>5739</v>
      </c>
      <c r="D30" s="121">
        <v>3503</v>
      </c>
    </row>
    <row r="31" spans="1:4" ht="18" x14ac:dyDescent="0.25">
      <c r="A31" s="132"/>
      <c r="B31" s="145"/>
      <c r="C31" s="145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&amp;R10.melléklet az  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view="pageLayout" zoomScaleNormal="100" workbookViewId="0">
      <selection activeCell="E22" sqref="E22"/>
    </sheetView>
  </sheetViews>
  <sheetFormatPr defaultRowHeight="12.75" x14ac:dyDescent="0.2"/>
  <cols>
    <col min="1" max="1" width="8" style="120" customWidth="1"/>
    <col min="2" max="2" width="9.140625" style="120"/>
    <col min="3" max="3" width="35.28515625" style="120" customWidth="1"/>
    <col min="4" max="4" width="13.42578125" style="120" customWidth="1"/>
    <col min="5" max="5" width="14.85546875" style="120" customWidth="1"/>
    <col min="6" max="6" width="15.140625" style="120" customWidth="1"/>
    <col min="7" max="16384" width="9.140625" style="120"/>
  </cols>
  <sheetData>
    <row r="2" spans="1:9" x14ac:dyDescent="0.2">
      <c r="C2" s="188" t="s">
        <v>341</v>
      </c>
    </row>
    <row r="3" spans="1:9" ht="18" x14ac:dyDescent="0.25">
      <c r="A3" s="283" t="s">
        <v>287</v>
      </c>
      <c r="B3" s="283"/>
      <c r="C3" s="283"/>
      <c r="D3" s="283"/>
      <c r="E3" s="283"/>
      <c r="F3" s="152"/>
      <c r="G3" s="161"/>
      <c r="H3" s="161"/>
      <c r="I3" s="161"/>
    </row>
    <row r="4" spans="1:9" ht="18" customHeight="1" x14ac:dyDescent="0.25">
      <c r="A4" s="283" t="s">
        <v>342</v>
      </c>
      <c r="B4" s="283"/>
      <c r="C4" s="283"/>
      <c r="D4" s="283"/>
      <c r="E4" s="283"/>
      <c r="F4" s="152"/>
      <c r="G4" s="160"/>
      <c r="H4" s="159"/>
      <c r="I4" s="159"/>
    </row>
    <row r="5" spans="1:9" ht="18" customHeight="1" x14ac:dyDescent="0.25">
      <c r="A5" s="130"/>
      <c r="B5" s="130"/>
      <c r="C5" s="130"/>
      <c r="D5" s="130"/>
      <c r="E5" s="130"/>
      <c r="F5" s="130"/>
      <c r="G5" s="130"/>
      <c r="H5" s="159"/>
      <c r="I5" s="159"/>
    </row>
    <row r="6" spans="1:9" ht="17.25" customHeight="1" x14ac:dyDescent="0.2">
      <c r="E6" s="129" t="s">
        <v>221</v>
      </c>
      <c r="F6" s="129"/>
    </row>
    <row r="7" spans="1:9" ht="12" customHeight="1" x14ac:dyDescent="0.2">
      <c r="E7" s="129"/>
      <c r="F7" s="129"/>
    </row>
    <row r="8" spans="1:9" ht="15.75" x14ac:dyDescent="0.25">
      <c r="D8" s="128"/>
      <c r="E8" s="128"/>
    </row>
    <row r="10" spans="1:9" ht="15" x14ac:dyDescent="0.2">
      <c r="A10" s="150" t="s">
        <v>286</v>
      </c>
      <c r="B10" s="150"/>
      <c r="C10" s="150"/>
      <c r="D10" s="150">
        <v>99102</v>
      </c>
      <c r="E10" s="123"/>
    </row>
    <row r="11" spans="1:9" ht="15" x14ac:dyDescent="0.2">
      <c r="A11" s="150"/>
      <c r="B11" s="150"/>
      <c r="C11" s="150"/>
      <c r="D11" s="150"/>
      <c r="E11" s="123"/>
    </row>
    <row r="12" spans="1:9" ht="15" x14ac:dyDescent="0.2">
      <c r="A12" s="150" t="s">
        <v>285</v>
      </c>
      <c r="B12" s="150"/>
      <c r="C12" s="150"/>
      <c r="D12" s="150">
        <v>75999</v>
      </c>
      <c r="E12" s="123"/>
    </row>
    <row r="13" spans="1:9" ht="15" x14ac:dyDescent="0.2">
      <c r="A13" s="150"/>
      <c r="B13" s="150"/>
      <c r="C13" s="150"/>
      <c r="D13" s="150"/>
      <c r="E13" s="123"/>
    </row>
    <row r="14" spans="1:9" ht="15" x14ac:dyDescent="0.2">
      <c r="A14" s="144" t="s">
        <v>284</v>
      </c>
      <c r="B14" s="144"/>
      <c r="C14" s="144"/>
      <c r="D14" s="144">
        <f>D10-D12</f>
        <v>23103</v>
      </c>
      <c r="E14" s="123"/>
    </row>
    <row r="15" spans="1:9" ht="15" x14ac:dyDescent="0.2">
      <c r="A15" s="150"/>
      <c r="B15" s="150"/>
      <c r="C15" s="150"/>
      <c r="D15" s="150"/>
      <c r="E15" s="123"/>
    </row>
    <row r="16" spans="1:9" ht="15" x14ac:dyDescent="0.2">
      <c r="A16" s="150" t="s">
        <v>283</v>
      </c>
      <c r="B16" s="150"/>
      <c r="C16" s="150"/>
      <c r="D16" s="150">
        <v>11603</v>
      </c>
      <c r="E16" s="123"/>
    </row>
    <row r="17" spans="1:5" ht="15" x14ac:dyDescent="0.2">
      <c r="A17" s="150"/>
      <c r="B17" s="150"/>
      <c r="C17" s="150"/>
      <c r="D17" s="150"/>
      <c r="E17" s="123"/>
    </row>
    <row r="18" spans="1:5" ht="15" x14ac:dyDescent="0.2">
      <c r="A18" s="150" t="s">
        <v>282</v>
      </c>
      <c r="B18" s="150"/>
      <c r="C18" s="150"/>
      <c r="D18" s="150">
        <v>15502</v>
      </c>
      <c r="E18" s="123"/>
    </row>
    <row r="19" spans="1:5" ht="15" x14ac:dyDescent="0.2">
      <c r="A19" s="150"/>
      <c r="B19" s="150"/>
      <c r="C19" s="150"/>
      <c r="D19" s="150"/>
      <c r="E19" s="123"/>
    </row>
    <row r="20" spans="1:5" ht="15" x14ac:dyDescent="0.2">
      <c r="A20" s="144" t="s">
        <v>281</v>
      </c>
      <c r="B20" s="144"/>
      <c r="C20" s="144"/>
      <c r="D20" s="158">
        <f>D16-D18</f>
        <v>-3899</v>
      </c>
      <c r="E20" s="124"/>
    </row>
    <row r="21" spans="1:5" ht="15" x14ac:dyDescent="0.2">
      <c r="A21" s="150"/>
      <c r="B21" s="150"/>
      <c r="C21" s="150"/>
      <c r="D21" s="150"/>
      <c r="E21" s="123"/>
    </row>
    <row r="22" spans="1:5" ht="15" x14ac:dyDescent="0.2">
      <c r="A22" s="144" t="s">
        <v>280</v>
      </c>
      <c r="B22" s="150"/>
      <c r="C22" s="150"/>
      <c r="D22" s="144">
        <f>D14+D20</f>
        <v>19204</v>
      </c>
      <c r="E22" s="123"/>
    </row>
    <row r="23" spans="1:5" ht="15" x14ac:dyDescent="0.2">
      <c r="A23" s="150"/>
      <c r="B23" s="150"/>
      <c r="C23" s="150"/>
      <c r="D23" s="150"/>
      <c r="E23" s="123"/>
    </row>
    <row r="24" spans="1:5" ht="15.75" x14ac:dyDescent="0.25">
      <c r="A24" s="144" t="s">
        <v>279</v>
      </c>
      <c r="B24" s="144"/>
      <c r="C24" s="144"/>
      <c r="D24" s="158">
        <v>0</v>
      </c>
      <c r="E24" s="126"/>
    </row>
    <row r="25" spans="1:5" ht="15" x14ac:dyDescent="0.2">
      <c r="A25" s="150"/>
      <c r="B25" s="150"/>
      <c r="C25" s="150"/>
      <c r="D25" s="150"/>
      <c r="E25" s="123"/>
    </row>
    <row r="26" spans="1:5" ht="15" x14ac:dyDescent="0.2">
      <c r="A26" s="144" t="s">
        <v>278</v>
      </c>
      <c r="B26" s="150"/>
      <c r="C26" s="150"/>
      <c r="D26" s="158">
        <v>0</v>
      </c>
      <c r="E26" s="124"/>
    </row>
    <row r="27" spans="1:5" ht="15" x14ac:dyDescent="0.2">
      <c r="A27" s="150"/>
      <c r="B27" s="150"/>
      <c r="C27" s="150"/>
      <c r="D27" s="150"/>
      <c r="E27" s="123"/>
    </row>
    <row r="28" spans="1:5" ht="15" x14ac:dyDescent="0.2">
      <c r="A28" s="144" t="s">
        <v>277</v>
      </c>
      <c r="B28" s="150"/>
      <c r="C28" s="150"/>
      <c r="D28" s="144">
        <v>0</v>
      </c>
      <c r="E28" s="123"/>
    </row>
    <row r="29" spans="1:5" x14ac:dyDescent="0.2">
      <c r="A29" s="150"/>
      <c r="B29" s="150"/>
      <c r="C29" s="150"/>
      <c r="D29" s="150"/>
    </row>
    <row r="30" spans="1:5" x14ac:dyDescent="0.2">
      <c r="A30" s="144" t="s">
        <v>276</v>
      </c>
      <c r="B30" s="150"/>
      <c r="C30" s="150"/>
      <c r="D30" s="144">
        <v>19204</v>
      </c>
    </row>
    <row r="31" spans="1:5" x14ac:dyDescent="0.2">
      <c r="A31" s="150"/>
      <c r="B31" s="150"/>
      <c r="C31" s="150"/>
      <c r="D31" s="150"/>
    </row>
    <row r="32" spans="1:5" x14ac:dyDescent="0.2">
      <c r="A32" s="144" t="s">
        <v>275</v>
      </c>
      <c r="B32" s="150"/>
      <c r="C32" s="150"/>
      <c r="D32" s="144">
        <v>19204</v>
      </c>
    </row>
    <row r="33" spans="1:4" x14ac:dyDescent="0.2">
      <c r="A33" s="150"/>
      <c r="B33" s="150"/>
      <c r="C33" s="150"/>
      <c r="D33" s="150"/>
    </row>
    <row r="34" spans="1:4" x14ac:dyDescent="0.2">
      <c r="A34" s="144" t="s">
        <v>274</v>
      </c>
      <c r="B34" s="150"/>
      <c r="C34" s="150"/>
      <c r="D34" s="144">
        <v>0</v>
      </c>
    </row>
    <row r="36" spans="1:4" x14ac:dyDescent="0.2">
      <c r="A36" s="144" t="s">
        <v>273</v>
      </c>
      <c r="D36" s="144">
        <v>0</v>
      </c>
    </row>
    <row r="38" spans="1:4" x14ac:dyDescent="0.2">
      <c r="A38" s="144" t="s">
        <v>272</v>
      </c>
      <c r="D38" s="144">
        <v>0</v>
      </c>
    </row>
  </sheetData>
  <mergeCells count="2">
    <mergeCell ref="A3:E3"/>
    <mergeCell ref="A4:E4"/>
  </mergeCells>
  <pageMargins left="0.75" right="0.75" top="1" bottom="1" header="0.5" footer="0.5"/>
  <pageSetup paperSize="9" orientation="portrait" horizontalDpi="300" verticalDpi="300" r:id="rId1"/>
  <headerFooter alignWithMargins="0">
    <oddHeader>&amp;R11.melléklet az 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workbookViewId="0">
      <selection activeCell="J40" sqref="J40"/>
    </sheetView>
  </sheetViews>
  <sheetFormatPr defaultRowHeight="15" x14ac:dyDescent="0.25"/>
  <sheetData>
    <row r="1" spans="1:13" x14ac:dyDescent="0.25">
      <c r="L1" t="s">
        <v>325</v>
      </c>
    </row>
    <row r="2" spans="1:13" ht="15.75" x14ac:dyDescent="0.25">
      <c r="A2" s="290" t="s">
        <v>301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3" ht="15.75" x14ac:dyDescent="0.25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3" ht="15.75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6" spans="1:13" ht="15.75" thickBot="1" x14ac:dyDescent="0.3">
      <c r="A6" s="164"/>
      <c r="B6" s="165"/>
      <c r="D6" s="165"/>
      <c r="K6" s="166"/>
    </row>
    <row r="7" spans="1:13" ht="15.75" thickBot="1" x14ac:dyDescent="0.3">
      <c r="A7" s="167" t="s">
        <v>302</v>
      </c>
      <c r="B7" s="168"/>
      <c r="C7" s="168"/>
      <c r="D7" s="168"/>
      <c r="E7" s="168"/>
      <c r="F7" s="168"/>
      <c r="G7" s="168"/>
      <c r="H7" s="168"/>
      <c r="I7" s="168"/>
      <c r="J7" s="169"/>
      <c r="K7" s="170" t="s">
        <v>303</v>
      </c>
      <c r="L7" s="171" t="s">
        <v>304</v>
      </c>
    </row>
    <row r="8" spans="1:13" x14ac:dyDescent="0.25">
      <c r="A8" s="292" t="s">
        <v>305</v>
      </c>
      <c r="B8" s="293"/>
      <c r="C8" s="293"/>
      <c r="D8" s="293"/>
      <c r="E8" s="293"/>
      <c r="F8" s="293"/>
      <c r="G8" s="293"/>
      <c r="H8" s="293"/>
      <c r="I8" s="293"/>
      <c r="J8" s="294"/>
      <c r="K8" s="172"/>
      <c r="L8" s="173"/>
    </row>
    <row r="9" spans="1:13" x14ac:dyDescent="0.25">
      <c r="A9" s="295" t="s">
        <v>306</v>
      </c>
      <c r="B9" s="296"/>
      <c r="C9" s="296"/>
      <c r="D9" s="296"/>
      <c r="E9" s="296"/>
      <c r="F9" s="296"/>
      <c r="G9" s="296"/>
      <c r="H9" s="296"/>
      <c r="I9" s="296"/>
      <c r="J9" s="297"/>
      <c r="K9" s="174"/>
      <c r="L9" s="175"/>
    </row>
    <row r="10" spans="1:13" x14ac:dyDescent="0.25">
      <c r="A10" s="295" t="s">
        <v>307</v>
      </c>
      <c r="B10" s="296"/>
      <c r="C10" s="296"/>
      <c r="D10" s="296"/>
      <c r="E10" s="296"/>
      <c r="F10" s="296"/>
      <c r="G10" s="296"/>
      <c r="H10" s="296"/>
      <c r="I10" s="296"/>
      <c r="J10" s="297"/>
      <c r="K10" s="176"/>
      <c r="L10" s="175"/>
    </row>
    <row r="11" spans="1:13" x14ac:dyDescent="0.25">
      <c r="A11" s="177" t="s">
        <v>308</v>
      </c>
      <c r="B11" s="298" t="s">
        <v>309</v>
      </c>
      <c r="C11" s="299"/>
      <c r="D11" s="299"/>
      <c r="E11" s="299"/>
      <c r="F11" s="299"/>
      <c r="G11" s="299"/>
      <c r="H11" s="299"/>
      <c r="I11" s="299"/>
      <c r="J11" s="300"/>
      <c r="K11" s="176"/>
      <c r="L11" s="178"/>
    </row>
    <row r="12" spans="1:13" x14ac:dyDescent="0.25">
      <c r="A12" s="179"/>
      <c r="B12" s="298" t="s">
        <v>310</v>
      </c>
      <c r="C12" s="299"/>
      <c r="D12" s="299"/>
      <c r="E12" s="299"/>
      <c r="F12" s="299"/>
      <c r="G12" s="299"/>
      <c r="H12" s="299"/>
      <c r="I12" s="299"/>
      <c r="J12" s="300"/>
      <c r="K12" s="176"/>
      <c r="L12" s="178"/>
    </row>
    <row r="13" spans="1:13" x14ac:dyDescent="0.25">
      <c r="A13" s="179"/>
      <c r="B13" s="298" t="s">
        <v>311</v>
      </c>
      <c r="C13" s="299"/>
      <c r="D13" s="299"/>
      <c r="E13" s="299"/>
      <c r="F13" s="299"/>
      <c r="G13" s="299"/>
      <c r="H13" s="299"/>
      <c r="I13" s="299"/>
      <c r="J13" s="300"/>
      <c r="K13" s="176"/>
      <c r="L13" s="178"/>
    </row>
    <row r="14" spans="1:13" x14ac:dyDescent="0.25">
      <c r="A14" s="179"/>
      <c r="B14" s="298"/>
      <c r="C14" s="299"/>
      <c r="D14" s="299"/>
      <c r="E14" s="299"/>
      <c r="F14" s="299"/>
      <c r="G14" s="299"/>
      <c r="H14" s="299"/>
      <c r="I14" s="299"/>
      <c r="J14" s="300"/>
      <c r="K14" s="176"/>
      <c r="L14" s="178"/>
    </row>
    <row r="15" spans="1:13" x14ac:dyDescent="0.25">
      <c r="A15" s="295" t="s">
        <v>312</v>
      </c>
      <c r="B15" s="296"/>
      <c r="C15" s="296"/>
      <c r="D15" s="296"/>
      <c r="E15" s="296"/>
      <c r="F15" s="296"/>
      <c r="G15" s="296"/>
      <c r="H15" s="296"/>
      <c r="I15" s="296"/>
      <c r="J15" s="297"/>
      <c r="K15" s="176"/>
      <c r="L15" s="178"/>
    </row>
    <row r="16" spans="1:13" ht="15.75" thickBot="1" x14ac:dyDescent="0.3">
      <c r="A16" s="301" t="s">
        <v>313</v>
      </c>
      <c r="B16" s="302"/>
      <c r="C16" s="302"/>
      <c r="D16" s="302"/>
      <c r="E16" s="302"/>
      <c r="F16" s="302"/>
      <c r="G16" s="302"/>
      <c r="H16" s="302"/>
      <c r="I16" s="302"/>
      <c r="J16" s="303"/>
      <c r="K16" s="180"/>
      <c r="L16" s="181"/>
    </row>
    <row r="17" spans="1:16" ht="15.75" thickBot="1" x14ac:dyDescent="0.3">
      <c r="A17" s="288" t="s">
        <v>314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182">
        <f>K10+K13</f>
        <v>0</v>
      </c>
      <c r="L17" s="183">
        <f>L10+L13</f>
        <v>0</v>
      </c>
    </row>
    <row r="20" spans="1:16" x14ac:dyDescent="0.25">
      <c r="A20" t="s">
        <v>315</v>
      </c>
    </row>
    <row r="21" spans="1:16" x14ac:dyDescent="0.25">
      <c r="A21" t="s">
        <v>326</v>
      </c>
      <c r="B21" s="205"/>
      <c r="C21" s="205"/>
      <c r="D21" s="205"/>
      <c r="E21" s="205"/>
      <c r="F21" s="205"/>
      <c r="G21" s="205"/>
      <c r="H21" s="205"/>
    </row>
    <row r="23" spans="1:16" x14ac:dyDescent="0.25">
      <c r="A23" s="205" t="s">
        <v>316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</row>
    <row r="24" spans="1:16" x14ac:dyDescent="0.25">
      <c r="A24" s="205" t="s">
        <v>318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</row>
    <row r="25" spans="1:16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</row>
    <row r="26" spans="1:16" x14ac:dyDescent="0.25">
      <c r="A26" s="205" t="s">
        <v>317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</row>
    <row r="27" spans="1:16" x14ac:dyDescent="0.25">
      <c r="A27" s="205" t="s">
        <v>327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</row>
    <row r="28" spans="1:16" x14ac:dyDescent="0.25">
      <c r="A28" s="205" t="s">
        <v>328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</row>
  </sheetData>
  <mergeCells count="12">
    <mergeCell ref="A17:J17"/>
    <mergeCell ref="A2:M2"/>
    <mergeCell ref="A3:M3"/>
    <mergeCell ref="A8:J8"/>
    <mergeCell ref="A9:J9"/>
    <mergeCell ref="A10:J10"/>
    <mergeCell ref="B11:J11"/>
    <mergeCell ref="B12:J12"/>
    <mergeCell ref="B13:J13"/>
    <mergeCell ref="B14:J14"/>
    <mergeCell ref="A15:J15"/>
    <mergeCell ref="A16:J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sqref="A1:F1"/>
    </sheetView>
  </sheetViews>
  <sheetFormatPr defaultRowHeight="15" x14ac:dyDescent="0.25"/>
  <cols>
    <col min="1" max="1" width="50.5703125" customWidth="1"/>
  </cols>
  <sheetData>
    <row r="1" spans="1:6" x14ac:dyDescent="0.25">
      <c r="A1" s="280" t="s">
        <v>494</v>
      </c>
      <c r="B1" s="280"/>
      <c r="C1" s="280"/>
      <c r="D1" s="280"/>
      <c r="E1" s="280"/>
      <c r="F1" s="280"/>
    </row>
    <row r="2" spans="1:6" ht="15.75" x14ac:dyDescent="0.25">
      <c r="A2" s="306" t="s">
        <v>402</v>
      </c>
      <c r="B2" s="307"/>
      <c r="C2" s="307"/>
      <c r="D2" s="307"/>
    </row>
    <row r="3" spans="1:6" ht="15.75" x14ac:dyDescent="0.25">
      <c r="A3" s="306" t="s">
        <v>343</v>
      </c>
      <c r="B3" s="308"/>
      <c r="C3" s="308"/>
      <c r="D3" s="308"/>
      <c r="E3" s="308"/>
    </row>
    <row r="4" spans="1:6" ht="15.75" x14ac:dyDescent="0.25">
      <c r="A4" s="189"/>
    </row>
    <row r="5" spans="1:6" ht="24" customHeight="1" x14ac:dyDescent="0.25">
      <c r="A5" s="189" t="s">
        <v>344</v>
      </c>
    </row>
    <row r="6" spans="1:6" ht="15.75" customHeight="1" x14ac:dyDescent="0.25">
      <c r="A6" s="189" t="s">
        <v>345</v>
      </c>
    </row>
    <row r="7" spans="1:6" ht="19.5" customHeight="1" x14ac:dyDescent="0.25">
      <c r="A7" s="189" t="s">
        <v>346</v>
      </c>
    </row>
    <row r="8" spans="1:6" x14ac:dyDescent="0.25">
      <c r="A8" s="309" t="s">
        <v>347</v>
      </c>
      <c r="B8" s="305"/>
      <c r="C8" s="305"/>
      <c r="D8" s="305"/>
      <c r="E8" s="305"/>
    </row>
    <row r="9" spans="1:6" x14ac:dyDescent="0.25">
      <c r="A9" s="309" t="s">
        <v>348</v>
      </c>
      <c r="B9" s="305"/>
      <c r="C9" s="305"/>
      <c r="D9" s="305"/>
      <c r="E9" s="305"/>
    </row>
    <row r="10" spans="1:6" ht="15.75" x14ac:dyDescent="0.25">
      <c r="A10" s="189"/>
    </row>
    <row r="11" spans="1:6" ht="27" customHeight="1" x14ac:dyDescent="0.25">
      <c r="A11" s="190" t="s">
        <v>349</v>
      </c>
    </row>
    <row r="12" spans="1:6" x14ac:dyDescent="0.25">
      <c r="A12" s="310" t="s">
        <v>350</v>
      </c>
      <c r="B12" s="311"/>
      <c r="C12" s="311"/>
      <c r="D12" s="311"/>
      <c r="E12" s="311"/>
    </row>
    <row r="13" spans="1:6" x14ac:dyDescent="0.25">
      <c r="A13" s="304" t="s">
        <v>351</v>
      </c>
      <c r="B13" s="305"/>
      <c r="C13" s="305"/>
      <c r="D13" s="305"/>
      <c r="E13" s="305"/>
    </row>
    <row r="14" spans="1:6" x14ac:dyDescent="0.25">
      <c r="A14" s="304" t="s">
        <v>352</v>
      </c>
      <c r="B14" s="305"/>
      <c r="C14" s="305"/>
      <c r="D14" s="305"/>
      <c r="E14" s="305"/>
    </row>
    <row r="15" spans="1:6" ht="15.75" x14ac:dyDescent="0.25">
      <c r="A15" s="189"/>
    </row>
    <row r="16" spans="1:6" ht="36" customHeight="1" x14ac:dyDescent="0.25">
      <c r="A16" s="191" t="s">
        <v>353</v>
      </c>
    </row>
    <row r="17" spans="1:5" ht="16.5" thickBot="1" x14ac:dyDescent="0.3">
      <c r="A17" s="190"/>
    </row>
    <row r="18" spans="1:5" ht="15.75" thickBot="1" x14ac:dyDescent="0.3">
      <c r="A18" s="314" t="s">
        <v>354</v>
      </c>
      <c r="B18" s="314" t="s">
        <v>355</v>
      </c>
      <c r="C18" s="316" t="s">
        <v>356</v>
      </c>
      <c r="D18" s="317"/>
      <c r="E18" s="318"/>
    </row>
    <row r="19" spans="1:5" ht="30.75" thickBot="1" x14ac:dyDescent="0.3">
      <c r="A19" s="315"/>
      <c r="B19" s="315"/>
      <c r="C19" s="192" t="s">
        <v>357</v>
      </c>
      <c r="D19" s="192" t="s">
        <v>358</v>
      </c>
      <c r="E19" s="192" t="s">
        <v>359</v>
      </c>
    </row>
    <row r="20" spans="1:5" ht="15.75" thickBot="1" x14ac:dyDescent="0.3">
      <c r="A20" s="319" t="s">
        <v>360</v>
      </c>
      <c r="B20" s="320"/>
      <c r="C20" s="320"/>
      <c r="D20" s="320"/>
      <c r="E20" s="321"/>
    </row>
    <row r="21" spans="1:5" ht="15.75" thickBot="1" x14ac:dyDescent="0.3">
      <c r="A21" s="312" t="s">
        <v>361</v>
      </c>
      <c r="B21" s="313"/>
      <c r="C21" s="193"/>
      <c r="D21" s="193"/>
      <c r="E21" s="193"/>
    </row>
    <row r="22" spans="1:5" ht="15.75" thickBot="1" x14ac:dyDescent="0.3">
      <c r="A22" s="194"/>
      <c r="B22" s="195"/>
      <c r="C22" s="193"/>
      <c r="D22" s="193"/>
      <c r="E22" s="193"/>
    </row>
    <row r="23" spans="1:5" ht="15.75" thickBot="1" x14ac:dyDescent="0.3">
      <c r="A23" s="194"/>
      <c r="B23" s="195"/>
      <c r="C23" s="193"/>
      <c r="D23" s="193"/>
      <c r="E23" s="193"/>
    </row>
    <row r="24" spans="1:5" ht="15.75" thickBot="1" x14ac:dyDescent="0.3">
      <c r="A24" s="312" t="s">
        <v>362</v>
      </c>
      <c r="B24" s="313"/>
      <c r="C24" s="193"/>
      <c r="D24" s="193"/>
      <c r="E24" s="193"/>
    </row>
    <row r="25" spans="1:5" ht="15.75" thickBot="1" x14ac:dyDescent="0.3">
      <c r="A25" s="194"/>
      <c r="B25" s="195"/>
      <c r="C25" s="193"/>
      <c r="D25" s="193"/>
      <c r="E25" s="193"/>
    </row>
    <row r="26" spans="1:5" ht="15.75" thickBot="1" x14ac:dyDescent="0.3">
      <c r="A26" s="194"/>
      <c r="B26" s="195"/>
      <c r="C26" s="193"/>
      <c r="D26" s="193"/>
      <c r="E26" s="193"/>
    </row>
    <row r="27" spans="1:5" ht="15.75" thickBot="1" x14ac:dyDescent="0.3">
      <c r="A27" s="312" t="s">
        <v>363</v>
      </c>
      <c r="B27" s="313"/>
      <c r="C27" s="193"/>
      <c r="D27" s="193"/>
      <c r="E27" s="193"/>
    </row>
    <row r="28" spans="1:5" ht="15.75" thickBot="1" x14ac:dyDescent="0.3">
      <c r="A28" s="194"/>
      <c r="B28" s="195"/>
      <c r="C28" s="193"/>
      <c r="D28" s="193"/>
      <c r="E28" s="193"/>
    </row>
    <row r="29" spans="1:5" ht="15.75" thickBot="1" x14ac:dyDescent="0.3">
      <c r="A29" s="194"/>
      <c r="B29" s="195"/>
      <c r="C29" s="193"/>
      <c r="D29" s="193"/>
      <c r="E29" s="193"/>
    </row>
    <row r="30" spans="1:5" ht="15.75" thickBot="1" x14ac:dyDescent="0.3">
      <c r="A30" s="312" t="s">
        <v>364</v>
      </c>
      <c r="B30" s="313"/>
      <c r="C30" s="193"/>
      <c r="D30" s="193"/>
      <c r="E30" s="193"/>
    </row>
    <row r="31" spans="1:5" ht="15.75" thickBot="1" x14ac:dyDescent="0.3">
      <c r="A31" s="194"/>
      <c r="B31" s="195"/>
      <c r="C31" s="193"/>
      <c r="D31" s="193"/>
      <c r="E31" s="193"/>
    </row>
    <row r="32" spans="1:5" ht="15.75" thickBot="1" x14ac:dyDescent="0.3">
      <c r="A32" s="194"/>
      <c r="B32" s="195"/>
      <c r="C32" s="193"/>
      <c r="D32" s="193"/>
      <c r="E32" s="193"/>
    </row>
    <row r="33" spans="1:5" ht="15.75" thickBot="1" x14ac:dyDescent="0.3">
      <c r="A33" s="312" t="s">
        <v>365</v>
      </c>
      <c r="B33" s="313"/>
      <c r="C33" s="193"/>
      <c r="D33" s="193"/>
      <c r="E33" s="193"/>
    </row>
    <row r="34" spans="1:5" ht="15.75" thickBot="1" x14ac:dyDescent="0.3">
      <c r="A34" s="194"/>
      <c r="B34" s="195"/>
      <c r="C34" s="193"/>
      <c r="D34" s="193"/>
      <c r="E34" s="193"/>
    </row>
    <row r="35" spans="1:5" ht="15.75" thickBot="1" x14ac:dyDescent="0.3">
      <c r="A35" s="194"/>
      <c r="B35" s="195"/>
      <c r="C35" s="193"/>
      <c r="D35" s="193"/>
      <c r="E35" s="193"/>
    </row>
    <row r="36" spans="1:5" ht="15.75" thickBot="1" x14ac:dyDescent="0.3">
      <c r="A36" s="312" t="s">
        <v>366</v>
      </c>
      <c r="B36" s="313"/>
      <c r="C36" s="193"/>
      <c r="D36" s="193"/>
      <c r="E36" s="193"/>
    </row>
    <row r="37" spans="1:5" ht="15.75" thickBot="1" x14ac:dyDescent="0.3">
      <c r="A37" s="194"/>
      <c r="B37" s="195"/>
      <c r="C37" s="193"/>
      <c r="D37" s="193"/>
      <c r="E37" s="193"/>
    </row>
    <row r="38" spans="1:5" ht="15.75" thickBot="1" x14ac:dyDescent="0.3">
      <c r="A38" s="194"/>
      <c r="B38" s="195"/>
      <c r="C38" s="193"/>
      <c r="D38" s="193"/>
      <c r="E38" s="193"/>
    </row>
    <row r="39" spans="1:5" ht="15.75" thickBot="1" x14ac:dyDescent="0.3">
      <c r="A39" s="312" t="s">
        <v>367</v>
      </c>
      <c r="B39" s="313"/>
      <c r="C39" s="193"/>
      <c r="D39" s="193"/>
      <c r="E39" s="193"/>
    </row>
    <row r="40" spans="1:5" ht="15.75" thickBot="1" x14ac:dyDescent="0.3">
      <c r="A40" s="319" t="s">
        <v>368</v>
      </c>
      <c r="B40" s="320"/>
      <c r="C40" s="320"/>
      <c r="D40" s="320"/>
      <c r="E40" s="321"/>
    </row>
    <row r="41" spans="1:5" ht="15.75" thickBot="1" x14ac:dyDescent="0.3">
      <c r="A41" s="312" t="s">
        <v>369</v>
      </c>
      <c r="B41" s="313"/>
      <c r="C41" s="193"/>
      <c r="D41" s="193"/>
      <c r="E41" s="193"/>
    </row>
    <row r="42" spans="1:5" ht="15.75" thickBot="1" x14ac:dyDescent="0.3">
      <c r="A42" s="194"/>
      <c r="B42" s="195"/>
      <c r="C42" s="193"/>
      <c r="D42" s="193"/>
      <c r="E42" s="193"/>
    </row>
    <row r="43" spans="1:5" ht="15.75" thickBot="1" x14ac:dyDescent="0.3">
      <c r="A43" s="194"/>
      <c r="B43" s="195"/>
      <c r="C43" s="193"/>
      <c r="D43" s="193"/>
      <c r="E43" s="193"/>
    </row>
    <row r="44" spans="1:5" ht="15.75" thickBot="1" x14ac:dyDescent="0.3">
      <c r="A44" s="312" t="s">
        <v>370</v>
      </c>
      <c r="B44" s="313"/>
      <c r="C44" s="193"/>
      <c r="D44" s="193"/>
      <c r="E44" s="193"/>
    </row>
    <row r="45" spans="1:5" ht="15.75" thickBot="1" x14ac:dyDescent="0.3">
      <c r="A45" s="194"/>
      <c r="B45" s="195"/>
      <c r="C45" s="193"/>
      <c r="D45" s="193"/>
      <c r="E45" s="193"/>
    </row>
    <row r="46" spans="1:5" ht="15.75" thickBot="1" x14ac:dyDescent="0.3">
      <c r="A46" s="194"/>
      <c r="B46" s="195"/>
      <c r="C46" s="193"/>
      <c r="D46" s="193"/>
      <c r="E46" s="193"/>
    </row>
    <row r="47" spans="1:5" ht="15.75" thickBot="1" x14ac:dyDescent="0.3">
      <c r="A47" s="312" t="s">
        <v>371</v>
      </c>
      <c r="B47" s="313"/>
      <c r="C47" s="193"/>
      <c r="D47" s="193"/>
      <c r="E47" s="193"/>
    </row>
    <row r="48" spans="1:5" ht="15.75" thickBot="1" x14ac:dyDescent="0.3">
      <c r="A48" s="194"/>
      <c r="B48" s="195"/>
      <c r="C48" s="193"/>
      <c r="D48" s="193"/>
      <c r="E48" s="193"/>
    </row>
    <row r="49" spans="1:5" ht="15.75" thickBot="1" x14ac:dyDescent="0.3">
      <c r="A49" s="194"/>
      <c r="B49" s="195"/>
      <c r="C49" s="193"/>
      <c r="D49" s="193"/>
      <c r="E49" s="193"/>
    </row>
    <row r="50" spans="1:5" ht="15.75" thickBot="1" x14ac:dyDescent="0.3">
      <c r="A50" s="312" t="s">
        <v>372</v>
      </c>
      <c r="B50" s="313"/>
      <c r="C50" s="193"/>
      <c r="D50" s="193"/>
      <c r="E50" s="193"/>
    </row>
    <row r="51" spans="1:5" ht="15.75" thickBot="1" x14ac:dyDescent="0.3">
      <c r="A51" s="194"/>
      <c r="B51" s="195"/>
      <c r="C51" s="193"/>
      <c r="D51" s="193"/>
      <c r="E51" s="193"/>
    </row>
    <row r="52" spans="1:5" ht="15.75" thickBot="1" x14ac:dyDescent="0.3">
      <c r="A52" s="194"/>
      <c r="B52" s="195"/>
      <c r="C52" s="193"/>
      <c r="D52" s="193"/>
      <c r="E52" s="193"/>
    </row>
    <row r="53" spans="1:5" ht="15.75" thickBot="1" x14ac:dyDescent="0.3">
      <c r="A53" s="312" t="s">
        <v>373</v>
      </c>
      <c r="B53" s="313"/>
      <c r="C53" s="193"/>
      <c r="D53" s="193"/>
      <c r="E53" s="193"/>
    </row>
    <row r="54" spans="1:5" ht="30.75" thickBot="1" x14ac:dyDescent="0.3">
      <c r="A54" s="324" t="s">
        <v>355</v>
      </c>
      <c r="B54" s="325"/>
      <c r="C54" s="196" t="s">
        <v>357</v>
      </c>
      <c r="D54" s="196" t="s">
        <v>358</v>
      </c>
      <c r="E54" s="196" t="s">
        <v>359</v>
      </c>
    </row>
    <row r="55" spans="1:5" ht="15.75" thickBot="1" x14ac:dyDescent="0.3">
      <c r="A55" s="324" t="s">
        <v>374</v>
      </c>
      <c r="B55" s="325"/>
      <c r="C55" s="197"/>
      <c r="D55" s="197"/>
      <c r="E55" s="197"/>
    </row>
    <row r="56" spans="1:5" ht="15.75" thickBot="1" x14ac:dyDescent="0.3">
      <c r="A56" s="324" t="s">
        <v>375</v>
      </c>
      <c r="B56" s="325"/>
      <c r="C56" s="197"/>
      <c r="D56" s="197"/>
      <c r="E56" s="197"/>
    </row>
    <row r="57" spans="1:5" ht="15.75" thickBot="1" x14ac:dyDescent="0.3">
      <c r="A57" s="324" t="s">
        <v>376</v>
      </c>
      <c r="B57" s="325"/>
      <c r="C57" s="197"/>
      <c r="D57" s="197"/>
      <c r="E57" s="197"/>
    </row>
    <row r="58" spans="1:5" ht="15.75" x14ac:dyDescent="0.25">
      <c r="A58" s="190" t="s">
        <v>377</v>
      </c>
    </row>
    <row r="59" spans="1:5" ht="15.75" x14ac:dyDescent="0.25">
      <c r="A59" s="189"/>
    </row>
    <row r="60" spans="1:5" x14ac:dyDescent="0.25">
      <c r="A60" s="309" t="s">
        <v>378</v>
      </c>
      <c r="B60" s="305"/>
      <c r="C60" s="305"/>
      <c r="D60" s="305"/>
      <c r="E60" s="305"/>
    </row>
    <row r="61" spans="1:5" ht="15.75" x14ac:dyDescent="0.25">
      <c r="A61" s="189"/>
    </row>
    <row r="62" spans="1:5" x14ac:dyDescent="0.25">
      <c r="A62" s="309" t="s">
        <v>379</v>
      </c>
      <c r="B62" s="305"/>
      <c r="C62" s="305"/>
      <c r="D62" s="305"/>
      <c r="E62" s="305"/>
    </row>
    <row r="63" spans="1:5" ht="28.5" customHeight="1" x14ac:dyDescent="0.25">
      <c r="A63" s="189" t="s">
        <v>380</v>
      </c>
    </row>
    <row r="64" spans="1:5" ht="15.75" x14ac:dyDescent="0.25">
      <c r="A64" s="189"/>
    </row>
    <row r="65" spans="1:5" x14ac:dyDescent="0.25">
      <c r="A65" s="309" t="s">
        <v>381</v>
      </c>
      <c r="B65" s="305"/>
      <c r="C65" s="305"/>
      <c r="D65" s="305"/>
      <c r="E65" s="305"/>
    </row>
    <row r="66" spans="1:5" ht="48.75" customHeight="1" x14ac:dyDescent="0.25">
      <c r="A66" s="189" t="s">
        <v>382</v>
      </c>
      <c r="B66" s="189" t="s">
        <v>383</v>
      </c>
    </row>
    <row r="67" spans="1:5" x14ac:dyDescent="0.25">
      <c r="A67" s="309" t="s">
        <v>384</v>
      </c>
      <c r="B67" s="305"/>
      <c r="C67" s="305"/>
      <c r="D67" s="305"/>
      <c r="E67" s="305"/>
    </row>
    <row r="68" spans="1:5" ht="15.75" x14ac:dyDescent="0.25">
      <c r="A68" s="189"/>
    </row>
    <row r="69" spans="1:5" x14ac:dyDescent="0.25">
      <c r="A69" s="322" t="s">
        <v>385</v>
      </c>
      <c r="B69" s="311"/>
      <c r="C69" s="311"/>
      <c r="D69" s="311"/>
      <c r="E69" s="311"/>
    </row>
    <row r="70" spans="1:5" ht="15.75" x14ac:dyDescent="0.25">
      <c r="A70" s="189"/>
    </row>
    <row r="71" spans="1:5" x14ac:dyDescent="0.25">
      <c r="A71" s="323" t="s">
        <v>386</v>
      </c>
      <c r="B71" s="305"/>
      <c r="C71" s="305"/>
      <c r="D71" s="305"/>
      <c r="E71" s="305"/>
    </row>
    <row r="72" spans="1:5" x14ac:dyDescent="0.25">
      <c r="A72" s="322" t="s">
        <v>387</v>
      </c>
      <c r="B72" s="311"/>
      <c r="C72" s="311"/>
      <c r="D72" s="311"/>
      <c r="E72" s="311"/>
    </row>
    <row r="73" spans="1:5" ht="16.5" thickBot="1" x14ac:dyDescent="0.3">
      <c r="A73" s="189"/>
    </row>
    <row r="74" spans="1:5" ht="15.75" thickBot="1" x14ac:dyDescent="0.3">
      <c r="A74" s="316" t="s">
        <v>388</v>
      </c>
      <c r="B74" s="317"/>
      <c r="C74" s="317"/>
      <c r="D74" s="317"/>
      <c r="E74" s="318"/>
    </row>
    <row r="75" spans="1:5" ht="15.75" thickBot="1" x14ac:dyDescent="0.3">
      <c r="A75" s="314" t="s">
        <v>389</v>
      </c>
      <c r="B75" s="314" t="s">
        <v>390</v>
      </c>
      <c r="C75" s="316" t="s">
        <v>356</v>
      </c>
      <c r="D75" s="317"/>
      <c r="E75" s="318"/>
    </row>
    <row r="76" spans="1:5" ht="30.75" thickBot="1" x14ac:dyDescent="0.3">
      <c r="A76" s="315"/>
      <c r="B76" s="315"/>
      <c r="C76" s="192" t="s">
        <v>357</v>
      </c>
      <c r="D76" s="192" t="s">
        <v>358</v>
      </c>
      <c r="E76" s="192" t="s">
        <v>359</v>
      </c>
    </row>
    <row r="77" spans="1:5" ht="15.75" thickBot="1" x14ac:dyDescent="0.3">
      <c r="A77" s="194" t="s">
        <v>391</v>
      </c>
      <c r="B77" s="195"/>
      <c r="C77" s="198"/>
      <c r="D77" s="198"/>
      <c r="E77" s="198"/>
    </row>
    <row r="78" spans="1:5" ht="15.75" thickBot="1" x14ac:dyDescent="0.3">
      <c r="A78" s="194" t="s">
        <v>392</v>
      </c>
      <c r="B78" s="195"/>
      <c r="C78" s="198"/>
      <c r="D78" s="198"/>
      <c r="E78" s="198"/>
    </row>
    <row r="79" spans="1:5" ht="15.75" thickBot="1" x14ac:dyDescent="0.3">
      <c r="A79" s="194" t="s">
        <v>393</v>
      </c>
      <c r="B79" s="195"/>
      <c r="C79" s="198"/>
      <c r="D79" s="198"/>
      <c r="E79" s="198"/>
    </row>
    <row r="80" spans="1:5" ht="15.75" thickBot="1" x14ac:dyDescent="0.3">
      <c r="A80" s="312" t="s">
        <v>394</v>
      </c>
      <c r="B80" s="313"/>
      <c r="C80" s="198"/>
      <c r="D80" s="198"/>
      <c r="E80" s="198"/>
    </row>
    <row r="81" spans="1:5" ht="15.75" thickBot="1" x14ac:dyDescent="0.3">
      <c r="A81" s="194" t="s">
        <v>391</v>
      </c>
      <c r="B81" s="195"/>
      <c r="C81" s="198"/>
      <c r="D81" s="198"/>
      <c r="E81" s="198"/>
    </row>
    <row r="82" spans="1:5" ht="15.75" thickBot="1" x14ac:dyDescent="0.3">
      <c r="A82" s="194" t="s">
        <v>392</v>
      </c>
      <c r="B82" s="195"/>
      <c r="C82" s="198"/>
      <c r="D82" s="198"/>
      <c r="E82" s="198"/>
    </row>
    <row r="83" spans="1:5" ht="15.75" thickBot="1" x14ac:dyDescent="0.3">
      <c r="A83" s="194" t="s">
        <v>393</v>
      </c>
      <c r="B83" s="195"/>
      <c r="C83" s="198"/>
      <c r="D83" s="198"/>
      <c r="E83" s="198"/>
    </row>
    <row r="84" spans="1:5" ht="15.75" thickBot="1" x14ac:dyDescent="0.3">
      <c r="A84" s="312" t="s">
        <v>395</v>
      </c>
      <c r="B84" s="313"/>
      <c r="C84" s="198"/>
      <c r="D84" s="198"/>
      <c r="E84" s="198"/>
    </row>
    <row r="85" spans="1:5" ht="15.75" thickBot="1" x14ac:dyDescent="0.3">
      <c r="A85" s="312" t="s">
        <v>396</v>
      </c>
      <c r="B85" s="313"/>
      <c r="C85" s="198"/>
      <c r="D85" s="198"/>
      <c r="E85" s="198"/>
    </row>
    <row r="86" spans="1:5" ht="16.5" thickBot="1" x14ac:dyDescent="0.3">
      <c r="A86" s="189"/>
    </row>
    <row r="87" spans="1:5" ht="15.75" thickBot="1" x14ac:dyDescent="0.3">
      <c r="A87" s="316" t="s">
        <v>397</v>
      </c>
      <c r="B87" s="317"/>
      <c r="C87" s="317"/>
      <c r="D87" s="317"/>
      <c r="E87" s="318"/>
    </row>
    <row r="88" spans="1:5" ht="15.75" thickBot="1" x14ac:dyDescent="0.3">
      <c r="A88" s="314" t="s">
        <v>389</v>
      </c>
      <c r="B88" s="314" t="s">
        <v>398</v>
      </c>
      <c r="C88" s="316" t="s">
        <v>356</v>
      </c>
      <c r="D88" s="317"/>
      <c r="E88" s="318"/>
    </row>
    <row r="89" spans="1:5" ht="30.75" thickBot="1" x14ac:dyDescent="0.3">
      <c r="A89" s="315"/>
      <c r="B89" s="315"/>
      <c r="C89" s="192" t="s">
        <v>399</v>
      </c>
      <c r="D89" s="192" t="s">
        <v>359</v>
      </c>
      <c r="E89" s="192" t="s">
        <v>400</v>
      </c>
    </row>
    <row r="90" spans="1:5" ht="15.75" thickBot="1" x14ac:dyDescent="0.3">
      <c r="A90" s="194" t="s">
        <v>391</v>
      </c>
      <c r="B90" s="195"/>
      <c r="C90" s="198"/>
      <c r="D90" s="198"/>
      <c r="E90" s="198"/>
    </row>
    <row r="91" spans="1:5" ht="15.75" thickBot="1" x14ac:dyDescent="0.3">
      <c r="A91" s="194" t="s">
        <v>392</v>
      </c>
      <c r="B91" s="195"/>
      <c r="C91" s="198"/>
      <c r="D91" s="198"/>
      <c r="E91" s="198"/>
    </row>
    <row r="92" spans="1:5" ht="15.75" thickBot="1" x14ac:dyDescent="0.3">
      <c r="A92" s="194" t="s">
        <v>393</v>
      </c>
      <c r="B92" s="195"/>
      <c r="C92" s="198"/>
      <c r="D92" s="198"/>
      <c r="E92" s="198"/>
    </row>
    <row r="93" spans="1:5" ht="15.75" thickBot="1" x14ac:dyDescent="0.3">
      <c r="A93" s="312" t="s">
        <v>401</v>
      </c>
      <c r="B93" s="313"/>
      <c r="C93" s="198"/>
      <c r="D93" s="198"/>
      <c r="E93" s="198"/>
    </row>
  </sheetData>
  <mergeCells count="48">
    <mergeCell ref="A1:F1"/>
    <mergeCell ref="A87:E87"/>
    <mergeCell ref="A88:A89"/>
    <mergeCell ref="B88:B89"/>
    <mergeCell ref="C88:E88"/>
    <mergeCell ref="A62:E62"/>
    <mergeCell ref="A40:E40"/>
    <mergeCell ref="A41:B41"/>
    <mergeCell ref="A44:B44"/>
    <mergeCell ref="A47:B47"/>
    <mergeCell ref="A50:B50"/>
    <mergeCell ref="A53:B53"/>
    <mergeCell ref="A54:B54"/>
    <mergeCell ref="A55:B55"/>
    <mergeCell ref="A56:B56"/>
    <mergeCell ref="A57:B57"/>
    <mergeCell ref="A93:B93"/>
    <mergeCell ref="A85:B85"/>
    <mergeCell ref="A65:E65"/>
    <mergeCell ref="A67:E67"/>
    <mergeCell ref="A69:E69"/>
    <mergeCell ref="A71:E71"/>
    <mergeCell ref="A72:E72"/>
    <mergeCell ref="A74:E74"/>
    <mergeCell ref="A75:A76"/>
    <mergeCell ref="B75:B76"/>
    <mergeCell ref="C75:E75"/>
    <mergeCell ref="A80:B80"/>
    <mergeCell ref="A84:B84"/>
    <mergeCell ref="A60:E60"/>
    <mergeCell ref="A39:B39"/>
    <mergeCell ref="A14:E14"/>
    <mergeCell ref="A18:A19"/>
    <mergeCell ref="B18:B19"/>
    <mergeCell ref="C18:E18"/>
    <mergeCell ref="A20:E20"/>
    <mergeCell ref="A21:B21"/>
    <mergeCell ref="A24:B24"/>
    <mergeCell ref="A27:B27"/>
    <mergeCell ref="A30:B30"/>
    <mergeCell ref="A33:B33"/>
    <mergeCell ref="A36:B36"/>
    <mergeCell ref="A13:E13"/>
    <mergeCell ref="A2:D2"/>
    <mergeCell ref="A3:E3"/>
    <mergeCell ref="A8:E8"/>
    <mergeCell ref="A9:E9"/>
    <mergeCell ref="A12:E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sqref="A1:H1"/>
    </sheetView>
  </sheetViews>
  <sheetFormatPr defaultRowHeight="15" x14ac:dyDescent="0.25"/>
  <cols>
    <col min="2" max="2" width="21" customWidth="1"/>
  </cols>
  <sheetData>
    <row r="1" spans="1:8" x14ac:dyDescent="0.25">
      <c r="A1" s="305" t="s">
        <v>495</v>
      </c>
      <c r="B1" s="305"/>
      <c r="C1" s="305"/>
      <c r="D1" s="305"/>
      <c r="E1" s="305"/>
      <c r="F1" s="305"/>
      <c r="G1" s="305"/>
      <c r="H1" s="305"/>
    </row>
    <row r="2" spans="1:8" ht="15.75" x14ac:dyDescent="0.25">
      <c r="A2" s="328" t="s">
        <v>341</v>
      </c>
      <c r="B2" s="305"/>
      <c r="C2" s="305"/>
      <c r="D2" s="305"/>
      <c r="E2" s="305"/>
      <c r="F2" s="305"/>
      <c r="G2" s="305"/>
      <c r="H2" s="305"/>
    </row>
    <row r="3" spans="1:8" x14ac:dyDescent="0.25">
      <c r="A3" s="304" t="s">
        <v>403</v>
      </c>
      <c r="B3" s="305"/>
      <c r="C3" s="305"/>
      <c r="D3" s="305"/>
      <c r="E3" s="305"/>
      <c r="F3" s="305"/>
      <c r="G3" s="305"/>
      <c r="H3" s="305"/>
    </row>
    <row r="4" spans="1:8" ht="15.75" x14ac:dyDescent="0.25">
      <c r="A4" s="189"/>
    </row>
    <row r="5" spans="1:8" x14ac:dyDescent="0.25">
      <c r="A5" s="309" t="s">
        <v>404</v>
      </c>
      <c r="B5" s="305"/>
      <c r="C5" s="305"/>
      <c r="D5" s="305"/>
      <c r="E5" s="305"/>
      <c r="F5" s="305"/>
      <c r="G5" s="305"/>
      <c r="H5" s="305"/>
    </row>
    <row r="6" spans="1:8" ht="15.75" thickBot="1" x14ac:dyDescent="0.3">
      <c r="A6" s="199"/>
    </row>
    <row r="7" spans="1:8" ht="15.75" thickBot="1" x14ac:dyDescent="0.3">
      <c r="A7" s="326" t="s">
        <v>405</v>
      </c>
      <c r="B7" s="200" t="s">
        <v>406</v>
      </c>
      <c r="C7" s="330" t="s">
        <v>407</v>
      </c>
      <c r="D7" s="331"/>
      <c r="E7" s="331"/>
      <c r="F7" s="331"/>
      <c r="G7" s="331"/>
      <c r="H7" s="332"/>
    </row>
    <row r="8" spans="1:8" ht="25.5" x14ac:dyDescent="0.25">
      <c r="A8" s="329"/>
      <c r="B8" s="201" t="s">
        <v>408</v>
      </c>
      <c r="C8" s="326" t="s">
        <v>409</v>
      </c>
      <c r="D8" s="326" t="s">
        <v>410</v>
      </c>
      <c r="E8" s="326" t="s">
        <v>411</v>
      </c>
      <c r="F8" s="326" t="s">
        <v>412</v>
      </c>
      <c r="G8" s="326" t="s">
        <v>413</v>
      </c>
      <c r="H8" s="326" t="s">
        <v>414</v>
      </c>
    </row>
    <row r="9" spans="1:8" ht="15.75" thickBot="1" x14ac:dyDescent="0.3">
      <c r="A9" s="327"/>
      <c r="B9" s="202" t="s">
        <v>415</v>
      </c>
      <c r="C9" s="327"/>
      <c r="D9" s="327"/>
      <c r="E9" s="327"/>
      <c r="F9" s="327"/>
      <c r="G9" s="327"/>
      <c r="H9" s="327"/>
    </row>
    <row r="10" spans="1:8" ht="15.75" thickBot="1" x14ac:dyDescent="0.3">
      <c r="A10" s="326" t="s">
        <v>391</v>
      </c>
      <c r="B10" s="203" t="s">
        <v>426</v>
      </c>
      <c r="C10" s="203" t="s">
        <v>416</v>
      </c>
      <c r="D10" s="203" t="s">
        <v>416</v>
      </c>
      <c r="E10" s="203" t="s">
        <v>416</v>
      </c>
      <c r="F10" s="203" t="s">
        <v>427</v>
      </c>
      <c r="G10" s="203" t="s">
        <v>416</v>
      </c>
      <c r="H10" s="203" t="s">
        <v>416</v>
      </c>
    </row>
    <row r="11" spans="1:8" ht="15.75" thickBot="1" x14ac:dyDescent="0.3">
      <c r="A11" s="327"/>
      <c r="B11" s="203"/>
      <c r="C11" s="203" t="s">
        <v>417</v>
      </c>
      <c r="D11" s="203" t="s">
        <v>417</v>
      </c>
      <c r="E11" s="203" t="s">
        <v>428</v>
      </c>
      <c r="F11" s="203" t="s">
        <v>417</v>
      </c>
      <c r="G11" s="203" t="s">
        <v>417</v>
      </c>
      <c r="H11" s="203" t="s">
        <v>417</v>
      </c>
    </row>
    <row r="12" spans="1:8" ht="15.75" thickBot="1" x14ac:dyDescent="0.3">
      <c r="A12" s="326" t="s">
        <v>392</v>
      </c>
      <c r="B12" s="204" t="s">
        <v>479</v>
      </c>
      <c r="C12" s="203" t="s">
        <v>416</v>
      </c>
      <c r="D12" s="203" t="s">
        <v>416</v>
      </c>
      <c r="E12" s="203" t="s">
        <v>416</v>
      </c>
      <c r="F12" s="203" t="s">
        <v>481</v>
      </c>
      <c r="G12" s="203" t="s">
        <v>416</v>
      </c>
      <c r="H12" s="203" t="s">
        <v>416</v>
      </c>
    </row>
    <row r="13" spans="1:8" ht="15.75" thickBot="1" x14ac:dyDescent="0.3">
      <c r="A13" s="327"/>
      <c r="B13" s="203"/>
      <c r="C13" s="203" t="s">
        <v>417</v>
      </c>
      <c r="D13" s="203" t="s">
        <v>417</v>
      </c>
      <c r="E13" s="203" t="s">
        <v>480</v>
      </c>
      <c r="F13" s="203" t="s">
        <v>417</v>
      </c>
      <c r="G13" s="203" t="s">
        <v>417</v>
      </c>
      <c r="H13" s="203" t="s">
        <v>417</v>
      </c>
    </row>
    <row r="14" spans="1:8" ht="15.75" thickBot="1" x14ac:dyDescent="0.3">
      <c r="A14" s="326" t="s">
        <v>393</v>
      </c>
      <c r="B14" s="204"/>
      <c r="C14" s="203" t="s">
        <v>416</v>
      </c>
      <c r="D14" s="203" t="s">
        <v>416</v>
      </c>
      <c r="E14" s="203" t="s">
        <v>416</v>
      </c>
      <c r="F14" s="203" t="s">
        <v>416</v>
      </c>
      <c r="G14" s="203" t="s">
        <v>416</v>
      </c>
      <c r="H14" s="203" t="s">
        <v>416</v>
      </c>
    </row>
    <row r="15" spans="1:8" ht="15.75" thickBot="1" x14ac:dyDescent="0.3">
      <c r="A15" s="327"/>
      <c r="B15" s="203"/>
      <c r="C15" s="203" t="s">
        <v>417</v>
      </c>
      <c r="D15" s="203" t="s">
        <v>417</v>
      </c>
      <c r="E15" s="203" t="s">
        <v>417</v>
      </c>
      <c r="F15" s="203" t="s">
        <v>417</v>
      </c>
      <c r="G15" s="203" t="s">
        <v>417</v>
      </c>
      <c r="H15" s="203" t="s">
        <v>417</v>
      </c>
    </row>
    <row r="16" spans="1:8" ht="15.75" thickBot="1" x14ac:dyDescent="0.3">
      <c r="A16" s="326" t="s">
        <v>419</v>
      </c>
      <c r="B16" s="204"/>
      <c r="C16" s="203" t="s">
        <v>416</v>
      </c>
      <c r="D16" s="203" t="s">
        <v>416</v>
      </c>
      <c r="E16" s="203" t="s">
        <v>416</v>
      </c>
      <c r="F16" s="203" t="s">
        <v>416</v>
      </c>
      <c r="G16" s="203" t="s">
        <v>416</v>
      </c>
      <c r="H16" s="203" t="s">
        <v>416</v>
      </c>
    </row>
    <row r="17" spans="1:8" ht="15.75" thickBot="1" x14ac:dyDescent="0.3">
      <c r="A17" s="327"/>
      <c r="B17" s="203" t="s">
        <v>418</v>
      </c>
      <c r="C17" s="203" t="s">
        <v>417</v>
      </c>
      <c r="D17" s="203" t="s">
        <v>417</v>
      </c>
      <c r="E17" s="203" t="s">
        <v>417</v>
      </c>
      <c r="F17" s="203" t="s">
        <v>417</v>
      </c>
      <c r="G17" s="203" t="s">
        <v>417</v>
      </c>
      <c r="H17" s="203" t="s">
        <v>417</v>
      </c>
    </row>
    <row r="18" spans="1:8" ht="15.75" thickBot="1" x14ac:dyDescent="0.3">
      <c r="A18" s="326" t="s">
        <v>420</v>
      </c>
      <c r="B18" s="203" t="s">
        <v>418</v>
      </c>
      <c r="C18" s="203" t="s">
        <v>416</v>
      </c>
      <c r="D18" s="203" t="s">
        <v>416</v>
      </c>
      <c r="E18" s="203" t="s">
        <v>416</v>
      </c>
      <c r="F18" s="203" t="s">
        <v>416</v>
      </c>
      <c r="G18" s="203" t="s">
        <v>416</v>
      </c>
      <c r="H18" s="203" t="s">
        <v>416</v>
      </c>
    </row>
    <row r="19" spans="1:8" ht="15.75" thickBot="1" x14ac:dyDescent="0.3">
      <c r="A19" s="327"/>
      <c r="B19" s="203" t="s">
        <v>418</v>
      </c>
      <c r="C19" s="203" t="s">
        <v>417</v>
      </c>
      <c r="D19" s="203" t="s">
        <v>417</v>
      </c>
      <c r="E19" s="203" t="s">
        <v>417</v>
      </c>
      <c r="F19" s="203" t="s">
        <v>417</v>
      </c>
      <c r="G19" s="203" t="s">
        <v>417</v>
      </c>
      <c r="H19" s="203" t="s">
        <v>417</v>
      </c>
    </row>
    <row r="20" spans="1:8" ht="15.75" thickBot="1" x14ac:dyDescent="0.3">
      <c r="A20" s="326" t="s">
        <v>421</v>
      </c>
      <c r="B20" s="203" t="s">
        <v>418</v>
      </c>
      <c r="C20" s="203" t="s">
        <v>416</v>
      </c>
      <c r="D20" s="203" t="s">
        <v>416</v>
      </c>
      <c r="E20" s="203" t="s">
        <v>416</v>
      </c>
      <c r="F20" s="203" t="s">
        <v>416</v>
      </c>
      <c r="G20" s="203" t="s">
        <v>416</v>
      </c>
      <c r="H20" s="203" t="s">
        <v>416</v>
      </c>
    </row>
    <row r="21" spans="1:8" ht="15.75" thickBot="1" x14ac:dyDescent="0.3">
      <c r="A21" s="327"/>
      <c r="B21" s="203" t="s">
        <v>418</v>
      </c>
      <c r="C21" s="203" t="s">
        <v>417</v>
      </c>
      <c r="D21" s="203" t="s">
        <v>417</v>
      </c>
      <c r="E21" s="203" t="s">
        <v>417</v>
      </c>
      <c r="F21" s="203" t="s">
        <v>417</v>
      </c>
      <c r="G21" s="203" t="s">
        <v>417</v>
      </c>
      <c r="H21" s="203" t="s">
        <v>417</v>
      </c>
    </row>
    <row r="22" spans="1:8" ht="15.75" thickBot="1" x14ac:dyDescent="0.3">
      <c r="A22" s="326" t="s">
        <v>422</v>
      </c>
      <c r="B22" s="203" t="s">
        <v>418</v>
      </c>
      <c r="C22" s="203" t="s">
        <v>416</v>
      </c>
      <c r="D22" s="203" t="s">
        <v>416</v>
      </c>
      <c r="E22" s="203" t="s">
        <v>416</v>
      </c>
      <c r="F22" s="203" t="s">
        <v>416</v>
      </c>
      <c r="G22" s="203" t="s">
        <v>416</v>
      </c>
      <c r="H22" s="203" t="s">
        <v>416</v>
      </c>
    </row>
    <row r="23" spans="1:8" ht="15.75" thickBot="1" x14ac:dyDescent="0.3">
      <c r="A23" s="327"/>
      <c r="B23" s="203" t="s">
        <v>418</v>
      </c>
      <c r="C23" s="203" t="s">
        <v>417</v>
      </c>
      <c r="D23" s="203" t="s">
        <v>417</v>
      </c>
      <c r="E23" s="203" t="s">
        <v>417</v>
      </c>
      <c r="F23" s="203" t="s">
        <v>417</v>
      </c>
      <c r="G23" s="203" t="s">
        <v>417</v>
      </c>
      <c r="H23" s="203" t="s">
        <v>417</v>
      </c>
    </row>
    <row r="24" spans="1:8" ht="15.75" thickBot="1" x14ac:dyDescent="0.3">
      <c r="A24" s="326" t="s">
        <v>423</v>
      </c>
      <c r="B24" s="203" t="s">
        <v>418</v>
      </c>
      <c r="C24" s="203" t="s">
        <v>416</v>
      </c>
      <c r="D24" s="203" t="s">
        <v>416</v>
      </c>
      <c r="E24" s="203" t="s">
        <v>416</v>
      </c>
      <c r="F24" s="203" t="s">
        <v>416</v>
      </c>
      <c r="G24" s="203" t="s">
        <v>416</v>
      </c>
      <c r="H24" s="203" t="s">
        <v>416</v>
      </c>
    </row>
    <row r="25" spans="1:8" ht="15.75" thickBot="1" x14ac:dyDescent="0.3">
      <c r="A25" s="327"/>
      <c r="B25" s="203" t="s">
        <v>418</v>
      </c>
      <c r="C25" s="203" t="s">
        <v>417</v>
      </c>
      <c r="D25" s="203" t="s">
        <v>417</v>
      </c>
      <c r="E25" s="203" t="s">
        <v>417</v>
      </c>
      <c r="F25" s="203" t="s">
        <v>417</v>
      </c>
      <c r="G25" s="203" t="s">
        <v>417</v>
      </c>
      <c r="H25" s="203" t="s">
        <v>417</v>
      </c>
    </row>
    <row r="26" spans="1:8" ht="15.75" thickBot="1" x14ac:dyDescent="0.3">
      <c r="A26" s="326" t="s">
        <v>424</v>
      </c>
      <c r="B26" s="203" t="s">
        <v>418</v>
      </c>
      <c r="C26" s="203" t="s">
        <v>416</v>
      </c>
      <c r="D26" s="203" t="s">
        <v>416</v>
      </c>
      <c r="E26" s="203" t="s">
        <v>416</v>
      </c>
      <c r="F26" s="203" t="s">
        <v>416</v>
      </c>
      <c r="G26" s="203" t="s">
        <v>416</v>
      </c>
      <c r="H26" s="203" t="s">
        <v>416</v>
      </c>
    </row>
    <row r="27" spans="1:8" ht="15.75" thickBot="1" x14ac:dyDescent="0.3">
      <c r="A27" s="327"/>
      <c r="B27" s="203" t="s">
        <v>418</v>
      </c>
      <c r="C27" s="203" t="s">
        <v>417</v>
      </c>
      <c r="D27" s="203" t="s">
        <v>417</v>
      </c>
      <c r="E27" s="203" t="s">
        <v>417</v>
      </c>
      <c r="F27" s="203" t="s">
        <v>417</v>
      </c>
      <c r="G27" s="203" t="s">
        <v>417</v>
      </c>
      <c r="H27" s="203" t="s">
        <v>417</v>
      </c>
    </row>
    <row r="28" spans="1:8" ht="15.75" thickBot="1" x14ac:dyDescent="0.3">
      <c r="A28" s="326" t="s">
        <v>425</v>
      </c>
      <c r="B28" s="203" t="s">
        <v>418</v>
      </c>
      <c r="C28" s="203" t="s">
        <v>416</v>
      </c>
      <c r="D28" s="203" t="s">
        <v>416</v>
      </c>
      <c r="E28" s="203" t="s">
        <v>416</v>
      </c>
      <c r="F28" s="203" t="s">
        <v>416</v>
      </c>
      <c r="G28" s="203" t="s">
        <v>416</v>
      </c>
      <c r="H28" s="203" t="s">
        <v>416</v>
      </c>
    </row>
    <row r="29" spans="1:8" ht="15.75" thickBot="1" x14ac:dyDescent="0.3">
      <c r="A29" s="327"/>
      <c r="B29" s="203" t="s">
        <v>418</v>
      </c>
      <c r="C29" s="203" t="s">
        <v>417</v>
      </c>
      <c r="D29" s="203" t="s">
        <v>417</v>
      </c>
      <c r="E29" s="203" t="s">
        <v>417</v>
      </c>
      <c r="F29" s="203" t="s">
        <v>417</v>
      </c>
      <c r="G29" s="203" t="s">
        <v>417</v>
      </c>
      <c r="H29" s="203" t="s">
        <v>417</v>
      </c>
    </row>
  </sheetData>
  <mergeCells count="22">
    <mergeCell ref="A1:H1"/>
    <mergeCell ref="A20:A21"/>
    <mergeCell ref="A22:A23"/>
    <mergeCell ref="A24:A25"/>
    <mergeCell ref="A26:A27"/>
    <mergeCell ref="A16:A17"/>
    <mergeCell ref="A28:A29"/>
    <mergeCell ref="A18:A19"/>
    <mergeCell ref="A2:H2"/>
    <mergeCell ref="A3:H3"/>
    <mergeCell ref="A5:H5"/>
    <mergeCell ref="A7:A9"/>
    <mergeCell ref="C7:H7"/>
    <mergeCell ref="C8:C9"/>
    <mergeCell ref="D8:D9"/>
    <mergeCell ref="E8:E9"/>
    <mergeCell ref="F8:F9"/>
    <mergeCell ref="G8:G9"/>
    <mergeCell ref="H8:H9"/>
    <mergeCell ref="A10:A11"/>
    <mergeCell ref="A12:A13"/>
    <mergeCell ref="A14:A1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view="pageLayout" zoomScaleNormal="100" workbookViewId="0">
      <selection activeCell="E2" sqref="E2"/>
    </sheetView>
  </sheetViews>
  <sheetFormatPr defaultRowHeight="15" x14ac:dyDescent="0.25"/>
  <cols>
    <col min="2" max="2" width="34.7109375" customWidth="1"/>
    <col min="3" max="3" width="15.42578125" customWidth="1"/>
    <col min="4" max="4" width="13.85546875" customWidth="1"/>
    <col min="5" max="5" width="15.28515625" customWidth="1"/>
  </cols>
  <sheetData>
    <row r="3" spans="1:5" ht="28.5" customHeight="1" x14ac:dyDescent="0.25">
      <c r="A3" s="333" t="s">
        <v>504</v>
      </c>
      <c r="B3" s="333"/>
      <c r="C3" s="333"/>
      <c r="D3" s="333"/>
      <c r="E3" s="333"/>
    </row>
    <row r="5" spans="1:5" ht="15.75" thickBot="1" x14ac:dyDescent="0.3"/>
    <row r="6" spans="1:5" ht="43.5" thickBot="1" x14ac:dyDescent="0.3">
      <c r="A6" s="232" t="s">
        <v>389</v>
      </c>
      <c r="B6" s="233" t="s">
        <v>355</v>
      </c>
      <c r="C6" s="234" t="s">
        <v>341</v>
      </c>
      <c r="D6" s="234" t="s">
        <v>333</v>
      </c>
      <c r="E6" s="235" t="s">
        <v>496</v>
      </c>
    </row>
    <row r="7" spans="1:5" ht="30" x14ac:dyDescent="0.25">
      <c r="A7" s="236" t="s">
        <v>391</v>
      </c>
      <c r="B7" s="237" t="s">
        <v>497</v>
      </c>
      <c r="C7" s="238">
        <f>SUM(C8:C9)</f>
        <v>9879</v>
      </c>
      <c r="D7" s="239">
        <f>SUM(D8:D9)</f>
        <v>82</v>
      </c>
      <c r="E7" s="238">
        <f t="shared" ref="E7:E14" si="0">SUM(C7:D7)</f>
        <v>9961</v>
      </c>
    </row>
    <row r="8" spans="1:5" x14ac:dyDescent="0.25">
      <c r="A8" s="240" t="s">
        <v>392</v>
      </c>
      <c r="B8" s="241" t="s">
        <v>498</v>
      </c>
      <c r="C8" s="242">
        <v>9614</v>
      </c>
      <c r="D8" s="243">
        <v>36</v>
      </c>
      <c r="E8" s="244">
        <f t="shared" si="0"/>
        <v>9650</v>
      </c>
    </row>
    <row r="9" spans="1:5" ht="15.75" thickBot="1" x14ac:dyDescent="0.3">
      <c r="A9" s="240" t="s">
        <v>393</v>
      </c>
      <c r="B9" s="241" t="s">
        <v>499</v>
      </c>
      <c r="C9" s="242">
        <v>265</v>
      </c>
      <c r="D9" s="245">
        <v>46</v>
      </c>
      <c r="E9" s="244">
        <f t="shared" si="0"/>
        <v>311</v>
      </c>
    </row>
    <row r="10" spans="1:5" x14ac:dyDescent="0.25">
      <c r="A10" s="240" t="s">
        <v>419</v>
      </c>
      <c r="B10" s="246" t="s">
        <v>500</v>
      </c>
      <c r="C10" s="242">
        <v>107724</v>
      </c>
      <c r="D10" s="243">
        <v>650</v>
      </c>
      <c r="E10" s="244">
        <f t="shared" si="0"/>
        <v>108374</v>
      </c>
    </row>
    <row r="11" spans="1:5" ht="15.75" thickBot="1" x14ac:dyDescent="0.3">
      <c r="A11" s="247" t="s">
        <v>420</v>
      </c>
      <c r="B11" s="248" t="s">
        <v>501</v>
      </c>
      <c r="C11" s="249">
        <v>98441</v>
      </c>
      <c r="D11" s="243">
        <v>681</v>
      </c>
      <c r="E11" s="250">
        <f t="shared" si="0"/>
        <v>99122</v>
      </c>
    </row>
    <row r="12" spans="1:5" ht="30" x14ac:dyDescent="0.25">
      <c r="A12" s="251" t="s">
        <v>421</v>
      </c>
      <c r="B12" s="252" t="s">
        <v>502</v>
      </c>
      <c r="C12" s="238">
        <f>C7+C10-C11</f>
        <v>19162</v>
      </c>
      <c r="D12" s="253">
        <f>D7+D10-D11</f>
        <v>51</v>
      </c>
      <c r="E12" s="238">
        <f t="shared" si="0"/>
        <v>19213</v>
      </c>
    </row>
    <row r="13" spans="1:5" x14ac:dyDescent="0.25">
      <c r="A13" s="240" t="s">
        <v>422</v>
      </c>
      <c r="B13" s="241" t="s">
        <v>498</v>
      </c>
      <c r="C13" s="242">
        <v>18990</v>
      </c>
      <c r="D13" s="243">
        <v>5</v>
      </c>
      <c r="E13" s="244">
        <f t="shared" si="0"/>
        <v>18995</v>
      </c>
    </row>
    <row r="14" spans="1:5" ht="15.75" thickBot="1" x14ac:dyDescent="0.3">
      <c r="A14" s="254" t="s">
        <v>423</v>
      </c>
      <c r="B14" s="255" t="s">
        <v>503</v>
      </c>
      <c r="C14" s="249">
        <v>172</v>
      </c>
      <c r="D14" s="245">
        <v>46</v>
      </c>
      <c r="E14" s="250">
        <f t="shared" si="0"/>
        <v>218</v>
      </c>
    </row>
  </sheetData>
  <mergeCells count="1">
    <mergeCell ref="A3:E3"/>
  </mergeCells>
  <conditionalFormatting sqref="C12:D12">
    <cfRule type="cellIs" dxfId="0" priority="1" stopIfTrue="1" operator="notEqual">
      <formula>SUM(C13:C14)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                                                                                                          14.melléklet   /2018(V.  ).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view="pageLayout" zoomScaleNormal="100" workbookViewId="0">
      <selection activeCell="Q1" sqref="Q1"/>
    </sheetView>
  </sheetViews>
  <sheetFormatPr defaultRowHeight="15" x14ac:dyDescent="0.25"/>
  <sheetData>
    <row r="1" spans="1:15" x14ac:dyDescent="0.25">
      <c r="A1" s="334" t="s">
        <v>505</v>
      </c>
      <c r="B1" s="305"/>
      <c r="C1" s="305"/>
      <c r="D1" s="305"/>
      <c r="E1" s="305"/>
    </row>
    <row r="3" spans="1:15" x14ac:dyDescent="0.25">
      <c r="D3" t="s">
        <v>506</v>
      </c>
    </row>
    <row r="4" spans="1:15" ht="15.75" thickBot="1" x14ac:dyDescent="0.3"/>
    <row r="5" spans="1:15" ht="15.75" thickBot="1" x14ac:dyDescent="0.3">
      <c r="A5" s="256" t="s">
        <v>507</v>
      </c>
      <c r="B5" s="256"/>
      <c r="C5" s="256" t="s">
        <v>508</v>
      </c>
      <c r="D5" s="256" t="s">
        <v>509</v>
      </c>
      <c r="E5" s="256" t="s">
        <v>510</v>
      </c>
      <c r="F5" s="256" t="s">
        <v>511</v>
      </c>
      <c r="G5" s="256" t="s">
        <v>512</v>
      </c>
      <c r="H5" s="256" t="s">
        <v>513</v>
      </c>
      <c r="I5" s="256" t="s">
        <v>514</v>
      </c>
      <c r="J5" s="256" t="s">
        <v>515</v>
      </c>
      <c r="K5" s="256" t="s">
        <v>516</v>
      </c>
      <c r="L5" s="256" t="s">
        <v>517</v>
      </c>
      <c r="M5" s="256" t="s">
        <v>518</v>
      </c>
      <c r="N5" s="256" t="s">
        <v>519</v>
      </c>
      <c r="O5" s="256" t="s">
        <v>520</v>
      </c>
    </row>
    <row r="6" spans="1:15" x14ac:dyDescent="0.25">
      <c r="A6" s="257" t="s">
        <v>521</v>
      </c>
      <c r="B6" s="257"/>
      <c r="C6" s="258">
        <v>5320</v>
      </c>
      <c r="D6" s="258">
        <v>2960</v>
      </c>
      <c r="E6" s="258">
        <v>2960</v>
      </c>
      <c r="F6" s="258">
        <v>2960</v>
      </c>
      <c r="G6" s="258">
        <v>3260</v>
      </c>
      <c r="H6" s="258">
        <v>2960</v>
      </c>
      <c r="I6" s="258">
        <v>2960</v>
      </c>
      <c r="J6" s="258">
        <v>3960</v>
      </c>
      <c r="K6" s="258">
        <v>2960</v>
      </c>
      <c r="L6" s="258">
        <v>2960</v>
      </c>
      <c r="M6" s="258">
        <v>2960</v>
      </c>
      <c r="N6" s="258">
        <v>3166</v>
      </c>
      <c r="O6" s="258">
        <f>SUM(C6:N6)</f>
        <v>39386</v>
      </c>
    </row>
    <row r="7" spans="1:15" x14ac:dyDescent="0.25">
      <c r="A7" s="259" t="s">
        <v>522</v>
      </c>
      <c r="B7" s="259"/>
      <c r="C7" s="175">
        <v>248</v>
      </c>
      <c r="D7" s="175">
        <v>248</v>
      </c>
      <c r="E7" s="175">
        <v>248</v>
      </c>
      <c r="F7" s="175">
        <v>248</v>
      </c>
      <c r="G7" s="175">
        <v>248</v>
      </c>
      <c r="H7" s="175">
        <v>248</v>
      </c>
      <c r="I7" s="175">
        <v>248</v>
      </c>
      <c r="J7" s="175">
        <v>248</v>
      </c>
      <c r="K7" s="175">
        <v>308</v>
      </c>
      <c r="L7" s="175">
        <v>248</v>
      </c>
      <c r="M7" s="175">
        <v>314</v>
      </c>
      <c r="N7" s="175">
        <v>258</v>
      </c>
      <c r="O7" s="175">
        <f t="shared" ref="O7:O11" si="0">SUM(C7:N7)</f>
        <v>3112</v>
      </c>
    </row>
    <row r="8" spans="1:15" x14ac:dyDescent="0.25">
      <c r="A8" s="259" t="s">
        <v>523</v>
      </c>
      <c r="B8" s="259"/>
      <c r="C8" s="175"/>
      <c r="D8" s="175"/>
      <c r="E8" s="175">
        <v>1100</v>
      </c>
      <c r="F8" s="175">
        <v>400</v>
      </c>
      <c r="G8" s="175"/>
      <c r="H8" s="175"/>
      <c r="I8" s="175"/>
      <c r="J8" s="175"/>
      <c r="K8" s="175">
        <v>1300</v>
      </c>
      <c r="L8" s="175">
        <v>500</v>
      </c>
      <c r="M8" s="175">
        <v>300</v>
      </c>
      <c r="N8" s="175"/>
      <c r="O8" s="175">
        <f t="shared" si="0"/>
        <v>3600</v>
      </c>
    </row>
    <row r="9" spans="1:15" x14ac:dyDescent="0.25">
      <c r="A9" s="259" t="s">
        <v>524</v>
      </c>
      <c r="B9" s="259"/>
      <c r="C9" s="175">
        <v>2878</v>
      </c>
      <c r="D9" s="175">
        <v>2878</v>
      </c>
      <c r="E9" s="175">
        <v>2938</v>
      </c>
      <c r="F9" s="175">
        <v>3550</v>
      </c>
      <c r="G9" s="175">
        <v>3550</v>
      </c>
      <c r="H9" s="175">
        <v>3550</v>
      </c>
      <c r="I9" s="175">
        <v>3550</v>
      </c>
      <c r="J9" s="175">
        <v>3550</v>
      </c>
      <c r="K9" s="175">
        <v>3550</v>
      </c>
      <c r="L9" s="175">
        <v>3550</v>
      </c>
      <c r="M9" s="175">
        <v>3550</v>
      </c>
      <c r="N9" s="175">
        <v>3550</v>
      </c>
      <c r="O9" s="175">
        <f t="shared" si="0"/>
        <v>40644</v>
      </c>
    </row>
    <row r="10" spans="1:15" x14ac:dyDescent="0.25">
      <c r="A10" s="259" t="s">
        <v>525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175">
        <f t="shared" si="0"/>
        <v>0</v>
      </c>
    </row>
    <row r="11" spans="1:15" x14ac:dyDescent="0.25">
      <c r="A11" s="259" t="s">
        <v>526</v>
      </c>
      <c r="B11" s="259"/>
      <c r="C11" s="175"/>
      <c r="D11" s="259">
        <v>1010</v>
      </c>
      <c r="E11" s="259"/>
      <c r="F11" s="259"/>
      <c r="G11" s="259">
        <v>4000</v>
      </c>
      <c r="H11" s="259"/>
      <c r="I11" s="259"/>
      <c r="J11" s="259">
        <v>5307</v>
      </c>
      <c r="K11" s="259"/>
      <c r="L11" s="259"/>
      <c r="M11" s="259"/>
      <c r="N11" s="259"/>
      <c r="O11" s="175">
        <f t="shared" si="0"/>
        <v>10317</v>
      </c>
    </row>
    <row r="12" spans="1:15" x14ac:dyDescent="0.25">
      <c r="A12" s="259" t="s">
        <v>544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>
        <v>1367</v>
      </c>
      <c r="O12" s="259">
        <v>0</v>
      </c>
    </row>
    <row r="13" spans="1:15" x14ac:dyDescent="0.25">
      <c r="A13" s="259" t="s">
        <v>527</v>
      </c>
      <c r="B13" s="259"/>
      <c r="C13" s="175">
        <f>SUM(C6:C12)</f>
        <v>8446</v>
      </c>
      <c r="D13" s="175">
        <f>SUM(D6:D12)</f>
        <v>7096</v>
      </c>
      <c r="E13" s="175">
        <f>SUM(E6:E12)</f>
        <v>7246</v>
      </c>
      <c r="F13" s="175">
        <f t="shared" ref="F13:N13" si="1">SUM(F6:F12)</f>
        <v>7158</v>
      </c>
      <c r="G13" s="175">
        <f t="shared" si="1"/>
        <v>11058</v>
      </c>
      <c r="H13" s="175">
        <f t="shared" si="1"/>
        <v>6758</v>
      </c>
      <c r="I13" s="175">
        <f t="shared" si="1"/>
        <v>6758</v>
      </c>
      <c r="J13" s="175">
        <f t="shared" si="1"/>
        <v>13065</v>
      </c>
      <c r="K13" s="175">
        <f t="shared" si="1"/>
        <v>8118</v>
      </c>
      <c r="L13" s="175">
        <f t="shared" si="1"/>
        <v>7258</v>
      </c>
      <c r="M13" s="175">
        <f t="shared" si="1"/>
        <v>7124</v>
      </c>
      <c r="N13" s="175">
        <f t="shared" si="1"/>
        <v>8341</v>
      </c>
      <c r="O13" s="175">
        <f>SUM(C13:N13)</f>
        <v>98426</v>
      </c>
    </row>
    <row r="14" spans="1:15" x14ac:dyDescent="0.25">
      <c r="A14" s="259" t="s">
        <v>528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175">
        <f>SUM(C14:N14)</f>
        <v>0</v>
      </c>
    </row>
    <row r="15" spans="1:15" x14ac:dyDescent="0.25">
      <c r="A15" s="259" t="s">
        <v>529</v>
      </c>
      <c r="B15" s="259"/>
      <c r="C15" s="175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175">
        <f>SUM(C15:N15)</f>
        <v>0</v>
      </c>
    </row>
    <row r="16" spans="1:15" x14ac:dyDescent="0.25">
      <c r="A16" s="335" t="s">
        <v>543</v>
      </c>
      <c r="B16" s="300"/>
      <c r="C16" s="175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>
        <v>12355</v>
      </c>
      <c r="O16" s="175">
        <f>SUM(C16:N16)</f>
        <v>12355</v>
      </c>
    </row>
    <row r="17" spans="1:15" x14ac:dyDescent="0.25">
      <c r="A17" s="260" t="s">
        <v>530</v>
      </c>
      <c r="B17" s="260"/>
      <c r="C17" s="261">
        <f>SUM(C13+C14+C15+C16)</f>
        <v>8446</v>
      </c>
      <c r="D17" s="261">
        <f t="shared" ref="D17:N17" si="2">SUM(D13+D14+D15)</f>
        <v>7096</v>
      </c>
      <c r="E17" s="261">
        <f t="shared" si="2"/>
        <v>7246</v>
      </c>
      <c r="F17" s="261">
        <f t="shared" si="2"/>
        <v>7158</v>
      </c>
      <c r="G17" s="261">
        <f t="shared" si="2"/>
        <v>11058</v>
      </c>
      <c r="H17" s="261">
        <f t="shared" si="2"/>
        <v>6758</v>
      </c>
      <c r="I17" s="261">
        <f t="shared" si="2"/>
        <v>6758</v>
      </c>
      <c r="J17" s="261">
        <f t="shared" si="2"/>
        <v>13065</v>
      </c>
      <c r="K17" s="261">
        <f t="shared" si="2"/>
        <v>8118</v>
      </c>
      <c r="L17" s="261">
        <f t="shared" si="2"/>
        <v>7258</v>
      </c>
      <c r="M17" s="261">
        <f t="shared" si="2"/>
        <v>7124</v>
      </c>
      <c r="N17" s="261">
        <f t="shared" si="2"/>
        <v>8341</v>
      </c>
      <c r="O17" s="261">
        <f>SUM(O13+O14+O15+O16)</f>
        <v>110781</v>
      </c>
    </row>
    <row r="18" spans="1:15" x14ac:dyDescent="0.25">
      <c r="A18" s="262"/>
      <c r="B18" s="263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</row>
    <row r="19" spans="1:15" x14ac:dyDescent="0.25">
      <c r="A19" s="259" t="s">
        <v>531</v>
      </c>
      <c r="B19" s="259"/>
      <c r="C19" s="175">
        <v>3892</v>
      </c>
      <c r="D19" s="175">
        <v>3892</v>
      </c>
      <c r="E19" s="175">
        <v>4050</v>
      </c>
      <c r="F19" s="175">
        <v>4050</v>
      </c>
      <c r="G19" s="175">
        <v>4050</v>
      </c>
      <c r="H19" s="175">
        <v>4082</v>
      </c>
      <c r="I19" s="175">
        <v>4082</v>
      </c>
      <c r="J19" s="175">
        <v>4082</v>
      </c>
      <c r="K19" s="175">
        <v>4082</v>
      </c>
      <c r="L19" s="175">
        <v>4082</v>
      </c>
      <c r="M19" s="175">
        <v>4082</v>
      </c>
      <c r="N19" s="264">
        <v>4515</v>
      </c>
      <c r="O19" s="175">
        <f t="shared" ref="O19:O26" si="3">SUM(C19:N19)</f>
        <v>48941</v>
      </c>
    </row>
    <row r="20" spans="1:15" x14ac:dyDescent="0.25">
      <c r="A20" s="259" t="s">
        <v>532</v>
      </c>
      <c r="B20" s="259"/>
      <c r="C20" s="264">
        <v>634</v>
      </c>
      <c r="D20" s="264">
        <v>610</v>
      </c>
      <c r="E20" s="264">
        <v>634</v>
      </c>
      <c r="F20" s="264">
        <v>634</v>
      </c>
      <c r="G20" s="264">
        <v>634</v>
      </c>
      <c r="H20" s="264">
        <v>634</v>
      </c>
      <c r="I20" s="264">
        <v>634</v>
      </c>
      <c r="J20" s="264">
        <v>634</v>
      </c>
      <c r="K20" s="264">
        <v>634</v>
      </c>
      <c r="L20" s="264">
        <v>634</v>
      </c>
      <c r="M20" s="264">
        <v>634</v>
      </c>
      <c r="N20" s="264">
        <v>819</v>
      </c>
      <c r="O20" s="175">
        <f t="shared" si="3"/>
        <v>7769</v>
      </c>
    </row>
    <row r="21" spans="1:15" x14ac:dyDescent="0.25">
      <c r="A21" s="259" t="s">
        <v>533</v>
      </c>
      <c r="B21" s="259"/>
      <c r="C21" s="264">
        <v>2484</v>
      </c>
      <c r="D21" s="264">
        <v>2484</v>
      </c>
      <c r="E21" s="264">
        <v>2484</v>
      </c>
      <c r="F21" s="264">
        <v>2484</v>
      </c>
      <c r="G21" s="264">
        <v>1885</v>
      </c>
      <c r="H21" s="264">
        <v>1960</v>
      </c>
      <c r="I21" s="264">
        <v>2484</v>
      </c>
      <c r="J21" s="264">
        <v>2484</v>
      </c>
      <c r="K21" s="264">
        <v>2484</v>
      </c>
      <c r="L21" s="264">
        <v>2484</v>
      </c>
      <c r="M21" s="264">
        <v>1484</v>
      </c>
      <c r="N21" s="264">
        <v>1838</v>
      </c>
      <c r="O21" s="264">
        <f t="shared" si="3"/>
        <v>27039</v>
      </c>
    </row>
    <row r="22" spans="1:15" x14ac:dyDescent="0.25">
      <c r="A22" s="335" t="s">
        <v>545</v>
      </c>
      <c r="B22" s="300"/>
      <c r="C22" s="264">
        <v>385</v>
      </c>
      <c r="D22" s="264">
        <v>385</v>
      </c>
      <c r="E22" s="264">
        <v>385</v>
      </c>
      <c r="F22" s="264">
        <v>385</v>
      </c>
      <c r="G22" s="264">
        <v>385</v>
      </c>
      <c r="H22" s="264">
        <v>385</v>
      </c>
      <c r="I22" s="264">
        <v>385</v>
      </c>
      <c r="J22" s="264">
        <v>385</v>
      </c>
      <c r="K22" s="264">
        <v>385</v>
      </c>
      <c r="L22" s="264">
        <v>385</v>
      </c>
      <c r="M22" s="264">
        <v>385</v>
      </c>
      <c r="N22" s="264">
        <v>1504</v>
      </c>
      <c r="O22" s="264">
        <f t="shared" si="3"/>
        <v>5739</v>
      </c>
    </row>
    <row r="23" spans="1:15" x14ac:dyDescent="0.25">
      <c r="A23" s="259" t="s">
        <v>534</v>
      </c>
      <c r="B23" s="259"/>
      <c r="C23" s="264"/>
      <c r="D23" s="264"/>
      <c r="E23" s="264">
        <v>721</v>
      </c>
      <c r="F23" s="264"/>
      <c r="G23" s="264"/>
      <c r="H23" s="264">
        <v>721</v>
      </c>
      <c r="I23" s="264"/>
      <c r="J23" s="264"/>
      <c r="K23" s="264">
        <v>721</v>
      </c>
      <c r="L23" s="264"/>
      <c r="M23" s="264"/>
      <c r="N23" s="264">
        <v>831</v>
      </c>
      <c r="O23" s="264">
        <f t="shared" si="3"/>
        <v>2994</v>
      </c>
    </row>
    <row r="24" spans="1:15" x14ac:dyDescent="0.25">
      <c r="A24" s="259" t="s">
        <v>535</v>
      </c>
      <c r="B24" s="259"/>
      <c r="C24" s="259">
        <v>1224</v>
      </c>
      <c r="D24" s="259"/>
      <c r="E24" s="264"/>
      <c r="F24" s="259"/>
      <c r="G24" s="259"/>
      <c r="H24" s="264"/>
      <c r="I24" s="259"/>
      <c r="J24" s="259"/>
      <c r="K24" s="264"/>
      <c r="L24" s="259"/>
      <c r="M24" s="259"/>
      <c r="N24" s="264"/>
      <c r="O24" s="264">
        <f t="shared" si="3"/>
        <v>1224</v>
      </c>
    </row>
    <row r="25" spans="1:15" x14ac:dyDescent="0.25">
      <c r="A25" s="262" t="s">
        <v>536</v>
      </c>
      <c r="B25" s="263"/>
      <c r="C25" s="264"/>
      <c r="D25" s="264"/>
      <c r="E25" s="264"/>
      <c r="F25" s="264"/>
      <c r="G25" s="264"/>
      <c r="H25" s="264"/>
      <c r="I25" s="264">
        <v>200</v>
      </c>
      <c r="J25" s="264"/>
      <c r="K25" s="264"/>
      <c r="L25" s="264"/>
      <c r="M25" s="264"/>
      <c r="N25" s="264"/>
      <c r="O25" s="264">
        <f t="shared" si="3"/>
        <v>200</v>
      </c>
    </row>
    <row r="26" spans="1:15" x14ac:dyDescent="0.25">
      <c r="A26" s="335" t="s">
        <v>546</v>
      </c>
      <c r="B26" s="300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>
        <v>2658</v>
      </c>
      <c r="O26" s="264">
        <f t="shared" si="3"/>
        <v>2658</v>
      </c>
    </row>
    <row r="27" spans="1:15" x14ac:dyDescent="0.25">
      <c r="A27" s="259" t="s">
        <v>537</v>
      </c>
      <c r="B27" s="259"/>
      <c r="C27" s="175">
        <f>SUM(C19:C26)</f>
        <v>8619</v>
      </c>
      <c r="D27" s="175">
        <f t="shared" ref="D27:O27" si="4">SUM(D19:D26)</f>
        <v>7371</v>
      </c>
      <c r="E27" s="175">
        <f t="shared" si="4"/>
        <v>8274</v>
      </c>
      <c r="F27" s="175">
        <f t="shared" si="4"/>
        <v>7553</v>
      </c>
      <c r="G27" s="175">
        <f t="shared" si="4"/>
        <v>6954</v>
      </c>
      <c r="H27" s="175">
        <f t="shared" si="4"/>
        <v>7782</v>
      </c>
      <c r="I27" s="175">
        <f t="shared" si="4"/>
        <v>7785</v>
      </c>
      <c r="J27" s="175">
        <f t="shared" si="4"/>
        <v>7585</v>
      </c>
      <c r="K27" s="175">
        <f t="shared" si="4"/>
        <v>8306</v>
      </c>
      <c r="L27" s="175">
        <f t="shared" si="4"/>
        <v>7585</v>
      </c>
      <c r="M27" s="175">
        <f t="shared" si="4"/>
        <v>6585</v>
      </c>
      <c r="N27" s="175">
        <f t="shared" si="4"/>
        <v>12165</v>
      </c>
      <c r="O27" s="175">
        <f t="shared" si="4"/>
        <v>96564</v>
      </c>
    </row>
    <row r="28" spans="1:15" x14ac:dyDescent="0.25">
      <c r="A28" s="262"/>
      <c r="B28" s="263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</row>
    <row r="29" spans="1:15" ht="15.75" thickBot="1" x14ac:dyDescent="0.3">
      <c r="A29" s="265" t="s">
        <v>538</v>
      </c>
      <c r="B29" s="259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5" ht="15.75" thickBot="1" x14ac:dyDescent="0.3">
      <c r="A30" s="262" t="s">
        <v>539</v>
      </c>
      <c r="B30" s="263"/>
      <c r="C30" s="267"/>
      <c r="D30" s="257"/>
      <c r="E30" s="267"/>
      <c r="F30" s="257"/>
      <c r="G30" s="257"/>
      <c r="H30" s="257"/>
      <c r="I30" s="257"/>
      <c r="J30" s="257"/>
      <c r="K30" s="267"/>
      <c r="L30" s="257"/>
      <c r="M30" s="257"/>
      <c r="N30" s="257">
        <v>1000</v>
      </c>
      <c r="O30" s="267">
        <f>SUM(C30:N30)</f>
        <v>1000</v>
      </c>
    </row>
    <row r="31" spans="1:15" ht="15.75" thickBot="1" x14ac:dyDescent="0.3">
      <c r="A31" s="262" t="s">
        <v>540</v>
      </c>
      <c r="B31" s="263"/>
      <c r="C31" s="264"/>
      <c r="D31" s="259"/>
      <c r="E31" s="264"/>
      <c r="F31" s="259"/>
      <c r="G31" s="264"/>
      <c r="H31" s="259"/>
      <c r="I31" s="259"/>
      <c r="J31" s="259"/>
      <c r="K31" s="264"/>
      <c r="L31" s="259"/>
      <c r="M31" s="259"/>
      <c r="N31" s="259">
        <v>13217</v>
      </c>
      <c r="O31" s="267">
        <f t="shared" ref="O31" si="5">SUM(C31:N31)</f>
        <v>13217</v>
      </c>
    </row>
    <row r="32" spans="1:15" ht="15.75" thickBot="1" x14ac:dyDescent="0.3">
      <c r="A32" s="259" t="s">
        <v>541</v>
      </c>
      <c r="B32" s="259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7">
        <f>SUM(O30:O31)</f>
        <v>14217</v>
      </c>
    </row>
    <row r="33" spans="1:15" ht="15.75" thickBot="1" x14ac:dyDescent="0.3">
      <c r="A33" s="269" t="s">
        <v>542</v>
      </c>
      <c r="B33" s="269"/>
      <c r="C33" s="270">
        <f>SUM(C27+C32)</f>
        <v>8619</v>
      </c>
      <c r="D33" s="270">
        <f t="shared" ref="D33:O33" si="6">SUM(D27+D32)</f>
        <v>7371</v>
      </c>
      <c r="E33" s="270">
        <f t="shared" si="6"/>
        <v>8274</v>
      </c>
      <c r="F33" s="270">
        <f t="shared" si="6"/>
        <v>7553</v>
      </c>
      <c r="G33" s="270">
        <f t="shared" si="6"/>
        <v>6954</v>
      </c>
      <c r="H33" s="270">
        <f t="shared" si="6"/>
        <v>7782</v>
      </c>
      <c r="I33" s="270">
        <f t="shared" si="6"/>
        <v>7785</v>
      </c>
      <c r="J33" s="270">
        <f t="shared" si="6"/>
        <v>7585</v>
      </c>
      <c r="K33" s="270">
        <f t="shared" si="6"/>
        <v>8306</v>
      </c>
      <c r="L33" s="270">
        <f t="shared" si="6"/>
        <v>7585</v>
      </c>
      <c r="M33" s="270">
        <f t="shared" si="6"/>
        <v>6585</v>
      </c>
      <c r="N33" s="270">
        <f t="shared" si="6"/>
        <v>12165</v>
      </c>
      <c r="O33" s="271">
        <f t="shared" si="6"/>
        <v>110781</v>
      </c>
    </row>
  </sheetData>
  <mergeCells count="4">
    <mergeCell ref="A1:E1"/>
    <mergeCell ref="A16:B16"/>
    <mergeCell ref="A22:B22"/>
    <mergeCell ref="A26:B2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&amp;C15.melléklet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5"/>
  <sheetViews>
    <sheetView view="pageLayout" zoomScaleNormal="100" workbookViewId="0">
      <selection activeCell="H1355" sqref="H1355"/>
    </sheetView>
  </sheetViews>
  <sheetFormatPr defaultRowHeight="15" x14ac:dyDescent="0.25"/>
  <cols>
    <col min="1" max="1" width="59.28515625" customWidth="1"/>
    <col min="2" max="2" width="6.28515625" customWidth="1"/>
    <col min="3" max="4" width="7.42578125" customWidth="1"/>
    <col min="5" max="5" width="7.7109375" customWidth="1"/>
    <col min="7" max="7" width="13" customWidth="1"/>
    <col min="8" max="8" width="10.140625" bestFit="1" customWidth="1"/>
  </cols>
  <sheetData>
    <row r="1" spans="1:8" ht="18.75" x14ac:dyDescent="0.3">
      <c r="A1" s="272" t="s">
        <v>333</v>
      </c>
      <c r="B1" s="272"/>
      <c r="C1" s="272"/>
      <c r="D1" s="272"/>
      <c r="E1" s="272"/>
      <c r="F1" s="272"/>
    </row>
    <row r="2" spans="1:8" ht="18.75" x14ac:dyDescent="0.3">
      <c r="A2" s="272" t="s">
        <v>330</v>
      </c>
      <c r="B2" s="272"/>
      <c r="C2" s="272"/>
      <c r="D2" s="272"/>
      <c r="E2" s="272"/>
      <c r="F2" s="272"/>
    </row>
    <row r="3" spans="1:8" ht="15.75" thickBot="1" x14ac:dyDescent="0.3">
      <c r="E3" s="280" t="s">
        <v>160</v>
      </c>
      <c r="F3" s="280"/>
      <c r="H3" s="113"/>
    </row>
    <row r="4" spans="1:8" ht="13.5" customHeight="1" thickBot="1" x14ac:dyDescent="0.3">
      <c r="A4" s="274" t="s">
        <v>0</v>
      </c>
      <c r="B4" s="276" t="s">
        <v>1</v>
      </c>
      <c r="C4" s="278" t="s">
        <v>331</v>
      </c>
      <c r="D4" s="278"/>
      <c r="E4" s="278"/>
      <c r="F4" s="281"/>
      <c r="G4" s="102" t="s">
        <v>169</v>
      </c>
      <c r="H4" s="102" t="s">
        <v>170</v>
      </c>
    </row>
    <row r="5" spans="1:8" ht="32.25" customHeight="1" x14ac:dyDescent="0.25">
      <c r="A5" s="275"/>
      <c r="B5" s="277"/>
      <c r="C5" s="28" t="s">
        <v>2</v>
      </c>
      <c r="D5" s="28" t="s">
        <v>3</v>
      </c>
      <c r="E5" s="28" t="s">
        <v>4</v>
      </c>
      <c r="F5" s="46" t="s">
        <v>5</v>
      </c>
      <c r="G5" s="114" t="s">
        <v>2</v>
      </c>
      <c r="H5" s="114" t="s">
        <v>2</v>
      </c>
    </row>
    <row r="6" spans="1:8" ht="12.75" customHeight="1" x14ac:dyDescent="0.25">
      <c r="A6" s="64" t="s">
        <v>82</v>
      </c>
      <c r="B6" s="41" t="s">
        <v>11</v>
      </c>
      <c r="C6" s="41"/>
      <c r="D6" s="41"/>
      <c r="E6" s="41"/>
      <c r="F6" s="96">
        <f>SUM(C6:E6)</f>
        <v>0</v>
      </c>
      <c r="G6" s="44"/>
      <c r="H6" s="44"/>
    </row>
    <row r="7" spans="1:8" ht="12.75" customHeight="1" x14ac:dyDescent="0.25">
      <c r="A7" s="64" t="s">
        <v>83</v>
      </c>
      <c r="B7" s="41" t="s">
        <v>8</v>
      </c>
      <c r="C7" s="41"/>
      <c r="D7" s="41"/>
      <c r="E7" s="41"/>
      <c r="F7" s="96">
        <f>SUM(C7:E7)</f>
        <v>0</v>
      </c>
      <c r="G7" s="44"/>
      <c r="H7" s="44"/>
    </row>
    <row r="8" spans="1:8" ht="12.75" customHeight="1" x14ac:dyDescent="0.25">
      <c r="A8" s="64" t="s">
        <v>84</v>
      </c>
      <c r="B8" s="41" t="s">
        <v>9</v>
      </c>
      <c r="C8" s="41"/>
      <c r="D8" s="41"/>
      <c r="E8" s="41"/>
      <c r="F8" s="96">
        <f t="shared" ref="F8:F11" si="0">SUM(C8:E8)</f>
        <v>0</v>
      </c>
      <c r="G8" s="44"/>
      <c r="H8" s="44"/>
    </row>
    <row r="9" spans="1:8" ht="12.75" customHeight="1" x14ac:dyDescent="0.25">
      <c r="A9" s="64" t="s">
        <v>85</v>
      </c>
      <c r="B9" s="41" t="s">
        <v>10</v>
      </c>
      <c r="C9" s="41"/>
      <c r="D9" s="41"/>
      <c r="E9" s="41"/>
      <c r="F9" s="96">
        <f t="shared" si="0"/>
        <v>0</v>
      </c>
      <c r="G9" s="44"/>
      <c r="H9" s="44"/>
    </row>
    <row r="10" spans="1:8" ht="12.75" customHeight="1" x14ac:dyDescent="0.25">
      <c r="A10" s="64" t="s">
        <v>7</v>
      </c>
      <c r="B10" s="41" t="s">
        <v>12</v>
      </c>
      <c r="C10" s="41"/>
      <c r="D10" s="41"/>
      <c r="E10" s="41"/>
      <c r="F10" s="96">
        <f t="shared" si="0"/>
        <v>0</v>
      </c>
      <c r="G10" s="44"/>
      <c r="H10" s="44"/>
    </row>
    <row r="11" spans="1:8" ht="12.75" customHeight="1" x14ac:dyDescent="0.25">
      <c r="A11" s="64" t="s">
        <v>86</v>
      </c>
      <c r="B11" s="41" t="s">
        <v>13</v>
      </c>
      <c r="C11" s="41"/>
      <c r="D11" s="41"/>
      <c r="E11" s="41"/>
      <c r="F11" s="96">
        <f t="shared" si="0"/>
        <v>0</v>
      </c>
      <c r="G11" s="44"/>
      <c r="H11" s="44"/>
    </row>
    <row r="12" spans="1:8" ht="12.75" customHeight="1" x14ac:dyDescent="0.25">
      <c r="A12" s="48" t="s">
        <v>161</v>
      </c>
      <c r="B12" s="42" t="s">
        <v>6</v>
      </c>
      <c r="C12" s="42">
        <f>SUM(C6,C7:C11)</f>
        <v>0</v>
      </c>
      <c r="D12" s="42">
        <f>SUM(D6:D11)</f>
        <v>0</v>
      </c>
      <c r="E12" s="42">
        <f>SUM(E6:E11)</f>
        <v>0</v>
      </c>
      <c r="F12" s="97">
        <f>SUM(F6:F11)</f>
        <v>0</v>
      </c>
      <c r="G12" s="63">
        <v>0</v>
      </c>
      <c r="H12" s="63">
        <v>0</v>
      </c>
    </row>
    <row r="13" spans="1:8" ht="12.75" customHeight="1" x14ac:dyDescent="0.25">
      <c r="A13" s="64" t="s">
        <v>87</v>
      </c>
      <c r="B13" s="41" t="s">
        <v>15</v>
      </c>
      <c r="C13" s="41"/>
      <c r="D13" s="41"/>
      <c r="E13" s="41"/>
      <c r="F13" s="96">
        <f>SUM(C13:E13)</f>
        <v>0</v>
      </c>
      <c r="G13" s="44"/>
      <c r="H13" s="44"/>
    </row>
    <row r="14" spans="1:8" ht="12.75" customHeight="1" x14ac:dyDescent="0.25">
      <c r="A14" s="64" t="s">
        <v>88</v>
      </c>
      <c r="B14" s="41" t="s">
        <v>89</v>
      </c>
      <c r="C14" s="41"/>
      <c r="D14" s="41"/>
      <c r="E14" s="41"/>
      <c r="F14" s="96">
        <f>SUM(C14:E14)</f>
        <v>0</v>
      </c>
      <c r="G14" s="44"/>
      <c r="H14" s="44"/>
    </row>
    <row r="15" spans="1:8" ht="12.75" customHeight="1" x14ac:dyDescent="0.25">
      <c r="A15" s="64" t="s">
        <v>18</v>
      </c>
      <c r="B15" s="41" t="s">
        <v>16</v>
      </c>
      <c r="C15" s="41"/>
      <c r="D15" s="41"/>
      <c r="E15" s="41"/>
      <c r="F15" s="96">
        <f>SUM(C15:E15)</f>
        <v>0</v>
      </c>
      <c r="G15" s="44"/>
      <c r="H15" s="44"/>
    </row>
    <row r="16" spans="1:8" ht="12.75" customHeight="1" x14ac:dyDescent="0.25">
      <c r="A16" s="48" t="s">
        <v>163</v>
      </c>
      <c r="B16" s="42" t="s">
        <v>14</v>
      </c>
      <c r="C16" s="42">
        <f>SUM(C13,C14,C15)</f>
        <v>0</v>
      </c>
      <c r="D16" s="42">
        <f>SUM(D13:D15)</f>
        <v>0</v>
      </c>
      <c r="E16" s="42">
        <f>SUM(E13:E15)</f>
        <v>0</v>
      </c>
      <c r="F16" s="97">
        <f>SUM(F13:F15)</f>
        <v>0</v>
      </c>
      <c r="G16" s="63">
        <v>0</v>
      </c>
      <c r="H16" s="63">
        <v>0</v>
      </c>
    </row>
    <row r="17" spans="1:8" ht="12.75" customHeight="1" x14ac:dyDescent="0.25">
      <c r="A17" s="64" t="s">
        <v>90</v>
      </c>
      <c r="B17" s="41" t="s">
        <v>91</v>
      </c>
      <c r="C17" s="41"/>
      <c r="D17" s="41"/>
      <c r="E17" s="41"/>
      <c r="F17" s="96">
        <f>SUM(C17:E17)</f>
        <v>0</v>
      </c>
      <c r="G17" s="44"/>
      <c r="H17" s="44"/>
    </row>
    <row r="18" spans="1:8" ht="12.75" customHeight="1" x14ac:dyDescent="0.25">
      <c r="A18" s="64" t="s">
        <v>92</v>
      </c>
      <c r="B18" s="41" t="s">
        <v>21</v>
      </c>
      <c r="C18" s="41"/>
      <c r="D18" s="41"/>
      <c r="E18" s="41"/>
      <c r="F18" s="96">
        <f>SUM(C18:E18)</f>
        <v>0</v>
      </c>
      <c r="G18" s="44"/>
      <c r="H18" s="44"/>
    </row>
    <row r="19" spans="1:8" ht="12.75" customHeight="1" x14ac:dyDescent="0.25">
      <c r="A19" s="64" t="s">
        <v>17</v>
      </c>
      <c r="B19" s="41" t="s">
        <v>22</v>
      </c>
      <c r="C19" s="41"/>
      <c r="D19" s="41"/>
      <c r="E19" s="41"/>
      <c r="F19" s="96">
        <f>SUM(C19:E19)</f>
        <v>0</v>
      </c>
      <c r="G19" s="44"/>
      <c r="H19" s="44"/>
    </row>
    <row r="20" spans="1:8" ht="12.75" customHeight="1" x14ac:dyDescent="0.25">
      <c r="A20" s="48" t="s">
        <v>164</v>
      </c>
      <c r="B20" s="42" t="s">
        <v>20</v>
      </c>
      <c r="C20" s="42">
        <f>SUM(C17,C18,C19)</f>
        <v>0</v>
      </c>
      <c r="D20" s="42">
        <f>SUM(D17:D19)</f>
        <v>0</v>
      </c>
      <c r="E20" s="42">
        <f>SUM(E17:E19)</f>
        <v>0</v>
      </c>
      <c r="F20" s="97">
        <f>SUM(F17:F19)</f>
        <v>0</v>
      </c>
      <c r="G20" s="63">
        <v>0</v>
      </c>
      <c r="H20" s="63">
        <v>0</v>
      </c>
    </row>
    <row r="21" spans="1:8" ht="12.75" customHeight="1" x14ac:dyDescent="0.25">
      <c r="A21" s="64" t="s">
        <v>93</v>
      </c>
      <c r="B21" s="41" t="s">
        <v>24</v>
      </c>
      <c r="C21" s="41"/>
      <c r="D21" s="41"/>
      <c r="E21" s="41"/>
      <c r="F21" s="96">
        <f>SUM(C21:E21)</f>
        <v>0</v>
      </c>
      <c r="G21" s="44"/>
      <c r="H21" s="44"/>
    </row>
    <row r="22" spans="1:8" ht="12.75" customHeight="1" x14ac:dyDescent="0.25">
      <c r="A22" s="64" t="s">
        <v>94</v>
      </c>
      <c r="B22" s="41" t="s">
        <v>25</v>
      </c>
      <c r="C22" s="41"/>
      <c r="D22" s="41"/>
      <c r="E22" s="41"/>
      <c r="F22" s="96">
        <f>SUM(C22:E22)</f>
        <v>0</v>
      </c>
      <c r="G22" s="44"/>
      <c r="H22" s="44"/>
    </row>
    <row r="23" spans="1:8" ht="12.75" customHeight="1" x14ac:dyDescent="0.25">
      <c r="A23" s="64" t="s">
        <v>95</v>
      </c>
      <c r="B23" s="41" t="s">
        <v>96</v>
      </c>
      <c r="C23" s="41"/>
      <c r="D23" s="41"/>
      <c r="E23" s="41"/>
      <c r="F23" s="96">
        <f t="shared" ref="F23:F25" si="1">SUM(C23:E23)</f>
        <v>0</v>
      </c>
      <c r="G23" s="44"/>
      <c r="H23" s="44"/>
    </row>
    <row r="24" spans="1:8" ht="12.75" customHeight="1" x14ac:dyDescent="0.25">
      <c r="A24" s="64" t="s">
        <v>19</v>
      </c>
      <c r="B24" s="41" t="s">
        <v>26</v>
      </c>
      <c r="C24" s="41"/>
      <c r="D24" s="41"/>
      <c r="E24" s="41"/>
      <c r="F24" s="96">
        <f t="shared" si="1"/>
        <v>0</v>
      </c>
      <c r="G24" s="44"/>
      <c r="H24" s="44"/>
    </row>
    <row r="25" spans="1:8" ht="12.75" customHeight="1" x14ac:dyDescent="0.25">
      <c r="A25" s="64" t="s">
        <v>97</v>
      </c>
      <c r="B25" s="41" t="s">
        <v>27</v>
      </c>
      <c r="C25" s="41"/>
      <c r="D25" s="41"/>
      <c r="E25" s="41"/>
      <c r="F25" s="96">
        <f t="shared" si="1"/>
        <v>0</v>
      </c>
      <c r="G25" s="44"/>
      <c r="H25" s="44"/>
    </row>
    <row r="26" spans="1:8" ht="12.75" customHeight="1" x14ac:dyDescent="0.25">
      <c r="A26" s="48" t="s">
        <v>150</v>
      </c>
      <c r="B26" s="42" t="s">
        <v>23</v>
      </c>
      <c r="C26" s="42">
        <f>SUM(C21:C25)</f>
        <v>0</v>
      </c>
      <c r="D26" s="42">
        <f>SUM(D21:D25)</f>
        <v>0</v>
      </c>
      <c r="E26" s="42">
        <f>SUM(E21:E25)</f>
        <v>0</v>
      </c>
      <c r="F26" s="97">
        <f>SUM(F21:F25)</f>
        <v>0</v>
      </c>
      <c r="G26" s="63">
        <v>0</v>
      </c>
      <c r="H26" s="63">
        <v>0</v>
      </c>
    </row>
    <row r="27" spans="1:8" ht="12.75" customHeight="1" x14ac:dyDescent="0.25">
      <c r="A27" s="65" t="s">
        <v>98</v>
      </c>
      <c r="B27" s="41" t="s">
        <v>34</v>
      </c>
      <c r="C27" s="41"/>
      <c r="D27" s="41"/>
      <c r="E27" s="41"/>
      <c r="F27" s="82">
        <f>SUM(C27:E27)</f>
        <v>0</v>
      </c>
      <c r="G27" s="44"/>
      <c r="H27" s="44"/>
    </row>
    <row r="28" spans="1:8" ht="12.75" customHeight="1" x14ac:dyDescent="0.25">
      <c r="A28" s="65" t="s">
        <v>28</v>
      </c>
      <c r="B28" s="41" t="s">
        <v>35</v>
      </c>
      <c r="C28" s="41"/>
      <c r="D28" s="41"/>
      <c r="E28" s="41"/>
      <c r="F28" s="82">
        <f>SUM(C28:E28)</f>
        <v>0</v>
      </c>
      <c r="G28" s="44"/>
      <c r="H28" s="44"/>
    </row>
    <row r="29" spans="1:8" ht="12.75" customHeight="1" x14ac:dyDescent="0.25">
      <c r="A29" s="65" t="s">
        <v>99</v>
      </c>
      <c r="B29" s="41" t="s">
        <v>36</v>
      </c>
      <c r="C29" s="41"/>
      <c r="D29" s="41"/>
      <c r="E29" s="41"/>
      <c r="F29" s="82">
        <f t="shared" ref="F29:F35" si="2">SUM(C29:E29)</f>
        <v>0</v>
      </c>
      <c r="G29" s="44"/>
      <c r="H29" s="44"/>
    </row>
    <row r="30" spans="1:8" ht="12.75" customHeight="1" x14ac:dyDescent="0.25">
      <c r="A30" s="65" t="s">
        <v>29</v>
      </c>
      <c r="B30" s="41" t="s">
        <v>37</v>
      </c>
      <c r="C30" s="41"/>
      <c r="D30" s="41"/>
      <c r="E30" s="41"/>
      <c r="F30" s="82">
        <f t="shared" si="2"/>
        <v>0</v>
      </c>
      <c r="G30" s="44"/>
      <c r="H30" s="44"/>
    </row>
    <row r="31" spans="1:8" ht="12.75" customHeight="1" x14ac:dyDescent="0.25">
      <c r="A31" s="65" t="s">
        <v>30</v>
      </c>
      <c r="B31" s="41" t="s">
        <v>38</v>
      </c>
      <c r="C31" s="41"/>
      <c r="D31" s="41"/>
      <c r="E31" s="41"/>
      <c r="F31" s="82">
        <f t="shared" si="2"/>
        <v>0</v>
      </c>
      <c r="G31" s="44"/>
      <c r="H31" s="44"/>
    </row>
    <row r="32" spans="1:8" ht="12.75" customHeight="1" x14ac:dyDescent="0.25">
      <c r="A32" s="65" t="s">
        <v>100</v>
      </c>
      <c r="B32" s="41" t="s">
        <v>39</v>
      </c>
      <c r="C32" s="41"/>
      <c r="D32" s="41"/>
      <c r="E32" s="41"/>
      <c r="F32" s="82">
        <f t="shared" si="2"/>
        <v>0</v>
      </c>
      <c r="G32" s="44"/>
      <c r="H32" s="44"/>
    </row>
    <row r="33" spans="1:8" ht="12.75" customHeight="1" x14ac:dyDescent="0.25">
      <c r="A33" s="65" t="s">
        <v>101</v>
      </c>
      <c r="B33" s="41" t="s">
        <v>102</v>
      </c>
      <c r="C33" s="41"/>
      <c r="D33" s="41"/>
      <c r="E33" s="41"/>
      <c r="F33" s="82">
        <f t="shared" si="2"/>
        <v>0</v>
      </c>
      <c r="G33" s="44"/>
      <c r="H33" s="44"/>
    </row>
    <row r="34" spans="1:8" ht="12.75" customHeight="1" x14ac:dyDescent="0.25">
      <c r="A34" s="65" t="s">
        <v>31</v>
      </c>
      <c r="B34" s="41" t="s">
        <v>319</v>
      </c>
      <c r="C34" s="41"/>
      <c r="D34" s="41"/>
      <c r="E34" s="41"/>
      <c r="F34" s="82">
        <f t="shared" si="2"/>
        <v>0</v>
      </c>
      <c r="G34" s="44"/>
      <c r="H34" s="44"/>
    </row>
    <row r="35" spans="1:8" ht="12.75" customHeight="1" x14ac:dyDescent="0.25">
      <c r="A35" s="65" t="s">
        <v>32</v>
      </c>
      <c r="B35" s="41" t="s">
        <v>40</v>
      </c>
      <c r="C35" s="41"/>
      <c r="D35" s="41"/>
      <c r="E35" s="41"/>
      <c r="F35" s="82">
        <f t="shared" si="2"/>
        <v>0</v>
      </c>
      <c r="G35" s="44"/>
      <c r="H35" s="44"/>
    </row>
    <row r="36" spans="1:8" ht="12.75" customHeight="1" x14ac:dyDescent="0.25">
      <c r="A36" s="49" t="s">
        <v>151</v>
      </c>
      <c r="B36" s="42" t="s">
        <v>33</v>
      </c>
      <c r="C36" s="42">
        <f>SUM(C27:C35)</f>
        <v>0</v>
      </c>
      <c r="D36" s="42">
        <f>SUM(D27:D35)</f>
        <v>0</v>
      </c>
      <c r="E36" s="42">
        <f>SUM(E27:E35)</f>
        <v>0</v>
      </c>
      <c r="F36" s="84">
        <f>SUM(F27:F35)</f>
        <v>0</v>
      </c>
      <c r="G36" s="63">
        <v>0</v>
      </c>
      <c r="H36" s="63">
        <v>0</v>
      </c>
    </row>
    <row r="37" spans="1:8" ht="12.75" customHeight="1" x14ac:dyDescent="0.25">
      <c r="A37" s="65" t="s">
        <v>41</v>
      </c>
      <c r="B37" s="41" t="s">
        <v>103</v>
      </c>
      <c r="C37" s="41"/>
      <c r="D37" s="41"/>
      <c r="E37" s="41"/>
      <c r="F37" s="82">
        <f>SUM(C37:E37)</f>
        <v>0</v>
      </c>
      <c r="G37" s="44"/>
      <c r="H37" s="44"/>
    </row>
    <row r="38" spans="1:8" ht="12.75" customHeight="1" x14ac:dyDescent="0.25">
      <c r="A38" s="65" t="s">
        <v>42</v>
      </c>
      <c r="B38" s="41" t="s">
        <v>104</v>
      </c>
      <c r="C38" s="41"/>
      <c r="D38" s="41"/>
      <c r="E38" s="41"/>
      <c r="F38" s="82">
        <f>SUM(C38:E38)</f>
        <v>0</v>
      </c>
      <c r="G38" s="44"/>
      <c r="H38" s="44"/>
    </row>
    <row r="39" spans="1:8" ht="12.75" customHeight="1" x14ac:dyDescent="0.25">
      <c r="A39" s="65" t="s">
        <v>105</v>
      </c>
      <c r="B39" s="41" t="s">
        <v>106</v>
      </c>
      <c r="C39" s="41"/>
      <c r="D39" s="41"/>
      <c r="E39" s="41"/>
      <c r="F39" s="82">
        <f>SUM(C39:E39)</f>
        <v>0</v>
      </c>
      <c r="G39" s="44"/>
      <c r="H39" s="44"/>
    </row>
    <row r="40" spans="1:8" ht="12.75" customHeight="1" x14ac:dyDescent="0.25">
      <c r="A40" s="48" t="s">
        <v>152</v>
      </c>
      <c r="B40" s="42" t="s">
        <v>107</v>
      </c>
      <c r="C40" s="42">
        <f>SUM(C37:C39)</f>
        <v>0</v>
      </c>
      <c r="D40" s="42">
        <f>SUM(D37:D39)</f>
        <v>0</v>
      </c>
      <c r="E40" s="42">
        <f>SUM(E37:E39)</f>
        <v>0</v>
      </c>
      <c r="F40" s="97">
        <f>SUM(F37:F39)</f>
        <v>0</v>
      </c>
      <c r="G40" s="63">
        <v>0</v>
      </c>
      <c r="H40" s="63">
        <v>0</v>
      </c>
    </row>
    <row r="41" spans="1:8" ht="12.75" customHeight="1" x14ac:dyDescent="0.25">
      <c r="A41" s="64" t="s">
        <v>108</v>
      </c>
      <c r="B41" s="41" t="s">
        <v>109</v>
      </c>
      <c r="C41" s="41"/>
      <c r="D41" s="41"/>
      <c r="E41" s="41"/>
      <c r="F41" s="96">
        <f>SUM(C41:E41)</f>
        <v>0</v>
      </c>
      <c r="G41" s="44"/>
      <c r="H41" s="44"/>
    </row>
    <row r="42" spans="1:8" ht="12.75" customHeight="1" x14ac:dyDescent="0.25">
      <c r="A42" s="65" t="s">
        <v>110</v>
      </c>
      <c r="B42" s="41" t="s">
        <v>111</v>
      </c>
      <c r="C42" s="41"/>
      <c r="D42" s="41"/>
      <c r="E42" s="41"/>
      <c r="F42" s="82">
        <f>SUM(C42:E42)</f>
        <v>0</v>
      </c>
      <c r="G42" s="44"/>
      <c r="H42" s="44"/>
    </row>
    <row r="43" spans="1:8" ht="12.75" customHeight="1" x14ac:dyDescent="0.25">
      <c r="A43" s="48" t="s">
        <v>153</v>
      </c>
      <c r="B43" s="42" t="s">
        <v>112</v>
      </c>
      <c r="C43" s="42">
        <f>SUM(C41:C42)</f>
        <v>0</v>
      </c>
      <c r="D43" s="42">
        <f>SUM(D41:D42)</f>
        <v>0</v>
      </c>
      <c r="E43" s="42">
        <f>SUM(E41:E42)</f>
        <v>0</v>
      </c>
      <c r="F43" s="97">
        <f>SUM(F41:F42)</f>
        <v>0</v>
      </c>
      <c r="G43" s="63">
        <v>0</v>
      </c>
      <c r="H43" s="63">
        <v>0</v>
      </c>
    </row>
    <row r="44" spans="1:8" ht="12.75" customHeight="1" x14ac:dyDescent="0.25">
      <c r="A44" s="64" t="s">
        <v>113</v>
      </c>
      <c r="B44" s="41" t="s">
        <v>114</v>
      </c>
      <c r="C44" s="41"/>
      <c r="D44" s="41"/>
      <c r="E44" s="41"/>
      <c r="F44" s="96">
        <f>SUM(C44:E44)</f>
        <v>0</v>
      </c>
      <c r="G44" s="44"/>
      <c r="H44" s="44"/>
    </row>
    <row r="45" spans="1:8" ht="12.75" customHeight="1" x14ac:dyDescent="0.25">
      <c r="A45" s="65" t="s">
        <v>115</v>
      </c>
      <c r="B45" s="41" t="s">
        <v>116</v>
      </c>
      <c r="C45" s="41"/>
      <c r="D45" s="41"/>
      <c r="E45" s="41"/>
      <c r="F45" s="82">
        <f>SUM(C45:E45)</f>
        <v>0</v>
      </c>
      <c r="G45" s="44"/>
      <c r="H45" s="44"/>
    </row>
    <row r="46" spans="1:8" ht="12.75" customHeight="1" x14ac:dyDescent="0.25">
      <c r="A46" s="48" t="s">
        <v>154</v>
      </c>
      <c r="B46" s="42" t="s">
        <v>117</v>
      </c>
      <c r="C46" s="42">
        <f>SUM(C44:C45)</f>
        <v>0</v>
      </c>
      <c r="D46" s="42">
        <f>SUM(D44:D45)</f>
        <v>0</v>
      </c>
      <c r="E46" s="42">
        <f>SUM(E44:E45)</f>
        <v>0</v>
      </c>
      <c r="F46" s="97">
        <f>SUM(F44:F45)</f>
        <v>0</v>
      </c>
      <c r="G46" s="63">
        <v>0</v>
      </c>
      <c r="H46" s="63">
        <v>0</v>
      </c>
    </row>
    <row r="47" spans="1:8" ht="12.75" customHeight="1" x14ac:dyDescent="0.25">
      <c r="A47" s="49" t="s">
        <v>155</v>
      </c>
      <c r="B47" s="42" t="s">
        <v>118</v>
      </c>
      <c r="C47" s="42">
        <f>SUM(C46,C43,C40,C36,C26,C20,C16,C12)</f>
        <v>0</v>
      </c>
      <c r="D47" s="42">
        <f>SUM(D46,D43,D40,D36,D26,D20,D16,D12)</f>
        <v>0</v>
      </c>
      <c r="E47" s="42">
        <f>SUM(E46,E43,E40,E36,E26,E20,E16,E12)</f>
        <v>0</v>
      </c>
      <c r="F47" s="84">
        <f>SUM(F46,F43,F40,F36,F26,F20,F16,F12,)</f>
        <v>0</v>
      </c>
      <c r="G47" s="63">
        <v>0</v>
      </c>
      <c r="H47" s="63">
        <v>0</v>
      </c>
    </row>
    <row r="48" spans="1:8" ht="12.75" customHeight="1" x14ac:dyDescent="0.25">
      <c r="A48" s="66" t="s">
        <v>124</v>
      </c>
      <c r="B48" s="61" t="s">
        <v>134</v>
      </c>
      <c r="C48" s="62"/>
      <c r="D48" s="62"/>
      <c r="E48" s="62"/>
      <c r="F48" s="98">
        <f>SUM(C48:E48)</f>
        <v>0</v>
      </c>
      <c r="G48" s="44"/>
      <c r="H48" s="44"/>
    </row>
    <row r="49" spans="1:8" ht="12.75" customHeight="1" x14ac:dyDescent="0.25">
      <c r="A49" s="65" t="s">
        <v>123</v>
      </c>
      <c r="B49" s="61" t="s">
        <v>133</v>
      </c>
      <c r="C49" s="44"/>
      <c r="D49" s="44"/>
      <c r="E49" s="44"/>
      <c r="F49" s="87">
        <f>SUM(C49:E49)</f>
        <v>0</v>
      </c>
      <c r="G49" s="44"/>
      <c r="H49" s="44"/>
    </row>
    <row r="50" spans="1:8" ht="12.75" customHeight="1" x14ac:dyDescent="0.25">
      <c r="A50" s="66" t="s">
        <v>122</v>
      </c>
      <c r="B50" s="61" t="s">
        <v>132</v>
      </c>
      <c r="C50" s="44"/>
      <c r="D50" s="44"/>
      <c r="E50" s="44"/>
      <c r="F50" s="87">
        <f>SUM(C50:E50)</f>
        <v>0</v>
      </c>
      <c r="G50" s="44"/>
      <c r="H50" s="44"/>
    </row>
    <row r="51" spans="1:8" ht="12.75" customHeight="1" x14ac:dyDescent="0.25">
      <c r="A51" s="49" t="s">
        <v>156</v>
      </c>
      <c r="B51" s="32" t="s">
        <v>131</v>
      </c>
      <c r="C51" s="44">
        <f>SUM(C48:C50)</f>
        <v>0</v>
      </c>
      <c r="D51" s="44">
        <f>SUM(D48:D50)</f>
        <v>0</v>
      </c>
      <c r="E51" s="44">
        <f>SUM(E48:E50)</f>
        <v>0</v>
      </c>
      <c r="F51" s="87">
        <f>SUM(F48:F50)</f>
        <v>0</v>
      </c>
      <c r="G51" s="44">
        <v>0</v>
      </c>
      <c r="H51" s="44">
        <v>0</v>
      </c>
    </row>
    <row r="52" spans="1:8" ht="12.75" customHeight="1" x14ac:dyDescent="0.25">
      <c r="A52" s="64" t="s">
        <v>121</v>
      </c>
      <c r="B52" s="61" t="s">
        <v>130</v>
      </c>
      <c r="C52" s="44">
        <v>82</v>
      </c>
      <c r="D52" s="44"/>
      <c r="E52" s="44"/>
      <c r="F52" s="87">
        <f>SUM(C52:E52)</f>
        <v>82</v>
      </c>
      <c r="G52" s="44">
        <v>82</v>
      </c>
      <c r="H52" s="44">
        <v>82</v>
      </c>
    </row>
    <row r="53" spans="1:8" ht="12.75" customHeight="1" x14ac:dyDescent="0.25">
      <c r="A53" s="64" t="s">
        <v>120</v>
      </c>
      <c r="B53" s="61" t="s">
        <v>129</v>
      </c>
      <c r="C53" s="44"/>
      <c r="D53" s="44"/>
      <c r="E53" s="44"/>
      <c r="F53" s="87">
        <f>SUM(C53:E53)</f>
        <v>0</v>
      </c>
      <c r="G53" s="44"/>
      <c r="H53" s="44"/>
    </row>
    <row r="54" spans="1:8" ht="12.75" customHeight="1" x14ac:dyDescent="0.25">
      <c r="A54" s="48" t="s">
        <v>157</v>
      </c>
      <c r="B54" s="32" t="s">
        <v>128</v>
      </c>
      <c r="C54" s="63">
        <f>SUM(C52:C53)</f>
        <v>82</v>
      </c>
      <c r="D54" s="63">
        <f>SUM(D52:D53)</f>
        <v>0</v>
      </c>
      <c r="E54" s="63">
        <f>SUM(E52:E53)</f>
        <v>0</v>
      </c>
      <c r="F54" s="99">
        <f>SUM(F52:F53)</f>
        <v>82</v>
      </c>
      <c r="G54" s="63">
        <f>G52</f>
        <v>82</v>
      </c>
      <c r="H54" s="63">
        <f>H52</f>
        <v>82</v>
      </c>
    </row>
    <row r="55" spans="1:8" ht="12.75" customHeight="1" x14ac:dyDescent="0.25">
      <c r="A55" s="66" t="s">
        <v>119</v>
      </c>
      <c r="B55" s="61" t="s">
        <v>127</v>
      </c>
      <c r="C55" s="44">
        <v>14204</v>
      </c>
      <c r="D55" s="44"/>
      <c r="E55" s="44"/>
      <c r="F55" s="87">
        <f>SUM(C55:E55)</f>
        <v>14204</v>
      </c>
      <c r="G55" s="44">
        <v>14277</v>
      </c>
      <c r="H55" s="44">
        <v>14277</v>
      </c>
    </row>
    <row r="56" spans="1:8" ht="12.75" customHeight="1" x14ac:dyDescent="0.25">
      <c r="A56" s="49" t="s">
        <v>158</v>
      </c>
      <c r="B56" s="32" t="s">
        <v>126</v>
      </c>
      <c r="C56" s="63">
        <f>SUM(C54,C51,C55)</f>
        <v>14286</v>
      </c>
      <c r="D56" s="44">
        <f>SUM(D54)</f>
        <v>0</v>
      </c>
      <c r="E56" s="44">
        <f>SUM(E54)</f>
        <v>0</v>
      </c>
      <c r="F56" s="99">
        <f>SUM(C56:E56)</f>
        <v>14286</v>
      </c>
      <c r="G56" s="63">
        <f>G54+G55</f>
        <v>14359</v>
      </c>
      <c r="H56" s="63">
        <f>H54+H55</f>
        <v>14359</v>
      </c>
    </row>
    <row r="57" spans="1:8" ht="12.75" customHeight="1" x14ac:dyDescent="0.25">
      <c r="A57" s="55" t="s">
        <v>159</v>
      </c>
      <c r="B57" s="32" t="s">
        <v>125</v>
      </c>
      <c r="C57" s="63">
        <f>SUM(C56)</f>
        <v>14286</v>
      </c>
      <c r="D57" s="44"/>
      <c r="E57" s="44"/>
      <c r="F57" s="99">
        <f>SUM(F56)</f>
        <v>14286</v>
      </c>
      <c r="G57" s="63">
        <f>G56</f>
        <v>14359</v>
      </c>
      <c r="H57" s="63">
        <f>H56</f>
        <v>14359</v>
      </c>
    </row>
    <row r="58" spans="1:8" ht="12.75" customHeight="1" x14ac:dyDescent="0.25">
      <c r="A58" s="56"/>
      <c r="B58" s="44"/>
      <c r="C58" s="44"/>
      <c r="D58" s="44"/>
      <c r="E58" s="44"/>
      <c r="F58" s="87"/>
      <c r="G58" s="44"/>
      <c r="H58" s="44"/>
    </row>
    <row r="59" spans="1:8" ht="17.25" customHeight="1" thickBot="1" x14ac:dyDescent="0.3">
      <c r="A59" s="67" t="s">
        <v>135</v>
      </c>
      <c r="B59" s="68"/>
      <c r="C59" s="69">
        <f>SUM(C47,C57)</f>
        <v>14286</v>
      </c>
      <c r="D59" s="68">
        <f>SUM(D56,D47)</f>
        <v>0</v>
      </c>
      <c r="E59" s="68">
        <f>SUM(E56,E47)</f>
        <v>0</v>
      </c>
      <c r="F59" s="100">
        <f>SUM(F57,F47)</f>
        <v>14286</v>
      </c>
      <c r="G59" s="63">
        <f>G47+G57</f>
        <v>14359</v>
      </c>
      <c r="H59" s="63">
        <f>H47+H57</f>
        <v>14359</v>
      </c>
    </row>
    <row r="60" spans="1:8" ht="0.75" customHeight="1" x14ac:dyDescent="0.25"/>
    <row r="61" spans="1:8" x14ac:dyDescent="0.25">
      <c r="A61" s="13"/>
      <c r="B61" s="14"/>
    </row>
    <row r="62" spans="1:8" ht="1.5" customHeight="1" x14ac:dyDescent="0.25">
      <c r="A62" s="17"/>
      <c r="B62" s="14"/>
    </row>
    <row r="63" spans="1:8" hidden="1" x14ac:dyDescent="0.25">
      <c r="A63" s="15"/>
      <c r="B63" s="16"/>
    </row>
    <row r="64" spans="1:8" hidden="1" x14ac:dyDescent="0.25">
      <c r="A64" s="18"/>
      <c r="B64" s="16"/>
    </row>
    <row r="65" spans="1:26" ht="1.5" hidden="1" customHeight="1" x14ac:dyDescent="0.25">
      <c r="A65" s="24"/>
      <c r="B65" s="13"/>
      <c r="C65" s="13"/>
      <c r="D65" s="13"/>
      <c r="E65" s="13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6"/>
      <c r="R65" s="6"/>
      <c r="S65" s="6"/>
      <c r="T65" s="6"/>
      <c r="U65" s="6"/>
      <c r="V65" s="6"/>
      <c r="W65" s="6"/>
      <c r="X65" s="6"/>
      <c r="Y65" s="6"/>
      <c r="Z65" s="21"/>
    </row>
    <row r="66" spans="1:26" hidden="1" x14ac:dyDescent="0.25">
      <c r="A66" s="17"/>
      <c r="B66" s="13"/>
      <c r="C66" s="13"/>
      <c r="D66" s="13"/>
      <c r="E66" s="1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5"/>
      <c r="R66" s="5"/>
      <c r="S66" s="5"/>
      <c r="T66" s="5"/>
      <c r="U66" s="5"/>
      <c r="V66" s="5"/>
      <c r="W66" s="5"/>
      <c r="X66" s="5"/>
      <c r="Y66" s="5"/>
      <c r="Z66" s="10"/>
    </row>
    <row r="67" spans="1:26" hidden="1" x14ac:dyDescent="0.25">
      <c r="A67" s="24"/>
      <c r="B67" s="13"/>
      <c r="C67" s="13"/>
      <c r="D67" s="13"/>
      <c r="E67" s="1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6"/>
      <c r="R67" s="6"/>
      <c r="S67" s="6"/>
      <c r="T67" s="6"/>
      <c r="U67" s="6"/>
      <c r="V67" s="6"/>
      <c r="W67" s="6"/>
      <c r="X67" s="6"/>
      <c r="Y67" s="6"/>
      <c r="Z67" s="21"/>
    </row>
    <row r="68" spans="1:26" ht="5.25" hidden="1" customHeight="1" x14ac:dyDescent="0.25">
      <c r="A68" s="18"/>
      <c r="B68" s="15"/>
      <c r="C68" s="15"/>
      <c r="D68" s="15"/>
      <c r="E68" s="1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1"/>
      <c r="R68" s="11"/>
      <c r="S68" s="11"/>
      <c r="T68" s="11"/>
      <c r="U68" s="11"/>
      <c r="V68" s="11"/>
      <c r="W68" s="11"/>
      <c r="X68" s="11"/>
      <c r="Y68" s="11"/>
      <c r="Z68" s="12"/>
    </row>
    <row r="69" spans="1:26" hidden="1" x14ac:dyDescent="0.25">
      <c r="A69" s="17"/>
      <c r="B69" s="13"/>
      <c r="C69" s="13"/>
      <c r="D69" s="13"/>
      <c r="E69" s="13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5"/>
      <c r="R69" s="5"/>
      <c r="S69" s="5"/>
      <c r="T69" s="5"/>
      <c r="U69" s="5"/>
      <c r="V69" s="5"/>
      <c r="W69" s="5"/>
      <c r="X69" s="5"/>
      <c r="Y69" s="5"/>
      <c r="Z69" s="10"/>
    </row>
    <row r="70" spans="1:26" hidden="1" x14ac:dyDescent="0.25">
      <c r="A70" s="24"/>
      <c r="B70" s="13"/>
      <c r="C70" s="13"/>
      <c r="D70" s="13"/>
      <c r="E70" s="1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"/>
      <c r="R70" s="6"/>
      <c r="S70" s="6"/>
      <c r="T70" s="6"/>
      <c r="U70" s="6"/>
      <c r="V70" s="6"/>
      <c r="W70" s="6"/>
      <c r="X70" s="6"/>
      <c r="Y70" s="6"/>
      <c r="Z70" s="21"/>
    </row>
    <row r="71" spans="1:26" hidden="1" x14ac:dyDescent="0.25">
      <c r="A71" s="17"/>
      <c r="B71" s="13"/>
      <c r="C71" s="13"/>
      <c r="D71" s="13"/>
      <c r="E71" s="13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5"/>
      <c r="R71" s="5"/>
      <c r="S71" s="5"/>
      <c r="T71" s="5"/>
      <c r="U71" s="5"/>
      <c r="V71" s="5"/>
      <c r="W71" s="5"/>
      <c r="X71" s="5"/>
      <c r="Y71" s="5"/>
      <c r="Z71" s="10"/>
    </row>
    <row r="72" spans="1:26" hidden="1" x14ac:dyDescent="0.25">
      <c r="A72" s="24"/>
      <c r="B72" s="13"/>
      <c r="C72" s="13"/>
      <c r="D72" s="13"/>
      <c r="E72" s="1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6"/>
      <c r="R72" s="6"/>
      <c r="S72" s="6"/>
      <c r="T72" s="6"/>
      <c r="U72" s="6"/>
      <c r="V72" s="6"/>
      <c r="W72" s="6"/>
      <c r="X72" s="6"/>
      <c r="Y72" s="6"/>
      <c r="Z72" s="21"/>
    </row>
    <row r="73" spans="1:26" hidden="1" x14ac:dyDescent="0.25">
      <c r="A73" s="25"/>
      <c r="B73" s="15"/>
      <c r="C73" s="15"/>
      <c r="D73" s="15"/>
      <c r="E73" s="1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2"/>
      <c r="R73" s="22"/>
      <c r="S73" s="22"/>
      <c r="T73" s="22"/>
      <c r="U73" s="22"/>
      <c r="V73" s="22"/>
      <c r="W73" s="22"/>
      <c r="X73" s="22"/>
      <c r="Y73" s="22"/>
      <c r="Z73" s="23"/>
    </row>
    <row r="74" spans="1:26" hidden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3"/>
      <c r="R74" s="3"/>
      <c r="S74" s="3"/>
      <c r="T74" s="3"/>
      <c r="U74" s="3"/>
      <c r="V74" s="3"/>
      <c r="W74" s="3"/>
      <c r="X74" s="3"/>
      <c r="Y74" s="3"/>
      <c r="Z74" s="8"/>
    </row>
    <row r="75" spans="1:26" hidden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3"/>
      <c r="R75" s="3"/>
      <c r="S75" s="3"/>
      <c r="T75" s="3"/>
      <c r="U75" s="3"/>
      <c r="V75" s="3"/>
      <c r="W75" s="3"/>
      <c r="X75" s="3"/>
      <c r="Y75" s="3"/>
      <c r="Z75" s="8"/>
    </row>
    <row r="76" spans="1:26" hidden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/>
      <c r="R76" s="4"/>
      <c r="S76" s="4"/>
      <c r="T76" s="4"/>
      <c r="U76" s="4"/>
      <c r="V76" s="4"/>
      <c r="W76" s="4"/>
      <c r="X76" s="4"/>
      <c r="Y76" s="4"/>
      <c r="Z76" s="9"/>
    </row>
    <row r="77" spans="1:26" hidden="1" x14ac:dyDescent="0.25">
      <c r="A77" s="24"/>
      <c r="B77" s="13"/>
      <c r="C77" s="13"/>
      <c r="D77" s="13"/>
      <c r="E77" s="1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6"/>
      <c r="R77" s="6"/>
      <c r="S77" s="6"/>
      <c r="T77" s="6"/>
      <c r="U77" s="6"/>
      <c r="V77" s="6"/>
      <c r="W77" s="6"/>
      <c r="X77" s="6"/>
      <c r="Y77" s="6"/>
      <c r="Z77" s="21"/>
    </row>
    <row r="78" spans="1:26" hidden="1" x14ac:dyDescent="0.25">
      <c r="A78" s="24"/>
      <c r="B78" s="13"/>
      <c r="C78" s="13"/>
      <c r="D78" s="13"/>
      <c r="E78" s="1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6"/>
      <c r="R78" s="6"/>
      <c r="S78" s="6"/>
      <c r="T78" s="6"/>
      <c r="U78" s="6"/>
      <c r="V78" s="6"/>
      <c r="W78" s="6"/>
      <c r="X78" s="6"/>
      <c r="Y78" s="6"/>
      <c r="Z78" s="21"/>
    </row>
    <row r="79" spans="1:26" hidden="1" x14ac:dyDescent="0.25">
      <c r="A79" s="24"/>
      <c r="B79" s="13"/>
      <c r="C79" s="13"/>
      <c r="D79" s="13"/>
      <c r="E79" s="1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6"/>
      <c r="R79" s="6"/>
      <c r="S79" s="6"/>
      <c r="T79" s="6"/>
      <c r="U79" s="6"/>
      <c r="V79" s="6"/>
      <c r="W79" s="6"/>
      <c r="X79" s="6"/>
      <c r="Y79" s="6"/>
      <c r="Z79" s="21"/>
    </row>
    <row r="80" spans="1:26" hidden="1" x14ac:dyDescent="0.25">
      <c r="A80" s="24"/>
      <c r="B80" s="13"/>
      <c r="C80" s="13"/>
      <c r="D80" s="13"/>
      <c r="E80" s="1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6"/>
      <c r="R80" s="6"/>
      <c r="S80" s="6"/>
      <c r="T80" s="6"/>
      <c r="U80" s="6"/>
      <c r="V80" s="6"/>
      <c r="W80" s="6"/>
      <c r="X80" s="6"/>
      <c r="Y80" s="6"/>
      <c r="Z80" s="21"/>
    </row>
    <row r="81" spans="1:26" hidden="1" x14ac:dyDescent="0.25">
      <c r="A81" s="17"/>
      <c r="B81" s="13"/>
      <c r="C81" s="13"/>
      <c r="D81" s="13"/>
      <c r="E81" s="13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5"/>
      <c r="R81" s="5"/>
      <c r="S81" s="5"/>
      <c r="T81" s="5"/>
      <c r="U81" s="5"/>
      <c r="V81" s="5"/>
      <c r="W81" s="5"/>
      <c r="X81" s="5"/>
      <c r="Y81" s="5"/>
      <c r="Z81" s="10"/>
    </row>
    <row r="82" spans="1:26" hidden="1" x14ac:dyDescent="0.25">
      <c r="A82" s="18"/>
      <c r="B82" s="15"/>
      <c r="C82" s="15"/>
      <c r="D82" s="15"/>
      <c r="E82" s="1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1"/>
      <c r="R82" s="11"/>
      <c r="S82" s="11"/>
      <c r="T82" s="11"/>
      <c r="U82" s="11"/>
      <c r="V82" s="11"/>
      <c r="W82" s="11"/>
      <c r="X82" s="11"/>
      <c r="Y82" s="11"/>
      <c r="Z82" s="12"/>
    </row>
    <row r="83" spans="1:26" ht="12" hidden="1" customHeight="1" x14ac:dyDescent="0.25">
      <c r="A83" s="17"/>
      <c r="B83" s="13"/>
      <c r="C83" s="13"/>
      <c r="D83" s="13"/>
      <c r="E83" s="1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5"/>
      <c r="R83" s="5"/>
      <c r="S83" s="5"/>
      <c r="T83" s="5"/>
      <c r="U83" s="5"/>
      <c r="V83" s="5"/>
      <c r="W83" s="5"/>
      <c r="X83" s="5"/>
      <c r="Y83" s="5"/>
      <c r="Z83" s="10"/>
    </row>
    <row r="84" spans="1:26" hidden="1" x14ac:dyDescent="0.25">
      <c r="A84" s="17"/>
      <c r="B84" s="13"/>
      <c r="C84" s="13"/>
      <c r="D84" s="13"/>
      <c r="E84" s="13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5"/>
      <c r="R84" s="5"/>
      <c r="S84" s="5"/>
      <c r="T84" s="5"/>
      <c r="U84" s="5"/>
      <c r="V84" s="5"/>
      <c r="W84" s="5"/>
      <c r="X84" s="5"/>
      <c r="Y84" s="5"/>
      <c r="Z84" s="10"/>
    </row>
    <row r="85" spans="1:26" hidden="1" x14ac:dyDescent="0.25">
      <c r="A85" s="24"/>
      <c r="B85" s="13"/>
      <c r="C85" s="13"/>
      <c r="D85" s="13"/>
      <c r="E85" s="13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"/>
      <c r="R85" s="6"/>
      <c r="S85" s="6"/>
      <c r="T85" s="6"/>
      <c r="U85" s="6"/>
      <c r="V85" s="6"/>
      <c r="W85" s="6"/>
      <c r="X85" s="6"/>
      <c r="Y85" s="6"/>
      <c r="Z85" s="21"/>
    </row>
    <row r="86" spans="1:26" hidden="1" x14ac:dyDescent="0.25">
      <c r="A86" s="24"/>
      <c r="B86" s="13"/>
      <c r="C86" s="13"/>
      <c r="D86" s="13"/>
      <c r="E86" s="13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6"/>
      <c r="R86" s="6"/>
      <c r="S86" s="6"/>
      <c r="T86" s="6"/>
      <c r="U86" s="6"/>
      <c r="V86" s="6"/>
      <c r="W86" s="6"/>
      <c r="X86" s="6"/>
      <c r="Y86" s="6"/>
      <c r="Z86" s="21"/>
    </row>
    <row r="87" spans="1:26" hidden="1" x14ac:dyDescent="0.25">
      <c r="A87" s="25"/>
      <c r="B87" s="15"/>
      <c r="C87" s="15"/>
      <c r="D87" s="15"/>
      <c r="E87" s="1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2"/>
      <c r="R87" s="22"/>
      <c r="S87" s="22"/>
      <c r="T87" s="22"/>
      <c r="U87" s="22"/>
      <c r="V87" s="22"/>
      <c r="W87" s="22"/>
      <c r="X87" s="22"/>
      <c r="Y87" s="22"/>
      <c r="Z87" s="23"/>
    </row>
    <row r="88" spans="1:26" hidden="1" x14ac:dyDescent="0.25">
      <c r="A88" s="17"/>
      <c r="B88" s="13"/>
      <c r="C88" s="13"/>
      <c r="D88" s="13"/>
      <c r="E88" s="13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5"/>
      <c r="R88" s="5"/>
      <c r="S88" s="5"/>
      <c r="T88" s="5"/>
      <c r="U88" s="5"/>
      <c r="V88" s="5"/>
      <c r="W88" s="5"/>
      <c r="X88" s="5"/>
      <c r="Y88" s="5"/>
      <c r="Z88" s="10"/>
    </row>
    <row r="89" spans="1:26" hidden="1" x14ac:dyDescent="0.25">
      <c r="A89" s="25"/>
      <c r="B89" s="15"/>
      <c r="C89" s="15"/>
      <c r="D89" s="15"/>
      <c r="E89" s="1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2"/>
      <c r="R89" s="22"/>
      <c r="S89" s="22"/>
      <c r="T89" s="22"/>
      <c r="U89" s="22"/>
      <c r="V89" s="22"/>
      <c r="W89" s="22"/>
      <c r="X89" s="22"/>
      <c r="Y89" s="22"/>
      <c r="Z89" s="23"/>
    </row>
    <row r="90" spans="1:26" hidden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26" hidden="1" x14ac:dyDescent="0.25"/>
    <row r="92" spans="1:26" hidden="1" x14ac:dyDescent="0.25"/>
    <row r="93" spans="1:26" hidden="1" x14ac:dyDescent="0.25"/>
    <row r="94" spans="1:26" hidden="1" x14ac:dyDescent="0.25"/>
    <row r="95" spans="1:26" ht="2.25" hidden="1" customHeight="1" x14ac:dyDescent="0.25"/>
    <row r="96" spans="1:26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7"/>
  <sheetViews>
    <sheetView view="pageLayout" topLeftCell="B1" zoomScaleNormal="100" workbookViewId="0">
      <selection activeCell="B1" sqref="B1:G1"/>
    </sheetView>
  </sheetViews>
  <sheetFormatPr defaultRowHeight="15" x14ac:dyDescent="0.25"/>
  <cols>
    <col min="1" max="1" width="5.28515625" hidden="1" customWidth="1"/>
    <col min="2" max="2" width="59.28515625" customWidth="1"/>
    <col min="3" max="3" width="6.28515625" customWidth="1"/>
    <col min="4" max="6" width="7.42578125" customWidth="1"/>
    <col min="7" max="7" width="9.140625" customWidth="1"/>
    <col min="8" max="8" width="12" customWidth="1"/>
    <col min="9" max="9" width="11" customWidth="1"/>
    <col min="10" max="31" width="9.140625" customWidth="1"/>
    <col min="38" max="89" width="9.140625" customWidth="1"/>
  </cols>
  <sheetData>
    <row r="1" spans="1:28" ht="18.75" x14ac:dyDescent="0.3">
      <c r="B1" s="272" t="s">
        <v>334</v>
      </c>
      <c r="C1" s="272"/>
      <c r="D1" s="272"/>
      <c r="E1" s="272"/>
      <c r="F1" s="272"/>
      <c r="G1" s="272"/>
    </row>
    <row r="2" spans="1:28" ht="18.75" x14ac:dyDescent="0.3">
      <c r="B2" s="272" t="s">
        <v>330</v>
      </c>
      <c r="C2" s="272"/>
      <c r="D2" s="272"/>
      <c r="E2" s="272"/>
      <c r="F2" s="272"/>
      <c r="G2" s="272"/>
    </row>
    <row r="3" spans="1:28" ht="15.75" thickBot="1" x14ac:dyDescent="0.3">
      <c r="F3" s="280" t="s">
        <v>160</v>
      </c>
      <c r="G3" s="280"/>
      <c r="I3" s="113"/>
    </row>
    <row r="4" spans="1:28" ht="19.5" customHeight="1" thickBot="1" x14ac:dyDescent="0.3">
      <c r="A4" s="282"/>
      <c r="B4" s="274" t="s">
        <v>0</v>
      </c>
      <c r="C4" s="276" t="s">
        <v>1</v>
      </c>
      <c r="D4" s="278" t="s">
        <v>331</v>
      </c>
      <c r="E4" s="278"/>
      <c r="F4" s="278"/>
      <c r="G4" s="279"/>
      <c r="H4" s="118" t="s">
        <v>332</v>
      </c>
      <c r="I4" s="102" t="s">
        <v>170</v>
      </c>
    </row>
    <row r="5" spans="1:28" ht="31.5" customHeight="1" x14ac:dyDescent="0.25">
      <c r="A5" s="282"/>
      <c r="B5" s="275"/>
      <c r="C5" s="277"/>
      <c r="D5" s="28" t="s">
        <v>2</v>
      </c>
      <c r="E5" s="28" t="s">
        <v>3</v>
      </c>
      <c r="F5" s="28" t="s">
        <v>4</v>
      </c>
      <c r="G5" s="73" t="s">
        <v>5</v>
      </c>
      <c r="H5" s="101" t="s">
        <v>171</v>
      </c>
      <c r="I5" s="101" t="s">
        <v>171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2.75" customHeight="1" x14ac:dyDescent="0.25">
      <c r="A6" s="1"/>
      <c r="B6" s="64" t="s">
        <v>82</v>
      </c>
      <c r="C6" s="41" t="s">
        <v>11</v>
      </c>
      <c r="D6" s="41">
        <v>13610</v>
      </c>
      <c r="E6" s="41"/>
      <c r="F6" s="41"/>
      <c r="G6" s="96">
        <f>SUM(D6:F6)</f>
        <v>13610</v>
      </c>
      <c r="H6" s="44">
        <v>14627</v>
      </c>
      <c r="I6" s="44">
        <v>14627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20"/>
    </row>
    <row r="7" spans="1:28" ht="12.75" customHeight="1" x14ac:dyDescent="0.25">
      <c r="A7" s="2"/>
      <c r="B7" s="64" t="s">
        <v>83</v>
      </c>
      <c r="C7" s="41" t="s">
        <v>8</v>
      </c>
      <c r="D7" s="41">
        <v>10592</v>
      </c>
      <c r="E7" s="41"/>
      <c r="F7" s="41"/>
      <c r="G7" s="96">
        <f>SUM(D7:F7)</f>
        <v>10592</v>
      </c>
      <c r="H7" s="44">
        <v>10599</v>
      </c>
      <c r="I7" s="44">
        <v>10599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20"/>
    </row>
    <row r="8" spans="1:28" ht="24" customHeight="1" x14ac:dyDescent="0.25">
      <c r="A8" s="2"/>
      <c r="B8" s="64" t="s">
        <v>84</v>
      </c>
      <c r="C8" s="41" t="s">
        <v>9</v>
      </c>
      <c r="D8" s="41">
        <v>9174</v>
      </c>
      <c r="E8" s="41"/>
      <c r="F8" s="41"/>
      <c r="G8" s="96">
        <f t="shared" ref="G8:G11" si="0">SUM(D8:F8)</f>
        <v>9174</v>
      </c>
      <c r="H8" s="44">
        <v>9657</v>
      </c>
      <c r="I8" s="44">
        <v>9657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0"/>
    </row>
    <row r="9" spans="1:28" ht="12.75" customHeight="1" x14ac:dyDescent="0.25">
      <c r="A9" s="2"/>
      <c r="B9" s="64" t="s">
        <v>85</v>
      </c>
      <c r="C9" s="41" t="s">
        <v>10</v>
      </c>
      <c r="D9" s="41">
        <v>1200</v>
      </c>
      <c r="E9" s="41"/>
      <c r="F9" s="41"/>
      <c r="G9" s="96">
        <f t="shared" si="0"/>
        <v>1200</v>
      </c>
      <c r="H9" s="44">
        <v>1200</v>
      </c>
      <c r="I9" s="44">
        <v>1200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20"/>
    </row>
    <row r="10" spans="1:28" ht="12.75" customHeight="1" x14ac:dyDescent="0.25">
      <c r="A10" s="2"/>
      <c r="B10" s="64" t="s">
        <v>7</v>
      </c>
      <c r="C10" s="41" t="s">
        <v>12</v>
      </c>
      <c r="D10" s="41"/>
      <c r="E10" s="41"/>
      <c r="F10" s="41"/>
      <c r="G10" s="96">
        <f t="shared" si="0"/>
        <v>0</v>
      </c>
      <c r="H10" s="44">
        <v>3303</v>
      </c>
      <c r="I10" s="44">
        <v>3303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20"/>
    </row>
    <row r="11" spans="1:28" ht="12.75" customHeight="1" x14ac:dyDescent="0.25">
      <c r="A11" s="2"/>
      <c r="B11" s="64" t="s">
        <v>86</v>
      </c>
      <c r="C11" s="41" t="s">
        <v>13</v>
      </c>
      <c r="D11" s="41"/>
      <c r="E11" s="41"/>
      <c r="F11" s="41"/>
      <c r="G11" s="96">
        <f t="shared" si="0"/>
        <v>0</v>
      </c>
      <c r="H11" s="44"/>
      <c r="I11" s="44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0"/>
    </row>
    <row r="12" spans="1:28" ht="12.75" customHeight="1" x14ac:dyDescent="0.25">
      <c r="A12" s="2"/>
      <c r="B12" s="48" t="s">
        <v>162</v>
      </c>
      <c r="C12" s="42" t="s">
        <v>6</v>
      </c>
      <c r="D12" s="42">
        <f>SUM(D6,D7:D11)</f>
        <v>34576</v>
      </c>
      <c r="E12" s="42">
        <f>SUM(E6:E11)</f>
        <v>0</v>
      </c>
      <c r="F12" s="42">
        <f>SUM(F6:F11)</f>
        <v>0</v>
      </c>
      <c r="G12" s="97">
        <f>SUM(G6:G11)</f>
        <v>34576</v>
      </c>
      <c r="H12" s="63">
        <f>+H6+H7+H8+H9+H10+H11</f>
        <v>39386</v>
      </c>
      <c r="I12" s="63">
        <f>I6+I7+I8+I9+I10+I11</f>
        <v>39386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0"/>
    </row>
    <row r="13" spans="1:28" ht="27.75" customHeight="1" x14ac:dyDescent="0.25">
      <c r="A13" s="2"/>
      <c r="B13" s="64" t="s">
        <v>87</v>
      </c>
      <c r="C13" s="41" t="s">
        <v>15</v>
      </c>
      <c r="D13" s="41"/>
      <c r="E13" s="41"/>
      <c r="F13" s="41"/>
      <c r="G13" s="96">
        <f>SUM(D13:F13)</f>
        <v>0</v>
      </c>
      <c r="H13" s="44"/>
      <c r="I13" s="4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20"/>
    </row>
    <row r="14" spans="1:28" ht="21.75" customHeight="1" x14ac:dyDescent="0.25">
      <c r="A14" s="2"/>
      <c r="B14" s="64" t="s">
        <v>88</v>
      </c>
      <c r="C14" s="41" t="s">
        <v>89</v>
      </c>
      <c r="D14" s="41"/>
      <c r="E14" s="41"/>
      <c r="F14" s="41"/>
      <c r="G14" s="96">
        <f>SUM(D14:F14)</f>
        <v>0</v>
      </c>
      <c r="H14" s="44"/>
      <c r="I14" s="44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20"/>
    </row>
    <row r="15" spans="1:28" ht="12.75" customHeight="1" x14ac:dyDescent="0.25">
      <c r="A15" s="2"/>
      <c r="B15" s="64" t="s">
        <v>18</v>
      </c>
      <c r="C15" s="41" t="s">
        <v>16</v>
      </c>
      <c r="D15" s="41">
        <v>28530</v>
      </c>
      <c r="E15" s="41"/>
      <c r="F15" s="41"/>
      <c r="G15" s="96">
        <f>SUM(D15:F15)</f>
        <v>28530</v>
      </c>
      <c r="H15" s="44">
        <v>40644</v>
      </c>
      <c r="I15" s="44">
        <v>40644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20"/>
    </row>
    <row r="16" spans="1:28" ht="12.75" customHeight="1" x14ac:dyDescent="0.25">
      <c r="A16" s="2"/>
      <c r="B16" s="48" t="s">
        <v>163</v>
      </c>
      <c r="C16" s="42" t="s">
        <v>14</v>
      </c>
      <c r="D16" s="42">
        <f>D12+D15</f>
        <v>63106</v>
      </c>
      <c r="E16" s="42">
        <f>SUM(E13:E15)</f>
        <v>0</v>
      </c>
      <c r="F16" s="42">
        <f>SUM(F13:F15)</f>
        <v>0</v>
      </c>
      <c r="G16" s="97">
        <f>G12+G15</f>
        <v>63106</v>
      </c>
      <c r="H16" s="63">
        <f>H12+H13+H14+H15</f>
        <v>80030</v>
      </c>
      <c r="I16" s="63">
        <f>I12+I13+I14+I15</f>
        <v>80030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0"/>
    </row>
    <row r="17" spans="1:28" ht="12.75" customHeight="1" x14ac:dyDescent="0.25">
      <c r="A17" s="2"/>
      <c r="B17" s="64" t="s">
        <v>90</v>
      </c>
      <c r="C17" s="41" t="s">
        <v>91</v>
      </c>
      <c r="D17" s="41"/>
      <c r="E17" s="41"/>
      <c r="F17" s="41"/>
      <c r="G17" s="96">
        <f>SUM(D17:F17)</f>
        <v>0</v>
      </c>
      <c r="H17" s="44">
        <v>1000</v>
      </c>
      <c r="I17" s="44">
        <v>1000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20"/>
    </row>
    <row r="18" spans="1:28" ht="23.25" customHeight="1" x14ac:dyDescent="0.25">
      <c r="A18" s="2"/>
      <c r="B18" s="64" t="s">
        <v>92</v>
      </c>
      <c r="C18" s="41" t="s">
        <v>21</v>
      </c>
      <c r="D18" s="41"/>
      <c r="E18" s="41"/>
      <c r="F18" s="41"/>
      <c r="G18" s="96">
        <f>SUM(D18:F18)</f>
        <v>0</v>
      </c>
      <c r="H18" s="44"/>
      <c r="I18" s="44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20"/>
    </row>
    <row r="19" spans="1:28" ht="12.75" customHeight="1" x14ac:dyDescent="0.25">
      <c r="A19" s="2"/>
      <c r="B19" s="64" t="s">
        <v>17</v>
      </c>
      <c r="C19" s="41" t="s">
        <v>22</v>
      </c>
      <c r="D19" s="41">
        <v>0</v>
      </c>
      <c r="E19" s="41"/>
      <c r="F19" s="41"/>
      <c r="G19" s="96">
        <f>SUM(D19:F19)</f>
        <v>0</v>
      </c>
      <c r="H19" s="44">
        <v>11355</v>
      </c>
      <c r="I19" s="44">
        <v>11354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20"/>
    </row>
    <row r="20" spans="1:28" ht="12.75" customHeight="1" x14ac:dyDescent="0.25">
      <c r="A20" s="2"/>
      <c r="B20" s="48" t="s">
        <v>164</v>
      </c>
      <c r="C20" s="42" t="s">
        <v>20</v>
      </c>
      <c r="D20" s="42">
        <f>SUM(D17,D18,D19)</f>
        <v>0</v>
      </c>
      <c r="E20" s="42">
        <f>SUM(E17:E19)</f>
        <v>0</v>
      </c>
      <c r="F20" s="42">
        <f>SUM(F17:F19)</f>
        <v>0</v>
      </c>
      <c r="G20" s="97">
        <f>SUM(G17:G19)</f>
        <v>0</v>
      </c>
      <c r="H20" s="63">
        <f>H17+H18+H19</f>
        <v>12355</v>
      </c>
      <c r="I20" s="63">
        <f>I17+I18+I19</f>
        <v>12354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20"/>
    </row>
    <row r="21" spans="1:28" ht="12.75" customHeight="1" x14ac:dyDescent="0.25">
      <c r="A21" s="2"/>
      <c r="B21" s="64" t="s">
        <v>93</v>
      </c>
      <c r="C21" s="41" t="s">
        <v>24</v>
      </c>
      <c r="D21" s="41">
        <v>1450</v>
      </c>
      <c r="E21" s="41"/>
      <c r="F21" s="41"/>
      <c r="G21" s="96">
        <f>SUM(D21:F21)</f>
        <v>1450</v>
      </c>
      <c r="H21" s="44">
        <v>1450</v>
      </c>
      <c r="I21" s="44">
        <v>1469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20"/>
    </row>
    <row r="22" spans="1:28" ht="12.75" customHeight="1" x14ac:dyDescent="0.25">
      <c r="A22" s="2"/>
      <c r="B22" s="64" t="s">
        <v>94</v>
      </c>
      <c r="C22" s="41" t="s">
        <v>25</v>
      </c>
      <c r="D22" s="41">
        <v>1500</v>
      </c>
      <c r="E22" s="41"/>
      <c r="F22" s="41"/>
      <c r="G22" s="96">
        <f>SUM(D22:F22)</f>
        <v>1500</v>
      </c>
      <c r="H22" s="44">
        <v>1500</v>
      </c>
      <c r="I22" s="44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20"/>
    </row>
    <row r="23" spans="1:28" ht="12.75" customHeight="1" x14ac:dyDescent="0.25">
      <c r="A23" s="2"/>
      <c r="B23" s="64" t="s">
        <v>95</v>
      </c>
      <c r="C23" s="41" t="s">
        <v>96</v>
      </c>
      <c r="D23" s="41"/>
      <c r="E23" s="41"/>
      <c r="F23" s="41"/>
      <c r="G23" s="96">
        <f t="shared" ref="G23:G26" si="1">SUM(D23:F23)</f>
        <v>0</v>
      </c>
      <c r="H23" s="44"/>
      <c r="I23" s="44">
        <v>1969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20"/>
    </row>
    <row r="24" spans="1:28" ht="12.75" customHeight="1" x14ac:dyDescent="0.25">
      <c r="A24" s="2"/>
      <c r="B24" s="64" t="s">
        <v>19</v>
      </c>
      <c r="C24" s="41" t="s">
        <v>26</v>
      </c>
      <c r="D24" s="41">
        <v>600</v>
      </c>
      <c r="E24" s="41"/>
      <c r="F24" s="41"/>
      <c r="G24" s="96">
        <f t="shared" si="1"/>
        <v>600</v>
      </c>
      <c r="H24" s="44">
        <v>600</v>
      </c>
      <c r="I24" s="44">
        <v>626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20"/>
    </row>
    <row r="25" spans="1:28" ht="12.75" customHeight="1" x14ac:dyDescent="0.25">
      <c r="A25" s="2"/>
      <c r="B25" s="64" t="s">
        <v>172</v>
      </c>
      <c r="C25" s="41" t="s">
        <v>173</v>
      </c>
      <c r="D25" s="41"/>
      <c r="E25" s="41"/>
      <c r="F25" s="41"/>
      <c r="G25" s="96">
        <f t="shared" si="1"/>
        <v>0</v>
      </c>
      <c r="H25" s="44"/>
      <c r="I25" s="44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20"/>
    </row>
    <row r="26" spans="1:28" ht="12.75" customHeight="1" x14ac:dyDescent="0.25">
      <c r="A26" s="2"/>
      <c r="B26" s="64" t="s">
        <v>97</v>
      </c>
      <c r="C26" s="41" t="s">
        <v>27</v>
      </c>
      <c r="D26" s="41">
        <v>50</v>
      </c>
      <c r="E26" s="41"/>
      <c r="F26" s="41"/>
      <c r="G26" s="96">
        <f t="shared" si="1"/>
        <v>50</v>
      </c>
      <c r="H26" s="44">
        <v>50</v>
      </c>
      <c r="I26" s="44">
        <v>23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0"/>
    </row>
    <row r="27" spans="1:28" ht="12.75" customHeight="1" x14ac:dyDescent="0.25">
      <c r="A27" s="2"/>
      <c r="B27" s="48" t="s">
        <v>150</v>
      </c>
      <c r="C27" s="42" t="s">
        <v>23</v>
      </c>
      <c r="D27" s="42">
        <f>SUM(D21:D26)</f>
        <v>3600</v>
      </c>
      <c r="E27" s="42">
        <f>SUM(E21:E26)</f>
        <v>0</v>
      </c>
      <c r="F27" s="42">
        <f>SUM(F21:F26)</f>
        <v>0</v>
      </c>
      <c r="G27" s="97">
        <f>SUM(G21:G26)</f>
        <v>3600</v>
      </c>
      <c r="H27" s="63">
        <f>H21+H22+H23+H24+H25+H26</f>
        <v>3600</v>
      </c>
      <c r="I27" s="63">
        <f>I21+I22+I23+I24+I25+I26</f>
        <v>4087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20"/>
    </row>
    <row r="28" spans="1:28" ht="12.75" customHeight="1" x14ac:dyDescent="0.25">
      <c r="A28" s="2"/>
      <c r="B28" s="65" t="s">
        <v>98</v>
      </c>
      <c r="C28" s="41" t="s">
        <v>34</v>
      </c>
      <c r="D28" s="41">
        <v>500</v>
      </c>
      <c r="E28" s="41"/>
      <c r="F28" s="41"/>
      <c r="G28" s="82">
        <f>SUM(D28:F28)</f>
        <v>500</v>
      </c>
      <c r="H28" s="44">
        <v>502</v>
      </c>
      <c r="I28" s="44">
        <v>276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20"/>
    </row>
    <row r="29" spans="1:28" ht="12.75" customHeight="1" x14ac:dyDescent="0.25">
      <c r="A29" s="2"/>
      <c r="B29" s="65" t="s">
        <v>28</v>
      </c>
      <c r="C29" s="41" t="s">
        <v>35</v>
      </c>
      <c r="D29" s="41">
        <v>60</v>
      </c>
      <c r="E29" s="41"/>
      <c r="F29" s="41"/>
      <c r="G29" s="82">
        <f>SUM(D29:F29)</f>
        <v>60</v>
      </c>
      <c r="H29" s="44">
        <v>1060</v>
      </c>
      <c r="I29" s="44">
        <v>1048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20"/>
    </row>
    <row r="30" spans="1:28" ht="12.75" customHeight="1" x14ac:dyDescent="0.25">
      <c r="A30" s="2"/>
      <c r="B30" s="65" t="s">
        <v>99</v>
      </c>
      <c r="C30" s="41" t="s">
        <v>36</v>
      </c>
      <c r="D30" s="41"/>
      <c r="E30" s="41"/>
      <c r="F30" s="41"/>
      <c r="G30" s="82">
        <f t="shared" ref="G30:G36" si="2">SUM(D30:F30)</f>
        <v>0</v>
      </c>
      <c r="H30" s="44"/>
      <c r="I30" s="44"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0"/>
    </row>
    <row r="31" spans="1:28" ht="12.75" customHeight="1" x14ac:dyDescent="0.25">
      <c r="A31" s="2"/>
      <c r="B31" s="65" t="s">
        <v>29</v>
      </c>
      <c r="C31" s="41" t="s">
        <v>37</v>
      </c>
      <c r="D31" s="41">
        <v>200</v>
      </c>
      <c r="E31" s="41"/>
      <c r="F31" s="41"/>
      <c r="G31" s="82">
        <f t="shared" si="2"/>
        <v>200</v>
      </c>
      <c r="H31" s="44">
        <v>200</v>
      </c>
      <c r="I31" s="44">
        <v>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20"/>
    </row>
    <row r="32" spans="1:28" ht="12.75" customHeight="1" x14ac:dyDescent="0.25">
      <c r="A32" s="2"/>
      <c r="B32" s="65" t="s">
        <v>30</v>
      </c>
      <c r="C32" s="41" t="s">
        <v>38</v>
      </c>
      <c r="D32" s="41">
        <v>600</v>
      </c>
      <c r="E32" s="41"/>
      <c r="F32" s="41"/>
      <c r="G32" s="82">
        <f t="shared" si="2"/>
        <v>600</v>
      </c>
      <c r="H32" s="44">
        <v>750</v>
      </c>
      <c r="I32" s="44">
        <v>724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20"/>
    </row>
    <row r="33" spans="1:28" ht="12.75" customHeight="1" x14ac:dyDescent="0.25">
      <c r="A33" s="2"/>
      <c r="B33" s="65" t="s">
        <v>100</v>
      </c>
      <c r="C33" s="41" t="s">
        <v>39</v>
      </c>
      <c r="D33" s="41">
        <v>400</v>
      </c>
      <c r="E33" s="41"/>
      <c r="F33" s="41"/>
      <c r="G33" s="82">
        <f t="shared" si="2"/>
        <v>400</v>
      </c>
      <c r="H33" s="44">
        <v>400</v>
      </c>
      <c r="I33" s="44">
        <v>553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20"/>
    </row>
    <row r="34" spans="1:28" ht="12.75" customHeight="1" x14ac:dyDescent="0.25">
      <c r="A34" s="2"/>
      <c r="B34" s="65" t="s">
        <v>101</v>
      </c>
      <c r="C34" s="41" t="s">
        <v>102</v>
      </c>
      <c r="D34" s="41"/>
      <c r="E34" s="41"/>
      <c r="F34" s="41"/>
      <c r="G34" s="82">
        <f t="shared" si="2"/>
        <v>0</v>
      </c>
      <c r="H34" s="44">
        <v>170</v>
      </c>
      <c r="I34" s="44"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20"/>
    </row>
    <row r="35" spans="1:28" ht="12.75" customHeight="1" x14ac:dyDescent="0.25">
      <c r="A35" s="2"/>
      <c r="B35" s="65" t="s">
        <v>31</v>
      </c>
      <c r="C35" s="41" t="s">
        <v>319</v>
      </c>
      <c r="D35" s="41"/>
      <c r="E35" s="41"/>
      <c r="F35" s="41"/>
      <c r="G35" s="82">
        <f t="shared" si="2"/>
        <v>0</v>
      </c>
      <c r="H35" s="44">
        <v>0</v>
      </c>
      <c r="I35" s="44"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20"/>
    </row>
    <row r="36" spans="1:28" ht="12.75" customHeight="1" x14ac:dyDescent="0.25">
      <c r="A36" s="2"/>
      <c r="B36" s="65" t="s">
        <v>32</v>
      </c>
      <c r="C36" s="41" t="s">
        <v>288</v>
      </c>
      <c r="D36" s="41">
        <v>0</v>
      </c>
      <c r="E36" s="41"/>
      <c r="F36" s="41"/>
      <c r="G36" s="82">
        <f t="shared" si="2"/>
        <v>0</v>
      </c>
      <c r="H36" s="44">
        <v>30</v>
      </c>
      <c r="I36" s="44">
        <v>30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20"/>
    </row>
    <row r="37" spans="1:28" ht="12.75" customHeight="1" x14ac:dyDescent="0.25">
      <c r="A37" s="2"/>
      <c r="B37" s="49" t="s">
        <v>151</v>
      </c>
      <c r="C37" s="42" t="s">
        <v>33</v>
      </c>
      <c r="D37" s="42">
        <f>SUM(D28:D36)</f>
        <v>1760</v>
      </c>
      <c r="E37" s="42">
        <f>SUM(E28:E36)</f>
        <v>0</v>
      </c>
      <c r="F37" s="42">
        <f>SUM(F28:F36)</f>
        <v>0</v>
      </c>
      <c r="G37" s="84">
        <f>SUM(G28:G36)</f>
        <v>1760</v>
      </c>
      <c r="H37" s="63">
        <f>H28+H29+H30+H31+H32+H33+H34+H35+H36</f>
        <v>3112</v>
      </c>
      <c r="I37" s="63">
        <f>I28+I29+I30+I31+I32+I33+I34+I35+I36</f>
        <v>2631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0"/>
    </row>
    <row r="38" spans="1:28" ht="12.75" customHeight="1" x14ac:dyDescent="0.25">
      <c r="A38" s="2"/>
      <c r="B38" s="65" t="s">
        <v>41</v>
      </c>
      <c r="C38" s="41" t="s">
        <v>103</v>
      </c>
      <c r="D38" s="41"/>
      <c r="E38" s="41"/>
      <c r="F38" s="41"/>
      <c r="G38" s="82">
        <f>SUM(D38:F38)</f>
        <v>0</v>
      </c>
      <c r="H38" s="44"/>
      <c r="I38" s="44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0"/>
    </row>
    <row r="39" spans="1:28" ht="12.75" customHeight="1" x14ac:dyDescent="0.25">
      <c r="A39" s="2"/>
      <c r="B39" s="65" t="s">
        <v>42</v>
      </c>
      <c r="C39" s="41" t="s">
        <v>104</v>
      </c>
      <c r="D39" s="41"/>
      <c r="E39" s="41"/>
      <c r="F39" s="41"/>
      <c r="G39" s="82">
        <f>SUM(D39:F39)</f>
        <v>0</v>
      </c>
      <c r="H39" s="44"/>
      <c r="I39" s="44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20"/>
    </row>
    <row r="40" spans="1:28" ht="12.75" customHeight="1" x14ac:dyDescent="0.25">
      <c r="A40" s="2"/>
      <c r="B40" s="65" t="s">
        <v>105</v>
      </c>
      <c r="C40" s="41" t="s">
        <v>106</v>
      </c>
      <c r="D40" s="41"/>
      <c r="E40" s="41"/>
      <c r="F40" s="41"/>
      <c r="G40" s="82">
        <f>SUM(D40:F40)</f>
        <v>0</v>
      </c>
      <c r="H40" s="44"/>
      <c r="I40" s="44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20"/>
    </row>
    <row r="41" spans="1:28" ht="12.75" customHeight="1" x14ac:dyDescent="0.25">
      <c r="A41" s="2"/>
      <c r="B41" s="48" t="s">
        <v>152</v>
      </c>
      <c r="C41" s="42" t="s">
        <v>107</v>
      </c>
      <c r="D41" s="42">
        <f>SUM(D38:D40)</f>
        <v>0</v>
      </c>
      <c r="E41" s="42">
        <f>SUM(E38:E40)</f>
        <v>0</v>
      </c>
      <c r="F41" s="42">
        <f>SUM(F38:F40)</f>
        <v>0</v>
      </c>
      <c r="G41" s="97">
        <f>SUM(G38:G40)</f>
        <v>0</v>
      </c>
      <c r="H41" s="63">
        <v>0</v>
      </c>
      <c r="I41" s="63">
        <v>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20"/>
    </row>
    <row r="42" spans="1:28" ht="24" customHeight="1" x14ac:dyDescent="0.25">
      <c r="A42" s="2"/>
      <c r="B42" s="64" t="s">
        <v>108</v>
      </c>
      <c r="C42" s="41" t="s">
        <v>289</v>
      </c>
      <c r="D42" s="41"/>
      <c r="E42" s="41"/>
      <c r="F42" s="41"/>
      <c r="G42" s="96">
        <f>SUM(D42:F42)</f>
        <v>0</v>
      </c>
      <c r="H42" s="44"/>
      <c r="I42" s="44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0"/>
    </row>
    <row r="43" spans="1:28" ht="12.75" customHeight="1" x14ac:dyDescent="0.25">
      <c r="A43" s="2"/>
      <c r="B43" s="65" t="s">
        <v>290</v>
      </c>
      <c r="C43" s="41" t="s">
        <v>291</v>
      </c>
      <c r="D43" s="41"/>
      <c r="E43" s="41"/>
      <c r="F43" s="41"/>
      <c r="G43" s="82">
        <f>SUM(D43:F43)</f>
        <v>0</v>
      </c>
      <c r="H43" s="44"/>
      <c r="I43" s="44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20"/>
    </row>
    <row r="44" spans="1:28" ht="12.75" customHeight="1" x14ac:dyDescent="0.25">
      <c r="A44" s="2"/>
      <c r="B44" s="48" t="s">
        <v>153</v>
      </c>
      <c r="C44" s="42" t="s">
        <v>112</v>
      </c>
      <c r="D44" s="42">
        <f>SUM(D42:D43)</f>
        <v>0</v>
      </c>
      <c r="E44" s="42">
        <f>SUM(E42:E43)</f>
        <v>0</v>
      </c>
      <c r="F44" s="42">
        <f>SUM(F42:F43)</f>
        <v>0</v>
      </c>
      <c r="G44" s="97">
        <f>SUM(G42:G43)</f>
        <v>0</v>
      </c>
      <c r="H44" s="63">
        <f>H42+H43</f>
        <v>0</v>
      </c>
      <c r="I44" s="63">
        <f>I42+I43</f>
        <v>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20"/>
    </row>
    <row r="45" spans="1:28" ht="22.5" customHeight="1" x14ac:dyDescent="0.25">
      <c r="A45" s="2"/>
      <c r="B45" s="64" t="s">
        <v>113</v>
      </c>
      <c r="C45" s="41" t="s">
        <v>292</v>
      </c>
      <c r="D45" s="41"/>
      <c r="E45" s="41"/>
      <c r="F45" s="41"/>
      <c r="G45" s="96">
        <f>SUM(D45:F45)</f>
        <v>0</v>
      </c>
      <c r="H45" s="44"/>
      <c r="I45" s="44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20"/>
    </row>
    <row r="46" spans="1:28" ht="12.75" customHeight="1" x14ac:dyDescent="0.25">
      <c r="A46" s="2"/>
      <c r="B46" s="65" t="s">
        <v>115</v>
      </c>
      <c r="C46" s="41" t="s">
        <v>293</v>
      </c>
      <c r="D46" s="41"/>
      <c r="E46" s="41"/>
      <c r="F46" s="41"/>
      <c r="G46" s="82">
        <f>SUM(D46:F46)</f>
        <v>0</v>
      </c>
      <c r="H46" s="44"/>
      <c r="I46" s="44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20"/>
    </row>
    <row r="47" spans="1:28" ht="12.75" customHeight="1" x14ac:dyDescent="0.25">
      <c r="A47" s="2"/>
      <c r="B47" s="48" t="s">
        <v>154</v>
      </c>
      <c r="C47" s="42" t="s">
        <v>117</v>
      </c>
      <c r="D47" s="42">
        <f>SUM(D45:D46)</f>
        <v>0</v>
      </c>
      <c r="E47" s="42">
        <f>SUM(E45:E46)</f>
        <v>0</v>
      </c>
      <c r="F47" s="42">
        <f>SUM(F45:F46)</f>
        <v>0</v>
      </c>
      <c r="G47" s="97">
        <f>SUM(G45:G46)</f>
        <v>0</v>
      </c>
      <c r="H47" s="63">
        <f>H45+H46</f>
        <v>0</v>
      </c>
      <c r="I47" s="63">
        <f>I45+I46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20"/>
    </row>
    <row r="48" spans="1:28" ht="12.75" customHeight="1" x14ac:dyDescent="0.25">
      <c r="B48" s="49" t="s">
        <v>155</v>
      </c>
      <c r="C48" s="42" t="s">
        <v>118</v>
      </c>
      <c r="D48" s="42">
        <f>D16+D20+D27+D37+D41+D44+D47</f>
        <v>68466</v>
      </c>
      <c r="E48" s="42">
        <f>SUM(E47,E44,E41,E37,E27,E20,E16,E12)</f>
        <v>0</v>
      </c>
      <c r="F48" s="42">
        <f>SUM(F47,F44,F41,F37,F27,F20,F16,F12)</f>
        <v>0</v>
      </c>
      <c r="G48" s="84">
        <f>G16+G20+G27+G37+G41+G44+G47</f>
        <v>68466</v>
      </c>
      <c r="H48" s="63">
        <f>H16+H20+H27+H37+H41+H44+H47</f>
        <v>99097</v>
      </c>
      <c r="I48" s="63">
        <f>I16+I20+I27+I37+I41+I44+I47</f>
        <v>99102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20"/>
    </row>
    <row r="49" spans="2:27" ht="12.75" customHeight="1" x14ac:dyDescent="0.25">
      <c r="B49" s="66" t="s">
        <v>124</v>
      </c>
      <c r="C49" s="61" t="s">
        <v>134</v>
      </c>
      <c r="D49" s="62">
        <v>0</v>
      </c>
      <c r="E49" s="62"/>
      <c r="F49" s="62"/>
      <c r="G49" s="98">
        <f>SUM(D49:F49)</f>
        <v>0</v>
      </c>
      <c r="H49" s="44"/>
      <c r="I49" s="44"/>
      <c r="J49" s="19"/>
      <c r="K49" s="19"/>
      <c r="L49" s="19"/>
      <c r="M49" s="19"/>
      <c r="N49" s="19"/>
      <c r="O49" s="19"/>
      <c r="P49" s="19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2:27" ht="12.75" customHeight="1" x14ac:dyDescent="0.25">
      <c r="B50" s="65" t="s">
        <v>123</v>
      </c>
      <c r="C50" s="61" t="s">
        <v>133</v>
      </c>
      <c r="D50" s="44"/>
      <c r="E50" s="44"/>
      <c r="F50" s="44"/>
      <c r="G50" s="87">
        <f>SUM(D50:F50)</f>
        <v>0</v>
      </c>
      <c r="H50" s="44"/>
      <c r="I50" s="44"/>
      <c r="J50" s="20"/>
      <c r="K50" s="20"/>
      <c r="L50" s="20"/>
      <c r="M50" s="20"/>
      <c r="N50" s="20"/>
      <c r="O50" s="20"/>
      <c r="P50" s="20"/>
    </row>
    <row r="51" spans="2:27" ht="12.75" customHeight="1" x14ac:dyDescent="0.25">
      <c r="B51" s="66" t="s">
        <v>122</v>
      </c>
      <c r="C51" s="61" t="s">
        <v>132</v>
      </c>
      <c r="D51" s="44">
        <v>0</v>
      </c>
      <c r="E51" s="44"/>
      <c r="F51" s="44"/>
      <c r="G51" s="87">
        <f>SUM(D51:F51)</f>
        <v>0</v>
      </c>
      <c r="H51" s="44">
        <v>0</v>
      </c>
      <c r="I51" s="44">
        <v>0</v>
      </c>
      <c r="J51" s="20"/>
      <c r="K51" s="20"/>
      <c r="L51" s="20"/>
      <c r="M51" s="20"/>
      <c r="N51" s="20"/>
      <c r="O51" s="20"/>
      <c r="P51" s="20"/>
    </row>
    <row r="52" spans="2:27" ht="12.75" customHeight="1" x14ac:dyDescent="0.25">
      <c r="B52" s="49" t="s">
        <v>156</v>
      </c>
      <c r="C52" s="32" t="s">
        <v>131</v>
      </c>
      <c r="D52" s="44">
        <f>SUM(D49:D51)</f>
        <v>0</v>
      </c>
      <c r="E52" s="44">
        <f>SUM(E49:E51)</f>
        <v>0</v>
      </c>
      <c r="F52" s="44">
        <f>SUM(F49:F51)</f>
        <v>0</v>
      </c>
      <c r="G52" s="87">
        <f>SUM(G49:G51)</f>
        <v>0</v>
      </c>
      <c r="H52" s="44">
        <v>0</v>
      </c>
      <c r="I52" s="44">
        <v>0</v>
      </c>
      <c r="J52" s="20"/>
      <c r="K52" s="20"/>
      <c r="L52" s="20"/>
      <c r="M52" s="20"/>
      <c r="N52" s="20"/>
      <c r="O52" s="20"/>
      <c r="P52" s="20"/>
    </row>
    <row r="53" spans="2:27" ht="12.75" customHeight="1" x14ac:dyDescent="0.25">
      <c r="B53" s="64" t="s">
        <v>121</v>
      </c>
      <c r="C53" s="61" t="s">
        <v>130</v>
      </c>
      <c r="D53" s="44">
        <v>9307</v>
      </c>
      <c r="E53" s="44"/>
      <c r="F53" s="44"/>
      <c r="G53" s="87">
        <f>SUM(D53:F53)</f>
        <v>9307</v>
      </c>
      <c r="H53" s="44">
        <v>10317</v>
      </c>
      <c r="I53" s="44">
        <v>10317</v>
      </c>
    </row>
    <row r="54" spans="2:27" ht="12.75" customHeight="1" x14ac:dyDescent="0.25">
      <c r="B54" s="64" t="s">
        <v>120</v>
      </c>
      <c r="C54" s="61" t="s">
        <v>129</v>
      </c>
      <c r="D54" s="44"/>
      <c r="E54" s="44"/>
      <c r="F54" s="44"/>
      <c r="G54" s="87">
        <f>SUM(D54:F54)</f>
        <v>0</v>
      </c>
      <c r="H54" s="44"/>
      <c r="I54" s="44"/>
    </row>
    <row r="55" spans="2:27" ht="12.75" customHeight="1" x14ac:dyDescent="0.25">
      <c r="B55" s="48" t="s">
        <v>157</v>
      </c>
      <c r="C55" s="32" t="s">
        <v>128</v>
      </c>
      <c r="D55" s="63">
        <f>SUM(D53:D54)</f>
        <v>9307</v>
      </c>
      <c r="E55" s="63">
        <f>SUM(E53:E54)</f>
        <v>0</v>
      </c>
      <c r="F55" s="63">
        <f>SUM(F53:F54)</f>
        <v>0</v>
      </c>
      <c r="G55" s="99">
        <f>SUM(G53:G54)</f>
        <v>9307</v>
      </c>
      <c r="H55" s="99">
        <f>SUM(H53:H54)</f>
        <v>10317</v>
      </c>
      <c r="I55" s="63">
        <f>I53+I54</f>
        <v>10317</v>
      </c>
    </row>
    <row r="56" spans="2:27" ht="12.75" customHeight="1" x14ac:dyDescent="0.25">
      <c r="B56" s="48" t="s">
        <v>176</v>
      </c>
      <c r="C56" s="32" t="s">
        <v>177</v>
      </c>
      <c r="D56" s="63">
        <v>0</v>
      </c>
      <c r="E56" s="63"/>
      <c r="F56" s="63"/>
      <c r="G56" s="99"/>
      <c r="H56" s="63">
        <v>1367</v>
      </c>
      <c r="I56" s="63">
        <v>1367</v>
      </c>
    </row>
    <row r="57" spans="2:27" ht="12.75" customHeight="1" x14ac:dyDescent="0.25">
      <c r="B57" s="66" t="s">
        <v>119</v>
      </c>
      <c r="C57" s="61" t="s">
        <v>127</v>
      </c>
      <c r="D57" s="44"/>
      <c r="E57" s="44"/>
      <c r="F57" s="44"/>
      <c r="G57" s="87">
        <v>0</v>
      </c>
      <c r="H57" s="44"/>
      <c r="I57" s="44"/>
    </row>
    <row r="58" spans="2:27" ht="12.75" customHeight="1" x14ac:dyDescent="0.25">
      <c r="B58" s="49" t="s">
        <v>158</v>
      </c>
      <c r="C58" s="32" t="s">
        <v>126</v>
      </c>
      <c r="D58" s="63">
        <f>SUM(D55,D52)</f>
        <v>9307</v>
      </c>
      <c r="E58" s="44">
        <f>SUM(E55)</f>
        <v>0</v>
      </c>
      <c r="F58" s="44">
        <f>SUM(F55)</f>
        <v>0</v>
      </c>
      <c r="G58" s="99">
        <f>G52+G55</f>
        <v>9307</v>
      </c>
      <c r="H58" s="63">
        <f>H52+H55+H56</f>
        <v>11684</v>
      </c>
      <c r="I58" s="63">
        <f>I52+I55+I56</f>
        <v>11684</v>
      </c>
    </row>
    <row r="59" spans="2:27" ht="12.75" customHeight="1" x14ac:dyDescent="0.25">
      <c r="B59" s="55" t="s">
        <v>159</v>
      </c>
      <c r="C59" s="32" t="s">
        <v>125</v>
      </c>
      <c r="D59" s="63">
        <f>SUM(D58)</f>
        <v>9307</v>
      </c>
      <c r="E59" s="44"/>
      <c r="F59" s="44"/>
      <c r="G59" s="99">
        <f>SUM(G58)</f>
        <v>9307</v>
      </c>
      <c r="H59" s="63">
        <f>H55+H56</f>
        <v>11684</v>
      </c>
      <c r="I59" s="63">
        <f>I58</f>
        <v>11684</v>
      </c>
    </row>
    <row r="60" spans="2:27" ht="12.75" customHeight="1" x14ac:dyDescent="0.25">
      <c r="B60" s="56"/>
      <c r="C60" s="44"/>
      <c r="D60" s="44"/>
      <c r="E60" s="44"/>
      <c r="F60" s="44"/>
      <c r="G60" s="87"/>
      <c r="H60" s="44"/>
      <c r="I60" s="44"/>
    </row>
    <row r="61" spans="2:27" ht="16.5" thickBot="1" x14ac:dyDescent="0.3">
      <c r="B61" s="67" t="s">
        <v>135</v>
      </c>
      <c r="C61" s="68"/>
      <c r="D61" s="69">
        <f>SUM(D48,D59)</f>
        <v>77773</v>
      </c>
      <c r="E61" s="68">
        <f>SUM(E58,E48)</f>
        <v>0</v>
      </c>
      <c r="F61" s="68">
        <f>SUM(F58,F48)</f>
        <v>0</v>
      </c>
      <c r="G61" s="100">
        <f>SUM(G59,G48)</f>
        <v>77773</v>
      </c>
      <c r="H61" s="63">
        <f>H48+H59</f>
        <v>110781</v>
      </c>
      <c r="I61" s="63">
        <f>I48+I59</f>
        <v>110786</v>
      </c>
    </row>
    <row r="62" spans="2:27" ht="13.5" hidden="1" customHeight="1" x14ac:dyDescent="0.25">
      <c r="B62" s="17"/>
      <c r="C62" s="14"/>
      <c r="D62" s="2"/>
      <c r="E62" s="2"/>
      <c r="F62" s="2"/>
      <c r="G62" s="2"/>
    </row>
    <row r="63" spans="2:27" hidden="1" x14ac:dyDescent="0.25"/>
    <row r="64" spans="2:2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&amp;C3&amp;R3/a. melléklet az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Layout" topLeftCell="B1" zoomScaleNormal="100" workbookViewId="0">
      <selection activeCell="I3" sqref="I3"/>
    </sheetView>
  </sheetViews>
  <sheetFormatPr defaultRowHeight="15" x14ac:dyDescent="0.25"/>
  <cols>
    <col min="1" max="1" width="57.5703125" customWidth="1"/>
    <col min="2" max="2" width="6.42578125" customWidth="1"/>
    <col min="3" max="3" width="7.42578125" customWidth="1"/>
    <col min="4" max="5" width="7" customWidth="1"/>
    <col min="6" max="7" width="8.28515625" customWidth="1"/>
    <col min="8" max="8" width="17.140625" customWidth="1"/>
    <col min="9" max="9" width="13.140625" customWidth="1"/>
  </cols>
  <sheetData>
    <row r="1" spans="1:10" ht="18.75" x14ac:dyDescent="0.3">
      <c r="A1" s="272" t="s">
        <v>329</v>
      </c>
      <c r="B1" s="272"/>
      <c r="C1" s="272"/>
      <c r="D1" s="272"/>
      <c r="E1" s="272"/>
      <c r="F1" s="272"/>
      <c r="G1" s="272"/>
      <c r="H1" s="70"/>
    </row>
    <row r="2" spans="1:10" ht="18.75" x14ac:dyDescent="0.3">
      <c r="A2" s="272" t="s">
        <v>335</v>
      </c>
      <c r="B2" s="272"/>
      <c r="C2" s="272"/>
      <c r="D2" s="272"/>
      <c r="E2" s="272"/>
      <c r="F2" s="272"/>
      <c r="G2" s="272"/>
      <c r="H2" s="70"/>
    </row>
    <row r="3" spans="1:10" ht="15.75" thickBot="1" x14ac:dyDescent="0.3">
      <c r="F3" s="280" t="s">
        <v>160</v>
      </c>
      <c r="G3" s="280"/>
      <c r="H3" s="71"/>
      <c r="I3" s="113"/>
    </row>
    <row r="4" spans="1:10" ht="15" customHeight="1" x14ac:dyDescent="0.25">
      <c r="A4" s="274" t="s">
        <v>0</v>
      </c>
      <c r="B4" s="276" t="s">
        <v>1</v>
      </c>
      <c r="C4" s="278" t="s">
        <v>331</v>
      </c>
      <c r="D4" s="278"/>
      <c r="E4" s="278"/>
      <c r="F4" s="278"/>
      <c r="G4" s="279"/>
      <c r="H4" s="72" t="s">
        <v>169</v>
      </c>
      <c r="I4" s="63" t="s">
        <v>170</v>
      </c>
    </row>
    <row r="5" spans="1:10" ht="35.25" customHeight="1" x14ac:dyDescent="0.25">
      <c r="A5" s="275"/>
      <c r="B5" s="277"/>
      <c r="C5" s="27" t="s">
        <v>2</v>
      </c>
      <c r="D5" s="28" t="s">
        <v>3</v>
      </c>
      <c r="E5" s="28"/>
      <c r="F5" s="28" t="s">
        <v>4</v>
      </c>
      <c r="G5" s="73" t="s">
        <v>5</v>
      </c>
      <c r="H5" s="74" t="s">
        <v>171</v>
      </c>
      <c r="I5" s="74" t="s">
        <v>171</v>
      </c>
    </row>
    <row r="6" spans="1:10" x14ac:dyDescent="0.25">
      <c r="A6" s="47" t="s">
        <v>165</v>
      </c>
      <c r="B6" s="29" t="s">
        <v>166</v>
      </c>
      <c r="C6" s="30">
        <v>31913</v>
      </c>
      <c r="D6" s="31">
        <v>0</v>
      </c>
      <c r="E6" s="31"/>
      <c r="F6" s="31">
        <v>0</v>
      </c>
      <c r="G6" s="73">
        <f t="shared" ref="G6:G14" si="0">SUM(C6:F6)</f>
        <v>31913</v>
      </c>
      <c r="H6" s="74">
        <v>37637</v>
      </c>
      <c r="I6" s="99">
        <v>36270</v>
      </c>
      <c r="J6" s="20"/>
    </row>
    <row r="7" spans="1:10" ht="25.5" x14ac:dyDescent="0.25">
      <c r="A7" s="48" t="s">
        <v>43</v>
      </c>
      <c r="B7" s="33" t="s">
        <v>44</v>
      </c>
      <c r="C7" s="33">
        <v>4650</v>
      </c>
      <c r="D7" s="34">
        <v>0</v>
      </c>
      <c r="E7" s="34"/>
      <c r="F7" s="34">
        <v>0</v>
      </c>
      <c r="G7" s="75">
        <f t="shared" si="0"/>
        <v>4650</v>
      </c>
      <c r="H7" s="35">
        <v>5150</v>
      </c>
      <c r="I7" s="99">
        <v>5117</v>
      </c>
      <c r="J7" s="20"/>
    </row>
    <row r="8" spans="1:10" x14ac:dyDescent="0.25">
      <c r="A8" s="48" t="s">
        <v>140</v>
      </c>
      <c r="B8" s="33" t="s">
        <v>45</v>
      </c>
      <c r="C8" s="33">
        <v>17186</v>
      </c>
      <c r="D8" s="34">
        <v>0</v>
      </c>
      <c r="E8" s="34"/>
      <c r="F8" s="34">
        <v>0</v>
      </c>
      <c r="G8" s="73">
        <f t="shared" si="0"/>
        <v>17186</v>
      </c>
      <c r="H8" s="74">
        <v>26603</v>
      </c>
      <c r="I8" s="99">
        <v>22818</v>
      </c>
      <c r="J8" s="20"/>
    </row>
    <row r="9" spans="1:10" x14ac:dyDescent="0.25">
      <c r="A9" s="49" t="s">
        <v>141</v>
      </c>
      <c r="B9" s="33" t="s">
        <v>46</v>
      </c>
      <c r="C9" s="33">
        <v>5430</v>
      </c>
      <c r="D9" s="34">
        <v>0</v>
      </c>
      <c r="E9" s="34"/>
      <c r="F9" s="34">
        <v>0</v>
      </c>
      <c r="G9" s="75">
        <f t="shared" si="0"/>
        <v>5430</v>
      </c>
      <c r="H9" s="35">
        <v>5739</v>
      </c>
      <c r="I9" s="63">
        <v>3503</v>
      </c>
    </row>
    <row r="10" spans="1:10" x14ac:dyDescent="0.25">
      <c r="A10" s="50" t="s">
        <v>320</v>
      </c>
      <c r="B10" s="37" t="s">
        <v>321</v>
      </c>
      <c r="C10" s="33"/>
      <c r="D10" s="34"/>
      <c r="E10" s="34"/>
      <c r="F10" s="34"/>
      <c r="G10" s="75"/>
      <c r="H10" s="119">
        <v>2658</v>
      </c>
      <c r="I10" s="115">
        <v>2542</v>
      </c>
    </row>
    <row r="11" spans="1:10" x14ac:dyDescent="0.25">
      <c r="A11" s="50" t="s">
        <v>47</v>
      </c>
      <c r="B11" s="37" t="s">
        <v>48</v>
      </c>
      <c r="C11" s="37">
        <v>2884</v>
      </c>
      <c r="D11" s="38"/>
      <c r="E11" s="38"/>
      <c r="F11" s="38"/>
      <c r="G11" s="76">
        <f t="shared" si="0"/>
        <v>2884</v>
      </c>
      <c r="H11" s="89">
        <v>2884</v>
      </c>
      <c r="I11" s="44">
        <v>1685</v>
      </c>
    </row>
    <row r="12" spans="1:10" ht="25.5" x14ac:dyDescent="0.25">
      <c r="A12" s="50" t="s">
        <v>49</v>
      </c>
      <c r="B12" s="37" t="s">
        <v>50</v>
      </c>
      <c r="C12" s="37"/>
      <c r="D12" s="38"/>
      <c r="E12" s="38"/>
      <c r="F12" s="38"/>
      <c r="G12" s="76">
        <f t="shared" si="0"/>
        <v>0</v>
      </c>
      <c r="H12" s="89">
        <v>0</v>
      </c>
      <c r="I12" s="44"/>
    </row>
    <row r="13" spans="1:10" ht="16.5" customHeight="1" x14ac:dyDescent="0.25">
      <c r="A13" s="50" t="s">
        <v>51</v>
      </c>
      <c r="B13" s="37" t="s">
        <v>54</v>
      </c>
      <c r="C13" s="37">
        <v>0</v>
      </c>
      <c r="D13" s="38"/>
      <c r="E13" s="38"/>
      <c r="F13" s="38"/>
      <c r="G13" s="76">
        <f t="shared" si="0"/>
        <v>0</v>
      </c>
      <c r="H13" s="89">
        <v>110</v>
      </c>
      <c r="I13" s="44">
        <v>110</v>
      </c>
    </row>
    <row r="14" spans="1:10" x14ac:dyDescent="0.25">
      <c r="A14" s="51" t="s">
        <v>53</v>
      </c>
      <c r="B14" s="37" t="s">
        <v>295</v>
      </c>
      <c r="C14" s="37">
        <v>200</v>
      </c>
      <c r="D14" s="38"/>
      <c r="E14" s="38"/>
      <c r="F14" s="38"/>
      <c r="G14" s="77">
        <f t="shared" si="0"/>
        <v>200</v>
      </c>
      <c r="H14" s="90">
        <v>200</v>
      </c>
      <c r="I14" s="44"/>
    </row>
    <row r="15" spans="1:10" x14ac:dyDescent="0.25">
      <c r="A15" s="49" t="s">
        <v>142</v>
      </c>
      <c r="B15" s="33" t="s">
        <v>55</v>
      </c>
      <c r="C15" s="33">
        <v>3084</v>
      </c>
      <c r="D15" s="34">
        <f>SUM(D11:D14)</f>
        <v>0</v>
      </c>
      <c r="E15" s="34"/>
      <c r="F15" s="34">
        <f>SUM(F11:F14)</f>
        <v>0</v>
      </c>
      <c r="G15" s="78">
        <f>SUM(G11:G14)</f>
        <v>3084</v>
      </c>
      <c r="H15" s="91">
        <f>H10+H11+H12+H13+H14</f>
        <v>5852</v>
      </c>
      <c r="I15" s="63">
        <f>I10+I11+I12+I13+I14</f>
        <v>4337</v>
      </c>
    </row>
    <row r="16" spans="1:10" x14ac:dyDescent="0.25">
      <c r="A16" s="52" t="s">
        <v>56</v>
      </c>
      <c r="B16" s="37" t="s">
        <v>57</v>
      </c>
      <c r="C16" s="37"/>
      <c r="D16" s="38"/>
      <c r="E16" s="38"/>
      <c r="F16" s="38"/>
      <c r="G16" s="79"/>
      <c r="H16" s="187">
        <v>800</v>
      </c>
      <c r="I16" s="44">
        <v>755</v>
      </c>
    </row>
    <row r="17" spans="1:9" x14ac:dyDescent="0.25">
      <c r="A17" s="52" t="s">
        <v>58</v>
      </c>
      <c r="B17" s="37" t="s">
        <v>61</v>
      </c>
      <c r="C17" s="37">
        <v>0</v>
      </c>
      <c r="D17" s="38"/>
      <c r="E17" s="38"/>
      <c r="F17" s="38"/>
      <c r="G17" s="79">
        <f>SUM(C17:F17)</f>
        <v>0</v>
      </c>
      <c r="H17" s="92">
        <v>47</v>
      </c>
      <c r="I17" s="44">
        <v>46</v>
      </c>
    </row>
    <row r="18" spans="1:9" ht="0.75" customHeight="1" x14ac:dyDescent="0.25">
      <c r="A18" s="52" t="s">
        <v>60</v>
      </c>
      <c r="B18" s="37" t="s">
        <v>61</v>
      </c>
      <c r="C18" s="37"/>
      <c r="D18" s="38"/>
      <c r="E18" s="38"/>
      <c r="F18" s="38"/>
      <c r="G18" s="79"/>
      <c r="H18" s="92">
        <v>9520</v>
      </c>
      <c r="I18" s="44">
        <v>2312</v>
      </c>
    </row>
    <row r="19" spans="1:9" x14ac:dyDescent="0.25">
      <c r="A19" s="52" t="s">
        <v>62</v>
      </c>
      <c r="B19" s="37" t="s">
        <v>63</v>
      </c>
      <c r="C19" s="37"/>
      <c r="D19" s="38"/>
      <c r="E19" s="38"/>
      <c r="F19" s="38"/>
      <c r="G19" s="79">
        <f>C19</f>
        <v>0</v>
      </c>
      <c r="H19" s="92">
        <v>9520</v>
      </c>
      <c r="I19" s="44">
        <v>2312</v>
      </c>
    </row>
    <row r="20" spans="1:9" x14ac:dyDescent="0.25">
      <c r="A20" s="53" t="s">
        <v>64</v>
      </c>
      <c r="B20" s="37" t="s">
        <v>65</v>
      </c>
      <c r="C20" s="37"/>
      <c r="D20" s="38"/>
      <c r="E20" s="38"/>
      <c r="F20" s="38"/>
      <c r="G20" s="80">
        <f>SUM(C20:F20)</f>
        <v>0</v>
      </c>
      <c r="H20" s="37">
        <v>2850</v>
      </c>
      <c r="I20" s="44">
        <v>840</v>
      </c>
    </row>
    <row r="21" spans="1:9" x14ac:dyDescent="0.25">
      <c r="A21" s="54" t="s">
        <v>143</v>
      </c>
      <c r="B21" s="33" t="s">
        <v>66</v>
      </c>
      <c r="C21" s="33">
        <f>SUM(C16:C20)</f>
        <v>0</v>
      </c>
      <c r="D21" s="34">
        <f>SUM(D16:D20)</f>
        <v>0</v>
      </c>
      <c r="E21" s="34"/>
      <c r="F21" s="34">
        <f>SUM(F16:F20)</f>
        <v>0</v>
      </c>
      <c r="G21" s="81">
        <f>SUM(G16:G20)</f>
        <v>0</v>
      </c>
      <c r="H21" s="81">
        <v>13217</v>
      </c>
      <c r="I21" s="63">
        <f>I16+I17+I19+I20</f>
        <v>3953</v>
      </c>
    </row>
    <row r="22" spans="1:9" x14ac:dyDescent="0.25">
      <c r="A22" s="93" t="s">
        <v>67</v>
      </c>
      <c r="B22" s="37" t="s">
        <v>68</v>
      </c>
      <c r="C22" s="37"/>
      <c r="D22" s="38"/>
      <c r="E22" s="38"/>
      <c r="F22" s="38"/>
      <c r="G22" s="76">
        <f>SUM(C22:F22)</f>
        <v>0</v>
      </c>
      <c r="H22" s="89">
        <v>800</v>
      </c>
      <c r="I22" s="44"/>
    </row>
    <row r="23" spans="1:9" x14ac:dyDescent="0.25">
      <c r="A23" s="50" t="s">
        <v>69</v>
      </c>
      <c r="B23" s="37" t="s">
        <v>70</v>
      </c>
      <c r="C23" s="37"/>
      <c r="D23" s="38"/>
      <c r="E23" s="38"/>
      <c r="F23" s="38"/>
      <c r="G23" s="82"/>
      <c r="H23" s="93"/>
      <c r="I23" s="44"/>
    </row>
    <row r="24" spans="1:9" x14ac:dyDescent="0.25">
      <c r="A24" s="50" t="s">
        <v>71</v>
      </c>
      <c r="B24" s="37" t="s">
        <v>72</v>
      </c>
      <c r="C24" s="37"/>
      <c r="D24" s="38"/>
      <c r="E24" s="38"/>
      <c r="F24" s="38"/>
      <c r="G24" s="76">
        <f>SUM(C24:F24)</f>
        <v>0</v>
      </c>
      <c r="H24" s="89">
        <v>200</v>
      </c>
      <c r="I24" s="44"/>
    </row>
    <row r="25" spans="1:9" x14ac:dyDescent="0.25">
      <c r="A25" s="49" t="s">
        <v>144</v>
      </c>
      <c r="B25" s="33" t="s">
        <v>73</v>
      </c>
      <c r="C25" s="33">
        <f>SUM(C22:C24)</f>
        <v>0</v>
      </c>
      <c r="D25" s="34">
        <f>SUM(D22:D24)</f>
        <v>0</v>
      </c>
      <c r="E25" s="34"/>
      <c r="F25" s="34">
        <f>SUM(F22:F24)</f>
        <v>0</v>
      </c>
      <c r="G25" s="78">
        <f>SUM(G22:G24)</f>
        <v>0</v>
      </c>
      <c r="H25" s="91">
        <f>H22+H24</f>
        <v>1000</v>
      </c>
      <c r="I25" s="63">
        <f>I22+I24</f>
        <v>0</v>
      </c>
    </row>
    <row r="26" spans="1:9" ht="25.5" x14ac:dyDescent="0.25">
      <c r="A26" s="50" t="s">
        <v>296</v>
      </c>
      <c r="B26" s="37" t="s">
        <v>297</v>
      </c>
      <c r="C26" s="37"/>
      <c r="D26" s="38"/>
      <c r="E26" s="38"/>
      <c r="F26" s="38"/>
      <c r="G26" s="76">
        <f>SUM(C26:F26)</f>
        <v>0</v>
      </c>
      <c r="H26" s="89"/>
      <c r="I26" s="44"/>
    </row>
    <row r="27" spans="1:9" ht="25.5" x14ac:dyDescent="0.25">
      <c r="A27" s="50" t="s">
        <v>74</v>
      </c>
      <c r="B27" s="37" t="s">
        <v>75</v>
      </c>
      <c r="C27" s="37"/>
      <c r="D27" s="38"/>
      <c r="E27" s="38"/>
      <c r="F27" s="38"/>
      <c r="G27" s="76">
        <f>SUM(C27:F27)</f>
        <v>0</v>
      </c>
      <c r="H27" s="89"/>
      <c r="I27" s="44"/>
    </row>
    <row r="28" spans="1:9" x14ac:dyDescent="0.25">
      <c r="A28" s="50" t="s">
        <v>78</v>
      </c>
      <c r="B28" s="37" t="s">
        <v>298</v>
      </c>
      <c r="C28" s="37"/>
      <c r="D28" s="38"/>
      <c r="E28" s="38"/>
      <c r="F28" s="38"/>
      <c r="G28" s="76">
        <f>SUM(C28:F28)</f>
        <v>0</v>
      </c>
      <c r="H28" s="89"/>
      <c r="I28" s="44"/>
    </row>
    <row r="29" spans="1:9" x14ac:dyDescent="0.25">
      <c r="A29" s="49" t="s">
        <v>145</v>
      </c>
      <c r="B29" s="33" t="s">
        <v>80</v>
      </c>
      <c r="C29" s="33">
        <f>SUM(C26:C28)</f>
        <v>0</v>
      </c>
      <c r="D29" s="34">
        <f>SUM(D26:D28)</f>
        <v>0</v>
      </c>
      <c r="E29" s="34"/>
      <c r="F29" s="34">
        <f>SUM(F26:F28)</f>
        <v>0</v>
      </c>
      <c r="G29" s="78">
        <f>SUM(G26:G28)</f>
        <v>0</v>
      </c>
      <c r="H29" s="91">
        <f>H26+H27+H28</f>
        <v>0</v>
      </c>
      <c r="I29" s="63">
        <f>I26+I27+I28</f>
        <v>0</v>
      </c>
    </row>
    <row r="30" spans="1:9" x14ac:dyDescent="0.25">
      <c r="A30" s="54" t="s">
        <v>146</v>
      </c>
      <c r="B30" s="33" t="s">
        <v>81</v>
      </c>
      <c r="C30" s="33">
        <f>SUM(C6,C7,C8,C9,C15,C21,C29,C25)</f>
        <v>62263</v>
      </c>
      <c r="D30" s="34">
        <f>SUM(D6,D7,D8,D9,D15,D21,D25,D29)</f>
        <v>0</v>
      </c>
      <c r="E30" s="34"/>
      <c r="F30" s="34">
        <f>SUM(F6,F7,F8,F9,F15,F21,F25,F29)</f>
        <v>0</v>
      </c>
      <c r="G30" s="83">
        <f>SUM(G6,G7,G8,G9,G15,G21,G25,G29)</f>
        <v>62263</v>
      </c>
      <c r="H30" s="33">
        <f>H6+H7+H8+H9+H15+H21+H25+H29</f>
        <v>95198</v>
      </c>
      <c r="I30" s="63">
        <f>I6+I7+I8+I9+I15+I21+I25+I29</f>
        <v>75998</v>
      </c>
    </row>
    <row r="31" spans="1:9" x14ac:dyDescent="0.25">
      <c r="A31" s="49" t="s">
        <v>147</v>
      </c>
      <c r="B31" s="32" t="s">
        <v>139</v>
      </c>
      <c r="C31" s="32">
        <v>0</v>
      </c>
      <c r="D31" s="36">
        <v>0</v>
      </c>
      <c r="E31" s="36"/>
      <c r="F31" s="36">
        <v>0</v>
      </c>
      <c r="G31" s="84">
        <f>SUM(C31:F31)</f>
        <v>0</v>
      </c>
      <c r="H31" s="94">
        <v>0</v>
      </c>
      <c r="I31" s="44">
        <v>0</v>
      </c>
    </row>
    <row r="32" spans="1:9" x14ac:dyDescent="0.25">
      <c r="A32" s="49" t="s">
        <v>174</v>
      </c>
      <c r="B32" s="32" t="s">
        <v>175</v>
      </c>
      <c r="C32" s="32">
        <v>1224</v>
      </c>
      <c r="D32" s="36"/>
      <c r="E32" s="36"/>
      <c r="F32" s="36"/>
      <c r="G32" s="84">
        <f>C32</f>
        <v>1224</v>
      </c>
      <c r="H32" s="94">
        <v>1224</v>
      </c>
      <c r="I32" s="44">
        <v>1224</v>
      </c>
    </row>
    <row r="33" spans="1:30" x14ac:dyDescent="0.25">
      <c r="A33" s="51" t="s">
        <v>167</v>
      </c>
      <c r="B33" s="43" t="s">
        <v>168</v>
      </c>
      <c r="C33" s="39">
        <v>14204</v>
      </c>
      <c r="D33" s="40"/>
      <c r="E33" s="40"/>
      <c r="F33" s="40"/>
      <c r="G33" s="85">
        <f>SUM(C33:F33)</f>
        <v>14204</v>
      </c>
      <c r="H33" s="39">
        <v>14278</v>
      </c>
      <c r="I33" s="85">
        <v>14278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0"/>
      <c r="AD33" s="20"/>
    </row>
    <row r="34" spans="1:30" x14ac:dyDescent="0.25">
      <c r="A34" s="55" t="s">
        <v>148</v>
      </c>
      <c r="B34" s="32" t="s">
        <v>138</v>
      </c>
      <c r="C34" s="32">
        <f>C32+C33</f>
        <v>15428</v>
      </c>
      <c r="D34" s="36">
        <f>SUM(D33)</f>
        <v>0</v>
      </c>
      <c r="E34" s="36"/>
      <c r="F34" s="36">
        <f>SUM(F33)</f>
        <v>0</v>
      </c>
      <c r="G34" s="86">
        <f>SUM(C34:F34)</f>
        <v>15428</v>
      </c>
      <c r="H34" s="43">
        <f>H31+H32+H33</f>
        <v>15502</v>
      </c>
      <c r="I34" s="63">
        <f>I31+I32+I33</f>
        <v>15502</v>
      </c>
    </row>
    <row r="35" spans="1:30" ht="12" customHeight="1" x14ac:dyDescent="0.25">
      <c r="A35" s="55" t="s">
        <v>149</v>
      </c>
      <c r="B35" s="32" t="s">
        <v>137</v>
      </c>
      <c r="C35" s="32">
        <v>15428</v>
      </c>
      <c r="D35" s="36">
        <f>SUM(D30,D34)</f>
        <v>0</v>
      </c>
      <c r="E35" s="36"/>
      <c r="F35" s="36">
        <f>SUM(F31,F34)</f>
        <v>0</v>
      </c>
      <c r="G35" s="86">
        <f>G34</f>
        <v>15428</v>
      </c>
      <c r="H35" s="43">
        <f>H34</f>
        <v>15502</v>
      </c>
      <c r="I35" s="63">
        <f>I34</f>
        <v>15502</v>
      </c>
    </row>
    <row r="36" spans="1:30" hidden="1" x14ac:dyDescent="0.25">
      <c r="A36" s="56"/>
      <c r="B36" s="44"/>
      <c r="C36" s="44"/>
      <c r="D36" s="45"/>
      <c r="E36" s="45"/>
      <c r="F36" s="45"/>
      <c r="G36" s="87"/>
      <c r="H36" s="44"/>
      <c r="I36" s="44"/>
    </row>
    <row r="37" spans="1:30" ht="15.75" thickBot="1" x14ac:dyDescent="0.3">
      <c r="A37" s="57" t="s">
        <v>136</v>
      </c>
      <c r="B37" s="58"/>
      <c r="C37" s="59">
        <f>SUM(C35,C30)</f>
        <v>77691</v>
      </c>
      <c r="D37" s="60">
        <f>SUM(D30,D35)</f>
        <v>0</v>
      </c>
      <c r="E37" s="60"/>
      <c r="F37" s="60">
        <f>SUM(F30,F34)</f>
        <v>0</v>
      </c>
      <c r="G37" s="88">
        <f>SUM(G35,G30)</f>
        <v>77691</v>
      </c>
      <c r="H37" s="95">
        <f>H30+H35</f>
        <v>110700</v>
      </c>
      <c r="I37" s="63">
        <f>I30+I35</f>
        <v>91500</v>
      </c>
    </row>
  </sheetData>
  <mergeCells count="6">
    <mergeCell ref="A1:G1"/>
    <mergeCell ref="A2:G2"/>
    <mergeCell ref="A4:A5"/>
    <mergeCell ref="B4:B5"/>
    <mergeCell ref="C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Layout" zoomScaleNormal="100" workbookViewId="0">
      <selection activeCell="I11" sqref="I11"/>
    </sheetView>
  </sheetViews>
  <sheetFormatPr defaultRowHeight="15" x14ac:dyDescent="0.25"/>
  <cols>
    <col min="1" max="1" width="59.140625" customWidth="1"/>
    <col min="2" max="2" width="6.28515625" customWidth="1"/>
    <col min="3" max="5" width="7.42578125" customWidth="1"/>
    <col min="7" max="7" width="13" customWidth="1"/>
    <col min="8" max="8" width="10.140625" bestFit="1" customWidth="1"/>
  </cols>
  <sheetData>
    <row r="1" spans="1:8" ht="18.75" x14ac:dyDescent="0.3">
      <c r="A1" s="272" t="s">
        <v>333</v>
      </c>
      <c r="B1" s="272"/>
      <c r="C1" s="272"/>
      <c r="D1" s="272"/>
      <c r="E1" s="272"/>
      <c r="F1" s="272"/>
    </row>
    <row r="2" spans="1:8" ht="18.75" x14ac:dyDescent="0.3">
      <c r="A2" s="272" t="s">
        <v>335</v>
      </c>
      <c r="B2" s="272"/>
      <c r="C2" s="272"/>
      <c r="D2" s="272"/>
      <c r="E2" s="272"/>
      <c r="F2" s="272"/>
    </row>
    <row r="3" spans="1:8" ht="15.75" thickBot="1" x14ac:dyDescent="0.3">
      <c r="E3" s="280" t="s">
        <v>160</v>
      </c>
      <c r="F3" s="280"/>
      <c r="H3" s="113"/>
    </row>
    <row r="4" spans="1:8" ht="15" customHeight="1" thickBot="1" x14ac:dyDescent="0.3">
      <c r="A4" s="274" t="s">
        <v>0</v>
      </c>
      <c r="B4" s="276" t="s">
        <v>1</v>
      </c>
      <c r="C4" s="278" t="s">
        <v>331</v>
      </c>
      <c r="D4" s="278"/>
      <c r="E4" s="278"/>
      <c r="F4" s="279"/>
      <c r="G4" s="102" t="s">
        <v>169</v>
      </c>
      <c r="H4" s="102" t="s">
        <v>170</v>
      </c>
    </row>
    <row r="5" spans="1:8" ht="36.75" customHeight="1" x14ac:dyDescent="0.25">
      <c r="A5" s="275"/>
      <c r="B5" s="277"/>
      <c r="C5" s="27" t="s">
        <v>2</v>
      </c>
      <c r="D5" s="28" t="s">
        <v>3</v>
      </c>
      <c r="E5" s="28" t="s">
        <v>4</v>
      </c>
      <c r="F5" s="73" t="s">
        <v>5</v>
      </c>
      <c r="G5" s="116" t="s">
        <v>2</v>
      </c>
      <c r="H5" s="117" t="s">
        <v>2</v>
      </c>
    </row>
    <row r="6" spans="1:8" x14ac:dyDescent="0.25">
      <c r="A6" s="47" t="s">
        <v>165</v>
      </c>
      <c r="B6" s="29" t="s">
        <v>166</v>
      </c>
      <c r="C6" s="30">
        <v>11188</v>
      </c>
      <c r="D6" s="31">
        <v>0</v>
      </c>
      <c r="E6" s="31">
        <v>0</v>
      </c>
      <c r="F6" s="73">
        <f t="shared" ref="F6:F9" si="0">SUM(C6:E6)</f>
        <v>11188</v>
      </c>
      <c r="G6" s="63">
        <v>11304</v>
      </c>
      <c r="H6" s="63">
        <v>11299</v>
      </c>
    </row>
    <row r="7" spans="1:8" x14ac:dyDescent="0.25">
      <c r="A7" s="48" t="s">
        <v>43</v>
      </c>
      <c r="B7" s="33" t="s">
        <v>44</v>
      </c>
      <c r="C7" s="33">
        <v>2476</v>
      </c>
      <c r="D7" s="34">
        <v>0</v>
      </c>
      <c r="E7" s="34">
        <v>0</v>
      </c>
      <c r="F7" s="75">
        <f t="shared" si="0"/>
        <v>2476</v>
      </c>
      <c r="G7" s="63">
        <v>2619</v>
      </c>
      <c r="H7" s="63">
        <v>2617</v>
      </c>
    </row>
    <row r="8" spans="1:8" x14ac:dyDescent="0.25">
      <c r="A8" s="48" t="s">
        <v>140</v>
      </c>
      <c r="B8" s="33" t="s">
        <v>45</v>
      </c>
      <c r="C8" s="33">
        <v>622</v>
      </c>
      <c r="D8" s="34">
        <v>0</v>
      </c>
      <c r="E8" s="34">
        <v>0</v>
      </c>
      <c r="F8" s="73">
        <f t="shared" si="0"/>
        <v>622</v>
      </c>
      <c r="G8" s="63">
        <v>436</v>
      </c>
      <c r="H8" s="63">
        <v>393</v>
      </c>
    </row>
    <row r="9" spans="1:8" x14ac:dyDescent="0.25">
      <c r="A9" s="49" t="s">
        <v>141</v>
      </c>
      <c r="B9" s="33" t="s">
        <v>46</v>
      </c>
      <c r="C9" s="34">
        <v>0</v>
      </c>
      <c r="D9" s="34">
        <v>0</v>
      </c>
      <c r="E9" s="34">
        <v>0</v>
      </c>
      <c r="F9" s="103">
        <f t="shared" si="0"/>
        <v>0</v>
      </c>
      <c r="G9" s="63">
        <v>0</v>
      </c>
      <c r="H9" s="63">
        <v>0</v>
      </c>
    </row>
    <row r="10" spans="1:8" x14ac:dyDescent="0.25">
      <c r="A10" s="50" t="s">
        <v>178</v>
      </c>
      <c r="B10" s="37" t="s">
        <v>294</v>
      </c>
      <c r="C10" s="38"/>
      <c r="D10" s="38"/>
      <c r="E10" s="38"/>
      <c r="F10" s="104"/>
      <c r="G10" s="44"/>
      <c r="H10" s="44"/>
    </row>
    <row r="11" spans="1:8" ht="25.5" x14ac:dyDescent="0.25">
      <c r="A11" s="50" t="s">
        <v>49</v>
      </c>
      <c r="B11" s="37" t="s">
        <v>50</v>
      </c>
      <c r="C11" s="38"/>
      <c r="D11" s="38"/>
      <c r="E11" s="38"/>
      <c r="F11" s="104"/>
      <c r="G11" s="44"/>
      <c r="H11" s="44"/>
    </row>
    <row r="12" spans="1:8" x14ac:dyDescent="0.25">
      <c r="A12" s="50" t="s">
        <v>51</v>
      </c>
      <c r="B12" s="37" t="s">
        <v>52</v>
      </c>
      <c r="C12" s="38"/>
      <c r="D12" s="38"/>
      <c r="E12" s="38"/>
      <c r="F12" s="104"/>
      <c r="G12" s="44"/>
      <c r="H12" s="44"/>
    </row>
    <row r="13" spans="1:8" x14ac:dyDescent="0.25">
      <c r="A13" s="51" t="s">
        <v>53</v>
      </c>
      <c r="B13" s="37" t="s">
        <v>54</v>
      </c>
      <c r="C13" s="38"/>
      <c r="D13" s="38"/>
      <c r="E13" s="38"/>
      <c r="F13" s="105"/>
      <c r="G13" s="44"/>
      <c r="H13" s="44"/>
    </row>
    <row r="14" spans="1:8" x14ac:dyDescent="0.25">
      <c r="A14" s="49" t="s">
        <v>142</v>
      </c>
      <c r="B14" s="33" t="s">
        <v>55</v>
      </c>
      <c r="C14" s="34">
        <f>SUM(C10:C13)</f>
        <v>0</v>
      </c>
      <c r="D14" s="34">
        <f>SUM(D10:D13)</f>
        <v>0</v>
      </c>
      <c r="E14" s="34">
        <f>SUM(E10:E13)</f>
        <v>0</v>
      </c>
      <c r="F14" s="106">
        <f>SUM(F10:F13)</f>
        <v>0</v>
      </c>
      <c r="G14" s="63">
        <f>G10+G11+G12</f>
        <v>0</v>
      </c>
      <c r="H14" s="63">
        <f>H10+H11+H12+H13</f>
        <v>0</v>
      </c>
    </row>
    <row r="15" spans="1:8" x14ac:dyDescent="0.25">
      <c r="A15" s="52" t="s">
        <v>56</v>
      </c>
      <c r="B15" s="37" t="s">
        <v>57</v>
      </c>
      <c r="C15" s="38"/>
      <c r="D15" s="38"/>
      <c r="E15" s="38"/>
      <c r="F15" s="107"/>
      <c r="G15" s="44"/>
      <c r="H15" s="44"/>
    </row>
    <row r="16" spans="1:8" x14ac:dyDescent="0.25">
      <c r="A16" s="52" t="s">
        <v>58</v>
      </c>
      <c r="B16" s="37" t="s">
        <v>59</v>
      </c>
      <c r="C16" s="38"/>
      <c r="D16" s="38"/>
      <c r="E16" s="38"/>
      <c r="F16" s="107"/>
      <c r="G16" s="44"/>
      <c r="H16" s="44"/>
    </row>
    <row r="17" spans="1:8" x14ac:dyDescent="0.25">
      <c r="A17" s="52" t="s">
        <v>60</v>
      </c>
      <c r="B17" s="37" t="s">
        <v>61</v>
      </c>
      <c r="C17" s="38"/>
      <c r="D17" s="38"/>
      <c r="E17" s="38"/>
      <c r="F17" s="107"/>
      <c r="G17" s="44"/>
      <c r="H17" s="44"/>
    </row>
    <row r="18" spans="1:8" x14ac:dyDescent="0.25">
      <c r="A18" s="52" t="s">
        <v>62</v>
      </c>
      <c r="B18" s="37" t="s">
        <v>63</v>
      </c>
      <c r="C18" s="38"/>
      <c r="D18" s="38"/>
      <c r="E18" s="38"/>
      <c r="F18" s="107"/>
      <c r="G18" s="44"/>
      <c r="H18" s="44"/>
    </row>
    <row r="19" spans="1:8" x14ac:dyDescent="0.25">
      <c r="A19" s="53" t="s">
        <v>64</v>
      </c>
      <c r="B19" s="37" t="s">
        <v>65</v>
      </c>
      <c r="C19" s="38"/>
      <c r="D19" s="38"/>
      <c r="E19" s="38"/>
      <c r="F19" s="107"/>
      <c r="G19" s="44"/>
      <c r="H19" s="44"/>
    </row>
    <row r="20" spans="1:8" x14ac:dyDescent="0.25">
      <c r="A20" s="54" t="s">
        <v>143</v>
      </c>
      <c r="B20" s="33" t="s">
        <v>66</v>
      </c>
      <c r="C20" s="34">
        <f>SUM(C15:C19)</f>
        <v>0</v>
      </c>
      <c r="D20" s="34">
        <f>SUM(D15:D19)</f>
        <v>0</v>
      </c>
      <c r="E20" s="34">
        <f>SUM(E15:E19)</f>
        <v>0</v>
      </c>
      <c r="F20" s="108">
        <f>SUM(F15:F19)</f>
        <v>0</v>
      </c>
      <c r="G20" s="63">
        <v>0</v>
      </c>
      <c r="H20" s="63">
        <v>0</v>
      </c>
    </row>
    <row r="21" spans="1:8" x14ac:dyDescent="0.25">
      <c r="A21" s="50" t="s">
        <v>67</v>
      </c>
      <c r="B21" s="37" t="s">
        <v>68</v>
      </c>
      <c r="C21" s="38"/>
      <c r="D21" s="38"/>
      <c r="E21" s="38"/>
      <c r="F21" s="104"/>
      <c r="G21" s="44"/>
      <c r="H21" s="44"/>
    </row>
    <row r="22" spans="1:8" x14ac:dyDescent="0.25">
      <c r="A22" s="50" t="s">
        <v>69</v>
      </c>
      <c r="B22" s="37" t="s">
        <v>70</v>
      </c>
      <c r="C22" s="38"/>
      <c r="D22" s="38"/>
      <c r="E22" s="38"/>
      <c r="F22" s="104"/>
      <c r="G22" s="44"/>
      <c r="H22" s="44"/>
    </row>
    <row r="23" spans="1:8" x14ac:dyDescent="0.25">
      <c r="A23" s="50" t="s">
        <v>71</v>
      </c>
      <c r="B23" s="37" t="s">
        <v>72</v>
      </c>
      <c r="C23" s="38"/>
      <c r="D23" s="38"/>
      <c r="E23" s="38"/>
      <c r="F23" s="104"/>
      <c r="G23" s="44"/>
      <c r="H23" s="44"/>
    </row>
    <row r="24" spans="1:8" x14ac:dyDescent="0.25">
      <c r="A24" s="49" t="s">
        <v>144</v>
      </c>
      <c r="B24" s="33" t="s">
        <v>73</v>
      </c>
      <c r="C24" s="34">
        <f>SUM(C21:C23)</f>
        <v>0</v>
      </c>
      <c r="D24" s="34">
        <f>SUM(D21:D23)</f>
        <v>0</v>
      </c>
      <c r="E24" s="34">
        <f>SUM(E21:E23)</f>
        <v>0</v>
      </c>
      <c r="F24" s="106">
        <f>SUM(F21:F23)</f>
        <v>0</v>
      </c>
      <c r="G24" s="63">
        <v>0</v>
      </c>
      <c r="H24" s="63">
        <v>0</v>
      </c>
    </row>
    <row r="25" spans="1:8" ht="1.5" customHeight="1" x14ac:dyDescent="0.25">
      <c r="A25" s="50" t="s">
        <v>74</v>
      </c>
      <c r="B25" s="37" t="s">
        <v>75</v>
      </c>
      <c r="C25" s="38"/>
      <c r="D25" s="38"/>
      <c r="E25" s="38"/>
      <c r="F25" s="104"/>
      <c r="G25" s="44"/>
      <c r="H25" s="44"/>
    </row>
    <row r="26" spans="1:8" ht="1.5" hidden="1" customHeight="1" x14ac:dyDescent="0.25">
      <c r="A26" s="50" t="s">
        <v>76</v>
      </c>
      <c r="B26" s="37" t="s">
        <v>77</v>
      </c>
      <c r="C26" s="38"/>
      <c r="D26" s="38"/>
      <c r="E26" s="38"/>
      <c r="F26" s="104"/>
      <c r="G26" s="44"/>
      <c r="H26" s="44"/>
    </row>
    <row r="27" spans="1:8" hidden="1" x14ac:dyDescent="0.25">
      <c r="A27" s="50" t="s">
        <v>78</v>
      </c>
      <c r="B27" s="37" t="s">
        <v>79</v>
      </c>
      <c r="C27" s="38"/>
      <c r="D27" s="38"/>
      <c r="E27" s="38"/>
      <c r="F27" s="104"/>
      <c r="G27" s="44"/>
      <c r="H27" s="44"/>
    </row>
    <row r="28" spans="1:8" x14ac:dyDescent="0.25">
      <c r="A28" s="49" t="s">
        <v>145</v>
      </c>
      <c r="B28" s="33" t="s">
        <v>80</v>
      </c>
      <c r="C28" s="34">
        <v>0</v>
      </c>
      <c r="D28" s="34">
        <f>SUM(D25:D27)</f>
        <v>0</v>
      </c>
      <c r="E28" s="34">
        <f>SUM(E25:E27)</f>
        <v>0</v>
      </c>
      <c r="F28" s="106">
        <f>SUM(F25:F27)</f>
        <v>0</v>
      </c>
      <c r="G28" s="63">
        <v>0</v>
      </c>
      <c r="H28" s="63">
        <v>0</v>
      </c>
    </row>
    <row r="29" spans="1:8" x14ac:dyDescent="0.25">
      <c r="A29" s="54" t="s">
        <v>146</v>
      </c>
      <c r="B29" s="33" t="s">
        <v>81</v>
      </c>
      <c r="C29" s="33">
        <f>SUM(C6,C7,C8,C9,C14,C20,C28,C24)</f>
        <v>14286</v>
      </c>
      <c r="D29" s="34">
        <f>SUM(D6,D7,D8,D9,D14,D20,D24,D28)</f>
        <v>0</v>
      </c>
      <c r="E29" s="34">
        <f>SUM(E6,E7,E8,E9,E14,E20,E24,E28)</f>
        <v>0</v>
      </c>
      <c r="F29" s="109">
        <f>SUM(F6,F7,F8,F9,F14,F20,F24,F28)</f>
        <v>14286</v>
      </c>
      <c r="G29" s="63">
        <f>G6+G7+G8+G9+G14+G20+G24</f>
        <v>14359</v>
      </c>
      <c r="H29" s="63">
        <f>H6+H7+H8+H9+H14+H20+H24</f>
        <v>14309</v>
      </c>
    </row>
    <row r="30" spans="1:8" x14ac:dyDescent="0.25">
      <c r="A30" s="49" t="s">
        <v>147</v>
      </c>
      <c r="B30" s="32" t="s">
        <v>139</v>
      </c>
      <c r="C30" s="32">
        <v>0</v>
      </c>
      <c r="D30" s="36">
        <v>0</v>
      </c>
      <c r="E30" s="36">
        <v>0</v>
      </c>
      <c r="F30" s="106">
        <f>SUM(C30:E30)</f>
        <v>0</v>
      </c>
      <c r="G30" s="63">
        <v>0</v>
      </c>
      <c r="H30" s="63">
        <v>0</v>
      </c>
    </row>
    <row r="31" spans="1:8" x14ac:dyDescent="0.25">
      <c r="A31" s="51" t="s">
        <v>167</v>
      </c>
      <c r="B31" s="43" t="s">
        <v>168</v>
      </c>
      <c r="C31" s="39"/>
      <c r="D31" s="40"/>
      <c r="E31" s="40"/>
      <c r="F31" s="105"/>
      <c r="G31" s="44"/>
      <c r="H31" s="44"/>
    </row>
    <row r="32" spans="1:8" x14ac:dyDescent="0.25">
      <c r="A32" s="55" t="s">
        <v>148</v>
      </c>
      <c r="B32" s="32" t="s">
        <v>138</v>
      </c>
      <c r="C32" s="32">
        <f>SUM(C31)</f>
        <v>0</v>
      </c>
      <c r="D32" s="36">
        <f>SUM(D31)</f>
        <v>0</v>
      </c>
      <c r="E32" s="36">
        <f>SUM(E31)</f>
        <v>0</v>
      </c>
      <c r="F32" s="110">
        <f>SUM(C32:E32)</f>
        <v>0</v>
      </c>
      <c r="G32" s="63">
        <v>0</v>
      </c>
      <c r="H32" s="63">
        <v>0</v>
      </c>
    </row>
    <row r="33" spans="1:8" x14ac:dyDescent="0.25">
      <c r="A33" s="55" t="s">
        <v>149</v>
      </c>
      <c r="B33" s="32" t="s">
        <v>137</v>
      </c>
      <c r="C33" s="32">
        <f>SUM(C30,C32)</f>
        <v>0</v>
      </c>
      <c r="D33" s="36">
        <f>SUM(D29,D32)</f>
        <v>0</v>
      </c>
      <c r="E33" s="36">
        <f>SUM(E30,E32)</f>
        <v>0</v>
      </c>
      <c r="F33" s="110">
        <f>SUM(F30,F32)</f>
        <v>0</v>
      </c>
      <c r="G33" s="63">
        <v>0</v>
      </c>
      <c r="H33" s="63">
        <v>0</v>
      </c>
    </row>
    <row r="34" spans="1:8" x14ac:dyDescent="0.25">
      <c r="A34" s="56"/>
      <c r="B34" s="44"/>
      <c r="C34" s="44"/>
      <c r="D34" s="45"/>
      <c r="E34" s="45"/>
      <c r="F34" s="111"/>
      <c r="G34" s="44"/>
      <c r="H34" s="44"/>
    </row>
    <row r="35" spans="1:8" ht="15.75" thickBot="1" x14ac:dyDescent="0.3">
      <c r="A35" s="57" t="s">
        <v>136</v>
      </c>
      <c r="B35" s="58"/>
      <c r="C35" s="59">
        <f>SUM(C33,C29)</f>
        <v>14286</v>
      </c>
      <c r="D35" s="60">
        <f>SUM(D29,D33)</f>
        <v>0</v>
      </c>
      <c r="E35" s="60">
        <f>SUM(E29,E32)</f>
        <v>0</v>
      </c>
      <c r="F35" s="112">
        <f>SUM(F33,F29)</f>
        <v>14286</v>
      </c>
      <c r="G35" s="63">
        <f>G29+G33</f>
        <v>14359</v>
      </c>
      <c r="H35" s="63">
        <f>H29+H33</f>
        <v>14309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&amp;R2/b. melléklet a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Layout" zoomScaleNormal="100" workbookViewId="0">
      <selection activeCell="I33" sqref="I33"/>
    </sheetView>
  </sheetViews>
  <sheetFormatPr defaultRowHeight="15" x14ac:dyDescent="0.25"/>
  <cols>
    <col min="1" max="1" width="58.7109375" customWidth="1"/>
    <col min="2" max="2" width="6.28515625" customWidth="1"/>
    <col min="3" max="3" width="7.85546875" customWidth="1"/>
    <col min="4" max="4" width="7.42578125" customWidth="1"/>
    <col min="5" max="5" width="7.5703125" customWidth="1"/>
    <col min="6" max="6" width="9.28515625" customWidth="1"/>
    <col min="7" max="7" width="12.5703125" customWidth="1"/>
    <col min="8" max="8" width="10.85546875" customWidth="1"/>
  </cols>
  <sheetData>
    <row r="1" spans="1:26" ht="18.75" x14ac:dyDescent="0.3">
      <c r="A1" s="272" t="s">
        <v>334</v>
      </c>
      <c r="B1" s="272"/>
      <c r="C1" s="272"/>
      <c r="D1" s="272"/>
      <c r="E1" s="272"/>
      <c r="F1" s="272"/>
      <c r="G1" s="272"/>
      <c r="H1" s="185"/>
    </row>
    <row r="2" spans="1:26" ht="18.75" x14ac:dyDescent="0.3">
      <c r="A2" s="272" t="s">
        <v>335</v>
      </c>
      <c r="B2" s="272"/>
      <c r="C2" s="272"/>
      <c r="D2" s="272"/>
      <c r="E2" s="272"/>
      <c r="F2" s="272"/>
      <c r="G2" s="272"/>
      <c r="H2" s="185"/>
    </row>
    <row r="3" spans="1:26" ht="15.75" thickBot="1" x14ac:dyDescent="0.3">
      <c r="F3" s="280" t="s">
        <v>160</v>
      </c>
      <c r="G3" s="280"/>
      <c r="H3" s="186"/>
      <c r="I3" s="113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 x14ac:dyDescent="0.25">
      <c r="A4" s="274" t="s">
        <v>0</v>
      </c>
      <c r="B4" s="276" t="s">
        <v>1</v>
      </c>
      <c r="C4" s="278" t="s">
        <v>331</v>
      </c>
      <c r="D4" s="278"/>
      <c r="E4" s="278"/>
      <c r="F4" s="278"/>
      <c r="G4" s="279"/>
      <c r="H4" s="72" t="s">
        <v>169</v>
      </c>
      <c r="I4" s="63" t="s">
        <v>170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39" customHeight="1" x14ac:dyDescent="0.25">
      <c r="A5" s="275"/>
      <c r="B5" s="277"/>
      <c r="C5" s="27" t="s">
        <v>2</v>
      </c>
      <c r="D5" s="28" t="s">
        <v>3</v>
      </c>
      <c r="E5" s="28"/>
      <c r="F5" s="28" t="s">
        <v>4</v>
      </c>
      <c r="G5" s="73" t="s">
        <v>5</v>
      </c>
      <c r="H5" s="74" t="s">
        <v>171</v>
      </c>
      <c r="I5" s="74" t="s">
        <v>171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7" t="s">
        <v>165</v>
      </c>
      <c r="B6" s="29" t="s">
        <v>166</v>
      </c>
      <c r="C6" s="30">
        <v>43101</v>
      </c>
      <c r="D6" s="31">
        <v>0</v>
      </c>
      <c r="E6" s="31"/>
      <c r="F6" s="31">
        <v>0</v>
      </c>
      <c r="G6" s="73">
        <f t="shared" ref="G6:G14" si="0">SUM(C6:F6)</f>
        <v>43101</v>
      </c>
      <c r="H6" s="74">
        <v>48941</v>
      </c>
      <c r="I6" s="63">
        <v>47569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48" t="s">
        <v>43</v>
      </c>
      <c r="B7" s="33" t="s">
        <v>44</v>
      </c>
      <c r="C7" s="33">
        <v>7126</v>
      </c>
      <c r="D7" s="34">
        <v>0</v>
      </c>
      <c r="E7" s="34"/>
      <c r="F7" s="34">
        <v>0</v>
      </c>
      <c r="G7" s="75">
        <f t="shared" si="0"/>
        <v>7126</v>
      </c>
      <c r="H7" s="35">
        <v>7769</v>
      </c>
      <c r="I7" s="63">
        <v>7734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48" t="s">
        <v>140</v>
      </c>
      <c r="B8" s="33" t="s">
        <v>45</v>
      </c>
      <c r="C8" s="33">
        <v>17808</v>
      </c>
      <c r="D8" s="34">
        <v>0</v>
      </c>
      <c r="E8" s="34"/>
      <c r="F8" s="34">
        <v>0</v>
      </c>
      <c r="G8" s="73">
        <f t="shared" si="0"/>
        <v>17808</v>
      </c>
      <c r="H8" s="74">
        <v>27039</v>
      </c>
      <c r="I8" s="63">
        <v>23211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49" t="s">
        <v>141</v>
      </c>
      <c r="B9" s="33" t="s">
        <v>46</v>
      </c>
      <c r="C9" s="33">
        <v>5430</v>
      </c>
      <c r="D9" s="34">
        <v>0</v>
      </c>
      <c r="E9" s="34"/>
      <c r="F9" s="34">
        <v>0</v>
      </c>
      <c r="G9" s="75">
        <f t="shared" si="0"/>
        <v>5430</v>
      </c>
      <c r="H9" s="35">
        <v>5739</v>
      </c>
      <c r="I9" s="63">
        <v>3503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5">
      <c r="A10" s="50" t="s">
        <v>320</v>
      </c>
      <c r="B10" s="37" t="s">
        <v>321</v>
      </c>
      <c r="C10" s="33"/>
      <c r="D10" s="34"/>
      <c r="E10" s="34"/>
      <c r="F10" s="34"/>
      <c r="G10" s="75"/>
      <c r="H10" s="119">
        <v>2658</v>
      </c>
      <c r="I10" s="115">
        <v>2542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5">
      <c r="A11" s="50" t="s">
        <v>47</v>
      </c>
      <c r="B11" s="37" t="s">
        <v>48</v>
      </c>
      <c r="C11" s="37">
        <v>2884</v>
      </c>
      <c r="D11" s="38"/>
      <c r="E11" s="38"/>
      <c r="F11" s="38"/>
      <c r="G11" s="76">
        <f t="shared" si="0"/>
        <v>2884</v>
      </c>
      <c r="H11" s="89">
        <v>2884</v>
      </c>
      <c r="I11" s="44">
        <v>1685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5.5" customHeight="1" x14ac:dyDescent="0.25">
      <c r="A12" s="50" t="s">
        <v>49</v>
      </c>
      <c r="B12" s="37" t="s">
        <v>50</v>
      </c>
      <c r="C12" s="37"/>
      <c r="D12" s="38"/>
      <c r="E12" s="38"/>
      <c r="F12" s="38"/>
      <c r="G12" s="76">
        <f t="shared" si="0"/>
        <v>0</v>
      </c>
      <c r="H12" s="89">
        <v>0</v>
      </c>
      <c r="I12" s="4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" customHeight="1" x14ac:dyDescent="0.25">
      <c r="A13" s="50" t="s">
        <v>51</v>
      </c>
      <c r="B13" s="37" t="s">
        <v>54</v>
      </c>
      <c r="C13" s="37">
        <v>0</v>
      </c>
      <c r="D13" s="38"/>
      <c r="E13" s="38"/>
      <c r="F13" s="38"/>
      <c r="G13" s="76">
        <f t="shared" si="0"/>
        <v>0</v>
      </c>
      <c r="H13" s="89">
        <v>110</v>
      </c>
      <c r="I13" s="44">
        <v>110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51" t="s">
        <v>53</v>
      </c>
      <c r="B14" s="37" t="s">
        <v>295</v>
      </c>
      <c r="C14" s="37">
        <v>200</v>
      </c>
      <c r="D14" s="38"/>
      <c r="E14" s="38"/>
      <c r="F14" s="38"/>
      <c r="G14" s="77">
        <f t="shared" si="0"/>
        <v>200</v>
      </c>
      <c r="H14" s="90">
        <v>200</v>
      </c>
      <c r="I14" s="4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" customHeight="1" x14ac:dyDescent="0.25">
      <c r="A15" s="49" t="s">
        <v>142</v>
      </c>
      <c r="B15" s="33" t="s">
        <v>55</v>
      </c>
      <c r="C15" s="33">
        <v>3084</v>
      </c>
      <c r="D15" s="34">
        <f>SUM(D11:D14)</f>
        <v>0</v>
      </c>
      <c r="E15" s="34"/>
      <c r="F15" s="34">
        <f>SUM(F11:F14)</f>
        <v>0</v>
      </c>
      <c r="G15" s="78">
        <f>SUM(G11:G14)</f>
        <v>3084</v>
      </c>
      <c r="H15" s="91">
        <f>H10+H11+H12+H13+H14</f>
        <v>5852</v>
      </c>
      <c r="I15" s="63">
        <f>I10+I11+I12+I13+I14</f>
        <v>4337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A16" s="52" t="s">
        <v>56</v>
      </c>
      <c r="B16" s="37" t="s">
        <v>57</v>
      </c>
      <c r="C16" s="37"/>
      <c r="D16" s="38"/>
      <c r="E16" s="38"/>
      <c r="F16" s="38"/>
      <c r="G16" s="79"/>
      <c r="H16" s="187">
        <v>800</v>
      </c>
      <c r="I16" s="44">
        <v>755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5">
      <c r="A17" s="52" t="s">
        <v>58</v>
      </c>
      <c r="B17" s="37" t="s">
        <v>61</v>
      </c>
      <c r="C17" s="37">
        <v>0</v>
      </c>
      <c r="D17" s="38"/>
      <c r="E17" s="38"/>
      <c r="F17" s="38"/>
      <c r="G17" s="79">
        <f>SUM(C17:F17)</f>
        <v>0</v>
      </c>
      <c r="H17" s="92">
        <v>47</v>
      </c>
      <c r="I17" s="44">
        <v>46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5">
      <c r="A18" s="52" t="s">
        <v>60</v>
      </c>
      <c r="B18" s="37" t="s">
        <v>61</v>
      </c>
      <c r="C18" s="37"/>
      <c r="D18" s="38"/>
      <c r="E18" s="38"/>
      <c r="F18" s="38"/>
      <c r="G18" s="79"/>
      <c r="H18" s="92">
        <v>9520</v>
      </c>
      <c r="I18" s="44">
        <v>2312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5">
      <c r="A19" s="52" t="s">
        <v>62</v>
      </c>
      <c r="B19" s="37" t="s">
        <v>63</v>
      </c>
      <c r="C19" s="37"/>
      <c r="D19" s="38"/>
      <c r="E19" s="38"/>
      <c r="F19" s="38"/>
      <c r="G19" s="79">
        <f>C19</f>
        <v>0</v>
      </c>
      <c r="H19" s="92">
        <v>9520</v>
      </c>
      <c r="I19" s="44">
        <v>2312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5">
      <c r="A20" s="53" t="s">
        <v>64</v>
      </c>
      <c r="B20" s="37" t="s">
        <v>65</v>
      </c>
      <c r="C20" s="37"/>
      <c r="D20" s="38"/>
      <c r="E20" s="38"/>
      <c r="F20" s="38"/>
      <c r="G20" s="80">
        <f>SUM(C20:F20)</f>
        <v>0</v>
      </c>
      <c r="H20" s="37">
        <v>2850</v>
      </c>
      <c r="I20" s="44">
        <v>840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25">
      <c r="A21" s="54" t="s">
        <v>143</v>
      </c>
      <c r="B21" s="33" t="s">
        <v>66</v>
      </c>
      <c r="C21" s="33">
        <f>SUM(C16:C20)</f>
        <v>0</v>
      </c>
      <c r="D21" s="34">
        <f>SUM(D16:D20)</f>
        <v>0</v>
      </c>
      <c r="E21" s="34"/>
      <c r="F21" s="34">
        <f>SUM(F16:F20)</f>
        <v>0</v>
      </c>
      <c r="G21" s="81">
        <f>SUM(G16:G20)</f>
        <v>0</v>
      </c>
      <c r="H21" s="81">
        <v>13217</v>
      </c>
      <c r="I21" s="63">
        <f>I16+I17+I19+I20</f>
        <v>3953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" customHeight="1" x14ac:dyDescent="0.25">
      <c r="A22" s="93" t="s">
        <v>67</v>
      </c>
      <c r="B22" s="37" t="s">
        <v>68</v>
      </c>
      <c r="C22" s="37"/>
      <c r="D22" s="38"/>
      <c r="E22" s="38"/>
      <c r="F22" s="38"/>
      <c r="G22" s="76">
        <f>SUM(C22:F22)</f>
        <v>0</v>
      </c>
      <c r="H22" s="89">
        <v>800</v>
      </c>
      <c r="I22" s="4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50" t="s">
        <v>69</v>
      </c>
      <c r="B23" s="37" t="s">
        <v>70</v>
      </c>
      <c r="C23" s="37"/>
      <c r="D23" s="38"/>
      <c r="E23" s="38"/>
      <c r="F23" s="38"/>
      <c r="G23" s="82"/>
      <c r="H23" s="93"/>
      <c r="I23" s="4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5">
      <c r="A24" s="50" t="s">
        <v>71</v>
      </c>
      <c r="B24" s="37" t="s">
        <v>72</v>
      </c>
      <c r="C24" s="37"/>
      <c r="D24" s="38"/>
      <c r="E24" s="38"/>
      <c r="F24" s="38"/>
      <c r="G24" s="76">
        <f>SUM(C24:F24)</f>
        <v>0</v>
      </c>
      <c r="H24" s="89">
        <v>200</v>
      </c>
      <c r="I24" s="4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5">
      <c r="A25" s="49" t="s">
        <v>144</v>
      </c>
      <c r="B25" s="33" t="s">
        <v>73</v>
      </c>
      <c r="C25" s="33">
        <f>SUM(C22:C24)</f>
        <v>0</v>
      </c>
      <c r="D25" s="34">
        <f>SUM(D22:D24)</f>
        <v>0</v>
      </c>
      <c r="E25" s="34"/>
      <c r="F25" s="34">
        <f>SUM(F22:F24)</f>
        <v>0</v>
      </c>
      <c r="G25" s="78">
        <f>SUM(G22:G24)</f>
        <v>0</v>
      </c>
      <c r="H25" s="91">
        <f>H22+H24</f>
        <v>1000</v>
      </c>
      <c r="I25" s="63">
        <f>I22+I24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5">
      <c r="A26" s="50" t="s">
        <v>296</v>
      </c>
      <c r="B26" s="37" t="s">
        <v>297</v>
      </c>
      <c r="C26" s="37"/>
      <c r="D26" s="38"/>
      <c r="E26" s="38"/>
      <c r="F26" s="38"/>
      <c r="G26" s="76">
        <f>SUM(C26:F26)</f>
        <v>0</v>
      </c>
      <c r="H26" s="89"/>
      <c r="I26" s="4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7.75" customHeight="1" x14ac:dyDescent="0.25">
      <c r="A27" s="50" t="s">
        <v>74</v>
      </c>
      <c r="B27" s="37" t="s">
        <v>75</v>
      </c>
      <c r="C27" s="37"/>
      <c r="D27" s="38"/>
      <c r="E27" s="38"/>
      <c r="F27" s="38"/>
      <c r="G27" s="76">
        <f>SUM(C27:F27)</f>
        <v>0</v>
      </c>
      <c r="H27" s="89"/>
      <c r="I27" s="4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" hidden="1" customHeight="1" x14ac:dyDescent="0.25">
      <c r="A28" s="50" t="s">
        <v>78</v>
      </c>
      <c r="B28" s="37" t="s">
        <v>298</v>
      </c>
      <c r="C28" s="37"/>
      <c r="D28" s="38"/>
      <c r="E28" s="38"/>
      <c r="F28" s="38"/>
      <c r="G28" s="76">
        <f>SUM(C28:F28)</f>
        <v>0</v>
      </c>
      <c r="H28" s="89"/>
      <c r="I28" s="44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" customHeight="1" x14ac:dyDescent="0.25">
      <c r="A29" s="49" t="s">
        <v>145</v>
      </c>
      <c r="B29" s="33" t="s">
        <v>80</v>
      </c>
      <c r="C29" s="33">
        <f>SUM(C26:C28)</f>
        <v>0</v>
      </c>
      <c r="D29" s="34">
        <f>SUM(D26:D28)</f>
        <v>0</v>
      </c>
      <c r="E29" s="34"/>
      <c r="F29" s="34">
        <f>SUM(F26:F28)</f>
        <v>0</v>
      </c>
      <c r="G29" s="78">
        <f>SUM(G26:G28)</f>
        <v>0</v>
      </c>
      <c r="H29" s="91">
        <f>H26+H27+H28</f>
        <v>0</v>
      </c>
      <c r="I29" s="63">
        <f>I26+I27+I28</f>
        <v>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" customHeight="1" x14ac:dyDescent="0.25">
      <c r="A30" s="54" t="s">
        <v>146</v>
      </c>
      <c r="B30" s="33" t="s">
        <v>81</v>
      </c>
      <c r="C30" s="33">
        <f>SUM(C6,C7,C8,C9,C15,C21,C29,C25)</f>
        <v>76549</v>
      </c>
      <c r="D30" s="34">
        <f>SUM(D6,D7,D8,D9,D15,D21,D25,D29)</f>
        <v>0</v>
      </c>
      <c r="E30" s="34"/>
      <c r="F30" s="34">
        <f>SUM(F6,F7,F8,F9,F15,F21,F25,F29)</f>
        <v>0</v>
      </c>
      <c r="G30" s="83">
        <f>SUM(G6,G7,G8,G9,G15,G21,G25,G29)</f>
        <v>76549</v>
      </c>
      <c r="H30" s="33">
        <f>H6+H7+H8+H9+H15+H21+H25+H29</f>
        <v>109557</v>
      </c>
      <c r="I30" s="63">
        <f>I6+I7+I8+I9+I15+I21+I25+I29</f>
        <v>90307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5">
      <c r="A31" s="49" t="s">
        <v>147</v>
      </c>
      <c r="B31" s="32" t="s">
        <v>139</v>
      </c>
      <c r="C31" s="32">
        <v>0</v>
      </c>
      <c r="D31" s="36">
        <v>0</v>
      </c>
      <c r="E31" s="36"/>
      <c r="F31" s="36">
        <v>0</v>
      </c>
      <c r="G31" s="84">
        <f>SUM(C31:F31)</f>
        <v>0</v>
      </c>
      <c r="H31" s="94">
        <v>0</v>
      </c>
      <c r="I31" s="44">
        <v>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25">
      <c r="A32" s="49" t="s">
        <v>174</v>
      </c>
      <c r="B32" s="32" t="s">
        <v>175</v>
      </c>
      <c r="C32" s="32">
        <v>1224</v>
      </c>
      <c r="D32" s="36"/>
      <c r="E32" s="36"/>
      <c r="F32" s="36"/>
      <c r="G32" s="84">
        <f>C32</f>
        <v>1224</v>
      </c>
      <c r="H32" s="94">
        <v>1224</v>
      </c>
      <c r="I32" s="44">
        <v>1224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25">
      <c r="A33" s="51" t="s">
        <v>167</v>
      </c>
      <c r="B33" s="43" t="s">
        <v>168</v>
      </c>
      <c r="C33" s="39"/>
      <c r="D33" s="40"/>
      <c r="E33" s="40"/>
      <c r="F33" s="40"/>
      <c r="G33" s="85">
        <f>SUM(C33:F33)</f>
        <v>0</v>
      </c>
      <c r="H33" s="39"/>
      <c r="I33" s="39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5">
      <c r="A34" s="55" t="s">
        <v>148</v>
      </c>
      <c r="B34" s="32" t="s">
        <v>138</v>
      </c>
      <c r="C34" s="32">
        <f>C32+C33</f>
        <v>1224</v>
      </c>
      <c r="D34" s="36">
        <f>SUM(D33)</f>
        <v>0</v>
      </c>
      <c r="E34" s="36"/>
      <c r="F34" s="36">
        <f>SUM(F33)</f>
        <v>0</v>
      </c>
      <c r="G34" s="86">
        <f>SUM(C34:F34)</f>
        <v>1224</v>
      </c>
      <c r="H34" s="43">
        <f>H31+H32+H33</f>
        <v>1224</v>
      </c>
      <c r="I34" s="63">
        <f>I31+I32+I33</f>
        <v>1224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x14ac:dyDescent="0.25">
      <c r="A35" s="55" t="s">
        <v>149</v>
      </c>
      <c r="B35" s="32" t="s">
        <v>137</v>
      </c>
      <c r="C35" s="32">
        <v>1224</v>
      </c>
      <c r="D35" s="36">
        <f>SUM(D30,D34)</f>
        <v>0</v>
      </c>
      <c r="E35" s="36"/>
      <c r="F35" s="36">
        <f>SUM(F31,F34)</f>
        <v>0</v>
      </c>
      <c r="G35" s="86">
        <f>G34</f>
        <v>1224</v>
      </c>
      <c r="H35" s="43">
        <f>H34</f>
        <v>1224</v>
      </c>
      <c r="I35" s="63">
        <f>I34</f>
        <v>1224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5">
      <c r="A36" s="56"/>
      <c r="B36" s="44"/>
      <c r="C36" s="44"/>
      <c r="D36" s="45"/>
      <c r="E36" s="45"/>
      <c r="F36" s="45"/>
      <c r="G36" s="87"/>
      <c r="H36" s="44"/>
      <c r="I36" s="44"/>
    </row>
    <row r="37" spans="1:26" ht="15.75" thickBot="1" x14ac:dyDescent="0.3">
      <c r="A37" s="57" t="s">
        <v>136</v>
      </c>
      <c r="B37" s="58"/>
      <c r="C37" s="59">
        <v>77773</v>
      </c>
      <c r="D37" s="60">
        <f>SUM(D30,D35)</f>
        <v>0</v>
      </c>
      <c r="E37" s="60"/>
      <c r="F37" s="60">
        <f>SUM(F30,F34)</f>
        <v>0</v>
      </c>
      <c r="G37" s="88">
        <f>SUM(G35,G30)</f>
        <v>77773</v>
      </c>
      <c r="H37" s="95">
        <f>H30+H35</f>
        <v>110781</v>
      </c>
      <c r="I37" s="63">
        <f>I30+I35</f>
        <v>91531</v>
      </c>
    </row>
  </sheetData>
  <mergeCells count="6">
    <mergeCell ref="A4:A5"/>
    <mergeCell ref="B4:B5"/>
    <mergeCell ref="A1:G1"/>
    <mergeCell ref="A2:G2"/>
    <mergeCell ref="F3:G3"/>
    <mergeCell ref="C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 melléklet az  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20"/>
    <col min="3" max="3" width="30.7109375" style="120" customWidth="1"/>
    <col min="4" max="4" width="15" style="120" customWidth="1"/>
    <col min="5" max="5" width="17.42578125" style="120" customWidth="1"/>
    <col min="6" max="16384" width="9.140625" style="120"/>
  </cols>
  <sheetData>
    <row r="2" spans="1:5" ht="18" x14ac:dyDescent="0.25">
      <c r="A2" s="283" t="s">
        <v>223</v>
      </c>
      <c r="B2" s="283"/>
      <c r="C2" s="283"/>
      <c r="D2" s="283"/>
      <c r="E2" s="283"/>
    </row>
    <row r="3" spans="1:5" ht="18" x14ac:dyDescent="0.25">
      <c r="A3" s="283" t="s">
        <v>222</v>
      </c>
      <c r="B3" s="283"/>
      <c r="C3" s="283"/>
      <c r="D3" s="283"/>
      <c r="E3" s="283"/>
    </row>
    <row r="4" spans="1:5" ht="18" x14ac:dyDescent="0.25">
      <c r="A4" s="130"/>
      <c r="B4" s="130"/>
      <c r="C4" s="130"/>
      <c r="D4" s="130"/>
      <c r="E4" s="130"/>
    </row>
    <row r="5" spans="1:5" x14ac:dyDescent="0.2">
      <c r="E5" s="129" t="s">
        <v>221</v>
      </c>
    </row>
    <row r="6" spans="1:5" x14ac:dyDescent="0.2">
      <c r="E6" s="129"/>
    </row>
    <row r="7" spans="1:5" ht="15.75" x14ac:dyDescent="0.25">
      <c r="D7" s="128"/>
      <c r="E7" s="128" t="s">
        <v>220</v>
      </c>
    </row>
    <row r="9" spans="1:5" ht="15" x14ac:dyDescent="0.2">
      <c r="A9" s="122" t="s">
        <v>219</v>
      </c>
      <c r="B9" s="123"/>
      <c r="C9" s="123"/>
      <c r="D9" s="123"/>
      <c r="E9" s="123">
        <v>36791</v>
      </c>
    </row>
    <row r="10" spans="1:5" ht="15" x14ac:dyDescent="0.2">
      <c r="A10" s="122" t="s">
        <v>218</v>
      </c>
      <c r="B10" s="123"/>
      <c r="C10" s="123"/>
      <c r="D10" s="123"/>
      <c r="E10" s="123">
        <v>12692</v>
      </c>
    </row>
    <row r="11" spans="1:5" ht="15" x14ac:dyDescent="0.2">
      <c r="A11" s="122" t="s">
        <v>217</v>
      </c>
      <c r="B11" s="123"/>
      <c r="C11" s="123"/>
      <c r="D11" s="123"/>
      <c r="E11" s="123">
        <v>10952</v>
      </c>
    </row>
    <row r="12" spans="1:5" ht="15.75" x14ac:dyDescent="0.25">
      <c r="A12" s="121" t="s">
        <v>216</v>
      </c>
      <c r="B12" s="123"/>
      <c r="C12" s="123"/>
      <c r="D12" s="123"/>
      <c r="E12" s="121">
        <v>60435</v>
      </c>
    </row>
    <row r="13" spans="1:5" ht="15" x14ac:dyDescent="0.2">
      <c r="A13" s="122" t="s">
        <v>215</v>
      </c>
      <c r="B13" s="123"/>
      <c r="C13" s="123"/>
      <c r="D13" s="123"/>
      <c r="E13" s="123">
        <v>0</v>
      </c>
    </row>
    <row r="14" spans="1:5" ht="15" x14ac:dyDescent="0.2">
      <c r="A14" s="122" t="s">
        <v>214</v>
      </c>
      <c r="B14" s="123"/>
      <c r="C14" s="123"/>
      <c r="D14" s="123"/>
      <c r="E14" s="123">
        <v>0</v>
      </c>
    </row>
    <row r="15" spans="1:5" ht="15.75" x14ac:dyDescent="0.25">
      <c r="A15" s="121" t="s">
        <v>213</v>
      </c>
      <c r="B15" s="123"/>
      <c r="C15" s="123"/>
      <c r="D15" s="123"/>
      <c r="E15" s="121">
        <v>0</v>
      </c>
    </row>
    <row r="16" spans="1:5" ht="15" x14ac:dyDescent="0.2">
      <c r="A16" s="122" t="s">
        <v>212</v>
      </c>
      <c r="B16" s="123"/>
      <c r="C16" s="123"/>
      <c r="D16" s="123"/>
      <c r="E16" s="123">
        <v>203034</v>
      </c>
    </row>
    <row r="17" spans="1:5" ht="15" x14ac:dyDescent="0.2">
      <c r="A17" s="122" t="s">
        <v>211</v>
      </c>
      <c r="B17" s="123"/>
      <c r="C17" s="123"/>
      <c r="D17" s="123"/>
      <c r="E17" s="123">
        <v>85202</v>
      </c>
    </row>
    <row r="18" spans="1:5" ht="15" x14ac:dyDescent="0.2">
      <c r="A18" s="122" t="s">
        <v>210</v>
      </c>
      <c r="B18" s="123"/>
      <c r="C18" s="123"/>
      <c r="D18" s="123"/>
      <c r="E18" s="123">
        <v>15632</v>
      </c>
    </row>
    <row r="19" spans="1:5" ht="15.75" x14ac:dyDescent="0.25">
      <c r="A19" s="121" t="s">
        <v>209</v>
      </c>
      <c r="B19" s="123"/>
      <c r="C19" s="123"/>
      <c r="D19" s="124"/>
      <c r="E19" s="124">
        <v>303868</v>
      </c>
    </row>
    <row r="20" spans="1:5" ht="15" x14ac:dyDescent="0.2">
      <c r="A20" s="122" t="s">
        <v>208</v>
      </c>
      <c r="B20" s="123"/>
      <c r="C20" s="123"/>
      <c r="D20" s="123"/>
      <c r="E20" s="123">
        <v>34522</v>
      </c>
    </row>
    <row r="21" spans="1:5" ht="15" x14ac:dyDescent="0.2">
      <c r="A21" s="122" t="s">
        <v>207</v>
      </c>
      <c r="B21" s="123"/>
      <c r="C21" s="123"/>
      <c r="D21" s="123"/>
      <c r="E21" s="123">
        <v>50235</v>
      </c>
    </row>
    <row r="22" spans="1:5" ht="15" x14ac:dyDescent="0.2">
      <c r="A22" s="122" t="s">
        <v>206</v>
      </c>
      <c r="B22" s="123"/>
      <c r="C22" s="123"/>
      <c r="D22" s="123"/>
      <c r="E22" s="123">
        <v>0</v>
      </c>
    </row>
    <row r="23" spans="1:5" ht="15.75" x14ac:dyDescent="0.25">
      <c r="A23" s="122" t="s">
        <v>205</v>
      </c>
      <c r="B23" s="127"/>
      <c r="C23" s="127"/>
      <c r="D23" s="126"/>
      <c r="E23" s="125">
        <v>0</v>
      </c>
    </row>
    <row r="24" spans="1:5" ht="15.75" x14ac:dyDescent="0.25">
      <c r="A24" s="121" t="s">
        <v>204</v>
      </c>
      <c r="B24" s="123"/>
      <c r="C24" s="123"/>
      <c r="D24" s="123"/>
      <c r="E24" s="121">
        <v>84757</v>
      </c>
    </row>
    <row r="25" spans="1:5" ht="15" x14ac:dyDescent="0.2">
      <c r="A25" s="122" t="s">
        <v>203</v>
      </c>
      <c r="B25" s="123"/>
      <c r="C25" s="123"/>
      <c r="D25" s="124"/>
      <c r="E25" s="124">
        <v>117365</v>
      </c>
    </row>
    <row r="26" spans="1:5" ht="15" x14ac:dyDescent="0.2">
      <c r="A26" s="122" t="s">
        <v>202</v>
      </c>
      <c r="B26" s="123"/>
      <c r="C26" s="123"/>
      <c r="D26" s="123"/>
      <c r="E26" s="123">
        <v>18882</v>
      </c>
    </row>
    <row r="27" spans="1:5" ht="15" x14ac:dyDescent="0.2">
      <c r="A27" s="122" t="s">
        <v>201</v>
      </c>
      <c r="B27" s="123"/>
      <c r="C27" s="123"/>
      <c r="D27" s="123"/>
      <c r="E27" s="123">
        <v>29614</v>
      </c>
    </row>
    <row r="28" spans="1:5" ht="15.75" x14ac:dyDescent="0.25">
      <c r="A28" s="121" t="s">
        <v>200</v>
      </c>
      <c r="E28" s="121">
        <v>165861</v>
      </c>
    </row>
    <row r="29" spans="1:5" ht="15.75" x14ac:dyDescent="0.25">
      <c r="A29" s="121" t="s">
        <v>199</v>
      </c>
      <c r="E29" s="121">
        <v>50974</v>
      </c>
    </row>
    <row r="30" spans="1:5" ht="15.75" x14ac:dyDescent="0.25">
      <c r="A30" s="121" t="s">
        <v>198</v>
      </c>
      <c r="E30" s="121">
        <v>126671</v>
      </c>
    </row>
    <row r="31" spans="1:5" ht="15.75" x14ac:dyDescent="0.25">
      <c r="A31" s="121" t="s">
        <v>197</v>
      </c>
      <c r="E31" s="121">
        <v>-63960</v>
      </c>
    </row>
    <row r="32" spans="1:5" ht="15" x14ac:dyDescent="0.2">
      <c r="A32" s="122" t="s">
        <v>196</v>
      </c>
      <c r="E32" s="122">
        <v>0</v>
      </c>
    </row>
    <row r="33" spans="1:5" ht="15" x14ac:dyDescent="0.2">
      <c r="A33" s="122" t="s">
        <v>195</v>
      </c>
      <c r="E33" s="122">
        <v>73</v>
      </c>
    </row>
    <row r="34" spans="1:5" ht="15" x14ac:dyDescent="0.2">
      <c r="A34" s="122" t="s">
        <v>194</v>
      </c>
      <c r="E34" s="122">
        <v>0</v>
      </c>
    </row>
    <row r="35" spans="1:5" ht="15" x14ac:dyDescent="0.2">
      <c r="A35" s="122" t="s">
        <v>193</v>
      </c>
      <c r="E35" s="122">
        <v>0</v>
      </c>
    </row>
    <row r="36" spans="1:5" ht="15.75" x14ac:dyDescent="0.25">
      <c r="A36" s="121" t="s">
        <v>192</v>
      </c>
      <c r="E36" s="121">
        <v>73</v>
      </c>
    </row>
    <row r="37" spans="1:5" ht="15" x14ac:dyDescent="0.2">
      <c r="A37" s="122" t="s">
        <v>191</v>
      </c>
      <c r="E37" s="122">
        <v>0</v>
      </c>
    </row>
    <row r="38" spans="1:5" ht="15" x14ac:dyDescent="0.2">
      <c r="A38" s="122" t="s">
        <v>190</v>
      </c>
      <c r="E38" s="122">
        <v>0</v>
      </c>
    </row>
    <row r="39" spans="1:5" ht="15" x14ac:dyDescent="0.2">
      <c r="A39" s="122" t="s">
        <v>189</v>
      </c>
      <c r="E39" s="122">
        <v>0</v>
      </c>
    </row>
    <row r="40" spans="1:5" ht="15" x14ac:dyDescent="0.2">
      <c r="A40" s="122" t="s">
        <v>188</v>
      </c>
      <c r="E40" s="122">
        <v>0</v>
      </c>
    </row>
    <row r="41" spans="1:5" ht="15.75" x14ac:dyDescent="0.25">
      <c r="A41" s="121" t="s">
        <v>187</v>
      </c>
      <c r="E41" s="121">
        <v>0</v>
      </c>
    </row>
    <row r="42" spans="1:5" ht="15.75" x14ac:dyDescent="0.25">
      <c r="A42" s="121" t="s">
        <v>186</v>
      </c>
      <c r="E42" s="121">
        <v>73</v>
      </c>
    </row>
    <row r="43" spans="1:5" ht="15.75" x14ac:dyDescent="0.25">
      <c r="A43" s="121" t="s">
        <v>185</v>
      </c>
      <c r="E43" s="121">
        <v>-63887</v>
      </c>
    </row>
    <row r="44" spans="1:5" ht="15" x14ac:dyDescent="0.2">
      <c r="A44" s="122" t="s">
        <v>184</v>
      </c>
      <c r="E44" s="122">
        <v>7556</v>
      </c>
    </row>
    <row r="45" spans="1:5" ht="15" x14ac:dyDescent="0.2">
      <c r="A45" s="122" t="s">
        <v>183</v>
      </c>
      <c r="E45" s="122">
        <v>0</v>
      </c>
    </row>
    <row r="46" spans="1:5" ht="15.75" x14ac:dyDescent="0.25">
      <c r="A46" s="121" t="s">
        <v>182</v>
      </c>
      <c r="E46" s="121">
        <v>7556</v>
      </c>
    </row>
    <row r="47" spans="1:5" ht="15.75" x14ac:dyDescent="0.25">
      <c r="A47" s="121" t="s">
        <v>181</v>
      </c>
      <c r="E47" s="121">
        <v>2602</v>
      </c>
    </row>
    <row r="48" spans="1:5" ht="15.75" x14ac:dyDescent="0.25">
      <c r="A48" s="121" t="s">
        <v>180</v>
      </c>
      <c r="E48" s="121">
        <v>4954</v>
      </c>
    </row>
    <row r="49" spans="1:5" ht="15.75" x14ac:dyDescent="0.25">
      <c r="A49" s="121" t="s">
        <v>179</v>
      </c>
      <c r="E49" s="121">
        <v>-58933</v>
      </c>
    </row>
    <row r="50" spans="1:5" ht="15.75" x14ac:dyDescent="0.25">
      <c r="A50" s="121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view="pageLayout" topLeftCell="F1" zoomScaleNormal="100" workbookViewId="0">
      <selection activeCell="A2" sqref="A2:E2"/>
    </sheetView>
  </sheetViews>
  <sheetFormatPr defaultRowHeight="12.75" x14ac:dyDescent="0.2"/>
  <cols>
    <col min="1" max="1" width="9.140625" style="120"/>
    <col min="2" max="2" width="9.140625" style="120" customWidth="1"/>
    <col min="3" max="3" width="30.7109375" style="120" customWidth="1"/>
    <col min="4" max="4" width="15" style="120" customWidth="1"/>
    <col min="5" max="5" width="17.42578125" style="120" customWidth="1"/>
    <col min="6" max="16384" width="9.140625" style="120"/>
  </cols>
  <sheetData>
    <row r="2" spans="1:5" ht="18" x14ac:dyDescent="0.25">
      <c r="A2" s="283" t="s">
        <v>340</v>
      </c>
      <c r="B2" s="283"/>
      <c r="C2" s="283"/>
      <c r="D2" s="283"/>
      <c r="E2" s="283"/>
    </row>
    <row r="3" spans="1:5" ht="18" x14ac:dyDescent="0.25">
      <c r="A3" s="283" t="s">
        <v>339</v>
      </c>
      <c r="B3" s="283"/>
      <c r="C3" s="283"/>
      <c r="D3" s="283"/>
      <c r="E3" s="283"/>
    </row>
    <row r="4" spans="1:5" ht="18" x14ac:dyDescent="0.25">
      <c r="A4" s="130"/>
      <c r="B4" s="130"/>
      <c r="C4" s="130"/>
      <c r="D4" s="130"/>
      <c r="E4" s="130"/>
    </row>
    <row r="5" spans="1:5" x14ac:dyDescent="0.2">
      <c r="E5" s="129" t="s">
        <v>221</v>
      </c>
    </row>
    <row r="6" spans="1:5" x14ac:dyDescent="0.2">
      <c r="E6" s="129"/>
    </row>
    <row r="7" spans="1:5" ht="15.75" x14ac:dyDescent="0.25">
      <c r="D7" s="128"/>
      <c r="E7" s="128" t="s">
        <v>220</v>
      </c>
    </row>
    <row r="9" spans="1:5" ht="15" x14ac:dyDescent="0.2">
      <c r="A9" s="122" t="s">
        <v>219</v>
      </c>
      <c r="B9" s="123"/>
      <c r="C9" s="123"/>
      <c r="D9" s="123"/>
      <c r="E9" s="123">
        <v>4349</v>
      </c>
    </row>
    <row r="10" spans="1:5" ht="15" x14ac:dyDescent="0.2">
      <c r="A10" s="122" t="s">
        <v>218</v>
      </c>
      <c r="B10" s="123"/>
      <c r="C10" s="123"/>
      <c r="D10" s="123"/>
      <c r="E10" s="123">
        <v>2131</v>
      </c>
    </row>
    <row r="11" spans="1:5" ht="15" x14ac:dyDescent="0.2">
      <c r="A11" s="122" t="s">
        <v>217</v>
      </c>
      <c r="B11" s="123"/>
      <c r="C11" s="123"/>
      <c r="D11" s="123"/>
      <c r="E11" s="123"/>
    </row>
    <row r="12" spans="1:5" ht="15.75" x14ac:dyDescent="0.25">
      <c r="A12" s="121" t="s">
        <v>216</v>
      </c>
      <c r="B12" s="123"/>
      <c r="C12" s="123"/>
      <c r="D12" s="123"/>
      <c r="E12" s="121">
        <f>E9+E10+E11</f>
        <v>6480</v>
      </c>
    </row>
    <row r="13" spans="1:5" ht="15" x14ac:dyDescent="0.2">
      <c r="A13" s="122" t="s">
        <v>212</v>
      </c>
      <c r="B13" s="123"/>
      <c r="C13" s="123"/>
      <c r="D13" s="123"/>
      <c r="E13" s="123">
        <v>39386</v>
      </c>
    </row>
    <row r="14" spans="1:5" ht="15" x14ac:dyDescent="0.2">
      <c r="A14" s="122" t="s">
        <v>211</v>
      </c>
      <c r="B14" s="123"/>
      <c r="C14" s="123"/>
      <c r="D14" s="123"/>
      <c r="E14" s="123">
        <v>40644</v>
      </c>
    </row>
    <row r="15" spans="1:5" ht="15" x14ac:dyDescent="0.2">
      <c r="A15" s="122" t="s">
        <v>210</v>
      </c>
      <c r="B15" s="123"/>
      <c r="C15" s="123"/>
      <c r="D15" s="123"/>
      <c r="E15" s="123">
        <v>2961</v>
      </c>
    </row>
    <row r="16" spans="1:5" ht="15" x14ac:dyDescent="0.2">
      <c r="A16" s="122" t="s">
        <v>336</v>
      </c>
      <c r="B16" s="123"/>
      <c r="C16" s="123"/>
      <c r="D16" s="123"/>
      <c r="E16" s="123">
        <v>2937</v>
      </c>
    </row>
    <row r="17" spans="1:5" ht="15.75" x14ac:dyDescent="0.25">
      <c r="A17" s="121" t="s">
        <v>209</v>
      </c>
      <c r="B17" s="123"/>
      <c r="C17" s="123"/>
      <c r="D17" s="124"/>
      <c r="E17" s="128">
        <f>E13+E14+E15+E16</f>
        <v>85928</v>
      </c>
    </row>
    <row r="18" spans="1:5" ht="15" x14ac:dyDescent="0.2">
      <c r="A18" s="122" t="s">
        <v>337</v>
      </c>
      <c r="B18" s="123"/>
      <c r="C18" s="123"/>
      <c r="D18" s="123"/>
      <c r="E18" s="123">
        <v>9262</v>
      </c>
    </row>
    <row r="19" spans="1:5" ht="15" x14ac:dyDescent="0.2">
      <c r="A19" s="122" t="s">
        <v>338</v>
      </c>
      <c r="B19" s="123"/>
      <c r="C19" s="123"/>
      <c r="D19" s="123"/>
      <c r="E19" s="123">
        <v>7646</v>
      </c>
    </row>
    <row r="20" spans="1:5" ht="15" x14ac:dyDescent="0.2">
      <c r="A20" s="122" t="s">
        <v>206</v>
      </c>
      <c r="B20" s="123"/>
      <c r="C20" s="123"/>
      <c r="D20" s="123"/>
      <c r="E20" s="123">
        <v>0</v>
      </c>
    </row>
    <row r="21" spans="1:5" ht="15.75" x14ac:dyDescent="0.25">
      <c r="A21" s="122" t="s">
        <v>205</v>
      </c>
      <c r="B21" s="127"/>
      <c r="C21" s="127"/>
      <c r="D21" s="126"/>
      <c r="E21" s="125">
        <v>0</v>
      </c>
    </row>
    <row r="22" spans="1:5" ht="15.75" x14ac:dyDescent="0.25">
      <c r="A22" s="121" t="s">
        <v>204</v>
      </c>
      <c r="B22" s="123"/>
      <c r="C22" s="123"/>
      <c r="D22" s="123"/>
      <c r="E22" s="121">
        <f>E18+E19+E20+E21</f>
        <v>16908</v>
      </c>
    </row>
    <row r="23" spans="1:5" ht="15" x14ac:dyDescent="0.2">
      <c r="A23" s="122" t="s">
        <v>203</v>
      </c>
      <c r="B23" s="123"/>
      <c r="C23" s="123"/>
      <c r="D23" s="124"/>
      <c r="E23" s="124">
        <v>44101</v>
      </c>
    </row>
    <row r="24" spans="1:5" ht="15" x14ac:dyDescent="0.2">
      <c r="A24" s="122" t="s">
        <v>202</v>
      </c>
      <c r="B24" s="123"/>
      <c r="C24" s="123"/>
      <c r="D24" s="123"/>
      <c r="E24" s="123">
        <v>4085</v>
      </c>
    </row>
    <row r="25" spans="1:5" ht="15" x14ac:dyDescent="0.2">
      <c r="A25" s="122" t="s">
        <v>201</v>
      </c>
      <c r="B25" s="123"/>
      <c r="C25" s="123"/>
      <c r="D25" s="123"/>
      <c r="E25" s="123">
        <v>7527</v>
      </c>
    </row>
    <row r="26" spans="1:5" ht="15.75" x14ac:dyDescent="0.25">
      <c r="A26" s="121" t="s">
        <v>200</v>
      </c>
      <c r="E26" s="121">
        <f>E23+E24+E25</f>
        <v>55713</v>
      </c>
    </row>
    <row r="27" spans="1:5" ht="15.75" x14ac:dyDescent="0.25">
      <c r="A27" s="121" t="s">
        <v>199</v>
      </c>
      <c r="E27" s="121">
        <v>6206</v>
      </c>
    </row>
    <row r="28" spans="1:5" ht="15.75" x14ac:dyDescent="0.25">
      <c r="A28" s="121" t="s">
        <v>198</v>
      </c>
      <c r="E28" s="121">
        <v>13842</v>
      </c>
    </row>
    <row r="29" spans="1:5" ht="15.75" x14ac:dyDescent="0.25">
      <c r="A29" s="121" t="s">
        <v>197</v>
      </c>
      <c r="E29" s="121">
        <v>-262</v>
      </c>
    </row>
    <row r="30" spans="1:5" ht="15" x14ac:dyDescent="0.2">
      <c r="A30" s="122" t="s">
        <v>196</v>
      </c>
      <c r="E30" s="122">
        <v>0</v>
      </c>
    </row>
    <row r="31" spans="1:5" ht="15" x14ac:dyDescent="0.2">
      <c r="A31" s="122" t="s">
        <v>195</v>
      </c>
      <c r="E31" s="122">
        <v>0</v>
      </c>
    </row>
    <row r="32" spans="1:5" ht="15" x14ac:dyDescent="0.2">
      <c r="A32" s="122" t="s">
        <v>194</v>
      </c>
      <c r="E32" s="122">
        <v>0</v>
      </c>
    </row>
    <row r="33" spans="1:5" ht="15" x14ac:dyDescent="0.2">
      <c r="A33" s="122" t="s">
        <v>193</v>
      </c>
      <c r="E33" s="122">
        <v>0</v>
      </c>
    </row>
    <row r="34" spans="1:5" ht="15.75" x14ac:dyDescent="0.25">
      <c r="A34" s="121" t="s">
        <v>192</v>
      </c>
      <c r="E34" s="121">
        <f>E31</f>
        <v>0</v>
      </c>
    </row>
    <row r="35" spans="1:5" ht="15" x14ac:dyDescent="0.2">
      <c r="A35" s="122" t="s">
        <v>191</v>
      </c>
      <c r="E35" s="122">
        <v>0</v>
      </c>
    </row>
    <row r="36" spans="1:5" ht="15" x14ac:dyDescent="0.2">
      <c r="A36" s="122" t="s">
        <v>190</v>
      </c>
      <c r="E36" s="122">
        <v>0</v>
      </c>
    </row>
    <row r="37" spans="1:5" ht="15" x14ac:dyDescent="0.2">
      <c r="A37" s="122" t="s">
        <v>189</v>
      </c>
      <c r="E37" s="122">
        <v>0</v>
      </c>
    </row>
    <row r="38" spans="1:5" ht="15" x14ac:dyDescent="0.2">
      <c r="A38" s="122" t="s">
        <v>188</v>
      </c>
      <c r="E38" s="122">
        <v>0</v>
      </c>
    </row>
    <row r="39" spans="1:5" ht="15.75" x14ac:dyDescent="0.25">
      <c r="A39" s="121" t="s">
        <v>187</v>
      </c>
      <c r="E39" s="121">
        <f>E36+E37</f>
        <v>0</v>
      </c>
    </row>
    <row r="40" spans="1:5" ht="15.75" x14ac:dyDescent="0.25">
      <c r="A40" s="121" t="s">
        <v>186</v>
      </c>
      <c r="E40" s="121">
        <f>E34-E39</f>
        <v>0</v>
      </c>
    </row>
    <row r="41" spans="1:5" ht="15.75" x14ac:dyDescent="0.25">
      <c r="A41" s="121" t="s">
        <v>322</v>
      </c>
      <c r="E41" s="121">
        <f>E29+E40</f>
        <v>-262</v>
      </c>
    </row>
    <row r="42" spans="1:5" ht="15" x14ac:dyDescent="0.2">
      <c r="A42" s="122"/>
      <c r="E42" s="122"/>
    </row>
    <row r="43" spans="1:5" ht="15" x14ac:dyDescent="0.2">
      <c r="A43" s="122"/>
      <c r="E43" s="122"/>
    </row>
    <row r="44" spans="1:5" ht="15.75" x14ac:dyDescent="0.25">
      <c r="A44" s="121"/>
      <c r="E44" s="121"/>
    </row>
    <row r="45" spans="1:5" ht="15.75" x14ac:dyDescent="0.25">
      <c r="A45" s="121"/>
      <c r="E45" s="121"/>
    </row>
    <row r="46" spans="1:5" ht="15.75" x14ac:dyDescent="0.25">
      <c r="A46" s="121"/>
      <c r="E46" s="121"/>
    </row>
    <row r="47" spans="1:5" ht="15.75" x14ac:dyDescent="0.25">
      <c r="A47" s="121"/>
      <c r="E47" s="121"/>
    </row>
    <row r="48" spans="1:5" ht="15.75" x14ac:dyDescent="0.25">
      <c r="A48" s="121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az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4"/>
  <sheetViews>
    <sheetView topLeftCell="A4" workbookViewId="0">
      <selection activeCell="D7" sqref="D7"/>
    </sheetView>
  </sheetViews>
  <sheetFormatPr defaultRowHeight="15" x14ac:dyDescent="0.25"/>
  <cols>
    <col min="1" max="1" width="59.5703125" customWidth="1"/>
    <col min="2" max="3" width="18.7109375" customWidth="1"/>
    <col min="4" max="4" width="10" customWidth="1"/>
    <col min="5" max="5" width="11.42578125" customWidth="1"/>
    <col min="6" max="6" width="25.28515625" customWidth="1"/>
    <col min="7" max="7" width="12.28515625" customWidth="1"/>
  </cols>
  <sheetData>
    <row r="2" spans="1:12" x14ac:dyDescent="0.25">
      <c r="A2" s="280" t="s">
        <v>482</v>
      </c>
      <c r="B2" s="280"/>
      <c r="C2" s="280"/>
      <c r="D2" s="207"/>
    </row>
    <row r="3" spans="1:12" ht="15.75" x14ac:dyDescent="0.25">
      <c r="A3" s="208"/>
    </row>
    <row r="4" spans="1:12" ht="15.75" x14ac:dyDescent="0.25">
      <c r="A4" s="209" t="s">
        <v>436</v>
      </c>
    </row>
    <row r="5" spans="1:12" ht="15.75" x14ac:dyDescent="0.25">
      <c r="A5" s="209" t="s">
        <v>478</v>
      </c>
    </row>
    <row r="6" spans="1:12" ht="16.5" thickBot="1" x14ac:dyDescent="0.3">
      <c r="A6" s="209" t="s">
        <v>437</v>
      </c>
    </row>
    <row r="7" spans="1:12" ht="15.75" x14ac:dyDescent="0.25">
      <c r="A7" s="284" t="s">
        <v>263</v>
      </c>
      <c r="B7" s="210" t="s">
        <v>438</v>
      </c>
      <c r="C7" s="210" t="s">
        <v>440</v>
      </c>
      <c r="G7" s="113"/>
      <c r="H7" s="162"/>
      <c r="I7" s="162"/>
      <c r="J7" s="162"/>
      <c r="K7" s="162"/>
      <c r="L7" s="162"/>
    </row>
    <row r="8" spans="1:12" ht="16.5" thickBot="1" x14ac:dyDescent="0.3">
      <c r="A8" s="285"/>
      <c r="B8" s="211" t="s">
        <v>439</v>
      </c>
      <c r="C8" s="211" t="s">
        <v>439</v>
      </c>
      <c r="H8" s="162"/>
      <c r="I8" s="162"/>
      <c r="J8" s="162"/>
      <c r="K8" s="162"/>
      <c r="L8" s="162"/>
    </row>
    <row r="9" spans="1:12" ht="16.5" thickBot="1" x14ac:dyDescent="0.3">
      <c r="A9" s="212" t="s">
        <v>441</v>
      </c>
      <c r="B9" s="211">
        <v>97958</v>
      </c>
      <c r="C9" s="211">
        <v>86862</v>
      </c>
      <c r="H9" s="162"/>
      <c r="I9" s="162"/>
      <c r="J9" s="162"/>
      <c r="K9" s="162"/>
      <c r="L9" s="162"/>
    </row>
    <row r="10" spans="1:12" ht="16.5" thickBot="1" x14ac:dyDescent="0.3">
      <c r="A10" s="212" t="s">
        <v>442</v>
      </c>
      <c r="B10" s="213">
        <v>6218</v>
      </c>
      <c r="C10" s="213">
        <v>6973</v>
      </c>
      <c r="H10" s="162"/>
      <c r="I10" s="162"/>
      <c r="J10" s="162"/>
      <c r="K10" s="162"/>
      <c r="L10" s="162"/>
    </row>
    <row r="11" spans="1:12" ht="16.5" thickBot="1" x14ac:dyDescent="0.3">
      <c r="A11" s="212" t="s">
        <v>443</v>
      </c>
      <c r="B11" s="213">
        <v>91640</v>
      </c>
      <c r="C11" s="213">
        <v>79789</v>
      </c>
      <c r="H11" s="162"/>
      <c r="I11" s="162"/>
      <c r="J11" s="162"/>
      <c r="K11" s="162"/>
      <c r="L11" s="162"/>
    </row>
    <row r="12" spans="1:12" ht="16.5" thickBot="1" x14ac:dyDescent="0.3">
      <c r="A12" s="212" t="s">
        <v>444</v>
      </c>
      <c r="B12" s="213">
        <v>84986</v>
      </c>
      <c r="C12" s="213">
        <v>74271</v>
      </c>
      <c r="H12" s="162"/>
      <c r="I12" s="162"/>
      <c r="J12" s="162"/>
      <c r="K12" s="162"/>
      <c r="L12" s="162"/>
    </row>
    <row r="13" spans="1:12" ht="16.5" thickBot="1" x14ac:dyDescent="0.3">
      <c r="A13" s="212" t="s">
        <v>445</v>
      </c>
      <c r="B13" s="213"/>
      <c r="C13" s="213"/>
      <c r="H13" s="162"/>
      <c r="I13" s="162"/>
      <c r="J13" s="162"/>
      <c r="K13" s="162"/>
      <c r="L13" s="162"/>
    </row>
    <row r="14" spans="1:12" ht="16.5" thickBot="1" x14ac:dyDescent="0.3">
      <c r="A14" s="212" t="s">
        <v>446</v>
      </c>
      <c r="B14" s="213">
        <v>84986</v>
      </c>
      <c r="C14" s="213">
        <v>74271</v>
      </c>
      <c r="H14" s="162"/>
      <c r="I14" s="162"/>
      <c r="J14" s="162"/>
      <c r="K14" s="162"/>
      <c r="L14" s="162"/>
    </row>
    <row r="15" spans="1:12" ht="16.5" thickBot="1" x14ac:dyDescent="0.3">
      <c r="A15" s="212" t="s">
        <v>445</v>
      </c>
      <c r="B15" s="213"/>
      <c r="C15" s="213"/>
      <c r="H15" s="162"/>
      <c r="I15" s="162"/>
      <c r="J15" s="162"/>
      <c r="K15" s="162"/>
      <c r="L15" s="162"/>
    </row>
    <row r="16" spans="1:12" ht="16.5" thickBot="1" x14ac:dyDescent="0.3">
      <c r="A16" s="212" t="s">
        <v>447</v>
      </c>
      <c r="B16" s="213">
        <v>2706</v>
      </c>
      <c r="C16" s="213"/>
      <c r="H16" s="162"/>
      <c r="I16" s="162"/>
      <c r="J16" s="162"/>
      <c r="K16" s="162"/>
      <c r="L16" s="162"/>
    </row>
    <row r="17" spans="1:12" ht="16.5" thickBot="1" x14ac:dyDescent="0.3">
      <c r="A17" s="212" t="s">
        <v>448</v>
      </c>
      <c r="B17" s="213">
        <v>2706</v>
      </c>
      <c r="C17" s="213"/>
      <c r="H17" s="162"/>
      <c r="I17" s="162"/>
      <c r="J17" s="162"/>
      <c r="K17" s="162"/>
      <c r="L17" s="162"/>
    </row>
    <row r="18" spans="1:12" ht="16.5" thickBot="1" x14ac:dyDescent="0.3">
      <c r="A18" s="212" t="s">
        <v>449</v>
      </c>
      <c r="B18" s="213">
        <v>82280</v>
      </c>
      <c r="C18" s="213"/>
      <c r="H18" s="162"/>
      <c r="I18" s="162"/>
      <c r="J18" s="162"/>
      <c r="K18" s="162"/>
      <c r="L18" s="162"/>
    </row>
    <row r="19" spans="1:12" ht="16.5" thickBot="1" x14ac:dyDescent="0.3">
      <c r="A19" s="212" t="s">
        <v>450</v>
      </c>
      <c r="B19" s="213">
        <v>6654</v>
      </c>
      <c r="C19" s="213">
        <v>5518</v>
      </c>
      <c r="H19" s="162"/>
      <c r="I19" s="162"/>
      <c r="J19" s="162"/>
      <c r="K19" s="162"/>
      <c r="L19" s="162"/>
    </row>
    <row r="20" spans="1:12" ht="16.5" thickBot="1" x14ac:dyDescent="0.3">
      <c r="A20" s="212" t="s">
        <v>445</v>
      </c>
      <c r="B20" s="213"/>
      <c r="C20" s="213"/>
      <c r="H20" s="162"/>
      <c r="I20" s="162"/>
      <c r="J20" s="162"/>
      <c r="K20" s="162"/>
      <c r="L20" s="162"/>
    </row>
    <row r="21" spans="1:12" ht="16.5" thickBot="1" x14ac:dyDescent="0.3">
      <c r="A21" s="212" t="s">
        <v>451</v>
      </c>
      <c r="B21" s="213">
        <v>6654</v>
      </c>
      <c r="C21" s="213"/>
      <c r="H21" s="162"/>
      <c r="I21" s="162"/>
      <c r="J21" s="162"/>
      <c r="K21" s="162"/>
      <c r="L21" s="162"/>
    </row>
    <row r="22" spans="1:12" ht="16.5" thickBot="1" x14ac:dyDescent="0.3">
      <c r="A22" s="212" t="s">
        <v>449</v>
      </c>
      <c r="B22" s="213">
        <v>6654</v>
      </c>
      <c r="C22" s="213"/>
      <c r="H22" s="162"/>
      <c r="I22" s="162"/>
      <c r="J22" s="162"/>
      <c r="K22" s="162"/>
      <c r="L22" s="162"/>
    </row>
    <row r="23" spans="1:12" ht="16.5" thickBot="1" x14ac:dyDescent="0.3">
      <c r="A23" s="212" t="s">
        <v>452</v>
      </c>
      <c r="B23" s="213">
        <v>100</v>
      </c>
      <c r="C23" s="213">
        <v>100</v>
      </c>
      <c r="H23" s="162"/>
      <c r="I23" s="162"/>
      <c r="J23" s="162"/>
      <c r="K23" s="162"/>
      <c r="L23" s="162"/>
    </row>
    <row r="24" spans="1:12" ht="16.5" thickBot="1" x14ac:dyDescent="0.3">
      <c r="A24" s="212" t="s">
        <v>453</v>
      </c>
      <c r="B24" s="213">
        <v>100</v>
      </c>
      <c r="C24" s="213">
        <v>100</v>
      </c>
      <c r="H24" s="162"/>
      <c r="I24" s="162"/>
      <c r="J24" s="162"/>
      <c r="K24" s="162"/>
      <c r="L24" s="162"/>
    </row>
    <row r="25" spans="1:12" ht="16.5" thickBot="1" x14ac:dyDescent="0.3">
      <c r="A25" s="212" t="s">
        <v>445</v>
      </c>
      <c r="B25" s="213"/>
      <c r="C25" s="213"/>
      <c r="H25" s="162"/>
      <c r="I25" s="162"/>
      <c r="J25" s="162"/>
      <c r="K25" s="162"/>
      <c r="L25" s="162"/>
    </row>
    <row r="26" spans="1:12" ht="16.5" thickBot="1" x14ac:dyDescent="0.3">
      <c r="A26" s="212" t="s">
        <v>454</v>
      </c>
      <c r="B26" s="213">
        <v>100</v>
      </c>
      <c r="C26" s="213">
        <v>100</v>
      </c>
      <c r="H26" s="162"/>
      <c r="I26" s="162"/>
      <c r="J26" s="162"/>
      <c r="K26" s="162"/>
      <c r="L26" s="162"/>
    </row>
    <row r="27" spans="1:12" ht="16.5" thickBot="1" x14ac:dyDescent="0.3">
      <c r="A27" s="212" t="s">
        <v>455</v>
      </c>
      <c r="B27" s="213">
        <v>100</v>
      </c>
      <c r="C27" s="213">
        <v>100</v>
      </c>
      <c r="H27" s="162"/>
      <c r="I27" s="162"/>
      <c r="J27" s="162"/>
      <c r="K27" s="162"/>
      <c r="L27" s="162"/>
    </row>
    <row r="28" spans="1:12" ht="32.25" thickBot="1" x14ac:dyDescent="0.3">
      <c r="A28" s="212" t="s">
        <v>456</v>
      </c>
      <c r="B28" s="213"/>
      <c r="C28" s="213">
        <v>1215</v>
      </c>
      <c r="H28" s="162"/>
      <c r="I28" s="162"/>
      <c r="J28" s="162"/>
      <c r="K28" s="162"/>
      <c r="L28" s="162"/>
    </row>
    <row r="29" spans="1:12" ht="16.5" thickBot="1" x14ac:dyDescent="0.3">
      <c r="A29" s="212" t="s">
        <v>457</v>
      </c>
      <c r="B29" s="213"/>
      <c r="C29" s="213">
        <v>1215</v>
      </c>
      <c r="H29" s="162"/>
      <c r="I29" s="162"/>
      <c r="J29" s="162"/>
      <c r="K29" s="162"/>
      <c r="L29" s="162"/>
    </row>
    <row r="30" spans="1:12" ht="16.5" thickBot="1" x14ac:dyDescent="0.3">
      <c r="A30" s="212" t="s">
        <v>458</v>
      </c>
      <c r="B30" s="213">
        <v>0</v>
      </c>
      <c r="C30" s="213">
        <v>0</v>
      </c>
      <c r="H30" s="162"/>
      <c r="I30" s="162"/>
      <c r="J30" s="162"/>
      <c r="K30" s="162"/>
      <c r="L30" s="162"/>
    </row>
    <row r="31" spans="1:12" ht="16.5" thickBot="1" x14ac:dyDescent="0.3">
      <c r="A31" s="212" t="s">
        <v>459</v>
      </c>
      <c r="B31" s="213">
        <v>9960</v>
      </c>
      <c r="C31" s="213">
        <v>19212</v>
      </c>
      <c r="H31" s="162"/>
      <c r="I31" s="162"/>
      <c r="J31" s="162"/>
      <c r="K31" s="162"/>
      <c r="L31" s="162"/>
    </row>
    <row r="32" spans="1:12" ht="16.5" thickBot="1" x14ac:dyDescent="0.3">
      <c r="A32" s="212" t="s">
        <v>460</v>
      </c>
      <c r="B32" s="213">
        <v>610</v>
      </c>
      <c r="C32" s="213"/>
      <c r="H32" s="162"/>
      <c r="I32" s="162"/>
      <c r="J32" s="162"/>
      <c r="K32" s="162"/>
      <c r="L32" s="162"/>
    </row>
    <row r="33" spans="1:12" ht="16.5" thickBot="1" x14ac:dyDescent="0.3">
      <c r="A33" s="212" t="s">
        <v>461</v>
      </c>
      <c r="B33" s="213"/>
      <c r="C33" s="213">
        <v>880</v>
      </c>
      <c r="H33" s="162"/>
      <c r="I33" s="162"/>
      <c r="J33" s="162"/>
      <c r="K33" s="162"/>
      <c r="L33" s="162"/>
    </row>
    <row r="34" spans="1:12" ht="16.5" thickBot="1" x14ac:dyDescent="0.3">
      <c r="A34" s="212" t="s">
        <v>462</v>
      </c>
      <c r="B34" s="213">
        <v>291</v>
      </c>
      <c r="C34" s="213">
        <v>0</v>
      </c>
      <c r="H34" s="162"/>
      <c r="I34" s="162"/>
      <c r="J34" s="162"/>
      <c r="K34" s="162"/>
      <c r="L34" s="162"/>
    </row>
    <row r="35" spans="1:12" ht="16.5" thickBot="1" x14ac:dyDescent="0.3">
      <c r="A35" s="212" t="s">
        <v>463</v>
      </c>
      <c r="B35" s="213">
        <v>319</v>
      </c>
      <c r="C35" s="213">
        <v>189</v>
      </c>
      <c r="H35" s="162"/>
      <c r="I35" s="162"/>
      <c r="J35" s="162"/>
      <c r="K35" s="162"/>
      <c r="L35" s="162"/>
    </row>
    <row r="36" spans="1:12" ht="16.5" thickBot="1" x14ac:dyDescent="0.3">
      <c r="A36" s="212" t="s">
        <v>464</v>
      </c>
      <c r="B36" s="213">
        <v>-38</v>
      </c>
      <c r="C36" s="213">
        <v>-191</v>
      </c>
      <c r="H36" s="162"/>
      <c r="I36" s="162"/>
      <c r="J36" s="162"/>
      <c r="K36" s="162"/>
      <c r="L36" s="162"/>
    </row>
    <row r="37" spans="1:12" ht="16.5" thickBot="1" x14ac:dyDescent="0.3">
      <c r="A37" s="214" t="s">
        <v>465</v>
      </c>
      <c r="B37" s="213">
        <v>108490</v>
      </c>
      <c r="C37" s="213">
        <v>108167</v>
      </c>
      <c r="H37" s="162"/>
      <c r="I37" s="162"/>
      <c r="J37" s="162"/>
      <c r="K37" s="162"/>
      <c r="L37" s="162"/>
    </row>
    <row r="38" spans="1:12" ht="16.5" thickBot="1" x14ac:dyDescent="0.3">
      <c r="A38" s="212" t="s">
        <v>466</v>
      </c>
      <c r="B38" s="213">
        <v>103252</v>
      </c>
      <c r="C38" s="213">
        <v>94987</v>
      </c>
      <c r="H38" s="162"/>
      <c r="I38" s="162"/>
      <c r="J38" s="162"/>
      <c r="K38" s="162"/>
      <c r="L38" s="162"/>
    </row>
    <row r="39" spans="1:12" ht="16.5" thickBot="1" x14ac:dyDescent="0.3">
      <c r="A39" s="212" t="s">
        <v>467</v>
      </c>
      <c r="B39" s="213">
        <v>154482</v>
      </c>
      <c r="C39" s="213">
        <v>154482</v>
      </c>
      <c r="H39" s="162"/>
      <c r="I39" s="162"/>
      <c r="J39" s="162"/>
      <c r="K39" s="162"/>
      <c r="L39" s="162"/>
    </row>
    <row r="40" spans="1:12" ht="16.5" thickBot="1" x14ac:dyDescent="0.3">
      <c r="A40" s="212" t="s">
        <v>468</v>
      </c>
      <c r="B40" s="213"/>
      <c r="C40" s="213">
        <v>-8003</v>
      </c>
      <c r="H40" s="162"/>
      <c r="I40" s="162"/>
      <c r="J40" s="162"/>
      <c r="K40" s="162"/>
      <c r="L40" s="162"/>
    </row>
    <row r="41" spans="1:12" ht="16.5" thickBot="1" x14ac:dyDescent="0.3">
      <c r="A41" s="212" t="s">
        <v>469</v>
      </c>
      <c r="B41" s="213">
        <v>6076</v>
      </c>
      <c r="C41" s="213">
        <v>6076</v>
      </c>
      <c r="H41" s="162"/>
      <c r="I41" s="162"/>
      <c r="J41" s="162"/>
      <c r="K41" s="162"/>
      <c r="L41" s="162"/>
    </row>
    <row r="42" spans="1:12" ht="16.5" thickBot="1" x14ac:dyDescent="0.3">
      <c r="A42" s="212" t="s">
        <v>470</v>
      </c>
      <c r="B42" s="213">
        <v>-55570</v>
      </c>
      <c r="C42" s="213">
        <v>-57305</v>
      </c>
      <c r="H42" s="162"/>
      <c r="I42" s="162"/>
      <c r="J42" s="162"/>
      <c r="K42" s="162"/>
      <c r="L42" s="162"/>
    </row>
    <row r="43" spans="1:12" ht="16.5" thickBot="1" x14ac:dyDescent="0.3">
      <c r="A43" s="212" t="s">
        <v>471</v>
      </c>
      <c r="B43" s="213"/>
      <c r="C43" s="213"/>
      <c r="H43" s="162"/>
      <c r="I43" s="162"/>
      <c r="J43" s="162"/>
      <c r="K43" s="162"/>
      <c r="L43" s="162"/>
    </row>
    <row r="44" spans="1:12" ht="16.5" thickBot="1" x14ac:dyDescent="0.3">
      <c r="A44" s="212" t="s">
        <v>472</v>
      </c>
      <c r="B44" s="213">
        <v>-1736</v>
      </c>
      <c r="C44" s="213">
        <v>-262</v>
      </c>
      <c r="H44" s="162"/>
      <c r="I44" s="162"/>
      <c r="J44" s="162"/>
      <c r="K44" s="162"/>
      <c r="L44" s="162"/>
    </row>
    <row r="45" spans="1:12" ht="16.5" thickBot="1" x14ac:dyDescent="0.3">
      <c r="A45" s="212" t="s">
        <v>473</v>
      </c>
      <c r="B45" s="213">
        <v>1224</v>
      </c>
      <c r="C45" s="213">
        <v>1815</v>
      </c>
      <c r="H45" s="162"/>
      <c r="I45" s="162"/>
      <c r="J45" s="162"/>
      <c r="K45" s="162"/>
      <c r="L45" s="162"/>
    </row>
    <row r="46" spans="1:12" ht="16.5" thickBot="1" x14ac:dyDescent="0.3">
      <c r="A46" s="212" t="s">
        <v>474</v>
      </c>
      <c r="B46" s="213">
        <v>303</v>
      </c>
      <c r="C46" s="213">
        <v>257</v>
      </c>
      <c r="H46" s="162"/>
      <c r="I46" s="162"/>
      <c r="J46" s="162"/>
      <c r="K46" s="162"/>
      <c r="L46" s="162"/>
    </row>
    <row r="47" spans="1:12" ht="16.5" thickBot="1" x14ac:dyDescent="0.3">
      <c r="A47" s="212" t="s">
        <v>475</v>
      </c>
      <c r="B47" s="213">
        <v>1224</v>
      </c>
      <c r="C47" s="213">
        <v>1367</v>
      </c>
      <c r="D47" s="162"/>
      <c r="E47" s="162"/>
      <c r="F47" s="162"/>
      <c r="G47" s="162"/>
      <c r="H47" s="162"/>
      <c r="I47" s="162"/>
      <c r="J47" s="162"/>
      <c r="K47" s="162"/>
      <c r="L47" s="162"/>
    </row>
    <row r="48" spans="1:12" ht="16.5" thickBot="1" x14ac:dyDescent="0.3">
      <c r="A48" s="212" t="s">
        <v>239</v>
      </c>
      <c r="B48" s="213"/>
      <c r="C48" s="213">
        <v>191</v>
      </c>
    </row>
    <row r="49" spans="1:3" ht="16.5" thickBot="1" x14ac:dyDescent="0.3">
      <c r="A49" s="212" t="s">
        <v>476</v>
      </c>
      <c r="B49" s="213">
        <v>3711</v>
      </c>
      <c r="C49" s="213">
        <v>11365</v>
      </c>
    </row>
    <row r="50" spans="1:3" ht="16.5" thickBot="1" x14ac:dyDescent="0.3">
      <c r="A50" s="214" t="s">
        <v>477</v>
      </c>
      <c r="B50" s="211">
        <v>108490</v>
      </c>
      <c r="C50" s="211">
        <v>108167</v>
      </c>
    </row>
    <row r="51" spans="1:3" ht="15.75" x14ac:dyDescent="0.25">
      <c r="A51" s="215"/>
    </row>
    <row r="52" spans="1:3" ht="15.75" x14ac:dyDescent="0.25">
      <c r="A52" s="215"/>
    </row>
    <row r="53" spans="1:3" ht="15.75" x14ac:dyDescent="0.25">
      <c r="A53" s="215"/>
    </row>
    <row r="54" spans="1:3" ht="15.75" x14ac:dyDescent="0.25">
      <c r="A54" s="215"/>
    </row>
  </sheetData>
  <mergeCells count="2">
    <mergeCell ref="A7:A8"/>
    <mergeCell ref="A2:C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önkorm bevét.</vt:lpstr>
      <vt:lpstr>Óvoda bevétel</vt:lpstr>
      <vt:lpstr>Önkorm.összesen bevét.</vt:lpstr>
      <vt:lpstr>Önkorm kiadás</vt:lpstr>
      <vt:lpstr>Óvoda kiadás</vt:lpstr>
      <vt:lpstr>Önkorm. összesen kiadás</vt:lpstr>
      <vt:lpstr>Eredménykimutatás</vt:lpstr>
      <vt:lpstr>Eredménykimutatás (2)</vt:lpstr>
      <vt:lpstr>Vagyonkimutatás</vt:lpstr>
      <vt:lpstr>beruházások</vt:lpstr>
      <vt:lpstr>felújítások</vt:lpstr>
      <vt:lpstr>Mérleg</vt:lpstr>
      <vt:lpstr>lak. szolg. tám.</vt:lpstr>
      <vt:lpstr>pénzmaradvány</vt:lpstr>
      <vt:lpstr>Közvetett támogatások</vt:lpstr>
      <vt:lpstr>Adósságáll.</vt:lpstr>
      <vt:lpstr>Többéves</vt:lpstr>
      <vt:lpstr>Pénzkészlet</vt:lpstr>
      <vt:lpstr>Ütemterv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2018-05-29T07:24:17Z</cp:lastPrinted>
  <dcterms:created xsi:type="dcterms:W3CDTF">2014-02-19T12:31:44Z</dcterms:created>
  <dcterms:modified xsi:type="dcterms:W3CDTF">2018-05-29T07:24:57Z</dcterms:modified>
</cp:coreProperties>
</file>