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bookViews>
    <workbookView xWindow="0" yWindow="0" windowWidth="19440" windowHeight="9735" tabRatio="605" firstSheet="6" activeTab="7"/>
  </bookViews>
  <sheets>
    <sheet name="Mód.indoklás 2015. II. félév" sheetId="146" r:id="rId1"/>
    <sheet name="1. melléklet Műk.-felh. mérleg" sheetId="145" r:id="rId2"/>
    <sheet name="2. melléklet Ktvetési mérleg" sheetId="128" r:id="rId3"/>
    <sheet name="3. mell. Műk-felh.mérleg részl." sheetId="140" r:id="rId4"/>
    <sheet name="4. melléklet Önkormányzat" sheetId="123" r:id="rId5"/>
    <sheet name="5. melléklet Önk.hivatal" sheetId="129" r:id="rId6"/>
    <sheet name="6. melléklet Óvoda" sheetId="132" r:id="rId7"/>
    <sheet name="7. melléklet Ber.-felú." sheetId="97" r:id="rId8"/>
    <sheet name="8. melléklet Pénze.átadás" sheetId="95" r:id="rId9"/>
    <sheet name="9. melléklet Szoc.jutt." sheetId="94" r:id="rId10"/>
    <sheet name="Bevétel össz." sheetId="92" r:id="rId11"/>
    <sheet name="Kiadás ktgvszervenként" sheetId="134" r:id="rId12"/>
    <sheet name="üres" sheetId="133" r:id="rId13"/>
  </sheets>
  <definedNames>
    <definedName name="_xlnm.Print_Area" localSheetId="3">'3. mell. Műk-felh.mérleg részl.'!$A$1:$O$34</definedName>
    <definedName name="_xlnm.Print_Area" localSheetId="4">'4. melléklet Önkormányzat'!$A$1:$J$139</definedName>
    <definedName name="_xlnm.Print_Area" localSheetId="5">'5. melléklet Önk.hivatal'!$A$1:$J$131</definedName>
    <definedName name="_xlnm.Print_Area" localSheetId="6">'6. melléklet Óvoda'!$A$1:$J$132</definedName>
    <definedName name="_xlnm.Print_Area" localSheetId="7">'7. melléklet Ber.-felú.'!$A$1:$H$47</definedName>
    <definedName name="_xlnm.Print_Area" localSheetId="8">'8. melléklet Pénze.átadás'!$A$1:$I$39</definedName>
    <definedName name="_xlnm.Print_Area" localSheetId="9">'9. melléklet Szoc.jutt.'!$A$1:$L$39</definedName>
    <definedName name="_xlnm.Print_Area" localSheetId="10">'Bevétel össz.'!$A$1:$L$62</definedName>
    <definedName name="_xlnm.Print_Area" localSheetId="12">üres!$A$1:$G$129</definedName>
  </definedNames>
  <calcPr calcId="145621"/>
</workbook>
</file>

<file path=xl/calcChain.xml><?xml version="1.0" encoding="utf-8"?>
<calcChain xmlns="http://schemas.openxmlformats.org/spreadsheetml/2006/main">
  <c r="D36" i="94" l="1"/>
  <c r="G4" i="145"/>
  <c r="H4" i="145"/>
  <c r="E65" i="123"/>
  <c r="K52" i="146"/>
  <c r="K12" i="146" l="1"/>
  <c r="K13" i="146"/>
  <c r="K14" i="146"/>
  <c r="N31" i="140" l="1"/>
  <c r="N10" i="140"/>
  <c r="G30" i="140"/>
  <c r="G29" i="140"/>
  <c r="G23" i="140"/>
  <c r="G20" i="140"/>
  <c r="G19" i="140"/>
  <c r="G12" i="140"/>
  <c r="G11" i="140"/>
  <c r="G10" i="140"/>
  <c r="G9" i="140"/>
  <c r="G4" i="140"/>
  <c r="D20" i="140"/>
  <c r="E30" i="140"/>
  <c r="D29" i="140"/>
  <c r="D22" i="140"/>
  <c r="D10" i="140"/>
  <c r="D4" i="140"/>
  <c r="B10" i="145"/>
  <c r="J7" i="128"/>
  <c r="M30" i="128"/>
  <c r="M16" i="128"/>
  <c r="G6" i="132"/>
  <c r="G7" i="132"/>
  <c r="G8" i="132"/>
  <c r="G9" i="132"/>
  <c r="G10" i="132"/>
  <c r="G11" i="132"/>
  <c r="G12" i="132"/>
  <c r="G13" i="132"/>
  <c r="G14" i="132"/>
  <c r="G15" i="132"/>
  <c r="G18" i="132"/>
  <c r="G19" i="132"/>
  <c r="G23" i="132"/>
  <c r="G24" i="132"/>
  <c r="G25" i="132"/>
  <c r="G28" i="132"/>
  <c r="G31" i="132"/>
  <c r="G32" i="132"/>
  <c r="G33" i="132"/>
  <c r="G34" i="132"/>
  <c r="G35" i="132"/>
  <c r="G39" i="132"/>
  <c r="G42" i="132"/>
  <c r="G43" i="132"/>
  <c r="G44" i="132"/>
  <c r="G45" i="132"/>
  <c r="G46" i="132"/>
  <c r="G47" i="132"/>
  <c r="G50" i="132"/>
  <c r="G51" i="132"/>
  <c r="G54" i="132"/>
  <c r="G55" i="132"/>
  <c r="G56" i="132"/>
  <c r="G57" i="132"/>
  <c r="G62" i="132"/>
  <c r="G63" i="132"/>
  <c r="G64" i="132"/>
  <c r="G65" i="132"/>
  <c r="G70" i="132"/>
  <c r="G71" i="132"/>
  <c r="G75" i="132"/>
  <c r="G76" i="132"/>
  <c r="G80" i="132"/>
  <c r="G81" i="132"/>
  <c r="G82" i="132"/>
  <c r="G83" i="132"/>
  <c r="G84" i="132"/>
  <c r="G87" i="132"/>
  <c r="G92" i="132"/>
  <c r="G96" i="132"/>
  <c r="G97" i="132"/>
  <c r="G98" i="132"/>
  <c r="G99" i="132"/>
  <c r="G100" i="132"/>
  <c r="G103" i="132"/>
  <c r="G104" i="132"/>
  <c r="G105" i="132"/>
  <c r="G106" i="132"/>
  <c r="G107" i="132"/>
  <c r="G108" i="132"/>
  <c r="G109" i="132"/>
  <c r="G110" i="132"/>
  <c r="G111" i="132"/>
  <c r="G112" i="132"/>
  <c r="G113" i="132"/>
  <c r="G114" i="132"/>
  <c r="G117" i="132"/>
  <c r="G120" i="132"/>
  <c r="G123" i="132"/>
  <c r="G127" i="132"/>
  <c r="G128" i="132"/>
  <c r="G129" i="132"/>
  <c r="G126" i="132"/>
  <c r="G122" i="132"/>
  <c r="G119" i="132"/>
  <c r="G116" i="132"/>
  <c r="G102" i="132"/>
  <c r="G95" i="132"/>
  <c r="G91" i="132"/>
  <c r="G86" i="132"/>
  <c r="G79" i="132"/>
  <c r="G74" i="132"/>
  <c r="G69" i="132"/>
  <c r="G61" i="132"/>
  <c r="G53" i="132"/>
  <c r="G49" i="132"/>
  <c r="G41" i="132"/>
  <c r="G38" i="132"/>
  <c r="G30" i="132"/>
  <c r="G27" i="132"/>
  <c r="G22" i="132"/>
  <c r="G17" i="132"/>
  <c r="G5" i="132"/>
  <c r="G97" i="129"/>
  <c r="G98" i="129"/>
  <c r="G99" i="129"/>
  <c r="G100" i="129"/>
  <c r="G101" i="129"/>
  <c r="G102" i="129"/>
  <c r="G105" i="129"/>
  <c r="G106" i="129"/>
  <c r="G107" i="129"/>
  <c r="G108" i="129"/>
  <c r="G109" i="129"/>
  <c r="G110" i="129"/>
  <c r="G111" i="129"/>
  <c r="G112" i="129"/>
  <c r="G113" i="129"/>
  <c r="G128" i="129"/>
  <c r="G127" i="129"/>
  <c r="G126" i="129"/>
  <c r="G125" i="129"/>
  <c r="G116" i="129"/>
  <c r="G119" i="129"/>
  <c r="G122" i="129"/>
  <c r="G121" i="129"/>
  <c r="G118" i="129"/>
  <c r="G115" i="129"/>
  <c r="G96" i="129"/>
  <c r="G104" i="129"/>
  <c r="G88" i="129"/>
  <c r="G87" i="129"/>
  <c r="G67" i="129"/>
  <c r="G66" i="129"/>
  <c r="D60" i="129"/>
  <c r="D36" i="129"/>
  <c r="G71" i="129"/>
  <c r="G72" i="129"/>
  <c r="G62" i="129"/>
  <c r="G63" i="129"/>
  <c r="G64" i="129"/>
  <c r="G65" i="129"/>
  <c r="G54" i="129"/>
  <c r="G55" i="129"/>
  <c r="G56" i="129"/>
  <c r="G57" i="129"/>
  <c r="G50" i="129"/>
  <c r="G51" i="129"/>
  <c r="G42" i="129"/>
  <c r="G43" i="129"/>
  <c r="G44" i="129"/>
  <c r="G45" i="129"/>
  <c r="G46" i="129"/>
  <c r="G47" i="129"/>
  <c r="G39" i="129"/>
  <c r="G31" i="129"/>
  <c r="G32" i="129"/>
  <c r="G33" i="129"/>
  <c r="G34" i="129"/>
  <c r="G35" i="129"/>
  <c r="G28" i="129"/>
  <c r="G23" i="129"/>
  <c r="G24" i="129"/>
  <c r="G25" i="129"/>
  <c r="G18" i="129"/>
  <c r="G19" i="129"/>
  <c r="G6" i="129"/>
  <c r="G7" i="129"/>
  <c r="G8" i="129"/>
  <c r="G9" i="129"/>
  <c r="G10" i="129"/>
  <c r="G11" i="129"/>
  <c r="G12" i="129"/>
  <c r="G13" i="129"/>
  <c r="G14" i="129"/>
  <c r="G15" i="129"/>
  <c r="G75" i="129"/>
  <c r="G70" i="129"/>
  <c r="G61" i="129"/>
  <c r="G53" i="129"/>
  <c r="G49" i="129"/>
  <c r="G41" i="129"/>
  <c r="G38" i="129"/>
  <c r="G30" i="129"/>
  <c r="G27" i="129"/>
  <c r="G22" i="129"/>
  <c r="G17" i="129"/>
  <c r="G5" i="129"/>
  <c r="C60" i="123"/>
  <c r="G132" i="123"/>
  <c r="G133" i="123"/>
  <c r="G134" i="123"/>
  <c r="G135" i="123"/>
  <c r="G136" i="123"/>
  <c r="G127" i="123"/>
  <c r="G128" i="123"/>
  <c r="G123" i="123"/>
  <c r="G124" i="123"/>
  <c r="G120" i="123"/>
  <c r="G109" i="123"/>
  <c r="G110" i="123"/>
  <c r="G111" i="123"/>
  <c r="G112" i="123"/>
  <c r="G113" i="123"/>
  <c r="G114" i="123"/>
  <c r="G115" i="123"/>
  <c r="G116" i="123"/>
  <c r="G117" i="123"/>
  <c r="G101" i="123"/>
  <c r="G102" i="123"/>
  <c r="G103" i="123"/>
  <c r="G104" i="123"/>
  <c r="G105" i="123"/>
  <c r="G106" i="123"/>
  <c r="G87" i="123"/>
  <c r="G88" i="123"/>
  <c r="G89" i="123"/>
  <c r="G90" i="123"/>
  <c r="G95" i="123"/>
  <c r="G96" i="123"/>
  <c r="G97" i="123"/>
  <c r="G131" i="123"/>
  <c r="G126" i="123"/>
  <c r="G122" i="123"/>
  <c r="G119" i="123"/>
  <c r="G108" i="123"/>
  <c r="G100" i="123"/>
  <c r="G94" i="123"/>
  <c r="G86" i="123"/>
  <c r="G80" i="123"/>
  <c r="G81" i="123"/>
  <c r="G82" i="123"/>
  <c r="G83" i="123"/>
  <c r="G84" i="123"/>
  <c r="G79" i="123"/>
  <c r="G75" i="123"/>
  <c r="G76" i="123"/>
  <c r="G74" i="123"/>
  <c r="G68" i="123"/>
  <c r="G70" i="123"/>
  <c r="G71" i="123"/>
  <c r="G69" i="123"/>
  <c r="G62" i="123"/>
  <c r="G63" i="123"/>
  <c r="G64" i="123"/>
  <c r="G61" i="123"/>
  <c r="D68" i="123"/>
  <c r="D67" i="123"/>
  <c r="D65" i="123"/>
  <c r="E64" i="123"/>
  <c r="D64" i="123"/>
  <c r="D62" i="123"/>
  <c r="G27" i="97"/>
  <c r="G28" i="97"/>
  <c r="G31" i="97"/>
  <c r="G38" i="97"/>
  <c r="G37" i="97"/>
  <c r="G30" i="97"/>
  <c r="G26" i="97"/>
  <c r="G9" i="97"/>
  <c r="G10" i="97"/>
  <c r="G11" i="97"/>
  <c r="G12" i="97"/>
  <c r="G13" i="97"/>
  <c r="G14" i="97"/>
  <c r="G15" i="97"/>
  <c r="G16" i="97"/>
  <c r="G17" i="97"/>
  <c r="G18" i="97"/>
  <c r="G19" i="97"/>
  <c r="G20" i="97"/>
  <c r="G21" i="97"/>
  <c r="G22" i="97"/>
  <c r="G23" i="97"/>
  <c r="G24" i="97"/>
  <c r="G8" i="97"/>
  <c r="G5" i="97"/>
  <c r="G35" i="95"/>
  <c r="G36" i="95"/>
  <c r="G34" i="95"/>
  <c r="G23" i="95"/>
  <c r="G24" i="95"/>
  <c r="G25" i="95"/>
  <c r="G26" i="95"/>
  <c r="G27" i="95"/>
  <c r="G28" i="95"/>
  <c r="G29" i="95"/>
  <c r="G30" i="95"/>
  <c r="G31" i="95"/>
  <c r="G32" i="95"/>
  <c r="G22" i="95"/>
  <c r="G6" i="95"/>
  <c r="G7" i="95"/>
  <c r="G8" i="95"/>
  <c r="G9" i="95"/>
  <c r="G10" i="95"/>
  <c r="G11" i="95"/>
  <c r="G12" i="95"/>
  <c r="G13" i="95"/>
  <c r="G14" i="95"/>
  <c r="G15" i="95"/>
  <c r="G16" i="95"/>
  <c r="G17" i="95"/>
  <c r="G5" i="95"/>
  <c r="K40" i="94"/>
  <c r="L31" i="94"/>
  <c r="L17" i="94"/>
  <c r="L14" i="94"/>
  <c r="L7" i="94"/>
  <c r="L11" i="94"/>
  <c r="L12" i="94"/>
  <c r="L10" i="94"/>
  <c r="L28" i="94"/>
  <c r="L29" i="94"/>
  <c r="L30" i="94"/>
  <c r="L33" i="94"/>
  <c r="L34" i="94"/>
  <c r="L35" i="94"/>
  <c r="L32" i="94"/>
  <c r="D27" i="94" l="1"/>
  <c r="E27" i="94"/>
  <c r="F27" i="94"/>
  <c r="G27" i="94"/>
  <c r="H27" i="94"/>
  <c r="D20" i="94"/>
  <c r="E20" i="94"/>
  <c r="F20" i="94"/>
  <c r="G20" i="94"/>
  <c r="H20" i="94"/>
  <c r="D16" i="94"/>
  <c r="E16" i="94"/>
  <c r="F16" i="94"/>
  <c r="G16" i="94"/>
  <c r="H16" i="94"/>
  <c r="I16" i="94"/>
  <c r="D9" i="94"/>
  <c r="E9" i="94"/>
  <c r="F9" i="94"/>
  <c r="G9" i="94"/>
  <c r="H9" i="94"/>
  <c r="D13" i="94"/>
  <c r="E13" i="94"/>
  <c r="F13" i="94"/>
  <c r="G13" i="94"/>
  <c r="H13" i="94"/>
  <c r="I13" i="94"/>
  <c r="J13" i="94"/>
  <c r="K13" i="94"/>
  <c r="E39" i="94"/>
  <c r="G39" i="94"/>
  <c r="J38" i="94"/>
  <c r="K38" i="94"/>
  <c r="G38" i="94"/>
  <c r="H38" i="94"/>
  <c r="I36" i="94"/>
  <c r="I38" i="94" s="1"/>
  <c r="J36" i="94"/>
  <c r="K36" i="94"/>
  <c r="G36" i="94"/>
  <c r="H36" i="94"/>
  <c r="F36" i="94"/>
  <c r="F38" i="94" s="1"/>
  <c r="G54" i="123"/>
  <c r="G55" i="123"/>
  <c r="G56" i="123"/>
  <c r="G57" i="123"/>
  <c r="G50" i="123"/>
  <c r="G51" i="123"/>
  <c r="G53" i="123"/>
  <c r="G49" i="123"/>
  <c r="G42" i="123"/>
  <c r="G43" i="123"/>
  <c r="G44" i="123"/>
  <c r="G45" i="123"/>
  <c r="G46" i="123"/>
  <c r="G47" i="123"/>
  <c r="G41" i="123"/>
  <c r="G39" i="123"/>
  <c r="G38" i="123"/>
  <c r="G31" i="123"/>
  <c r="G32" i="123"/>
  <c r="G33" i="123"/>
  <c r="G34" i="123"/>
  <c r="G35" i="123"/>
  <c r="G30" i="123"/>
  <c r="G28" i="123"/>
  <c r="G27" i="123"/>
  <c r="G22" i="123"/>
  <c r="G23" i="123"/>
  <c r="G24" i="123"/>
  <c r="G25" i="123"/>
  <c r="G21" i="123"/>
  <c r="G17" i="123"/>
  <c r="G18" i="123"/>
  <c r="G16" i="123"/>
  <c r="H39" i="94" l="1"/>
  <c r="F39" i="94"/>
  <c r="D60" i="123" s="1"/>
  <c r="G6" i="123" l="1"/>
  <c r="G7" i="123"/>
  <c r="G8" i="123"/>
  <c r="G9" i="123"/>
  <c r="G10" i="123"/>
  <c r="G11" i="123"/>
  <c r="G12" i="123"/>
  <c r="G13" i="123"/>
  <c r="G14" i="123"/>
  <c r="G5" i="123"/>
  <c r="L32" i="140" l="1"/>
  <c r="M32" i="140"/>
  <c r="E58" i="92"/>
  <c r="B7" i="145"/>
  <c r="E7" i="145" s="1"/>
  <c r="C58" i="92"/>
  <c r="D58" i="92"/>
  <c r="K15" i="146"/>
  <c r="K3" i="146"/>
  <c r="K55" i="146"/>
  <c r="K70" i="146"/>
  <c r="K66" i="146"/>
  <c r="K67" i="146"/>
  <c r="K81" i="146"/>
  <c r="K82" i="146"/>
  <c r="D11" i="140" l="1"/>
  <c r="F24" i="128" l="1"/>
  <c r="F20" i="128"/>
  <c r="F9" i="140" s="1"/>
  <c r="F15" i="128"/>
  <c r="F14" i="128"/>
  <c r="F13" i="128"/>
  <c r="F12" i="128"/>
  <c r="F11" i="128"/>
  <c r="F10" i="128"/>
  <c r="E53" i="92"/>
  <c r="E26" i="128" s="1"/>
  <c r="E25" i="140" s="1"/>
  <c r="E18" i="92"/>
  <c r="E6" i="128" s="1"/>
  <c r="E37" i="92"/>
  <c r="F37" i="92"/>
  <c r="D37" i="92"/>
  <c r="E60" i="92"/>
  <c r="F60" i="92"/>
  <c r="F33" i="128" s="1"/>
  <c r="D60" i="92"/>
  <c r="F58" i="92"/>
  <c r="F31" i="128" s="1"/>
  <c r="E57" i="92"/>
  <c r="E30" i="128" s="1"/>
  <c r="F57" i="92"/>
  <c r="F30" i="128" s="1"/>
  <c r="F30" i="140" s="1"/>
  <c r="D57" i="92"/>
  <c r="D30" i="128" s="1"/>
  <c r="E56" i="92"/>
  <c r="F56" i="92"/>
  <c r="F29" i="128" s="1"/>
  <c r="D56" i="92"/>
  <c r="E52" i="92"/>
  <c r="F52" i="92"/>
  <c r="F25" i="128" s="1"/>
  <c r="D52" i="92"/>
  <c r="D51" i="92"/>
  <c r="E49" i="92"/>
  <c r="F49" i="92"/>
  <c r="F22" i="128" s="1"/>
  <c r="F11" i="140" s="1"/>
  <c r="E48" i="92"/>
  <c r="F48" i="92"/>
  <c r="F50" i="92" s="1"/>
  <c r="D48" i="92"/>
  <c r="D49" i="92"/>
  <c r="D47" i="92"/>
  <c r="E44" i="92"/>
  <c r="F44" i="92"/>
  <c r="D44" i="92"/>
  <c r="E33" i="92"/>
  <c r="F33" i="92"/>
  <c r="E42" i="92"/>
  <c r="F42" i="92"/>
  <c r="E41" i="92"/>
  <c r="F41" i="92"/>
  <c r="E40" i="92"/>
  <c r="F40" i="92"/>
  <c r="D40" i="92"/>
  <c r="D41" i="92"/>
  <c r="D42" i="92"/>
  <c r="E39" i="92"/>
  <c r="F39" i="92"/>
  <c r="D39" i="92"/>
  <c r="F46" i="92"/>
  <c r="F19" i="128" s="1"/>
  <c r="F22" i="140" s="1"/>
  <c r="F32" i="92"/>
  <c r="F23" i="92"/>
  <c r="F7" i="128" s="1"/>
  <c r="F20" i="140" s="1"/>
  <c r="F18" i="92"/>
  <c r="F6" i="128" s="1"/>
  <c r="F16" i="92"/>
  <c r="F17" i="92" s="1"/>
  <c r="F9" i="92"/>
  <c r="F3" i="128" s="1"/>
  <c r="F4" i="140" s="1"/>
  <c r="F38" i="92"/>
  <c r="E38" i="92"/>
  <c r="D38" i="92"/>
  <c r="F36" i="92"/>
  <c r="E36" i="92"/>
  <c r="D36" i="92"/>
  <c r="F34" i="92"/>
  <c r="E34" i="92"/>
  <c r="D34" i="92"/>
  <c r="D33" i="92"/>
  <c r="E31" i="92"/>
  <c r="E16" i="128" s="1"/>
  <c r="D31" i="92"/>
  <c r="E27" i="92"/>
  <c r="E28" i="92"/>
  <c r="E29" i="92"/>
  <c r="E30" i="92"/>
  <c r="E26" i="92"/>
  <c r="D27" i="92"/>
  <c r="D28" i="92"/>
  <c r="D29" i="92"/>
  <c r="D30" i="92"/>
  <c r="D26" i="92"/>
  <c r="E25" i="92"/>
  <c r="D25" i="92"/>
  <c r="D21" i="92"/>
  <c r="D22" i="92"/>
  <c r="E21" i="92"/>
  <c r="E22" i="92"/>
  <c r="E20" i="92"/>
  <c r="E19" i="92"/>
  <c r="D20" i="92"/>
  <c r="D19" i="92"/>
  <c r="E13" i="92"/>
  <c r="E14" i="92"/>
  <c r="E12" i="92"/>
  <c r="E11" i="92"/>
  <c r="D11" i="92"/>
  <c r="E10" i="92"/>
  <c r="E15" i="92"/>
  <c r="D15" i="92"/>
  <c r="D13" i="92"/>
  <c r="D14" i="92"/>
  <c r="D12" i="92"/>
  <c r="D10" i="92"/>
  <c r="E4" i="92"/>
  <c r="E5" i="92"/>
  <c r="E6" i="92"/>
  <c r="E7" i="92"/>
  <c r="E8" i="92"/>
  <c r="E3" i="92"/>
  <c r="D7" i="92"/>
  <c r="D8" i="92"/>
  <c r="D6" i="92"/>
  <c r="D5" i="92"/>
  <c r="D4" i="92"/>
  <c r="D3" i="92"/>
  <c r="M15" i="134"/>
  <c r="M17" i="134"/>
  <c r="M18" i="134"/>
  <c r="M19" i="134"/>
  <c r="M21" i="134"/>
  <c r="M25" i="134"/>
  <c r="M23" i="134"/>
  <c r="L15" i="134"/>
  <c r="L16" i="134"/>
  <c r="L17" i="134"/>
  <c r="L18" i="134"/>
  <c r="L19" i="134"/>
  <c r="L21" i="134"/>
  <c r="L23" i="134"/>
  <c r="M26" i="134"/>
  <c r="L26" i="134"/>
  <c r="L25" i="134"/>
  <c r="I26" i="134"/>
  <c r="I23" i="134"/>
  <c r="I25" i="134"/>
  <c r="I17" i="134"/>
  <c r="I21" i="134"/>
  <c r="I19" i="134"/>
  <c r="I18" i="134"/>
  <c r="I16" i="134"/>
  <c r="I15" i="134"/>
  <c r="H26" i="134"/>
  <c r="H25" i="134"/>
  <c r="H23" i="134"/>
  <c r="H21" i="134"/>
  <c r="H19" i="134"/>
  <c r="H18" i="134"/>
  <c r="H17" i="134"/>
  <c r="H16" i="134"/>
  <c r="H15" i="134"/>
  <c r="I13" i="134"/>
  <c r="I12" i="134"/>
  <c r="I11" i="134"/>
  <c r="I10" i="134"/>
  <c r="H13" i="134"/>
  <c r="H12" i="134"/>
  <c r="H11" i="134"/>
  <c r="H10" i="134"/>
  <c r="H9" i="134"/>
  <c r="M13" i="134"/>
  <c r="M12" i="134"/>
  <c r="M11" i="134"/>
  <c r="M10" i="134"/>
  <c r="M9" i="134"/>
  <c r="L13" i="134"/>
  <c r="L12" i="134"/>
  <c r="L11" i="134"/>
  <c r="L10" i="134"/>
  <c r="L9" i="134"/>
  <c r="E25" i="134"/>
  <c r="D25" i="134"/>
  <c r="E23" i="134"/>
  <c r="D23" i="134"/>
  <c r="D21" i="134"/>
  <c r="E19" i="134"/>
  <c r="E18" i="134"/>
  <c r="E17" i="134"/>
  <c r="D19" i="134"/>
  <c r="D18" i="134"/>
  <c r="D17" i="134"/>
  <c r="D16" i="134"/>
  <c r="D15" i="134"/>
  <c r="D13" i="134"/>
  <c r="D12" i="134"/>
  <c r="D11" i="134"/>
  <c r="D10" i="134"/>
  <c r="D9" i="134"/>
  <c r="E13" i="134"/>
  <c r="E12" i="134"/>
  <c r="F9" i="128" l="1"/>
  <c r="D30" i="140"/>
  <c r="G30" i="128"/>
  <c r="L20" i="134"/>
  <c r="F4" i="128"/>
  <c r="F5" i="140" s="1"/>
  <c r="F6" i="140" s="1"/>
  <c r="F54" i="92"/>
  <c r="F21" i="128"/>
  <c r="F10" i="140" s="1"/>
  <c r="F12" i="140" s="1"/>
  <c r="F24" i="92"/>
  <c r="F17" i="128"/>
  <c r="F7" i="140" s="1"/>
  <c r="F43" i="92"/>
  <c r="K56" i="146"/>
  <c r="F23" i="128" l="1"/>
  <c r="F5" i="128"/>
  <c r="F55" i="92"/>
  <c r="F18" i="128"/>
  <c r="F8" i="140" s="1"/>
  <c r="D16" i="128"/>
  <c r="I50" i="92" l="1"/>
  <c r="J50" i="92"/>
  <c r="K50" i="92"/>
  <c r="I54" i="92"/>
  <c r="C53" i="92"/>
  <c r="C26" i="128" s="1"/>
  <c r="E22" i="128"/>
  <c r="C25" i="140" l="1"/>
  <c r="E11" i="140"/>
  <c r="G22" i="128"/>
  <c r="I91" i="123"/>
  <c r="J91" i="123"/>
  <c r="H91" i="123"/>
  <c r="I118" i="123"/>
  <c r="J118" i="123"/>
  <c r="H118" i="123"/>
  <c r="I125" i="123"/>
  <c r="J129" i="123"/>
  <c r="I129" i="123"/>
  <c r="K67" i="123"/>
  <c r="E61" i="123"/>
  <c r="E10" i="134" s="1"/>
  <c r="E129" i="123"/>
  <c r="F129" i="123"/>
  <c r="D129" i="123"/>
  <c r="C129" i="123"/>
  <c r="E125" i="123"/>
  <c r="F125" i="123"/>
  <c r="D125" i="123"/>
  <c r="C125" i="123"/>
  <c r="D6" i="145"/>
  <c r="E21" i="134" l="1"/>
  <c r="G65" i="123"/>
  <c r="G53" i="92"/>
  <c r="H53" i="92"/>
  <c r="L53" i="92" s="1"/>
  <c r="B9" i="145"/>
  <c r="E9" i="145" s="1"/>
  <c r="H57" i="92"/>
  <c r="L57" i="92" s="1"/>
  <c r="G57" i="92"/>
  <c r="G49" i="92"/>
  <c r="H49" i="92"/>
  <c r="L49" i="92" s="1"/>
  <c r="K118" i="123"/>
  <c r="D39" i="97" l="1"/>
  <c r="D41" i="97" s="1"/>
  <c r="D34" i="97"/>
  <c r="D32" i="97"/>
  <c r="D29" i="97"/>
  <c r="G33" i="97"/>
  <c r="D25" i="97"/>
  <c r="B8" i="145"/>
  <c r="G129" i="123"/>
  <c r="G125" i="123"/>
  <c r="D98" i="123"/>
  <c r="D99" i="123" s="1"/>
  <c r="D107" i="123"/>
  <c r="D118" i="123"/>
  <c r="D121" i="123"/>
  <c r="D91" i="123"/>
  <c r="D85" i="123"/>
  <c r="D37" i="95"/>
  <c r="D33" i="95"/>
  <c r="D21" i="95"/>
  <c r="D18" i="95"/>
  <c r="G4" i="95"/>
  <c r="D72" i="123"/>
  <c r="F21" i="134"/>
  <c r="D58" i="123"/>
  <c r="D52" i="123"/>
  <c r="I47" i="123"/>
  <c r="D48" i="123"/>
  <c r="D40" i="123"/>
  <c r="D29" i="123"/>
  <c r="D36" i="123"/>
  <c r="D26" i="123"/>
  <c r="D7" i="134" s="1"/>
  <c r="H17" i="123"/>
  <c r="H18" i="123"/>
  <c r="D19" i="123"/>
  <c r="D15" i="123"/>
  <c r="D124" i="129"/>
  <c r="D129" i="129" s="1"/>
  <c r="D114" i="129"/>
  <c r="G93" i="129"/>
  <c r="G81" i="129"/>
  <c r="G82" i="129"/>
  <c r="G83" i="129"/>
  <c r="G84" i="129"/>
  <c r="G85" i="129"/>
  <c r="G80" i="129"/>
  <c r="G92" i="129"/>
  <c r="D92" i="123" l="1"/>
  <c r="D130" i="123" s="1"/>
  <c r="D137" i="123" s="1"/>
  <c r="D39" i="95"/>
  <c r="D66" i="123" s="1"/>
  <c r="D20" i="123"/>
  <c r="D6" i="134" s="1"/>
  <c r="G11" i="92"/>
  <c r="I11" i="92"/>
  <c r="L11" i="92" s="1"/>
  <c r="B6" i="145"/>
  <c r="H58" i="92"/>
  <c r="D37" i="123"/>
  <c r="D59" i="123" s="1"/>
  <c r="D8" i="134" s="1"/>
  <c r="D36" i="97"/>
  <c r="D73" i="129" l="1"/>
  <c r="G68" i="129"/>
  <c r="G69" i="129"/>
  <c r="D66" i="129"/>
  <c r="D58" i="129"/>
  <c r="D52" i="129"/>
  <c r="D48" i="129"/>
  <c r="D40" i="129"/>
  <c r="D37" i="129"/>
  <c r="D29" i="129"/>
  <c r="D26" i="129"/>
  <c r="H7" i="134" s="1"/>
  <c r="D20" i="129"/>
  <c r="D16" i="129"/>
  <c r="D21" i="129" l="1"/>
  <c r="H6" i="134" s="1"/>
  <c r="D59" i="129"/>
  <c r="D68" i="146"/>
  <c r="E68" i="146"/>
  <c r="F68" i="146"/>
  <c r="G68" i="146"/>
  <c r="H68" i="146"/>
  <c r="I68" i="146"/>
  <c r="J68" i="146"/>
  <c r="C68" i="146"/>
  <c r="D83" i="146"/>
  <c r="E83" i="146"/>
  <c r="F83" i="146"/>
  <c r="G83" i="146"/>
  <c r="H83" i="146"/>
  <c r="I83" i="146"/>
  <c r="J83" i="146"/>
  <c r="C83" i="146"/>
  <c r="D74" i="129" l="1"/>
  <c r="D78" i="129" s="1"/>
  <c r="H8" i="134"/>
  <c r="D121" i="132"/>
  <c r="D124" i="132"/>
  <c r="D53" i="92" s="1"/>
  <c r="J52" i="92"/>
  <c r="J54" i="92" s="1"/>
  <c r="D118" i="132"/>
  <c r="D115" i="132"/>
  <c r="G68" i="132"/>
  <c r="G67" i="132"/>
  <c r="D66" i="132"/>
  <c r="D58" i="132"/>
  <c r="D52" i="132"/>
  <c r="D48" i="132"/>
  <c r="D40" i="132"/>
  <c r="D29" i="132"/>
  <c r="D36" i="132"/>
  <c r="D37" i="132" s="1"/>
  <c r="D59" i="132" s="1"/>
  <c r="L8" i="134" s="1"/>
  <c r="D26" i="132"/>
  <c r="L7" i="134" s="1"/>
  <c r="D20" i="132"/>
  <c r="D54" i="92" l="1"/>
  <c r="D26" i="128"/>
  <c r="G72" i="132"/>
  <c r="J38" i="92"/>
  <c r="C6" i="145"/>
  <c r="D125" i="132"/>
  <c r="D130" i="132" s="1"/>
  <c r="D16" i="132" l="1"/>
  <c r="D21" i="132" s="1"/>
  <c r="K10" i="146"/>
  <c r="D73" i="132" l="1"/>
  <c r="D77" i="132" s="1"/>
  <c r="L6" i="134"/>
  <c r="J57" i="146" l="1"/>
  <c r="C57" i="146"/>
  <c r="D57" i="146"/>
  <c r="D84" i="146" s="1"/>
  <c r="E57" i="146"/>
  <c r="F57" i="146"/>
  <c r="G57" i="146"/>
  <c r="H57" i="146"/>
  <c r="H84" i="146" s="1"/>
  <c r="K53" i="146"/>
  <c r="K11" i="146"/>
  <c r="K51" i="146"/>
  <c r="K43" i="146"/>
  <c r="F84" i="146" l="1"/>
  <c r="E84" i="146"/>
  <c r="G84" i="146"/>
  <c r="K50" i="146"/>
  <c r="K23" i="146"/>
  <c r="K21" i="146"/>
  <c r="K71" i="146" l="1"/>
  <c r="K72" i="146"/>
  <c r="K73" i="146"/>
  <c r="K74" i="146"/>
  <c r="K75" i="146"/>
  <c r="K76" i="146"/>
  <c r="K77" i="146"/>
  <c r="K78" i="146"/>
  <c r="K79" i="146"/>
  <c r="K80" i="146"/>
  <c r="K61" i="146"/>
  <c r="K62" i="146"/>
  <c r="K63" i="146"/>
  <c r="K64" i="146"/>
  <c r="K65" i="146"/>
  <c r="J84" i="146"/>
  <c r="K33" i="146"/>
  <c r="K34" i="146"/>
  <c r="K35" i="146"/>
  <c r="K27" i="146"/>
  <c r="K28" i="146"/>
  <c r="K29" i="146"/>
  <c r="K30" i="146"/>
  <c r="K19" i="146"/>
  <c r="K18" i="146"/>
  <c r="K17" i="146"/>
  <c r="K16" i="146"/>
  <c r="K22" i="146"/>
  <c r="K24" i="146"/>
  <c r="E25" i="146" l="1"/>
  <c r="K47" i="146" l="1"/>
  <c r="I58" i="129" l="1"/>
  <c r="I20" i="129"/>
  <c r="I66" i="129"/>
  <c r="K69" i="146" l="1"/>
  <c r="K83" i="146" s="1"/>
  <c r="K60" i="146"/>
  <c r="K59" i="146"/>
  <c r="K58" i="146"/>
  <c r="K54" i="146"/>
  <c r="K49" i="146"/>
  <c r="K48" i="146"/>
  <c r="K46" i="146"/>
  <c r="K45" i="146"/>
  <c r="K42" i="146"/>
  <c r="J36" i="146"/>
  <c r="I36" i="146"/>
  <c r="H36" i="146"/>
  <c r="G36" i="146"/>
  <c r="F36" i="146"/>
  <c r="E36" i="146"/>
  <c r="D36" i="146"/>
  <c r="C36" i="146"/>
  <c r="K32" i="146"/>
  <c r="J31" i="146"/>
  <c r="I31" i="146"/>
  <c r="H31" i="146"/>
  <c r="G31" i="146"/>
  <c r="F31" i="146"/>
  <c r="E31" i="146"/>
  <c r="D31" i="146"/>
  <c r="C31" i="146"/>
  <c r="K26" i="146"/>
  <c r="L25" i="146"/>
  <c r="I40" i="146" s="1"/>
  <c r="J25" i="146"/>
  <c r="I25" i="146"/>
  <c r="H25" i="146"/>
  <c r="G25" i="146"/>
  <c r="F25" i="146"/>
  <c r="D25" i="146"/>
  <c r="C25" i="146"/>
  <c r="K9" i="146"/>
  <c r="K8" i="146"/>
  <c r="K7" i="146"/>
  <c r="K6" i="146"/>
  <c r="K5" i="146"/>
  <c r="K4" i="146"/>
  <c r="K2" i="146"/>
  <c r="K68" i="146" l="1"/>
  <c r="I57" i="146"/>
  <c r="I84" i="146" s="1"/>
  <c r="F37" i="146"/>
  <c r="G37" i="146"/>
  <c r="E37" i="146"/>
  <c r="H37" i="146"/>
  <c r="D37" i="146"/>
  <c r="I37" i="146"/>
  <c r="J37" i="146"/>
  <c r="K40" i="146"/>
  <c r="K31" i="146"/>
  <c r="C84" i="146"/>
  <c r="C37" i="146"/>
  <c r="K36" i="146"/>
  <c r="K25" i="146"/>
  <c r="K41" i="146"/>
  <c r="K37" i="146" l="1"/>
  <c r="G42" i="97" l="1"/>
  <c r="O8" i="140" l="1"/>
  <c r="O31" i="140"/>
  <c r="I18" i="95"/>
  <c r="I21" i="95"/>
  <c r="I33" i="95"/>
  <c r="I37" i="95"/>
  <c r="I39" i="95" l="1"/>
  <c r="H48" i="123"/>
  <c r="I48" i="123"/>
  <c r="H58" i="123"/>
  <c r="I58" i="123"/>
  <c r="H66" i="123"/>
  <c r="H20" i="132"/>
  <c r="H58" i="132"/>
  <c r="H66" i="132"/>
  <c r="I16" i="132"/>
  <c r="I21" i="132" s="1"/>
  <c r="J16" i="132"/>
  <c r="J21" i="132" s="1"/>
  <c r="I26" i="132"/>
  <c r="J26" i="132"/>
  <c r="I29" i="132"/>
  <c r="J29" i="132"/>
  <c r="I36" i="132"/>
  <c r="J36" i="132"/>
  <c r="I40" i="132"/>
  <c r="J40" i="132"/>
  <c r="I48" i="132"/>
  <c r="J48" i="132"/>
  <c r="I52" i="132"/>
  <c r="J52" i="132"/>
  <c r="I58" i="132"/>
  <c r="J58" i="132"/>
  <c r="I66" i="132"/>
  <c r="J66" i="132"/>
  <c r="I72" i="132"/>
  <c r="J72" i="132"/>
  <c r="I85" i="132"/>
  <c r="J85" i="132"/>
  <c r="I88" i="132"/>
  <c r="J88" i="132"/>
  <c r="I93" i="132"/>
  <c r="I94" i="132" s="1"/>
  <c r="J93" i="132"/>
  <c r="J94" i="132" s="1"/>
  <c r="I101" i="132"/>
  <c r="J101" i="132"/>
  <c r="I115" i="132"/>
  <c r="J115" i="132"/>
  <c r="I118" i="132"/>
  <c r="J118" i="132"/>
  <c r="I121" i="132"/>
  <c r="J121" i="132"/>
  <c r="I124" i="132"/>
  <c r="J124" i="132"/>
  <c r="I16" i="129"/>
  <c r="I21" i="129" s="1"/>
  <c r="I26" i="129"/>
  <c r="I29" i="129"/>
  <c r="I40" i="129"/>
  <c r="I48" i="129"/>
  <c r="I52" i="129"/>
  <c r="I86" i="129"/>
  <c r="J86" i="129"/>
  <c r="I89" i="129"/>
  <c r="J89" i="129"/>
  <c r="J90" i="129" s="1"/>
  <c r="I94" i="129"/>
  <c r="I95" i="129" s="1"/>
  <c r="J94" i="129"/>
  <c r="J95" i="129" s="1"/>
  <c r="I103" i="129"/>
  <c r="J103" i="129"/>
  <c r="I114" i="129"/>
  <c r="J114" i="129"/>
  <c r="I117" i="129"/>
  <c r="J117" i="129"/>
  <c r="I120" i="129"/>
  <c r="J120" i="129"/>
  <c r="I123" i="129"/>
  <c r="J123" i="129"/>
  <c r="H86" i="129"/>
  <c r="H89" i="129"/>
  <c r="H94" i="129"/>
  <c r="H95" i="129" s="1"/>
  <c r="H103" i="129"/>
  <c r="H114" i="129"/>
  <c r="H117" i="129"/>
  <c r="H120" i="129"/>
  <c r="H123" i="129"/>
  <c r="H16" i="132"/>
  <c r="H26" i="132"/>
  <c r="H29" i="132"/>
  <c r="H36" i="132"/>
  <c r="H40" i="132"/>
  <c r="H48" i="132"/>
  <c r="H52" i="132"/>
  <c r="H72" i="132"/>
  <c r="H85" i="132"/>
  <c r="H88" i="132"/>
  <c r="H93" i="132"/>
  <c r="H94" i="132" s="1"/>
  <c r="H101" i="132"/>
  <c r="H115" i="132"/>
  <c r="H118" i="132"/>
  <c r="H121" i="132"/>
  <c r="H124" i="132"/>
  <c r="K48" i="123" l="1"/>
  <c r="I89" i="132"/>
  <c r="H89" i="132"/>
  <c r="H125" i="132" s="1"/>
  <c r="H130" i="132" s="1"/>
  <c r="I37" i="132"/>
  <c r="J37" i="132"/>
  <c r="J59" i="132" s="1"/>
  <c r="J73" i="132" s="1"/>
  <c r="J77" i="132" s="1"/>
  <c r="J124" i="129"/>
  <c r="J129" i="129" s="1"/>
  <c r="J89" i="132"/>
  <c r="J125" i="132" s="1"/>
  <c r="J130" i="132" s="1"/>
  <c r="I90" i="129"/>
  <c r="I124" i="129" s="1"/>
  <c r="I129" i="129" s="1"/>
  <c r="H90" i="129"/>
  <c r="H124" i="129" s="1"/>
  <c r="H129" i="129" s="1"/>
  <c r="I125" i="132"/>
  <c r="I130" i="132" s="1"/>
  <c r="H37" i="132"/>
  <c r="H59" i="132" s="1"/>
  <c r="I59" i="132"/>
  <c r="I73" i="132" s="1"/>
  <c r="I77" i="132" s="1"/>
  <c r="H21" i="132"/>
  <c r="I15" i="123"/>
  <c r="J15" i="123"/>
  <c r="I19" i="123"/>
  <c r="J19" i="123"/>
  <c r="I26" i="123"/>
  <c r="J26" i="123"/>
  <c r="I29" i="123"/>
  <c r="J29" i="123"/>
  <c r="I36" i="123"/>
  <c r="J36" i="123"/>
  <c r="I40" i="123"/>
  <c r="J40" i="123"/>
  <c r="J48" i="123"/>
  <c r="I52" i="123"/>
  <c r="J52" i="123"/>
  <c r="J58" i="123"/>
  <c r="K58" i="123" s="1"/>
  <c r="I66" i="123"/>
  <c r="K66" i="123" s="1"/>
  <c r="J66" i="123"/>
  <c r="I72" i="123"/>
  <c r="J72" i="123"/>
  <c r="I85" i="123"/>
  <c r="I92" i="123" s="1"/>
  <c r="J85" i="123"/>
  <c r="J92" i="123" s="1"/>
  <c r="J130" i="123" s="1"/>
  <c r="I98" i="123"/>
  <c r="I99" i="123" s="1"/>
  <c r="J98" i="123"/>
  <c r="J99" i="123" s="1"/>
  <c r="I107" i="123"/>
  <c r="J107" i="123"/>
  <c r="I121" i="123"/>
  <c r="J121" i="123"/>
  <c r="J125" i="123"/>
  <c r="G16" i="140"/>
  <c r="G15" i="140"/>
  <c r="C33" i="92"/>
  <c r="C60" i="92"/>
  <c r="D50" i="92"/>
  <c r="J42" i="92"/>
  <c r="C42" i="92"/>
  <c r="C39" i="92"/>
  <c r="C38" i="92"/>
  <c r="C37" i="92"/>
  <c r="C36" i="92"/>
  <c r="C34" i="92"/>
  <c r="L37" i="94"/>
  <c r="F66" i="132"/>
  <c r="E66" i="132"/>
  <c r="F10" i="134"/>
  <c r="N10" i="134"/>
  <c r="C66" i="129"/>
  <c r="F66" i="129"/>
  <c r="E66" i="129"/>
  <c r="U10" i="134"/>
  <c r="L7" i="128" s="1"/>
  <c r="S10" i="134"/>
  <c r="J10" i="134"/>
  <c r="C16" i="129"/>
  <c r="E16" i="129"/>
  <c r="F16" i="129"/>
  <c r="H56" i="92"/>
  <c r="C56" i="92" s="1"/>
  <c r="C14" i="92"/>
  <c r="C13" i="92"/>
  <c r="H13" i="92"/>
  <c r="J37" i="123" l="1"/>
  <c r="I37" i="123"/>
  <c r="I130" i="123"/>
  <c r="I137" i="123"/>
  <c r="H14" i="129"/>
  <c r="J14" i="129"/>
  <c r="J62" i="129"/>
  <c r="H62" i="129"/>
  <c r="I20" i="123"/>
  <c r="J61" i="129"/>
  <c r="H61" i="129"/>
  <c r="J59" i="123"/>
  <c r="J137" i="123"/>
  <c r="H73" i="132"/>
  <c r="H77" i="132" s="1"/>
  <c r="T10" i="134"/>
  <c r="K7" i="128" s="1"/>
  <c r="L8" i="140" s="1"/>
  <c r="J20" i="123"/>
  <c r="J73" i="123"/>
  <c r="J77" i="123" s="1"/>
  <c r="I59" i="123"/>
  <c r="I73" i="123" l="1"/>
  <c r="I77" i="123" s="1"/>
  <c r="N29" i="140"/>
  <c r="K25" i="134" l="1"/>
  <c r="G38" i="95" l="1"/>
  <c r="G20" i="95"/>
  <c r="G19" i="95"/>
  <c r="F125" i="133"/>
  <c r="F124" i="133"/>
  <c r="F123" i="133"/>
  <c r="G58" i="92" s="1"/>
  <c r="F122" i="133"/>
  <c r="F110" i="133"/>
  <c r="F109" i="133"/>
  <c r="F108" i="133"/>
  <c r="F107" i="133"/>
  <c r="F106" i="133"/>
  <c r="F105" i="133"/>
  <c r="F104" i="133"/>
  <c r="F103" i="133"/>
  <c r="F102" i="133"/>
  <c r="F101" i="133"/>
  <c r="F85" i="133"/>
  <c r="F84" i="133"/>
  <c r="F82" i="133"/>
  <c r="F81" i="133"/>
  <c r="F80" i="133"/>
  <c r="F79" i="133"/>
  <c r="F78" i="133"/>
  <c r="F77" i="133"/>
  <c r="G19" i="133"/>
  <c r="F73" i="133"/>
  <c r="F72" i="133"/>
  <c r="F6" i="133"/>
  <c r="F7" i="133"/>
  <c r="F8" i="133"/>
  <c r="F9" i="133"/>
  <c r="F10" i="133"/>
  <c r="F11" i="133"/>
  <c r="F12" i="133"/>
  <c r="F13" i="133"/>
  <c r="F14" i="133"/>
  <c r="F16" i="133"/>
  <c r="F17" i="133"/>
  <c r="F18" i="133"/>
  <c r="F21" i="133"/>
  <c r="F22" i="133"/>
  <c r="F23" i="133"/>
  <c r="F24" i="133"/>
  <c r="F26" i="133"/>
  <c r="F27" i="133"/>
  <c r="F29" i="133"/>
  <c r="F30" i="133"/>
  <c r="F31" i="133"/>
  <c r="F32" i="133"/>
  <c r="F33" i="133"/>
  <c r="F34" i="133"/>
  <c r="F37" i="133"/>
  <c r="F38" i="133"/>
  <c r="F40" i="133"/>
  <c r="F41" i="133"/>
  <c r="F42" i="133"/>
  <c r="F43" i="133"/>
  <c r="F44" i="133"/>
  <c r="F45" i="133"/>
  <c r="F46" i="133"/>
  <c r="F48" i="133"/>
  <c r="F49" i="133"/>
  <c r="F50" i="133"/>
  <c r="F52" i="133"/>
  <c r="F53" i="133"/>
  <c r="F54" i="133"/>
  <c r="F55" i="133"/>
  <c r="F56" i="133"/>
  <c r="F60" i="133"/>
  <c r="R10" i="134" s="1"/>
  <c r="F61" i="133"/>
  <c r="F62" i="133"/>
  <c r="F63" i="133"/>
  <c r="F67" i="133"/>
  <c r="F68" i="133"/>
  <c r="F69" i="133"/>
  <c r="F74" i="133"/>
  <c r="F5" i="133"/>
  <c r="N25" i="134"/>
  <c r="J36" i="92"/>
  <c r="J34" i="92"/>
  <c r="J33" i="92"/>
  <c r="G60" i="92"/>
  <c r="I36" i="92"/>
  <c r="I34" i="92"/>
  <c r="I33" i="92"/>
  <c r="H72" i="129"/>
  <c r="I72" i="129" s="1"/>
  <c r="J72" i="129" s="1"/>
  <c r="H71" i="129"/>
  <c r="I71" i="129" s="1"/>
  <c r="J71" i="129" s="1"/>
  <c r="H70" i="129"/>
  <c r="J17" i="129"/>
  <c r="H39" i="92"/>
  <c r="H36" i="92"/>
  <c r="H34" i="92"/>
  <c r="H33" i="92"/>
  <c r="G13" i="92"/>
  <c r="G43" i="97"/>
  <c r="G44" i="97"/>
  <c r="G6" i="97"/>
  <c r="C16" i="128"/>
  <c r="G16" i="128" s="1"/>
  <c r="C21" i="92"/>
  <c r="D45" i="92"/>
  <c r="J15" i="92" l="1"/>
  <c r="G15" i="92"/>
  <c r="J22" i="129"/>
  <c r="H22" i="129"/>
  <c r="H13" i="129"/>
  <c r="J13" i="129"/>
  <c r="H9" i="129"/>
  <c r="J9" i="129"/>
  <c r="J23" i="129"/>
  <c r="H23" i="129"/>
  <c r="J28" i="129"/>
  <c r="H28" i="129"/>
  <c r="J33" i="129"/>
  <c r="H33" i="129"/>
  <c r="I33" i="129" s="1"/>
  <c r="J41" i="129"/>
  <c r="H41" i="129"/>
  <c r="H45" i="129"/>
  <c r="J45" i="129"/>
  <c r="H50" i="129"/>
  <c r="J50" i="129"/>
  <c r="J55" i="129"/>
  <c r="H55" i="129"/>
  <c r="J64" i="129"/>
  <c r="H64" i="129"/>
  <c r="J15" i="129"/>
  <c r="H15" i="129"/>
  <c r="H6" i="129"/>
  <c r="J6" i="129"/>
  <c r="H27" i="129"/>
  <c r="J27" i="129"/>
  <c r="J39" i="129"/>
  <c r="H39" i="129"/>
  <c r="H49" i="129"/>
  <c r="J49" i="129"/>
  <c r="J63" i="129"/>
  <c r="H63" i="129"/>
  <c r="J12" i="129"/>
  <c r="H12" i="129"/>
  <c r="H8" i="129"/>
  <c r="J8" i="129"/>
  <c r="J18" i="129"/>
  <c r="H18" i="129"/>
  <c r="H24" i="129"/>
  <c r="J24" i="129"/>
  <c r="J30" i="129"/>
  <c r="H30" i="129"/>
  <c r="I30" i="129" s="1"/>
  <c r="H34" i="129"/>
  <c r="I34" i="129" s="1"/>
  <c r="J34" i="129"/>
  <c r="H42" i="129"/>
  <c r="J42" i="129"/>
  <c r="H46" i="129"/>
  <c r="J46" i="129"/>
  <c r="J51" i="129"/>
  <c r="H51" i="129"/>
  <c r="J56" i="129"/>
  <c r="H56" i="129"/>
  <c r="J65" i="129"/>
  <c r="H65" i="129"/>
  <c r="J10" i="129"/>
  <c r="H10" i="129"/>
  <c r="H32" i="129"/>
  <c r="I32" i="129" s="1"/>
  <c r="J32" i="129"/>
  <c r="J44" i="129"/>
  <c r="H44" i="129"/>
  <c r="J54" i="129"/>
  <c r="H54" i="129"/>
  <c r="H5" i="129"/>
  <c r="J5" i="129"/>
  <c r="J11" i="129"/>
  <c r="H11" i="129"/>
  <c r="J7" i="129"/>
  <c r="H7" i="129"/>
  <c r="H19" i="129"/>
  <c r="J19" i="129"/>
  <c r="J25" i="129"/>
  <c r="H25" i="129"/>
  <c r="J31" i="129"/>
  <c r="H31" i="129"/>
  <c r="J35" i="129"/>
  <c r="H35" i="129"/>
  <c r="J43" i="129"/>
  <c r="H43" i="129"/>
  <c r="H47" i="129"/>
  <c r="J47" i="129"/>
  <c r="J53" i="129"/>
  <c r="H53" i="129"/>
  <c r="J57" i="129"/>
  <c r="H57" i="129"/>
  <c r="H67" i="129"/>
  <c r="J67" i="129"/>
  <c r="V10" i="134"/>
  <c r="G66" i="132"/>
  <c r="G14" i="92"/>
  <c r="H14" i="92"/>
  <c r="L14" i="92" s="1"/>
  <c r="I70" i="129"/>
  <c r="H73" i="129"/>
  <c r="F51" i="133"/>
  <c r="F39" i="133"/>
  <c r="F47" i="133"/>
  <c r="F25" i="133"/>
  <c r="F15" i="133"/>
  <c r="F70" i="133"/>
  <c r="F19" i="133"/>
  <c r="C32" i="97"/>
  <c r="C18" i="95"/>
  <c r="C21" i="95"/>
  <c r="C33" i="95"/>
  <c r="C37" i="95"/>
  <c r="C29" i="129"/>
  <c r="AB77" i="123"/>
  <c r="AA77" i="123"/>
  <c r="AC77" i="123"/>
  <c r="AD77" i="123"/>
  <c r="AE77" i="123"/>
  <c r="AA40" i="123"/>
  <c r="AB40" i="123"/>
  <c r="AC40" i="123"/>
  <c r="AD40" i="123"/>
  <c r="AE40" i="123"/>
  <c r="AF40" i="123"/>
  <c r="AA37" i="123"/>
  <c r="AB37" i="123"/>
  <c r="AC37" i="123"/>
  <c r="AD37" i="123"/>
  <c r="AE37" i="123"/>
  <c r="AA52" i="123"/>
  <c r="AB52" i="123"/>
  <c r="AC52" i="123"/>
  <c r="AD52" i="123"/>
  <c r="AE52" i="123"/>
  <c r="AF52" i="123"/>
  <c r="AA48" i="123"/>
  <c r="AB48" i="123"/>
  <c r="AC48" i="123"/>
  <c r="AD48" i="123"/>
  <c r="AE48" i="123"/>
  <c r="AF48" i="123"/>
  <c r="AA58" i="123"/>
  <c r="AB58" i="123"/>
  <c r="AC58" i="123"/>
  <c r="AD58" i="123"/>
  <c r="AE58" i="123"/>
  <c r="AF58" i="123"/>
  <c r="O77" i="123"/>
  <c r="J29" i="129" l="1"/>
  <c r="H29" i="129"/>
  <c r="H36" i="129"/>
  <c r="J66" i="129"/>
  <c r="H58" i="129"/>
  <c r="J58" i="129"/>
  <c r="H48" i="129"/>
  <c r="J20" i="129"/>
  <c r="J16" i="129"/>
  <c r="H20" i="129"/>
  <c r="J48" i="129"/>
  <c r="H16" i="129"/>
  <c r="J52" i="129"/>
  <c r="H26" i="129"/>
  <c r="H66" i="129"/>
  <c r="H52" i="129"/>
  <c r="J26" i="129"/>
  <c r="J70" i="129"/>
  <c r="J73" i="129" s="1"/>
  <c r="I73" i="129"/>
  <c r="J36" i="129"/>
  <c r="I36" i="129"/>
  <c r="I37" i="129" s="1"/>
  <c r="I59" i="129" s="1"/>
  <c r="I74" i="129" s="1"/>
  <c r="I78" i="129" s="1"/>
  <c r="F20" i="133"/>
  <c r="AC59" i="123"/>
  <c r="AE59" i="123"/>
  <c r="AD59" i="123"/>
  <c r="AA59" i="123"/>
  <c r="C39" i="95"/>
  <c r="C66" i="123" s="1"/>
  <c r="AB59" i="123"/>
  <c r="H37" i="129" l="1"/>
  <c r="J21" i="129"/>
  <c r="J37" i="129"/>
  <c r="H21" i="129"/>
  <c r="S50" i="123"/>
  <c r="S51" i="123"/>
  <c r="S65" i="123"/>
  <c r="S69" i="123"/>
  <c r="S74" i="123"/>
  <c r="S76" i="123"/>
  <c r="F30" i="134"/>
  <c r="O15" i="128" l="1"/>
  <c r="O73" i="123" l="1"/>
  <c r="N73" i="123"/>
  <c r="N77" i="123"/>
  <c r="O56" i="123"/>
  <c r="N56" i="123"/>
  <c r="O49" i="123"/>
  <c r="N49" i="123"/>
  <c r="O45" i="123"/>
  <c r="N45" i="123"/>
  <c r="O35" i="123"/>
  <c r="N35" i="123"/>
  <c r="O32" i="123"/>
  <c r="N32" i="123"/>
  <c r="S70" i="123" l="1"/>
  <c r="N67" i="129"/>
  <c r="M67" i="129"/>
  <c r="H45" i="97"/>
  <c r="G45" i="97"/>
  <c r="G46" i="97" s="1"/>
  <c r="F45" i="97"/>
  <c r="F46" i="97" s="1"/>
  <c r="E45" i="97"/>
  <c r="C45" i="97"/>
  <c r="C46" i="97" s="1"/>
  <c r="H39" i="97"/>
  <c r="G39" i="97"/>
  <c r="F39" i="97"/>
  <c r="F41" i="97" s="1"/>
  <c r="E39" i="97"/>
  <c r="C39" i="97"/>
  <c r="C41" i="97" s="1"/>
  <c r="G34" i="97"/>
  <c r="F34" i="97"/>
  <c r="E34" i="97"/>
  <c r="C34" i="97"/>
  <c r="G32" i="97"/>
  <c r="F32" i="97"/>
  <c r="E32" i="97"/>
  <c r="G29" i="97"/>
  <c r="F29" i="97"/>
  <c r="E29" i="97"/>
  <c r="C29" i="97"/>
  <c r="G25" i="97"/>
  <c r="F25" i="97"/>
  <c r="E25" i="97"/>
  <c r="C25" i="97"/>
  <c r="H7" i="97"/>
  <c r="G7" i="97"/>
  <c r="F7" i="97"/>
  <c r="E7" i="97"/>
  <c r="C7" i="97"/>
  <c r="N50" i="129"/>
  <c r="M50" i="129"/>
  <c r="L63" i="133"/>
  <c r="K63" i="133"/>
  <c r="L52" i="133"/>
  <c r="K52" i="133"/>
  <c r="L47" i="133"/>
  <c r="K47" i="133"/>
  <c r="L42" i="133"/>
  <c r="K42" i="133"/>
  <c r="E41" i="97" l="1"/>
  <c r="E68" i="123"/>
  <c r="E16" i="134" s="1"/>
  <c r="G41" i="97"/>
  <c r="S68" i="123"/>
  <c r="E46" i="97"/>
  <c r="H46" i="97"/>
  <c r="O18" i="128"/>
  <c r="H41" i="97"/>
  <c r="O13" i="128"/>
  <c r="E36" i="97"/>
  <c r="E67" i="123" s="1"/>
  <c r="C36" i="97"/>
  <c r="C47" i="97" s="1"/>
  <c r="G36" i="97"/>
  <c r="F36" i="97"/>
  <c r="F47" i="97" s="1"/>
  <c r="G58" i="129"/>
  <c r="E15" i="134" l="1"/>
  <c r="G67" i="123"/>
  <c r="S71" i="123"/>
  <c r="G72" i="123"/>
  <c r="S72" i="123" s="1"/>
  <c r="G47" i="97"/>
  <c r="E47" i="97"/>
  <c r="H47" i="97"/>
  <c r="O12" i="128"/>
  <c r="S67" i="123" l="1"/>
  <c r="F4" i="145"/>
  <c r="I4" i="145" s="1"/>
  <c r="N10" i="129"/>
  <c r="M22" i="129"/>
  <c r="W8" i="129"/>
  <c r="M9" i="129"/>
  <c r="M10" i="129" s="1"/>
  <c r="O8" i="129"/>
  <c r="O7" i="129"/>
  <c r="O6" i="129"/>
  <c r="O5" i="129"/>
  <c r="O4" i="129"/>
  <c r="O10" i="129" l="1"/>
  <c r="O13" i="129" s="1"/>
  <c r="P25" i="129" s="1"/>
  <c r="P27" i="129" s="1"/>
  <c r="W11" i="129"/>
  <c r="W17" i="129" s="1"/>
  <c r="O9" i="129"/>
  <c r="K42" i="92"/>
  <c r="K41" i="92"/>
  <c r="K40" i="92"/>
  <c r="K39" i="92"/>
  <c r="K38" i="92"/>
  <c r="K37" i="92"/>
  <c r="K36" i="92"/>
  <c r="K35" i="92"/>
  <c r="K33" i="92"/>
  <c r="J41" i="92"/>
  <c r="J40" i="92"/>
  <c r="J39" i="92"/>
  <c r="H52" i="92"/>
  <c r="H22" i="92"/>
  <c r="H21" i="92"/>
  <c r="H20" i="92"/>
  <c r="L20" i="92" s="1"/>
  <c r="H19" i="92"/>
  <c r="H15" i="92"/>
  <c r="H12" i="92"/>
  <c r="H10" i="92"/>
  <c r="H8" i="92"/>
  <c r="H7" i="92"/>
  <c r="H6" i="92"/>
  <c r="H5" i="92"/>
  <c r="H4" i="92"/>
  <c r="H3" i="92"/>
  <c r="K32" i="92"/>
  <c r="J32" i="92"/>
  <c r="I31" i="92"/>
  <c r="L31" i="92" s="1"/>
  <c r="I42" i="92"/>
  <c r="I41" i="92"/>
  <c r="I40" i="92"/>
  <c r="I39" i="92"/>
  <c r="I38" i="92"/>
  <c r="I37" i="92"/>
  <c r="I35" i="92"/>
  <c r="H42" i="92"/>
  <c r="H41" i="92"/>
  <c r="H38" i="92"/>
  <c r="H37" i="92"/>
  <c r="H35" i="92"/>
  <c r="G31" i="92"/>
  <c r="G30" i="92"/>
  <c r="G29" i="92"/>
  <c r="G28" i="92"/>
  <c r="G27" i="92"/>
  <c r="G26" i="92"/>
  <c r="G25" i="92"/>
  <c r="G22" i="92"/>
  <c r="G21" i="92"/>
  <c r="G20" i="92"/>
  <c r="G19" i="92"/>
  <c r="G12" i="92"/>
  <c r="G10" i="92"/>
  <c r="G8" i="92"/>
  <c r="G7" i="92"/>
  <c r="G6" i="92"/>
  <c r="G5" i="92"/>
  <c r="G4" i="92"/>
  <c r="G3" i="92"/>
  <c r="S23" i="123"/>
  <c r="P30" i="129" l="1"/>
  <c r="P32" i="129" s="1"/>
  <c r="P34" i="129" s="1"/>
  <c r="L39" i="92"/>
  <c r="G39" i="92" s="1"/>
  <c r="L36" i="92"/>
  <c r="G36" i="92" s="1"/>
  <c r="L41" i="92"/>
  <c r="G41" i="92" s="1"/>
  <c r="L37" i="92"/>
  <c r="G37" i="92" s="1"/>
  <c r="L42" i="92"/>
  <c r="G42" i="92" s="1"/>
  <c r="L34" i="92"/>
  <c r="G34" i="92" s="1"/>
  <c r="L35" i="92"/>
  <c r="G35" i="92" s="1"/>
  <c r="L40" i="92"/>
  <c r="G40" i="92" s="1"/>
  <c r="L38" i="92"/>
  <c r="G38" i="92" s="1"/>
  <c r="G9" i="92"/>
  <c r="I32" i="92"/>
  <c r="G32" i="92"/>
  <c r="AG21" i="123" l="1"/>
  <c r="S21" i="123" s="1"/>
  <c r="V15" i="123"/>
  <c r="N71" i="129" l="1"/>
  <c r="M71" i="129"/>
  <c r="N60" i="129"/>
  <c r="M60" i="129"/>
  <c r="N53" i="129"/>
  <c r="M53" i="129"/>
  <c r="N45" i="129"/>
  <c r="M45" i="129"/>
  <c r="N42" i="129"/>
  <c r="M42" i="129"/>
  <c r="F107" i="123"/>
  <c r="F58" i="123"/>
  <c r="G58" i="132" l="1"/>
  <c r="E19" i="133"/>
  <c r="D19" i="133"/>
  <c r="F58" i="132"/>
  <c r="F58" i="129"/>
  <c r="G103" i="129"/>
  <c r="F103" i="129"/>
  <c r="E103" i="129"/>
  <c r="C103" i="129"/>
  <c r="G100" i="133"/>
  <c r="F100" i="133"/>
  <c r="E100" i="133"/>
  <c r="D100" i="133"/>
  <c r="C100" i="133"/>
  <c r="E58" i="123"/>
  <c r="E58" i="129"/>
  <c r="C58" i="129"/>
  <c r="E58" i="132"/>
  <c r="C58" i="132"/>
  <c r="C36" i="94"/>
  <c r="C38" i="94" s="1"/>
  <c r="C27" i="94"/>
  <c r="C20" i="94"/>
  <c r="C16" i="94"/>
  <c r="C13" i="94"/>
  <c r="C9" i="94"/>
  <c r="C121" i="123"/>
  <c r="C118" i="123"/>
  <c r="C107" i="123"/>
  <c r="C98" i="123"/>
  <c r="C99" i="123" s="1"/>
  <c r="C91" i="123"/>
  <c r="C85" i="123"/>
  <c r="C18" i="134"/>
  <c r="C17" i="134"/>
  <c r="C19" i="134"/>
  <c r="C16" i="134"/>
  <c r="C123" i="129"/>
  <c r="C120" i="129"/>
  <c r="C117" i="129"/>
  <c r="C114" i="129"/>
  <c r="C94" i="129"/>
  <c r="C95" i="129" s="1"/>
  <c r="C89" i="129"/>
  <c r="C86" i="129"/>
  <c r="C73" i="129"/>
  <c r="C52" i="129"/>
  <c r="C48" i="129"/>
  <c r="C40" i="129"/>
  <c r="C36" i="129"/>
  <c r="C26" i="129"/>
  <c r="G7" i="134" s="1"/>
  <c r="C20" i="129"/>
  <c r="C124" i="132"/>
  <c r="C121" i="132"/>
  <c r="C118" i="132"/>
  <c r="C115" i="132"/>
  <c r="C101" i="132"/>
  <c r="C93" i="132"/>
  <c r="C94" i="132" s="1"/>
  <c r="C88" i="132"/>
  <c r="C85" i="132"/>
  <c r="C72" i="132"/>
  <c r="C66" i="132"/>
  <c r="C52" i="132"/>
  <c r="C48" i="132"/>
  <c r="C40" i="132"/>
  <c r="C36" i="132"/>
  <c r="C29" i="132"/>
  <c r="C26" i="132"/>
  <c r="K7" i="134" s="1"/>
  <c r="C20" i="132"/>
  <c r="C16" i="132"/>
  <c r="C57" i="133"/>
  <c r="C70" i="133"/>
  <c r="C64" i="133"/>
  <c r="C51" i="133"/>
  <c r="C47" i="133"/>
  <c r="C39" i="133"/>
  <c r="C35" i="133"/>
  <c r="C28" i="133"/>
  <c r="C25" i="133"/>
  <c r="C19" i="133"/>
  <c r="C15" i="133"/>
  <c r="D70" i="133"/>
  <c r="D64" i="133"/>
  <c r="D57" i="133"/>
  <c r="D51" i="133"/>
  <c r="D47" i="133"/>
  <c r="D39" i="133"/>
  <c r="D35" i="133"/>
  <c r="D28" i="133"/>
  <c r="D25" i="133"/>
  <c r="D15" i="133"/>
  <c r="E57" i="133"/>
  <c r="G57" i="133"/>
  <c r="AG57" i="123"/>
  <c r="AG54" i="123"/>
  <c r="AG55" i="123"/>
  <c r="AG56" i="123"/>
  <c r="AG53" i="123"/>
  <c r="AG50" i="123"/>
  <c r="AH50" i="123" s="1"/>
  <c r="AG51" i="123"/>
  <c r="AH51" i="123" s="1"/>
  <c r="AG49" i="123"/>
  <c r="AT66" i="123"/>
  <c r="AS66" i="123"/>
  <c r="AR66" i="123"/>
  <c r="AQ66" i="123"/>
  <c r="AP66" i="123"/>
  <c r="AO66" i="123"/>
  <c r="AN66" i="123"/>
  <c r="AM66" i="123"/>
  <c r="AL66" i="123"/>
  <c r="AK66" i="123"/>
  <c r="AJ66" i="123"/>
  <c r="AU64" i="123" s="1"/>
  <c r="AU65" i="123"/>
  <c r="AU63" i="123"/>
  <c r="AG47" i="123"/>
  <c r="AG46" i="123"/>
  <c r="AG45" i="123"/>
  <c r="AG44" i="123"/>
  <c r="AG43" i="123"/>
  <c r="AG42" i="123"/>
  <c r="AG41" i="123"/>
  <c r="S41" i="123" s="1"/>
  <c r="AG39" i="123"/>
  <c r="AG38" i="123"/>
  <c r="S38" i="123" s="1"/>
  <c r="AG35" i="123"/>
  <c r="AG34" i="123"/>
  <c r="AG33" i="123"/>
  <c r="AG32" i="123"/>
  <c r="AG31" i="123"/>
  <c r="AG30" i="123"/>
  <c r="S30" i="123" s="1"/>
  <c r="AG28" i="123"/>
  <c r="AG27" i="123"/>
  <c r="O6" i="128"/>
  <c r="K32" i="140"/>
  <c r="H13" i="140"/>
  <c r="H14" i="140" s="1"/>
  <c r="H32" i="140"/>
  <c r="H26" i="140"/>
  <c r="H17" i="140"/>
  <c r="H18" i="140" s="1"/>
  <c r="G17" i="140"/>
  <c r="E17" i="140"/>
  <c r="D17" i="140"/>
  <c r="C17" i="140"/>
  <c r="C41" i="92"/>
  <c r="C12" i="92"/>
  <c r="G25" i="134"/>
  <c r="H51" i="92"/>
  <c r="H48" i="92"/>
  <c r="H47" i="92"/>
  <c r="H45" i="92"/>
  <c r="L45" i="92" s="1"/>
  <c r="G45" i="92" s="1"/>
  <c r="H44" i="92"/>
  <c r="L7" i="92"/>
  <c r="L8" i="92"/>
  <c r="L6" i="92"/>
  <c r="L4" i="92"/>
  <c r="L3" i="92"/>
  <c r="G16" i="92"/>
  <c r="L15" i="92"/>
  <c r="L13" i="92"/>
  <c r="L12" i="92"/>
  <c r="L10" i="92"/>
  <c r="L22" i="92"/>
  <c r="L21" i="92"/>
  <c r="H30" i="92"/>
  <c r="L30" i="92" s="1"/>
  <c r="H29" i="92"/>
  <c r="L29" i="92" s="1"/>
  <c r="H28" i="92"/>
  <c r="L28" i="92" s="1"/>
  <c r="H27" i="92"/>
  <c r="L27" i="92" s="1"/>
  <c r="H26" i="92"/>
  <c r="L26" i="92" s="1"/>
  <c r="H25" i="92"/>
  <c r="J58" i="92"/>
  <c r="I58" i="92"/>
  <c r="K43" i="92"/>
  <c r="J43" i="92"/>
  <c r="Z58" i="123"/>
  <c r="Y58" i="123"/>
  <c r="X58" i="123"/>
  <c r="W58" i="123"/>
  <c r="V58" i="123"/>
  <c r="U58" i="123"/>
  <c r="T58" i="123"/>
  <c r="Z52" i="123"/>
  <c r="Y52" i="123"/>
  <c r="X52" i="123"/>
  <c r="W52" i="123"/>
  <c r="V52" i="123"/>
  <c r="U52" i="123"/>
  <c r="T52" i="123"/>
  <c r="H52" i="123"/>
  <c r="K52" i="123" s="1"/>
  <c r="Z48" i="123"/>
  <c r="Y48" i="123"/>
  <c r="X48" i="123"/>
  <c r="W48" i="123"/>
  <c r="V48" i="123"/>
  <c r="U48" i="123"/>
  <c r="T48" i="123"/>
  <c r="Z40" i="123"/>
  <c r="Y40" i="123"/>
  <c r="X40" i="123"/>
  <c r="W40" i="123"/>
  <c r="V40" i="123"/>
  <c r="U40" i="123"/>
  <c r="T40" i="123"/>
  <c r="H40" i="123"/>
  <c r="K40" i="123" s="1"/>
  <c r="AF36" i="123"/>
  <c r="Z36" i="123"/>
  <c r="Y36" i="123"/>
  <c r="X36" i="123"/>
  <c r="W36" i="123"/>
  <c r="V36" i="123"/>
  <c r="U36" i="123"/>
  <c r="T36" i="123"/>
  <c r="AF29" i="123"/>
  <c r="Z29" i="123"/>
  <c r="Y29" i="123"/>
  <c r="X29" i="123"/>
  <c r="W29" i="123"/>
  <c r="W37" i="123" s="1"/>
  <c r="V29" i="123"/>
  <c r="U29" i="123"/>
  <c r="T29" i="123"/>
  <c r="H29" i="123"/>
  <c r="Z26" i="123"/>
  <c r="Z19" i="123"/>
  <c r="Z15" i="123"/>
  <c r="AG25" i="123"/>
  <c r="S25" i="123" s="1"/>
  <c r="AG24" i="123"/>
  <c r="AG22" i="123"/>
  <c r="S22" i="123" s="1"/>
  <c r="AH21" i="123"/>
  <c r="AG18" i="123"/>
  <c r="S18" i="123" s="1"/>
  <c r="AG17" i="123"/>
  <c r="S17" i="123" s="1"/>
  <c r="AG16" i="123"/>
  <c r="S16" i="123" s="1"/>
  <c r="AG14" i="123"/>
  <c r="AG13" i="123"/>
  <c r="AG12" i="123"/>
  <c r="AG11" i="123"/>
  <c r="AG10" i="123"/>
  <c r="S10" i="123" s="1"/>
  <c r="AG9" i="123"/>
  <c r="AG8" i="123"/>
  <c r="AG7" i="123"/>
  <c r="S7" i="123" s="1"/>
  <c r="AG6" i="123"/>
  <c r="AG5" i="123"/>
  <c r="AF26" i="123"/>
  <c r="Y26" i="123"/>
  <c r="X26" i="123"/>
  <c r="W26" i="123"/>
  <c r="V26" i="123"/>
  <c r="U26" i="123"/>
  <c r="T26" i="123"/>
  <c r="AF19" i="123"/>
  <c r="Y19" i="123"/>
  <c r="X19" i="123"/>
  <c r="W19" i="123"/>
  <c r="V19" i="123"/>
  <c r="U19" i="123"/>
  <c r="T19" i="123"/>
  <c r="H19" i="123"/>
  <c r="AF15" i="123"/>
  <c r="AF20" i="123" s="1"/>
  <c r="Y15" i="123"/>
  <c r="Y20" i="123" s="1"/>
  <c r="X15" i="123"/>
  <c r="W15" i="123"/>
  <c r="U15" i="123"/>
  <c r="T15" i="123"/>
  <c r="H129" i="123"/>
  <c r="K129" i="123" s="1"/>
  <c r="H125" i="123"/>
  <c r="K125" i="123" s="1"/>
  <c r="H121" i="123"/>
  <c r="K121" i="123" s="1"/>
  <c r="G121" i="123"/>
  <c r="F121" i="123"/>
  <c r="E121" i="123"/>
  <c r="G118" i="123"/>
  <c r="F118" i="123"/>
  <c r="E118" i="123"/>
  <c r="G107" i="123"/>
  <c r="E107" i="123"/>
  <c r="E15" i="133"/>
  <c r="G15" i="133"/>
  <c r="G20" i="133" s="1"/>
  <c r="E25" i="133"/>
  <c r="G25" i="133"/>
  <c r="E28" i="133"/>
  <c r="G28" i="133"/>
  <c r="E35" i="133"/>
  <c r="G35" i="133"/>
  <c r="E39" i="133"/>
  <c r="G39" i="133"/>
  <c r="E47" i="133"/>
  <c r="G47" i="133"/>
  <c r="E51" i="133"/>
  <c r="G51" i="133"/>
  <c r="G64" i="133"/>
  <c r="G70" i="133"/>
  <c r="E70" i="133"/>
  <c r="C83" i="133"/>
  <c r="D83" i="133"/>
  <c r="E83" i="133"/>
  <c r="F83" i="133"/>
  <c r="G83" i="133"/>
  <c r="C86" i="133"/>
  <c r="D86" i="133"/>
  <c r="E86" i="133"/>
  <c r="F86" i="133"/>
  <c r="G86" i="133"/>
  <c r="C91" i="133"/>
  <c r="C92" i="133" s="1"/>
  <c r="D91" i="133"/>
  <c r="D92" i="133" s="1"/>
  <c r="E91" i="133"/>
  <c r="E92" i="133" s="1"/>
  <c r="F91" i="133"/>
  <c r="F92" i="133" s="1"/>
  <c r="G91" i="133"/>
  <c r="G92" i="133" s="1"/>
  <c r="C111" i="133"/>
  <c r="D111" i="133"/>
  <c r="E111" i="133"/>
  <c r="F111" i="133"/>
  <c r="G111" i="133"/>
  <c r="C114" i="133"/>
  <c r="D114" i="133"/>
  <c r="E114" i="133"/>
  <c r="F114" i="133"/>
  <c r="G114" i="133"/>
  <c r="C117" i="133"/>
  <c r="D117" i="133"/>
  <c r="E117" i="133"/>
  <c r="F117" i="133"/>
  <c r="G117" i="133"/>
  <c r="C120" i="133"/>
  <c r="D120" i="133"/>
  <c r="E120" i="133"/>
  <c r="F120" i="133"/>
  <c r="G120" i="133"/>
  <c r="E16" i="132"/>
  <c r="F16" i="132"/>
  <c r="G16" i="132"/>
  <c r="E20" i="132"/>
  <c r="F20" i="132"/>
  <c r="G20" i="132"/>
  <c r="E26" i="132"/>
  <c r="M7" i="134" s="1"/>
  <c r="F26" i="132"/>
  <c r="G26" i="132"/>
  <c r="N7" i="134" s="1"/>
  <c r="E29" i="132"/>
  <c r="F29" i="132"/>
  <c r="G29" i="132"/>
  <c r="E36" i="132"/>
  <c r="F36" i="132"/>
  <c r="G36" i="132"/>
  <c r="E40" i="132"/>
  <c r="F40" i="132"/>
  <c r="G40" i="132"/>
  <c r="E48" i="132"/>
  <c r="F48" i="132"/>
  <c r="G48" i="132"/>
  <c r="E52" i="132"/>
  <c r="F52" i="132"/>
  <c r="G52" i="132"/>
  <c r="E72" i="132"/>
  <c r="F72" i="132"/>
  <c r="E85" i="132"/>
  <c r="F85" i="132"/>
  <c r="G85" i="132"/>
  <c r="E88" i="132"/>
  <c r="F88" i="132"/>
  <c r="G88" i="132"/>
  <c r="E93" i="132"/>
  <c r="E94" i="132" s="1"/>
  <c r="F93" i="132"/>
  <c r="F94" i="132" s="1"/>
  <c r="G93" i="132"/>
  <c r="G94" i="132" s="1"/>
  <c r="E101" i="132"/>
  <c r="F101" i="132"/>
  <c r="G101" i="132"/>
  <c r="E115" i="132"/>
  <c r="F115" i="132"/>
  <c r="G115" i="132"/>
  <c r="E118" i="132"/>
  <c r="F118" i="132"/>
  <c r="G118" i="132"/>
  <c r="E121" i="132"/>
  <c r="F121" i="132"/>
  <c r="G121" i="132"/>
  <c r="E124" i="132"/>
  <c r="F124" i="132"/>
  <c r="F53" i="92" s="1"/>
  <c r="F26" i="128" s="1"/>
  <c r="G26" i="128" s="1"/>
  <c r="G124" i="132"/>
  <c r="C4" i="145" s="1"/>
  <c r="G16" i="129"/>
  <c r="E20" i="129"/>
  <c r="E21" i="129" s="1"/>
  <c r="I6" i="134" s="1"/>
  <c r="F20" i="129"/>
  <c r="G20" i="129"/>
  <c r="E26" i="129"/>
  <c r="I7" i="134" s="1"/>
  <c r="F26" i="129"/>
  <c r="G26" i="129"/>
  <c r="J7" i="134" s="1"/>
  <c r="E29" i="129"/>
  <c r="F29" i="129"/>
  <c r="G29" i="129"/>
  <c r="E36" i="129"/>
  <c r="F36" i="129"/>
  <c r="G36" i="129"/>
  <c r="E40" i="129"/>
  <c r="E48" i="129"/>
  <c r="F48" i="129"/>
  <c r="G48" i="129"/>
  <c r="E52" i="129"/>
  <c r="F52" i="129"/>
  <c r="G52" i="129"/>
  <c r="E73" i="129"/>
  <c r="F73" i="129"/>
  <c r="G73" i="129"/>
  <c r="E86" i="129"/>
  <c r="F86" i="129"/>
  <c r="G86" i="129"/>
  <c r="E89" i="129"/>
  <c r="F89" i="129"/>
  <c r="G89" i="129"/>
  <c r="E94" i="129"/>
  <c r="E95" i="129" s="1"/>
  <c r="F94" i="129"/>
  <c r="F95" i="129" s="1"/>
  <c r="G94" i="129"/>
  <c r="G95" i="129" s="1"/>
  <c r="E114" i="129"/>
  <c r="F114" i="129"/>
  <c r="G114" i="129"/>
  <c r="E117" i="129"/>
  <c r="F117" i="129"/>
  <c r="G117" i="129"/>
  <c r="E120" i="129"/>
  <c r="F120" i="129"/>
  <c r="G120" i="129"/>
  <c r="E123" i="129"/>
  <c r="F123" i="129"/>
  <c r="G123" i="129"/>
  <c r="E15" i="123"/>
  <c r="F15" i="123"/>
  <c r="H15" i="123"/>
  <c r="E19" i="123"/>
  <c r="F19" i="123"/>
  <c r="E26" i="123"/>
  <c r="E7" i="134" s="1"/>
  <c r="F26" i="123"/>
  <c r="H26" i="123"/>
  <c r="E29" i="123"/>
  <c r="F29" i="123"/>
  <c r="E36" i="123"/>
  <c r="F36" i="123"/>
  <c r="H36" i="123"/>
  <c r="E40" i="123"/>
  <c r="F40" i="123"/>
  <c r="E48" i="123"/>
  <c r="F48" i="123"/>
  <c r="E52" i="123"/>
  <c r="F52" i="123"/>
  <c r="O23" i="140"/>
  <c r="O24" i="140"/>
  <c r="E85" i="123"/>
  <c r="F85" i="123"/>
  <c r="H85" i="123"/>
  <c r="E91" i="123"/>
  <c r="F91" i="123"/>
  <c r="G91" i="123"/>
  <c r="E98" i="123"/>
  <c r="E99" i="123" s="1"/>
  <c r="F98" i="123"/>
  <c r="F99" i="123" s="1"/>
  <c r="G98" i="123"/>
  <c r="G99" i="123" s="1"/>
  <c r="B4" i="145" s="1"/>
  <c r="H98" i="123"/>
  <c r="H99" i="123" s="1"/>
  <c r="K99" i="123" s="1"/>
  <c r="H107" i="123"/>
  <c r="K107" i="123" s="1"/>
  <c r="L8" i="94"/>
  <c r="I9" i="94"/>
  <c r="J9" i="94"/>
  <c r="J39" i="94" s="1"/>
  <c r="K9" i="94"/>
  <c r="L15" i="94"/>
  <c r="J16" i="94"/>
  <c r="K16" i="94"/>
  <c r="L18" i="94"/>
  <c r="L19" i="94"/>
  <c r="I20" i="94"/>
  <c r="J20" i="94"/>
  <c r="K20" i="94"/>
  <c r="L21" i="94"/>
  <c r="L22" i="94"/>
  <c r="L23" i="94"/>
  <c r="L24" i="94"/>
  <c r="L25" i="94"/>
  <c r="L26" i="94"/>
  <c r="J27" i="94"/>
  <c r="K27" i="94"/>
  <c r="L36" i="94"/>
  <c r="L38" i="94" s="1"/>
  <c r="D38" i="94"/>
  <c r="D39" i="94" s="1"/>
  <c r="E36" i="94"/>
  <c r="E38" i="94" s="1"/>
  <c r="C11" i="134"/>
  <c r="E18" i="95"/>
  <c r="E62" i="123" s="1"/>
  <c r="F18" i="95"/>
  <c r="G18" i="95"/>
  <c r="H18" i="95"/>
  <c r="E21" i="95"/>
  <c r="F21" i="95"/>
  <c r="G21" i="95"/>
  <c r="H21" i="95"/>
  <c r="O9" i="140"/>
  <c r="C13" i="134"/>
  <c r="E33" i="95"/>
  <c r="F33" i="95"/>
  <c r="G33" i="95"/>
  <c r="H33" i="95"/>
  <c r="O10" i="140"/>
  <c r="E37" i="95"/>
  <c r="F37" i="95"/>
  <c r="G37" i="95"/>
  <c r="H37" i="95"/>
  <c r="O15" i="140"/>
  <c r="O17" i="140" s="1"/>
  <c r="O22" i="140"/>
  <c r="O25" i="140"/>
  <c r="G9" i="134"/>
  <c r="K9" i="134"/>
  <c r="N9" i="134"/>
  <c r="R9" i="134"/>
  <c r="G11" i="134"/>
  <c r="J11" i="134"/>
  <c r="K11" i="134"/>
  <c r="N11" i="134"/>
  <c r="R11" i="134"/>
  <c r="C12" i="134"/>
  <c r="G12" i="134"/>
  <c r="J12" i="134"/>
  <c r="K12" i="134"/>
  <c r="N12" i="134"/>
  <c r="R12" i="134"/>
  <c r="G13" i="134"/>
  <c r="J13" i="134"/>
  <c r="K13" i="134"/>
  <c r="N13" i="134"/>
  <c r="G15" i="134"/>
  <c r="J15" i="134"/>
  <c r="K15" i="134"/>
  <c r="N15" i="134"/>
  <c r="O15" i="134"/>
  <c r="P15" i="134"/>
  <c r="Q15" i="134"/>
  <c r="R15" i="134"/>
  <c r="G16" i="134"/>
  <c r="J16" i="134"/>
  <c r="K16" i="134"/>
  <c r="M16" i="134"/>
  <c r="N16" i="134"/>
  <c r="O16" i="134"/>
  <c r="P16" i="134"/>
  <c r="Q16" i="134"/>
  <c r="R16" i="134"/>
  <c r="F17" i="134"/>
  <c r="G17" i="134"/>
  <c r="J17" i="134"/>
  <c r="K17" i="134"/>
  <c r="N17" i="134"/>
  <c r="O17" i="134"/>
  <c r="P17" i="134"/>
  <c r="Q17" i="134"/>
  <c r="R17" i="134"/>
  <c r="F18" i="134"/>
  <c r="G18" i="134"/>
  <c r="J18" i="134"/>
  <c r="K18" i="134"/>
  <c r="N18" i="134"/>
  <c r="O18" i="134"/>
  <c r="P18" i="134"/>
  <c r="Q18" i="134"/>
  <c r="R18" i="134"/>
  <c r="G19" i="134"/>
  <c r="J19" i="134"/>
  <c r="K19" i="134"/>
  <c r="N19" i="134"/>
  <c r="O19" i="134"/>
  <c r="P19" i="134"/>
  <c r="Q19" i="134"/>
  <c r="R19" i="134"/>
  <c r="G21" i="134"/>
  <c r="J21" i="134"/>
  <c r="K21" i="134"/>
  <c r="N21" i="134"/>
  <c r="O21" i="134"/>
  <c r="P21" i="134"/>
  <c r="Q21" i="134"/>
  <c r="R21" i="134"/>
  <c r="C23" i="134"/>
  <c r="F23" i="134"/>
  <c r="G23" i="134"/>
  <c r="J23" i="134"/>
  <c r="K23" i="134"/>
  <c r="N23" i="134"/>
  <c r="R23" i="134"/>
  <c r="C25" i="134"/>
  <c r="J33" i="128" s="1"/>
  <c r="K33" i="128"/>
  <c r="C26" i="134"/>
  <c r="D26" i="134"/>
  <c r="E26" i="134"/>
  <c r="F26" i="134"/>
  <c r="G26" i="134"/>
  <c r="J26" i="134"/>
  <c r="K26" i="134"/>
  <c r="N26" i="134"/>
  <c r="R26" i="134"/>
  <c r="C30" i="134"/>
  <c r="D30" i="134"/>
  <c r="E30" i="134"/>
  <c r="G30" i="134"/>
  <c r="H30" i="134"/>
  <c r="J30" i="134"/>
  <c r="K30" i="134"/>
  <c r="L30" i="134"/>
  <c r="M30" i="134"/>
  <c r="N30" i="134"/>
  <c r="O30" i="134"/>
  <c r="P30" i="134"/>
  <c r="R30" i="134"/>
  <c r="C3" i="92"/>
  <c r="C4" i="92"/>
  <c r="C5" i="92"/>
  <c r="C6" i="92"/>
  <c r="C7" i="92"/>
  <c r="C8" i="92"/>
  <c r="I9" i="92"/>
  <c r="J9" i="92"/>
  <c r="K9" i="92"/>
  <c r="C10" i="92"/>
  <c r="C15" i="92"/>
  <c r="I16" i="92"/>
  <c r="J16" i="92"/>
  <c r="K16" i="92"/>
  <c r="C18" i="92"/>
  <c r="C6" i="128" s="1"/>
  <c r="D18" i="92"/>
  <c r="D6" i="128" s="1"/>
  <c r="E19" i="140"/>
  <c r="G18" i="92"/>
  <c r="H18" i="92"/>
  <c r="C19" i="92"/>
  <c r="C22" i="92"/>
  <c r="I23" i="92"/>
  <c r="I24" i="92" s="1"/>
  <c r="J23" i="92"/>
  <c r="J24" i="92" s="1"/>
  <c r="K23" i="92"/>
  <c r="K24" i="92" s="1"/>
  <c r="C25" i="92"/>
  <c r="C26" i="92"/>
  <c r="C11" i="128" s="1"/>
  <c r="D11" i="128"/>
  <c r="E11" i="128"/>
  <c r="C27" i="92"/>
  <c r="C12" i="128" s="1"/>
  <c r="D12" i="128"/>
  <c r="E12" i="128"/>
  <c r="C28" i="92"/>
  <c r="C13" i="128" s="1"/>
  <c r="D13" i="128"/>
  <c r="E13" i="128"/>
  <c r="C29" i="92"/>
  <c r="C14" i="128" s="1"/>
  <c r="D14" i="128"/>
  <c r="E14" i="128"/>
  <c r="C30" i="92"/>
  <c r="C15" i="128" s="1"/>
  <c r="D15" i="128"/>
  <c r="E15" i="128"/>
  <c r="L33" i="92"/>
  <c r="G33" i="92" s="1"/>
  <c r="G43" i="92" s="1"/>
  <c r="C44" i="92"/>
  <c r="C45" i="92"/>
  <c r="E45" i="92"/>
  <c r="I46" i="92"/>
  <c r="J46" i="92"/>
  <c r="K46" i="92"/>
  <c r="C47" i="92"/>
  <c r="D20" i="128"/>
  <c r="E47" i="92"/>
  <c r="C48" i="92"/>
  <c r="C21" i="128" s="1"/>
  <c r="D21" i="128"/>
  <c r="E21" i="128"/>
  <c r="G48" i="92"/>
  <c r="C51" i="92"/>
  <c r="D24" i="128"/>
  <c r="E51" i="92"/>
  <c r="E54" i="92" s="1"/>
  <c r="C52" i="92"/>
  <c r="C25" i="128" s="1"/>
  <c r="D25" i="128"/>
  <c r="E25" i="128"/>
  <c r="E24" i="140" s="1"/>
  <c r="L52" i="92"/>
  <c r="G52" i="92" s="1"/>
  <c r="K54" i="92"/>
  <c r="C29" i="128"/>
  <c r="D29" i="128"/>
  <c r="E29" i="128"/>
  <c r="E29" i="140" s="1"/>
  <c r="L56" i="92"/>
  <c r="G56" i="92" s="1"/>
  <c r="C31" i="128"/>
  <c r="D31" i="128"/>
  <c r="D31" i="140" s="1"/>
  <c r="E31" i="128"/>
  <c r="E31" i="140" s="1"/>
  <c r="C33" i="128"/>
  <c r="D33" i="128"/>
  <c r="E33" i="128"/>
  <c r="C61" i="92"/>
  <c r="C34" i="128" s="1"/>
  <c r="D61" i="92"/>
  <c r="D34" i="128" s="1"/>
  <c r="E61" i="92"/>
  <c r="E34" i="128" s="1"/>
  <c r="G61" i="92"/>
  <c r="G34" i="128" s="1"/>
  <c r="H61" i="92"/>
  <c r="L61" i="92" s="1"/>
  <c r="J31" i="128"/>
  <c r="K31" i="128"/>
  <c r="L31" i="128"/>
  <c r="H72" i="123"/>
  <c r="F72" i="123"/>
  <c r="G23" i="92"/>
  <c r="C21" i="134"/>
  <c r="F66" i="123"/>
  <c r="C9" i="134"/>
  <c r="F16" i="134"/>
  <c r="L5" i="92"/>
  <c r="G85" i="123"/>
  <c r="O21" i="140"/>
  <c r="C15" i="134"/>
  <c r="K39" i="94" l="1"/>
  <c r="E60" i="129" s="1"/>
  <c r="M31" i="128"/>
  <c r="G15" i="128"/>
  <c r="D19" i="140"/>
  <c r="G33" i="128"/>
  <c r="C31" i="140"/>
  <c r="G31" i="140" s="1"/>
  <c r="G31" i="128"/>
  <c r="C29" i="140"/>
  <c r="G29" i="128"/>
  <c r="C10" i="140"/>
  <c r="G21" i="128"/>
  <c r="G14" i="128"/>
  <c r="C19" i="140"/>
  <c r="G6" i="128"/>
  <c r="C24" i="140"/>
  <c r="G25" i="128"/>
  <c r="G11" i="128"/>
  <c r="G12" i="128"/>
  <c r="G13" i="128"/>
  <c r="E4" i="145"/>
  <c r="K4" i="145" s="1"/>
  <c r="E11" i="134"/>
  <c r="S62" i="123"/>
  <c r="O5" i="140"/>
  <c r="K26" i="123"/>
  <c r="F25" i="140"/>
  <c r="F27" i="128"/>
  <c r="F28" i="128" s="1"/>
  <c r="F32" i="128" s="1"/>
  <c r="D9" i="140"/>
  <c r="D23" i="128"/>
  <c r="D23" i="140"/>
  <c r="D27" i="128"/>
  <c r="L51" i="92"/>
  <c r="H54" i="92"/>
  <c r="L47" i="92"/>
  <c r="H50" i="92"/>
  <c r="C24" i="128"/>
  <c r="C54" i="92"/>
  <c r="E20" i="128"/>
  <c r="E50" i="92"/>
  <c r="F90" i="129"/>
  <c r="G37" i="132"/>
  <c r="G59" i="132" s="1"/>
  <c r="E37" i="132"/>
  <c r="E59" i="132" s="1"/>
  <c r="M8" i="134" s="1"/>
  <c r="G37" i="129"/>
  <c r="F89" i="132"/>
  <c r="F125" i="132" s="1"/>
  <c r="F130" i="132" s="1"/>
  <c r="C24" i="123"/>
  <c r="C26" i="123" s="1"/>
  <c r="C7" i="134" s="1"/>
  <c r="S7" i="134" s="1"/>
  <c r="J4" i="128" s="1"/>
  <c r="E90" i="129"/>
  <c r="E124" i="129" s="1"/>
  <c r="E129" i="129" s="1"/>
  <c r="F37" i="132"/>
  <c r="F59" i="132" s="1"/>
  <c r="T13" i="134"/>
  <c r="K10" i="128" s="1"/>
  <c r="L11" i="140" s="1"/>
  <c r="D87" i="133"/>
  <c r="D121" i="133" s="1"/>
  <c r="D126" i="133" s="1"/>
  <c r="H33" i="140"/>
  <c r="H34" i="140" s="1"/>
  <c r="C21" i="132"/>
  <c r="E87" i="133"/>
  <c r="E121" i="133" s="1"/>
  <c r="E126" i="133" s="1"/>
  <c r="F64" i="133"/>
  <c r="S8" i="123"/>
  <c r="S32" i="123"/>
  <c r="S43" i="123"/>
  <c r="S47" i="123"/>
  <c r="S54" i="123"/>
  <c r="F57" i="133"/>
  <c r="I17" i="92"/>
  <c r="S28" i="123"/>
  <c r="S33" i="123"/>
  <c r="S44" i="123"/>
  <c r="S53" i="123"/>
  <c r="S57" i="123"/>
  <c r="F28" i="133"/>
  <c r="C19" i="123"/>
  <c r="S34" i="123"/>
  <c r="S45" i="123"/>
  <c r="S56" i="123"/>
  <c r="F35" i="133"/>
  <c r="K17" i="92"/>
  <c r="K55" i="92" s="1"/>
  <c r="K59" i="92" s="1"/>
  <c r="L27" i="94"/>
  <c r="AH31" i="123"/>
  <c r="S35" i="123"/>
  <c r="AH42" i="123"/>
  <c r="S46" i="123"/>
  <c r="S55" i="123"/>
  <c r="G89" i="132"/>
  <c r="AH38" i="123"/>
  <c r="AG40" i="123"/>
  <c r="AF37" i="123"/>
  <c r="AF59" i="123" s="1"/>
  <c r="AH53" i="123"/>
  <c r="AG58" i="123"/>
  <c r="F11" i="134"/>
  <c r="V11" i="134" s="1"/>
  <c r="F13" i="134"/>
  <c r="V13" i="134" s="1"/>
  <c r="S64" i="123"/>
  <c r="F12" i="134"/>
  <c r="V12" i="134" s="1"/>
  <c r="S63" i="123"/>
  <c r="T30" i="134"/>
  <c r="V30" i="134"/>
  <c r="S30" i="134"/>
  <c r="U30" i="134"/>
  <c r="E37" i="129"/>
  <c r="E59" i="129" s="1"/>
  <c r="I8" i="134" s="1"/>
  <c r="H27" i="140"/>
  <c r="H28" i="140" s="1"/>
  <c r="L9" i="94"/>
  <c r="C39" i="94"/>
  <c r="C87" i="133"/>
  <c r="C121" i="133" s="1"/>
  <c r="C126" i="133" s="1"/>
  <c r="D20" i="133"/>
  <c r="C37" i="132"/>
  <c r="C59" i="132" s="1"/>
  <c r="K8" i="134" s="1"/>
  <c r="F37" i="129"/>
  <c r="F21" i="129"/>
  <c r="L13" i="94"/>
  <c r="H37" i="123"/>
  <c r="H20" i="123"/>
  <c r="K20" i="123" s="1"/>
  <c r="F87" i="133"/>
  <c r="F121" i="133" s="1"/>
  <c r="C36" i="133"/>
  <c r="C58" i="133" s="1"/>
  <c r="F39" i="95"/>
  <c r="G90" i="129"/>
  <c r="D36" i="133"/>
  <c r="D58" i="133" s="1"/>
  <c r="C20" i="133"/>
  <c r="C90" i="129"/>
  <c r="C124" i="129" s="1"/>
  <c r="C129" i="129" s="1"/>
  <c r="AH8" i="123"/>
  <c r="D20" i="134"/>
  <c r="O4" i="128"/>
  <c r="G39" i="95"/>
  <c r="I27" i="94"/>
  <c r="I39" i="94" s="1"/>
  <c r="E60" i="123" s="1"/>
  <c r="G60" i="123" s="1"/>
  <c r="G36" i="133"/>
  <c r="G58" i="133" s="1"/>
  <c r="G71" i="133" s="1"/>
  <c r="G75" i="133" s="1"/>
  <c r="E39" i="95"/>
  <c r="E66" i="123" s="1"/>
  <c r="G66" i="123" s="1"/>
  <c r="L20" i="94"/>
  <c r="L25" i="92"/>
  <c r="L32" i="92" s="1"/>
  <c r="H32" i="92"/>
  <c r="C37" i="129"/>
  <c r="C59" i="129" s="1"/>
  <c r="G8" i="134" s="1"/>
  <c r="J17" i="92"/>
  <c r="J55" i="92" s="1"/>
  <c r="J59" i="92" s="1"/>
  <c r="I20" i="134"/>
  <c r="E92" i="123"/>
  <c r="E130" i="123" s="1"/>
  <c r="E137" i="123" s="1"/>
  <c r="E21" i="132"/>
  <c r="M6" i="134" s="1"/>
  <c r="G87" i="133"/>
  <c r="G121" i="133" s="1"/>
  <c r="G126" i="133" s="1"/>
  <c r="E20" i="133"/>
  <c r="Z20" i="123"/>
  <c r="C21" i="129"/>
  <c r="G6" i="134" s="1"/>
  <c r="C92" i="123"/>
  <c r="C130" i="123" s="1"/>
  <c r="C137" i="123" s="1"/>
  <c r="F15" i="134"/>
  <c r="E10" i="128"/>
  <c r="E32" i="92"/>
  <c r="D10" i="128"/>
  <c r="D32" i="92"/>
  <c r="C10" i="128"/>
  <c r="C32" i="92"/>
  <c r="T26" i="134"/>
  <c r="K34" i="128" s="1"/>
  <c r="T23" i="134"/>
  <c r="K29" i="128" s="1"/>
  <c r="V17" i="134"/>
  <c r="S26" i="134"/>
  <c r="J34" i="128" s="1"/>
  <c r="S23" i="134"/>
  <c r="J29" i="128" s="1"/>
  <c r="V26" i="134"/>
  <c r="V23" i="134"/>
  <c r="P20" i="134"/>
  <c r="U26" i="134"/>
  <c r="L34" i="128" s="1"/>
  <c r="S9" i="134"/>
  <c r="J6" i="128" s="1"/>
  <c r="T7" i="134"/>
  <c r="K4" i="128" s="1"/>
  <c r="L5" i="140" s="1"/>
  <c r="S11" i="134"/>
  <c r="J8" i="128" s="1"/>
  <c r="K9" i="140" s="1"/>
  <c r="U17" i="134"/>
  <c r="L14" i="128" s="1"/>
  <c r="M23" i="140" s="1"/>
  <c r="D16" i="92"/>
  <c r="D4" i="128" s="1"/>
  <c r="D5" i="140" s="1"/>
  <c r="AH25" i="123"/>
  <c r="AH7" i="123"/>
  <c r="AH10" i="123"/>
  <c r="T37" i="123"/>
  <c r="T59" i="123" s="1"/>
  <c r="U20" i="123"/>
  <c r="S5" i="123"/>
  <c r="G19" i="123"/>
  <c r="S19" i="123" s="1"/>
  <c r="T20" i="123"/>
  <c r="V37" i="123"/>
  <c r="V59" i="123" s="1"/>
  <c r="Z37" i="123"/>
  <c r="Z59" i="123" s="1"/>
  <c r="AF77" i="123"/>
  <c r="X37" i="123"/>
  <c r="X59" i="123" s="1"/>
  <c r="AG52" i="123"/>
  <c r="G92" i="123"/>
  <c r="S13" i="134"/>
  <c r="J10" i="128" s="1"/>
  <c r="K11" i="140" s="1"/>
  <c r="F37" i="123"/>
  <c r="F59" i="123" s="1"/>
  <c r="E37" i="123"/>
  <c r="E59" i="123" s="1"/>
  <c r="E8" i="134" s="1"/>
  <c r="E20" i="123"/>
  <c r="E6" i="134" s="1"/>
  <c r="U37" i="123"/>
  <c r="U59" i="123" s="1"/>
  <c r="Y37" i="123"/>
  <c r="Y59" i="123" s="1"/>
  <c r="Y77" i="123" s="1"/>
  <c r="AG19" i="123"/>
  <c r="AG29" i="123"/>
  <c r="E9" i="92"/>
  <c r="U19" i="134"/>
  <c r="L17" i="128" s="1"/>
  <c r="M25" i="140" s="1"/>
  <c r="H92" i="123"/>
  <c r="X20" i="123"/>
  <c r="AH16" i="123"/>
  <c r="AU66" i="123"/>
  <c r="S12" i="134"/>
  <c r="J9" i="128" s="1"/>
  <c r="AG26" i="123"/>
  <c r="G21" i="132"/>
  <c r="G21" i="129"/>
  <c r="O12" i="140"/>
  <c r="E24" i="128"/>
  <c r="E46" i="92"/>
  <c r="E19" i="128" s="1"/>
  <c r="E22" i="140" s="1"/>
  <c r="T25" i="134"/>
  <c r="L16" i="92"/>
  <c r="C16" i="92"/>
  <c r="D23" i="92"/>
  <c r="S21" i="134"/>
  <c r="J19" i="128" s="1"/>
  <c r="T18" i="134"/>
  <c r="K15" i="128" s="1"/>
  <c r="L24" i="140" s="1"/>
  <c r="S15" i="134"/>
  <c r="J12" i="128" s="1"/>
  <c r="U11" i="134"/>
  <c r="L8" i="128" s="1"/>
  <c r="F92" i="123"/>
  <c r="F130" i="123" s="1"/>
  <c r="F137" i="123" s="1"/>
  <c r="E20" i="134"/>
  <c r="E16" i="92"/>
  <c r="E4" i="128" s="1"/>
  <c r="C9" i="92"/>
  <c r="C3" i="128" s="1"/>
  <c r="C72" i="123"/>
  <c r="E10" i="140"/>
  <c r="AG15" i="123"/>
  <c r="T11" i="134"/>
  <c r="K8" i="128" s="1"/>
  <c r="L9" i="140" s="1"/>
  <c r="L12" i="140" s="1"/>
  <c r="S25" i="134"/>
  <c r="G17" i="92"/>
  <c r="D46" i="92"/>
  <c r="D19" i="128" s="1"/>
  <c r="H16" i="92"/>
  <c r="L9" i="92"/>
  <c r="G24" i="92"/>
  <c r="E23" i="92"/>
  <c r="C23" i="92"/>
  <c r="C7" i="128" s="1"/>
  <c r="C9" i="128" s="1"/>
  <c r="T21" i="134"/>
  <c r="K19" i="128" s="1"/>
  <c r="L15" i="140" s="1"/>
  <c r="U18" i="134"/>
  <c r="L15" i="128" s="1"/>
  <c r="M24" i="140" s="1"/>
  <c r="T16" i="134"/>
  <c r="K13" i="128" s="1"/>
  <c r="L22" i="140" s="1"/>
  <c r="T15" i="134"/>
  <c r="U13" i="134"/>
  <c r="L10" i="128" s="1"/>
  <c r="M11" i="140" s="1"/>
  <c r="F20" i="123"/>
  <c r="H39" i="95"/>
  <c r="F124" i="129"/>
  <c r="F129" i="129" s="1"/>
  <c r="V16" i="134"/>
  <c r="U25" i="134"/>
  <c r="C43" i="92"/>
  <c r="C18" i="128" s="1"/>
  <c r="D43" i="92"/>
  <c r="D18" i="128" s="1"/>
  <c r="D8" i="140" s="1"/>
  <c r="U23" i="134"/>
  <c r="L29" i="128" s="1"/>
  <c r="U16" i="134"/>
  <c r="L13" i="128" s="1"/>
  <c r="M22" i="140" s="1"/>
  <c r="L33" i="128"/>
  <c r="M33" i="128" s="1"/>
  <c r="S19" i="134"/>
  <c r="J17" i="128" s="1"/>
  <c r="U12" i="134"/>
  <c r="L9" i="128" s="1"/>
  <c r="C32" i="140"/>
  <c r="F21" i="132"/>
  <c r="E32" i="140"/>
  <c r="E43" i="92"/>
  <c r="E18" i="128" s="1"/>
  <c r="E8" i="140" s="1"/>
  <c r="E36" i="133"/>
  <c r="E58" i="133" s="1"/>
  <c r="C20" i="134"/>
  <c r="S16" i="134"/>
  <c r="D24" i="140"/>
  <c r="G24" i="140" s="1"/>
  <c r="C46" i="92"/>
  <c r="C19" i="128" s="1"/>
  <c r="L19" i="92"/>
  <c r="L23" i="92" s="1"/>
  <c r="L24" i="92" s="1"/>
  <c r="H23" i="92"/>
  <c r="H24" i="92" s="1"/>
  <c r="L44" i="92"/>
  <c r="H46" i="92"/>
  <c r="L48" i="92"/>
  <c r="C50" i="92"/>
  <c r="C20" i="128"/>
  <c r="G20" i="128" s="1"/>
  <c r="S18" i="134"/>
  <c r="J15" i="128" s="1"/>
  <c r="H20" i="134"/>
  <c r="T17" i="134"/>
  <c r="R20" i="134"/>
  <c r="N20" i="134"/>
  <c r="J20" i="134"/>
  <c r="T9" i="134"/>
  <c r="K6" i="128" s="1"/>
  <c r="L7" i="140" s="1"/>
  <c r="U7" i="134"/>
  <c r="L4" i="128" s="1"/>
  <c r="M5" i="140" s="1"/>
  <c r="O20" i="134"/>
  <c r="M20" i="134"/>
  <c r="L58" i="92"/>
  <c r="H9" i="92"/>
  <c r="I43" i="92"/>
  <c r="D9" i="92"/>
  <c r="D3" i="128" s="1"/>
  <c r="U21" i="134"/>
  <c r="L19" i="128" s="1"/>
  <c r="V18" i="134"/>
  <c r="K20" i="134"/>
  <c r="G20" i="134"/>
  <c r="Q20" i="134"/>
  <c r="U15" i="134"/>
  <c r="E89" i="132"/>
  <c r="E125" i="132" s="1"/>
  <c r="E130" i="132" s="1"/>
  <c r="W59" i="123"/>
  <c r="S17" i="134"/>
  <c r="J14" i="128" s="1"/>
  <c r="O26" i="140"/>
  <c r="O27" i="140" s="1"/>
  <c r="H43" i="92"/>
  <c r="T12" i="134"/>
  <c r="K9" i="128" s="1"/>
  <c r="L16" i="94"/>
  <c r="W20" i="123"/>
  <c r="AH30" i="123"/>
  <c r="AG36" i="123"/>
  <c r="AH41" i="123"/>
  <c r="AG48" i="123"/>
  <c r="C89" i="132"/>
  <c r="C125" i="132" s="1"/>
  <c r="C130" i="132" s="1"/>
  <c r="V20" i="123"/>
  <c r="N11" i="140" l="1"/>
  <c r="F26" i="140"/>
  <c r="F27" i="140" s="1"/>
  <c r="G25" i="140"/>
  <c r="K12" i="140"/>
  <c r="M8" i="128"/>
  <c r="M9" i="140"/>
  <c r="N9" i="140" s="1"/>
  <c r="M9" i="128"/>
  <c r="E9" i="134"/>
  <c r="E14" i="134" s="1"/>
  <c r="E22" i="134" s="1"/>
  <c r="E27" i="134" s="1"/>
  <c r="K41" i="94"/>
  <c r="K42" i="94" s="1"/>
  <c r="G60" i="129"/>
  <c r="I9" i="134"/>
  <c r="M10" i="128"/>
  <c r="M29" i="128"/>
  <c r="F9" i="145" s="1"/>
  <c r="M4" i="128"/>
  <c r="C4" i="140"/>
  <c r="C17" i="128"/>
  <c r="C7" i="140" s="1"/>
  <c r="G10" i="128"/>
  <c r="M15" i="128"/>
  <c r="C22" i="140"/>
  <c r="G19" i="128"/>
  <c r="C8" i="140"/>
  <c r="G8" i="140" s="1"/>
  <c r="G18" i="128"/>
  <c r="M19" i="128"/>
  <c r="C23" i="140"/>
  <c r="C26" i="140" s="1"/>
  <c r="G24" i="128"/>
  <c r="D32" i="140"/>
  <c r="G32" i="140" s="1"/>
  <c r="M15" i="140"/>
  <c r="M17" i="140" s="1"/>
  <c r="N6" i="134"/>
  <c r="G3" i="145"/>
  <c r="G5" i="145" s="1"/>
  <c r="G11" i="145" s="1"/>
  <c r="G124" i="129"/>
  <c r="D3" i="145"/>
  <c r="D5" i="145" s="1"/>
  <c r="D11" i="145" s="1"/>
  <c r="O11" i="128"/>
  <c r="J39" i="95"/>
  <c r="G125" i="132"/>
  <c r="C3" i="145"/>
  <c r="G130" i="123"/>
  <c r="G137" i="123" s="1"/>
  <c r="B3" i="145"/>
  <c r="L17" i="140"/>
  <c r="M8" i="140"/>
  <c r="E24" i="92"/>
  <c r="E7" i="128"/>
  <c r="E3" i="128"/>
  <c r="E4" i="140" s="1"/>
  <c r="G47" i="92"/>
  <c r="L50" i="92"/>
  <c r="G51" i="92"/>
  <c r="L54" i="92"/>
  <c r="E8" i="145"/>
  <c r="D12" i="140"/>
  <c r="D26" i="140"/>
  <c r="E9" i="140"/>
  <c r="E12" i="140" s="1"/>
  <c r="E23" i="128"/>
  <c r="C27" i="128"/>
  <c r="E23" i="140"/>
  <c r="E26" i="140" s="1"/>
  <c r="E27" i="128"/>
  <c r="E17" i="128"/>
  <c r="E7" i="140" s="1"/>
  <c r="D17" i="128"/>
  <c r="D7" i="140" s="1"/>
  <c r="G7" i="140" s="1"/>
  <c r="G50" i="92"/>
  <c r="H130" i="123"/>
  <c r="H137" i="123" s="1"/>
  <c r="K137" i="123" s="1"/>
  <c r="K92" i="123"/>
  <c r="H59" i="123"/>
  <c r="K37" i="123"/>
  <c r="D73" i="123"/>
  <c r="D77" i="123" s="1"/>
  <c r="E6" i="145"/>
  <c r="E10" i="145" s="1"/>
  <c r="O3" i="128"/>
  <c r="O4" i="140"/>
  <c r="S24" i="123"/>
  <c r="M7" i="128"/>
  <c r="AH55" i="123"/>
  <c r="AH56" i="123"/>
  <c r="AH43" i="123"/>
  <c r="I55" i="92"/>
  <c r="I59" i="92" s="1"/>
  <c r="C58" i="123"/>
  <c r="F36" i="133"/>
  <c r="F58" i="133" s="1"/>
  <c r="C40" i="123"/>
  <c r="C15" i="123"/>
  <c r="C20" i="123" s="1"/>
  <c r="C6" i="134" s="1"/>
  <c r="AH32" i="123"/>
  <c r="AH34" i="123"/>
  <c r="AH54" i="123"/>
  <c r="AH45" i="123"/>
  <c r="AH47" i="123"/>
  <c r="K24" i="140"/>
  <c r="N24" i="140"/>
  <c r="K15" i="140"/>
  <c r="K17" i="140" s="1"/>
  <c r="K8" i="140"/>
  <c r="S42" i="123"/>
  <c r="G48" i="123"/>
  <c r="S48" i="123" s="1"/>
  <c r="S31" i="123"/>
  <c r="G36" i="123"/>
  <c r="C48" i="123"/>
  <c r="G58" i="123"/>
  <c r="S58" i="123" s="1"/>
  <c r="S39" i="123"/>
  <c r="G40" i="123"/>
  <c r="S40" i="123" s="1"/>
  <c r="C29" i="123"/>
  <c r="L39" i="94"/>
  <c r="C52" i="123"/>
  <c r="AH39" i="123"/>
  <c r="AH28" i="123"/>
  <c r="C36" i="123"/>
  <c r="K25" i="140"/>
  <c r="K21" i="140"/>
  <c r="K7" i="140"/>
  <c r="L46" i="92"/>
  <c r="G44" i="92"/>
  <c r="G46" i="92" s="1"/>
  <c r="K5" i="140"/>
  <c r="N5" i="140" s="1"/>
  <c r="AH46" i="123"/>
  <c r="AH35" i="123"/>
  <c r="AH57" i="123"/>
  <c r="AH44" i="123"/>
  <c r="AH33" i="123"/>
  <c r="K12" i="128"/>
  <c r="L21" i="140" s="1"/>
  <c r="D7" i="128"/>
  <c r="AH11" i="123"/>
  <c r="S11" i="123"/>
  <c r="AH14" i="123"/>
  <c r="S14" i="123"/>
  <c r="AH13" i="123"/>
  <c r="S13" i="123"/>
  <c r="AH6" i="123"/>
  <c r="S6" i="123"/>
  <c r="AH12" i="123"/>
  <c r="S12" i="123"/>
  <c r="AH9" i="123"/>
  <c r="S9" i="123"/>
  <c r="AH24" i="123"/>
  <c r="D71" i="133"/>
  <c r="D75" i="133" s="1"/>
  <c r="E72" i="123"/>
  <c r="E73" i="123" s="1"/>
  <c r="E77" i="123" s="1"/>
  <c r="T19" i="134"/>
  <c r="K17" i="128" s="1"/>
  <c r="M17" i="128" s="1"/>
  <c r="H14" i="134"/>
  <c r="H22" i="134" s="1"/>
  <c r="H27" i="134" s="1"/>
  <c r="V77" i="123"/>
  <c r="T6" i="134"/>
  <c r="K3" i="128" s="1"/>
  <c r="L4" i="140" s="1"/>
  <c r="P14" i="134"/>
  <c r="P22" i="134" s="1"/>
  <c r="P27" i="134" s="1"/>
  <c r="F19" i="134"/>
  <c r="V19" i="134" s="1"/>
  <c r="G15" i="123"/>
  <c r="V15" i="134"/>
  <c r="J6" i="134"/>
  <c r="U77" i="123"/>
  <c r="E74" i="129"/>
  <c r="E78" i="129" s="1"/>
  <c r="Z77" i="123"/>
  <c r="E73" i="132"/>
  <c r="E77" i="132" s="1"/>
  <c r="G17" i="128"/>
  <c r="D14" i="134"/>
  <c r="D22" i="134" s="1"/>
  <c r="D27" i="134" s="1"/>
  <c r="L18" i="128"/>
  <c r="M26" i="140"/>
  <c r="E17" i="92"/>
  <c r="E55" i="92" s="1"/>
  <c r="E59" i="92" s="1"/>
  <c r="AH17" i="123"/>
  <c r="AH5" i="123"/>
  <c r="AH22" i="123"/>
  <c r="AH18" i="123"/>
  <c r="T77" i="123"/>
  <c r="AG20" i="123"/>
  <c r="X77" i="123"/>
  <c r="J11" i="128"/>
  <c r="C17" i="92"/>
  <c r="C4" i="128"/>
  <c r="L43" i="92"/>
  <c r="L17" i="92"/>
  <c r="C71" i="133"/>
  <c r="C75" i="133" s="1"/>
  <c r="O14" i="134"/>
  <c r="O22" i="134" s="1"/>
  <c r="O27" i="134" s="1"/>
  <c r="H17" i="92"/>
  <c r="H55" i="92" s="1"/>
  <c r="H59" i="92" s="1"/>
  <c r="H62" i="92" s="1"/>
  <c r="D24" i="92"/>
  <c r="E5" i="140"/>
  <c r="G5" i="140" s="1"/>
  <c r="F73" i="123"/>
  <c r="F77" i="123" s="1"/>
  <c r="C24" i="92"/>
  <c r="F73" i="132"/>
  <c r="F77" i="132" s="1"/>
  <c r="M14" i="134"/>
  <c r="M22" i="134" s="1"/>
  <c r="M27" i="134" s="1"/>
  <c r="E71" i="133"/>
  <c r="E75" i="133" s="1"/>
  <c r="U20" i="134"/>
  <c r="L12" i="128"/>
  <c r="M21" i="140" s="1"/>
  <c r="N21" i="140" s="1"/>
  <c r="W77" i="123"/>
  <c r="J18" i="128"/>
  <c r="K23" i="140"/>
  <c r="U6" i="134"/>
  <c r="Q14" i="134"/>
  <c r="Q22" i="134" s="1"/>
  <c r="Q27" i="134" s="1"/>
  <c r="D17" i="92"/>
  <c r="G14" i="134"/>
  <c r="G22" i="134" s="1"/>
  <c r="G27" i="134" s="1"/>
  <c r="S20" i="134"/>
  <c r="J13" i="128"/>
  <c r="M13" i="128" s="1"/>
  <c r="AG37" i="123"/>
  <c r="AG59" i="123" s="1"/>
  <c r="K6" i="134"/>
  <c r="C73" i="132"/>
  <c r="C77" i="132" s="1"/>
  <c r="G73" i="132"/>
  <c r="G77" i="132" s="1"/>
  <c r="N8" i="134"/>
  <c r="D5" i="128"/>
  <c r="K14" i="128"/>
  <c r="M14" i="128" s="1"/>
  <c r="L14" i="134"/>
  <c r="T8" i="134"/>
  <c r="C23" i="128"/>
  <c r="C9" i="140"/>
  <c r="C12" i="140" s="1"/>
  <c r="C74" i="129"/>
  <c r="C78" i="129" s="1"/>
  <c r="C5" i="145" l="1"/>
  <c r="C11" i="145" s="1"/>
  <c r="M12" i="140"/>
  <c r="N12" i="140" s="1"/>
  <c r="N8" i="140"/>
  <c r="U9" i="134"/>
  <c r="L6" i="128" s="1"/>
  <c r="M7" i="140" s="1"/>
  <c r="N7" i="140" s="1"/>
  <c r="H60" i="129"/>
  <c r="N6" i="128" s="1"/>
  <c r="N28" i="128" s="1"/>
  <c r="N32" i="128" s="1"/>
  <c r="J60" i="129"/>
  <c r="J9" i="134"/>
  <c r="E20" i="140"/>
  <c r="E21" i="140" s="1"/>
  <c r="E27" i="140" s="1"/>
  <c r="E33" i="140" s="1"/>
  <c r="E9" i="128"/>
  <c r="G7" i="128"/>
  <c r="G9" i="128" s="1"/>
  <c r="D9" i="128"/>
  <c r="G22" i="140"/>
  <c r="M12" i="128"/>
  <c r="G3" i="128"/>
  <c r="G21" i="140"/>
  <c r="C5" i="140"/>
  <c r="C6" i="140" s="1"/>
  <c r="G4" i="128"/>
  <c r="L11" i="128"/>
  <c r="B5" i="145"/>
  <c r="E5" i="145" s="1"/>
  <c r="E11" i="145" s="1"/>
  <c r="E3" i="145"/>
  <c r="L22" i="134"/>
  <c r="L27" i="134" s="1"/>
  <c r="N23" i="140"/>
  <c r="L25" i="140"/>
  <c r="F10" i="145"/>
  <c r="I9" i="145"/>
  <c r="I10" i="145" s="1"/>
  <c r="G23" i="128"/>
  <c r="E6" i="140"/>
  <c r="E13" i="140" s="1"/>
  <c r="E18" i="140" s="1"/>
  <c r="D28" i="128"/>
  <c r="D32" i="128" s="1"/>
  <c r="G54" i="92"/>
  <c r="G55" i="92" s="1"/>
  <c r="G59" i="92" s="1"/>
  <c r="O6" i="140"/>
  <c r="O18" i="140" s="1"/>
  <c r="K59" i="123"/>
  <c r="H73" i="123"/>
  <c r="H77" i="123" s="1"/>
  <c r="K77" i="123" s="1"/>
  <c r="O5" i="128"/>
  <c r="O28" i="128" s="1"/>
  <c r="O32" i="128" s="1"/>
  <c r="K11" i="128"/>
  <c r="G26" i="123"/>
  <c r="S26" i="123" s="1"/>
  <c r="F40" i="129"/>
  <c r="F59" i="129" s="1"/>
  <c r="C37" i="123"/>
  <c r="C59" i="123" s="1"/>
  <c r="F71" i="133"/>
  <c r="F75" i="133" s="1"/>
  <c r="R14" i="134"/>
  <c r="R22" i="134" s="1"/>
  <c r="S36" i="123"/>
  <c r="AH36" i="123"/>
  <c r="S49" i="123"/>
  <c r="G52" i="123"/>
  <c r="S52" i="123" s="1"/>
  <c r="AH49" i="123"/>
  <c r="K22" i="140"/>
  <c r="N22" i="140"/>
  <c r="K26" i="140"/>
  <c r="N25" i="140"/>
  <c r="G29" i="123"/>
  <c r="S27" i="123"/>
  <c r="AH27" i="123"/>
  <c r="G20" i="123"/>
  <c r="S15" i="123"/>
  <c r="F9" i="134"/>
  <c r="S60" i="123"/>
  <c r="T20" i="134"/>
  <c r="V20" i="134"/>
  <c r="F20" i="134"/>
  <c r="G130" i="132"/>
  <c r="K74" i="123"/>
  <c r="K62" i="92"/>
  <c r="F126" i="133"/>
  <c r="K73" i="123"/>
  <c r="J25" i="134"/>
  <c r="I60" i="92"/>
  <c r="I62" i="92" s="1"/>
  <c r="G129" i="129"/>
  <c r="J60" i="92"/>
  <c r="J62" i="92" s="1"/>
  <c r="C55" i="92"/>
  <c r="C59" i="92" s="1"/>
  <c r="C5" i="128"/>
  <c r="M27" i="140"/>
  <c r="AG77" i="123"/>
  <c r="D55" i="92"/>
  <c r="D59" i="92" s="1"/>
  <c r="L55" i="92"/>
  <c r="L59" i="92" s="1"/>
  <c r="C13" i="140"/>
  <c r="C18" i="140" s="1"/>
  <c r="E5" i="128"/>
  <c r="C20" i="140"/>
  <c r="C21" i="140" s="1"/>
  <c r="C27" i="140" s="1"/>
  <c r="C33" i="140" s="1"/>
  <c r="K5" i="128"/>
  <c r="L6" i="140" s="1"/>
  <c r="T14" i="134"/>
  <c r="L23" i="140"/>
  <c r="L26" i="140" s="1"/>
  <c r="K18" i="128"/>
  <c r="M18" i="128" s="1"/>
  <c r="N14" i="134"/>
  <c r="N22" i="134" s="1"/>
  <c r="K14" i="134"/>
  <c r="K22" i="134" s="1"/>
  <c r="K27" i="134" s="1"/>
  <c r="S6" i="134"/>
  <c r="L3" i="128"/>
  <c r="M6" i="128" l="1"/>
  <c r="V9" i="134"/>
  <c r="D6" i="140"/>
  <c r="M11" i="128"/>
  <c r="G5" i="128"/>
  <c r="B11" i="145"/>
  <c r="F7" i="134"/>
  <c r="V7" i="134" s="1"/>
  <c r="M4" i="140"/>
  <c r="K75" i="123"/>
  <c r="N26" i="140"/>
  <c r="N27" i="140" s="1"/>
  <c r="G26" i="140"/>
  <c r="G27" i="140" s="1"/>
  <c r="G27" i="128"/>
  <c r="D21" i="140"/>
  <c r="D27" i="140" s="1"/>
  <c r="D33" i="140" s="1"/>
  <c r="G33" i="140" s="1"/>
  <c r="M28" i="140"/>
  <c r="E34" i="140"/>
  <c r="H38" i="129"/>
  <c r="H40" i="129" s="1"/>
  <c r="H59" i="129" s="1"/>
  <c r="H74" i="129" s="1"/>
  <c r="H78" i="129" s="1"/>
  <c r="J38" i="129"/>
  <c r="J40" i="129" s="1"/>
  <c r="J59" i="129" s="1"/>
  <c r="J74" i="129" s="1"/>
  <c r="J78" i="129" s="1"/>
  <c r="F74" i="129"/>
  <c r="F78" i="129" s="1"/>
  <c r="G40" i="129"/>
  <c r="G59" i="129" s="1"/>
  <c r="H3" i="145" s="1"/>
  <c r="H5" i="145" s="1"/>
  <c r="H11" i="145" s="1"/>
  <c r="K27" i="140"/>
  <c r="C28" i="140" s="1"/>
  <c r="R27" i="134"/>
  <c r="L27" i="140"/>
  <c r="L33" i="140" s="1"/>
  <c r="T22" i="134"/>
  <c r="T27" i="134" s="1"/>
  <c r="S29" i="123"/>
  <c r="AH29" i="123"/>
  <c r="AH58" i="123" s="1"/>
  <c r="G37" i="123"/>
  <c r="C8" i="134"/>
  <c r="C73" i="123"/>
  <c r="C77" i="123" s="1"/>
  <c r="F6" i="134"/>
  <c r="S20" i="123"/>
  <c r="F25" i="134"/>
  <c r="S75" i="123"/>
  <c r="N27" i="134"/>
  <c r="L60" i="92"/>
  <c r="E28" i="140"/>
  <c r="C28" i="128"/>
  <c r="C32" i="128" s="1"/>
  <c r="M33" i="140"/>
  <c r="E28" i="128"/>
  <c r="E32" i="128" s="1"/>
  <c r="C34" i="140"/>
  <c r="K28" i="128"/>
  <c r="J3" i="128"/>
  <c r="M3" i="128" s="1"/>
  <c r="D13" i="140" l="1"/>
  <c r="D18" i="140" s="1"/>
  <c r="G6" i="140"/>
  <c r="G13" i="140" s="1"/>
  <c r="G18" i="140" s="1"/>
  <c r="D34" i="140"/>
  <c r="G34" i="140" s="1"/>
  <c r="G28" i="128"/>
  <c r="G32" i="128" s="1"/>
  <c r="O28" i="140"/>
  <c r="O32" i="140" s="1"/>
  <c r="J8" i="134"/>
  <c r="J14" i="134" s="1"/>
  <c r="J22" i="134" s="1"/>
  <c r="J27" i="134" s="1"/>
  <c r="G74" i="129"/>
  <c r="G78" i="129" s="1"/>
  <c r="K33" i="140"/>
  <c r="N33" i="140" s="1"/>
  <c r="I14" i="134"/>
  <c r="I22" i="134" s="1"/>
  <c r="I27" i="134" s="1"/>
  <c r="U8" i="134"/>
  <c r="K28" i="140"/>
  <c r="L28" i="140"/>
  <c r="D28" i="140"/>
  <c r="S8" i="134"/>
  <c r="C14" i="134"/>
  <c r="C22" i="134" s="1"/>
  <c r="C27" i="134" s="1"/>
  <c r="G59" i="123"/>
  <c r="F3" i="145" s="1"/>
  <c r="S37" i="123"/>
  <c r="K32" i="128"/>
  <c r="V25" i="134"/>
  <c r="V6" i="134"/>
  <c r="G28" i="140"/>
  <c r="K4" i="140"/>
  <c r="N4" i="140" s="1"/>
  <c r="I3" i="145" l="1"/>
  <c r="F5" i="145"/>
  <c r="F11" i="145" s="1"/>
  <c r="O33" i="140"/>
  <c r="O34" i="140"/>
  <c r="L5" i="128"/>
  <c r="U14" i="134"/>
  <c r="U22" i="134" s="1"/>
  <c r="U27" i="134" s="1"/>
  <c r="F8" i="134"/>
  <c r="S59" i="123"/>
  <c r="J5" i="128"/>
  <c r="S14" i="134"/>
  <c r="S22" i="134" s="1"/>
  <c r="S27" i="134" s="1"/>
  <c r="M5" i="128" l="1"/>
  <c r="M6" i="140"/>
  <c r="I5" i="145"/>
  <c r="I11" i="145" s="1"/>
  <c r="J3" i="145"/>
  <c r="K11" i="145" s="1"/>
  <c r="L28" i="128"/>
  <c r="K6" i="140"/>
  <c r="J28" i="128"/>
  <c r="V8" i="134"/>
  <c r="F14" i="134"/>
  <c r="F22" i="134" s="1"/>
  <c r="F27" i="134" s="1"/>
  <c r="G73" i="123"/>
  <c r="S66" i="123"/>
  <c r="V21" i="134"/>
  <c r="M28" i="128" l="1"/>
  <c r="M13" i="140"/>
  <c r="E14" i="140" s="1"/>
  <c r="N6" i="140"/>
  <c r="N13" i="140" s="1"/>
  <c r="G14" i="140" s="1"/>
  <c r="K13" i="140"/>
  <c r="K18" i="140" s="1"/>
  <c r="K34" i="140" s="1"/>
  <c r="L13" i="140"/>
  <c r="L32" i="128"/>
  <c r="J32" i="128"/>
  <c r="V14" i="134"/>
  <c r="V22" i="134" s="1"/>
  <c r="V27" i="134" s="1"/>
  <c r="G77" i="123"/>
  <c r="S73" i="123"/>
  <c r="M32" i="128" l="1"/>
  <c r="M18" i="140"/>
  <c r="M34" i="140" s="1"/>
  <c r="K14" i="140"/>
  <c r="C14" i="140"/>
  <c r="D14" i="140"/>
  <c r="L18" i="140"/>
  <c r="L34" i="140" s="1"/>
  <c r="S77" i="123"/>
  <c r="N15" i="140"/>
  <c r="N17" i="140" s="1"/>
  <c r="N18" i="140" s="1"/>
  <c r="K44" i="146"/>
  <c r="K57" i="146" s="1"/>
  <c r="K84" i="146"/>
  <c r="N32" i="140"/>
  <c r="N34" i="140" l="1"/>
</calcChain>
</file>

<file path=xl/sharedStrings.xml><?xml version="1.0" encoding="utf-8"?>
<sst xmlns="http://schemas.openxmlformats.org/spreadsheetml/2006/main" count="2256" uniqueCount="865">
  <si>
    <t>Sport Egyesület</t>
  </si>
  <si>
    <t>Horgász Egyesület</t>
  </si>
  <si>
    <t>Temetési segély</t>
  </si>
  <si>
    <t>K I A D Á S O K</t>
  </si>
  <si>
    <t>Személyi juttatások</t>
  </si>
  <si>
    <t>Dologi kiadás</t>
  </si>
  <si>
    <t>Ellátottak juttatása</t>
  </si>
  <si>
    <t>Beruházás</t>
  </si>
  <si>
    <t xml:space="preserve">         Működési kiadások összesen</t>
  </si>
  <si>
    <t>MIND ÖSSZESEN</t>
  </si>
  <si>
    <t xml:space="preserve">          Felhalmozási kiadások</t>
  </si>
  <si>
    <t xml:space="preserve">                KIADÁSOK ÖSSZESEN</t>
  </si>
  <si>
    <t>KIADÁSOK</t>
  </si>
  <si>
    <t>ebből:</t>
  </si>
  <si>
    <t>Óvoda</t>
  </si>
  <si>
    <t>Munkaadókat terhelő járulék</t>
  </si>
  <si>
    <t>Eredeti ei.</t>
  </si>
  <si>
    <t>Tartalék</t>
  </si>
  <si>
    <t>Önkormányzat</t>
  </si>
  <si>
    <t xml:space="preserve"> </t>
  </si>
  <si>
    <t>Felújítás</t>
  </si>
  <si>
    <t>Összesen</t>
  </si>
  <si>
    <t>Kiadások</t>
  </si>
  <si>
    <t>Táppénz hozzájárulás</t>
  </si>
  <si>
    <t>Élelmiszer</t>
  </si>
  <si>
    <t>Üzemanyag</t>
  </si>
  <si>
    <t>Kifizetői adó (szja)</t>
  </si>
  <si>
    <t xml:space="preserve">  Külső személyi juttatások </t>
  </si>
  <si>
    <t>Szociális adó</t>
  </si>
  <si>
    <t xml:space="preserve">EHO </t>
  </si>
  <si>
    <t>Munkaruha, védőeszköz</t>
  </si>
  <si>
    <t>Intézmény finanszírozás</t>
  </si>
  <si>
    <t xml:space="preserve">                          BEVÉTELEK ÖSSZESEN</t>
  </si>
  <si>
    <t>Ápolási díj</t>
  </si>
  <si>
    <t>fő</t>
  </si>
  <si>
    <t>Lakásfenntartási támogatás</t>
  </si>
  <si>
    <t>BEVÉTELEK</t>
  </si>
  <si>
    <t>Gyermekvédelmi támogatás</t>
  </si>
  <si>
    <t>Gyógyszer, vegyszer</t>
  </si>
  <si>
    <t>Bevételek</t>
  </si>
  <si>
    <t>Munkaadói járulék</t>
  </si>
  <si>
    <t>Működési bevételek</t>
  </si>
  <si>
    <t>Értékpapír kibocsátás, értékesítés</t>
  </si>
  <si>
    <t xml:space="preserve">                   Finanszírozási célú bevételek</t>
  </si>
  <si>
    <t xml:space="preserve">             Finanszírozási célú kiadások</t>
  </si>
  <si>
    <t>MŰKÖDÉSI  BEVÉTELEK ÖSSZESEN</t>
  </si>
  <si>
    <t>MŰKÖDÉSI KIADÁSOK ÖSSZ.</t>
  </si>
  <si>
    <t xml:space="preserve">                    Finanszírozási célú bevételek</t>
  </si>
  <si>
    <t>FELHALMOZÁSI BEVÉTELEK ÖSSZESEN</t>
  </si>
  <si>
    <t>FELHALMOZÁSI KIADÁSOK ÖSSZ.</t>
  </si>
  <si>
    <t xml:space="preserve">                MIND ÖSSZESEN</t>
  </si>
  <si>
    <t xml:space="preserve">                       MIND ÖSSZESEN</t>
  </si>
  <si>
    <t xml:space="preserve">ebből: </t>
  </si>
  <si>
    <t>önként vállalt</t>
  </si>
  <si>
    <t>Létszám  ( fő)</t>
  </si>
  <si>
    <t xml:space="preserve">önként </t>
  </si>
  <si>
    <t>vállalt</t>
  </si>
  <si>
    <t>feladat</t>
  </si>
  <si>
    <t>Létszám (fő)</t>
  </si>
  <si>
    <t>Foglalkoztatást helyettesítő támogatás</t>
  </si>
  <si>
    <t>K1101</t>
  </si>
  <si>
    <t>Alapilletmények, pótlékok, illetmény-, keresetkiegészítés</t>
  </si>
  <si>
    <t>K1102</t>
  </si>
  <si>
    <t>Jutalom</t>
  </si>
  <si>
    <t>K1103</t>
  </si>
  <si>
    <t>Céljuttatás, prémium</t>
  </si>
  <si>
    <t>K1104</t>
  </si>
  <si>
    <t>Túlóra, helyettesítés</t>
  </si>
  <si>
    <t>K1106</t>
  </si>
  <si>
    <t>Jubileumi jutalom</t>
  </si>
  <si>
    <t>K1107</t>
  </si>
  <si>
    <t>Béren kívüli juttatások</t>
  </si>
  <si>
    <t>K1108</t>
  </si>
  <si>
    <t>Ruházati költségtérítés</t>
  </si>
  <si>
    <t>K1109</t>
  </si>
  <si>
    <t>Közlekedési költségtérítés</t>
  </si>
  <si>
    <t>K1110</t>
  </si>
  <si>
    <t>Egyéb költségtérítés</t>
  </si>
  <si>
    <t>K1113</t>
  </si>
  <si>
    <t>K121</t>
  </si>
  <si>
    <t>K122</t>
  </si>
  <si>
    <t>K123</t>
  </si>
  <si>
    <t>Választott tisztségviselők juttatásai</t>
  </si>
  <si>
    <t>Munkavégzésre irányuló egyéb jogviszony</t>
  </si>
  <si>
    <t xml:space="preserve">      Foglalkoztatottak személyi juttatásai</t>
  </si>
  <si>
    <t>K11</t>
  </si>
  <si>
    <t>K12</t>
  </si>
  <si>
    <t>K1</t>
  </si>
  <si>
    <t>K21</t>
  </si>
  <si>
    <t>K24</t>
  </si>
  <si>
    <t>K25</t>
  </si>
  <si>
    <t>K27</t>
  </si>
  <si>
    <t>K2</t>
  </si>
  <si>
    <t>MUNKAADÓKAT TERHELŐ JÁR., ADÓK</t>
  </si>
  <si>
    <t>SZEMÉLYI JUTTATÁSOK ÖSSZESEN</t>
  </si>
  <si>
    <t>K31</t>
  </si>
  <si>
    <t>K3111</t>
  </si>
  <si>
    <t>K3112</t>
  </si>
  <si>
    <t>Könyv, folyóirat, tev-t segítő információhordozó</t>
  </si>
  <si>
    <t>K311</t>
  </si>
  <si>
    <t xml:space="preserve">                Szakmai anyag beszerzés</t>
  </si>
  <si>
    <t>Irodaszer, nyomtatvány</t>
  </si>
  <si>
    <t>Sokszorosítási feladatokkal összefüggő anyagok</t>
  </si>
  <si>
    <t>Egyéb anyag, készletbeszerzés</t>
  </si>
  <si>
    <t>K3121</t>
  </si>
  <si>
    <t>K3122</t>
  </si>
  <si>
    <t>K3123</t>
  </si>
  <si>
    <t>K3124</t>
  </si>
  <si>
    <t>K3125</t>
  </si>
  <si>
    <t>K3126</t>
  </si>
  <si>
    <t>K312</t>
  </si>
  <si>
    <t xml:space="preserve">               Üzemeltetési anyagok beszerzése</t>
  </si>
  <si>
    <t>Foglalkoztatottak egyéb személyi juttatása (biztosítási díj)</t>
  </si>
  <si>
    <t xml:space="preserve">                 KÉSZLETBESZERZÉS</t>
  </si>
  <si>
    <t>K321</t>
  </si>
  <si>
    <t>Informatikai szolgáltatások igénybevétele</t>
  </si>
  <si>
    <t xml:space="preserve">K322 </t>
  </si>
  <si>
    <t>K32</t>
  </si>
  <si>
    <t xml:space="preserve">               KOMMUNIKÁCIÓS SZOLGÁLTATÁSOK</t>
  </si>
  <si>
    <t>K331</t>
  </si>
  <si>
    <t>K333</t>
  </si>
  <si>
    <t>Bérleit díjak</t>
  </si>
  <si>
    <t>K334</t>
  </si>
  <si>
    <t>Karbantartás, kisjavítási szolgáltatások</t>
  </si>
  <si>
    <t>K335</t>
  </si>
  <si>
    <t>Közvetített szolgáltatások</t>
  </si>
  <si>
    <t>K336</t>
  </si>
  <si>
    <t>K337</t>
  </si>
  <si>
    <t>K 33</t>
  </si>
  <si>
    <t xml:space="preserve">              SZOLGÁLTATÁSI KIADÁSOK</t>
  </si>
  <si>
    <t>k332</t>
  </si>
  <si>
    <t>Vásárolt élelmezés</t>
  </si>
  <si>
    <t>K341</t>
  </si>
  <si>
    <t>K342</t>
  </si>
  <si>
    <t>Kiküldetési kiadások</t>
  </si>
  <si>
    <t>Reklám és propaganda kiadások</t>
  </si>
  <si>
    <t>K34</t>
  </si>
  <si>
    <t xml:space="preserve">             KIKÜLDETÉSEK, REKLÁM  KIADÁSOK</t>
  </si>
  <si>
    <t>K351</t>
  </si>
  <si>
    <t>K352</t>
  </si>
  <si>
    <t>K353</t>
  </si>
  <si>
    <t>K354</t>
  </si>
  <si>
    <t>K355</t>
  </si>
  <si>
    <t>Működési célú előzetesen felszámított áfa</t>
  </si>
  <si>
    <t>Fizetendő általános forgalmi adó</t>
  </si>
  <si>
    <t>Kamatkiadások</t>
  </si>
  <si>
    <t>Egyéb pénzügyi műveletek kiadásai (árfolyam veszteség)</t>
  </si>
  <si>
    <t>Egyéb dologi kiadások (hatósági díjak, ajánlati bizt., kés.kamat)</t>
  </si>
  <si>
    <t>K35</t>
  </si>
  <si>
    <t>K3</t>
  </si>
  <si>
    <t xml:space="preserve">DOLOGI KIADÁSOK </t>
  </si>
  <si>
    <t>K61</t>
  </si>
  <si>
    <t>K62</t>
  </si>
  <si>
    <t>K63</t>
  </si>
  <si>
    <t>K64</t>
  </si>
  <si>
    <t xml:space="preserve">       Immateriális javak beszerzése</t>
  </si>
  <si>
    <t xml:space="preserve">          Ingatlanok beszerzése, létesítése</t>
  </si>
  <si>
    <t xml:space="preserve">          Informatikai eszközök beszerzése</t>
  </si>
  <si>
    <t>K65</t>
  </si>
  <si>
    <t xml:space="preserve">       Részesedés vásárlás</t>
  </si>
  <si>
    <t>K67</t>
  </si>
  <si>
    <t xml:space="preserve">       Beruházások előzetesen felszámított általános forgalmi adója</t>
  </si>
  <si>
    <t xml:space="preserve">        Egyéb tárgyi eszközök beszerzése</t>
  </si>
  <si>
    <t>K6</t>
  </si>
  <si>
    <t xml:space="preserve">                    BERUHÁZÁSOK </t>
  </si>
  <si>
    <t>K71</t>
  </si>
  <si>
    <t xml:space="preserve">          Ingatlanok felújítása</t>
  </si>
  <si>
    <t>K74</t>
  </si>
  <si>
    <t xml:space="preserve">         Felújítások általános forgalmi adója</t>
  </si>
  <si>
    <t>K7</t>
  </si>
  <si>
    <t xml:space="preserve">                  FELÚJÍTÁSOK</t>
  </si>
  <si>
    <t>K86</t>
  </si>
  <si>
    <t>K87</t>
  </si>
  <si>
    <t>K88</t>
  </si>
  <si>
    <t>Lakástámogatások</t>
  </si>
  <si>
    <t>Felhalm-i célú visszatérítendő támogatás, kölcsönnyújtása ÁH-n kív.</t>
  </si>
  <si>
    <t>Egyéb felhalmozási clú támogatások ÁH-n kívülre</t>
  </si>
  <si>
    <t>K8</t>
  </si>
  <si>
    <t xml:space="preserve">     EGYÉB FELHALMOZÁSI CÉLÚ KIADÁSOK</t>
  </si>
  <si>
    <t>FELHALMOZÁSI KIADÁSOK ÖSSZESEN</t>
  </si>
  <si>
    <t>K4</t>
  </si>
  <si>
    <t>K502</t>
  </si>
  <si>
    <t>Elvonások és befizetések</t>
  </si>
  <si>
    <t>K506</t>
  </si>
  <si>
    <t>Egyéb működési célú támogatások ÁH-n belülre</t>
  </si>
  <si>
    <t>K508</t>
  </si>
  <si>
    <t>Működési célú kölcsönök ÁH-n kívülre</t>
  </si>
  <si>
    <t>K511</t>
  </si>
  <si>
    <t>Egyéb működési célú támogatások ÁH-n kívülre</t>
  </si>
  <si>
    <t>K512</t>
  </si>
  <si>
    <t>Tartalékok</t>
  </si>
  <si>
    <t>K5</t>
  </si>
  <si>
    <t>EGYÉB MŰKÖDÉSI CÉLÚ KIADÁSOK</t>
  </si>
  <si>
    <t>K42</t>
  </si>
  <si>
    <t>Családtámogatások</t>
  </si>
  <si>
    <t>K44</t>
  </si>
  <si>
    <t>Betegséggel kapcsolatos ellátások</t>
  </si>
  <si>
    <t>Helyi megállapítású közgyógyellátás</t>
  </si>
  <si>
    <t>K421</t>
  </si>
  <si>
    <t>K443</t>
  </si>
  <si>
    <t>Rovat</t>
  </si>
  <si>
    <t>K45</t>
  </si>
  <si>
    <t>Foglalkoztatással kapcsolatos  ellátások</t>
  </si>
  <si>
    <t>K46</t>
  </si>
  <si>
    <t>Lakhatással kapcsolatos ellátások</t>
  </si>
  <si>
    <t>Természetben nyújtott lakásfenntartási tám.</t>
  </si>
  <si>
    <t>K47</t>
  </si>
  <si>
    <t>Intézményi ellátottak pénzbeli juttatásai</t>
  </si>
  <si>
    <t>K48</t>
  </si>
  <si>
    <t>Egyéb nem intézményi ellátások</t>
  </si>
  <si>
    <t>Étkeztetési díj átvállalás</t>
  </si>
  <si>
    <t xml:space="preserve">   ELLÁTOTTAK JUTTATÁSAI</t>
  </si>
  <si>
    <t>Önkorm.</t>
  </si>
  <si>
    <t>Jegyzői hatáskörű</t>
  </si>
  <si>
    <t>Gáz vagy áramfogyasztástmérő készülékek</t>
  </si>
  <si>
    <t>K915</t>
  </si>
  <si>
    <t>Működési célú pénzeszköz átadás ÁH-n belülre</t>
  </si>
  <si>
    <t>Működési kölcsönnyújtás ÁH-nkívülre</t>
  </si>
  <si>
    <t>Működési célú pénzeszköz átadás ÁH-n kívülre</t>
  </si>
  <si>
    <t>ELLÁTOTTAK JUTTATÁSAI</t>
  </si>
  <si>
    <t>BERUHÁZÁSOK</t>
  </si>
  <si>
    <t>FELÚJÍTÁSOK</t>
  </si>
  <si>
    <t>EGYÉB FELHALMOZÁSI KIADÁSOK</t>
  </si>
  <si>
    <t>Felhalmozási kölcsönök nyújtása ÁH-n kívülre</t>
  </si>
  <si>
    <t>Lakásépítés támogatása</t>
  </si>
  <si>
    <t>Felhalmozási célú pénzeszköz átadás ÁH-n kívülre</t>
  </si>
  <si>
    <t xml:space="preserve">                    KIADÁSOK ÖSSZESEN</t>
  </si>
  <si>
    <t>K912</t>
  </si>
  <si>
    <t>Belföldi értékpapír vásárlás</t>
  </si>
  <si>
    <t>K916</t>
  </si>
  <si>
    <t>Pénzeszközök betétkénti elhelyezése</t>
  </si>
  <si>
    <t>B1</t>
  </si>
  <si>
    <t>Önkormányzatok működési támogatása</t>
  </si>
  <si>
    <t>Egyéb működési célú támogatások ÁH-n belülről</t>
  </si>
  <si>
    <t>MŰKÖDÉSI CÉLÚ TÁM. ÁH-N BELÜLRŐL</t>
  </si>
  <si>
    <t>Felhalmozási célú önkormányzati támogatások</t>
  </si>
  <si>
    <t>B11</t>
  </si>
  <si>
    <t>B16</t>
  </si>
  <si>
    <t>Egyéb felhalmozási célú támogatások ÁH-n belülről</t>
  </si>
  <si>
    <t>B25</t>
  </si>
  <si>
    <t>B2</t>
  </si>
  <si>
    <t>B21</t>
  </si>
  <si>
    <t>FELHALM-I CÉLÚ TÁM. ÁH-N BELÜLRŐL</t>
  </si>
  <si>
    <t>B31</t>
  </si>
  <si>
    <r>
      <t xml:space="preserve">Jövedelem adók </t>
    </r>
    <r>
      <rPr>
        <sz val="12"/>
        <rFont val="Times"/>
        <family val="1"/>
        <charset val="238"/>
      </rPr>
      <t>( termőföld bérbeadás)</t>
    </r>
  </si>
  <si>
    <t>B34</t>
  </si>
  <si>
    <r>
      <t>Vagyoni típusú adók (</t>
    </r>
    <r>
      <rPr>
        <sz val="12"/>
        <rFont val="Times"/>
        <family val="1"/>
        <charset val="238"/>
      </rPr>
      <t xml:space="preserve"> építmény, telekadó)</t>
    </r>
  </si>
  <si>
    <t>B351</t>
  </si>
  <si>
    <r>
      <rPr>
        <b/>
        <sz val="12"/>
        <rFont val="Times"/>
        <family val="1"/>
        <charset val="238"/>
      </rPr>
      <t xml:space="preserve">Értékesítési és forgalmi adók </t>
    </r>
    <r>
      <rPr>
        <sz val="12"/>
        <rFont val="Times"/>
        <family val="1"/>
        <charset val="238"/>
      </rPr>
      <t>(iparűzési adó)</t>
    </r>
  </si>
  <si>
    <t>B354</t>
  </si>
  <si>
    <t>B355</t>
  </si>
  <si>
    <t>Gépjárműadók</t>
  </si>
  <si>
    <r>
      <rPr>
        <b/>
        <sz val="12"/>
        <rFont val="Times"/>
        <family val="1"/>
        <charset val="238"/>
      </rPr>
      <t>Egyéb adók</t>
    </r>
    <r>
      <rPr>
        <sz val="12"/>
        <rFont val="Times"/>
        <family val="1"/>
        <charset val="238"/>
      </rPr>
      <t xml:space="preserve">  (talajterhelési díj)</t>
    </r>
  </si>
  <si>
    <t xml:space="preserve">                       (bírság, pótlék)</t>
  </si>
  <si>
    <t>B3</t>
  </si>
  <si>
    <t>KÖZHATALMI BEVÉTELEK</t>
  </si>
  <si>
    <t>B4</t>
  </si>
  <si>
    <t>MŰKÖDÉSI BEVÉTELEK</t>
  </si>
  <si>
    <t>B401</t>
  </si>
  <si>
    <t>B402</t>
  </si>
  <si>
    <t>B403</t>
  </si>
  <si>
    <t>B404</t>
  </si>
  <si>
    <t>B405</t>
  </si>
  <si>
    <t>B406</t>
  </si>
  <si>
    <t>Készletértékesítés bevétele</t>
  </si>
  <si>
    <t>Ellátási díjak</t>
  </si>
  <si>
    <t>B407</t>
  </si>
  <si>
    <t>Áfa visszatérülése</t>
  </si>
  <si>
    <t>B408</t>
  </si>
  <si>
    <t>Kamatbevételek</t>
  </si>
  <si>
    <t>B410</t>
  </si>
  <si>
    <t>Egyéb működési bevételek</t>
  </si>
  <si>
    <t>B52</t>
  </si>
  <si>
    <t>B54</t>
  </si>
  <si>
    <t>Ingatlanok értékesítése</t>
  </si>
  <si>
    <t>Részesedések értékesítése</t>
  </si>
  <si>
    <t>B5</t>
  </si>
  <si>
    <t>FELHALMOZÁSI  BEVÉTELEK</t>
  </si>
  <si>
    <t>B62</t>
  </si>
  <si>
    <t>Működési célú kölcsönök visszatérülése ÁH-n kívülről</t>
  </si>
  <si>
    <t>B63</t>
  </si>
  <si>
    <t>Egyéb működési célú átvett pénzeszközök ÁH-n kívülről</t>
  </si>
  <si>
    <t>B6</t>
  </si>
  <si>
    <t>B7</t>
  </si>
  <si>
    <t>FELHALM-I  ÁTVETT PÉNZE. ÁH kívülről</t>
  </si>
  <si>
    <t>MŰK-I CÉLÚ ÁTVETT PÉNZE. ÁH kívülről</t>
  </si>
  <si>
    <t>B72</t>
  </si>
  <si>
    <t>Felhalmozási kölcsönök visszatérülése</t>
  </si>
  <si>
    <t>B73</t>
  </si>
  <si>
    <t>Egyéb felhalmozási célú átvett pénzeszközök ÁH-n kívülről</t>
  </si>
  <si>
    <t xml:space="preserve">  KIADÁSOK HALMOZOTT ÖSSZEGE</t>
  </si>
  <si>
    <t xml:space="preserve">     BEVÉTELEK HALMOZOTT ÖSSZEGE</t>
  </si>
  <si>
    <t>Belföldi értékpapírok bevételei</t>
  </si>
  <si>
    <t>B812</t>
  </si>
  <si>
    <t>B813</t>
  </si>
  <si>
    <t>Maradvány igénybevétele</t>
  </si>
  <si>
    <t>B816</t>
  </si>
  <si>
    <t>B817</t>
  </si>
  <si>
    <t>Betétek megszüntetése</t>
  </si>
  <si>
    <t>Önkormányzati Hivatal</t>
  </si>
  <si>
    <t>Ellátottak juttatásai</t>
  </si>
  <si>
    <t xml:space="preserve">         HALMOZOTT KIADÁSOK ÖSSZ</t>
  </si>
  <si>
    <t>B111</t>
  </si>
  <si>
    <t>B112</t>
  </si>
  <si>
    <t>B113</t>
  </si>
  <si>
    <t>B114</t>
  </si>
  <si>
    <t>B115</t>
  </si>
  <si>
    <t>B116</t>
  </si>
  <si>
    <t>Helyi önkorm.működésének általános támogatása</t>
  </si>
  <si>
    <t>Települési önk.egyes köznevelési feladatainak támogatása</t>
  </si>
  <si>
    <t>Települési önk.szociális, gyermekjóléti, gyermekétkezt.fa tám.</t>
  </si>
  <si>
    <t>Települési önk.kulturális feladatainak támogatása</t>
  </si>
  <si>
    <t>Működési célú központosított előirányzatok</t>
  </si>
  <si>
    <t>Helyi önkormányzatok kiegészítő támogatása</t>
  </si>
  <si>
    <t>Kiszámlázott általános forgalmi adó</t>
  </si>
  <si>
    <t>Hivatal</t>
  </si>
  <si>
    <t>Működési célú átvét ÁH- n belülről</t>
  </si>
  <si>
    <t>Ónkormányzatok felhalmozási támogatása</t>
  </si>
  <si>
    <t>Felhalmozási célú átvét ÁH-n belülről</t>
  </si>
  <si>
    <t>Közhatalmi bevételek</t>
  </si>
  <si>
    <t>Felhalmozási bevételek ÁH-n belülről</t>
  </si>
  <si>
    <t xml:space="preserve">B5 </t>
  </si>
  <si>
    <t>Felhalmozási bevételek</t>
  </si>
  <si>
    <t>Működési kölcsönnyújtás ÁH-n kívülre</t>
  </si>
  <si>
    <t xml:space="preserve">  KÖLTSÉGVETÉSI BEVÉTELEK</t>
  </si>
  <si>
    <t xml:space="preserve">      KÖLTSÉGVETÉSI KIADÁSOK</t>
  </si>
  <si>
    <t>Egyéb működési célú kiadások</t>
  </si>
  <si>
    <t>Egyéb felhalmozási célú kiadások</t>
  </si>
  <si>
    <t>Működési bevételek ÁH-n belülről</t>
  </si>
  <si>
    <t>Működési célú pénze.átvét ÁH-n kívülről</t>
  </si>
  <si>
    <t>Felhalmozási célú pénze.átvét ÁH-n kívülről</t>
  </si>
  <si>
    <r>
      <rPr>
        <sz val="12"/>
        <rFont val="Times"/>
        <family val="1"/>
        <charset val="238"/>
      </rPr>
      <t>Jövedelem adók</t>
    </r>
    <r>
      <rPr>
        <b/>
        <sz val="12"/>
        <rFont val="Times"/>
        <family val="1"/>
        <charset val="238"/>
      </rPr>
      <t xml:space="preserve"> ( termőföld bérbeadás)</t>
    </r>
  </si>
  <si>
    <r>
      <rPr>
        <sz val="12"/>
        <rFont val="Times"/>
        <family val="1"/>
        <charset val="238"/>
      </rPr>
      <t xml:space="preserve">Vagyoni típusú adók </t>
    </r>
    <r>
      <rPr>
        <b/>
        <sz val="12"/>
        <rFont val="Times"/>
        <family val="1"/>
        <charset val="238"/>
      </rPr>
      <t>( építmény, telekadó)</t>
    </r>
  </si>
  <si>
    <r>
      <rPr>
        <sz val="12"/>
        <rFont val="Times"/>
        <family val="1"/>
        <charset val="238"/>
      </rPr>
      <t xml:space="preserve">Értékesítési és forgalmi adók </t>
    </r>
    <r>
      <rPr>
        <b/>
        <sz val="12"/>
        <rFont val="Times"/>
        <family val="1"/>
        <charset val="238"/>
      </rPr>
      <t>(iparűzési adó)</t>
    </r>
  </si>
  <si>
    <t>önként</t>
  </si>
  <si>
    <t>B8</t>
  </si>
  <si>
    <t>K9</t>
  </si>
  <si>
    <t>Felhalmozási tartalék</t>
  </si>
  <si>
    <t>Előző évi működési maradvány igénybevétele</t>
  </si>
  <si>
    <t xml:space="preserve">        EGYÉB MŰKÖÉDÉSI KIADÁSOK</t>
  </si>
  <si>
    <t xml:space="preserve">      ELLÁTOTTAK JUTTATÁSAI</t>
  </si>
  <si>
    <t xml:space="preserve">      ÖNKORMÁNYZATI  HIVATAL</t>
  </si>
  <si>
    <t>Egyéb kommunikációs szolgáltatások  (telefondíj)</t>
  </si>
  <si>
    <t>Közüzemi díjak (gáz, áram, víz)</t>
  </si>
  <si>
    <t>Szakmai tevékenységet segítő szolgáltatások  (közszolg.száml.szellemi)</t>
  </si>
  <si>
    <t>Egyéb szolgáltatások (szállítás,posta, hulladék, hóelt.,falunap, bank)</t>
  </si>
  <si>
    <t>Közfoglalkoztatás</t>
  </si>
  <si>
    <t>Leader pályázat parképítés</t>
  </si>
  <si>
    <t xml:space="preserve">                  ÓVODA</t>
  </si>
  <si>
    <t>Arany János Tehetséggondozó Program</t>
  </si>
  <si>
    <t>Felsőoktatásban résztvevők támogatása</t>
  </si>
  <si>
    <t>8. osztályos tanulók támogatása (16. fő)</t>
  </si>
  <si>
    <t xml:space="preserve">                Közép- és felős oktatási tanulók szoc.t.</t>
  </si>
  <si>
    <t xml:space="preserve">                Tankönyv támogatás</t>
  </si>
  <si>
    <t>K471</t>
  </si>
  <si>
    <t>K472</t>
  </si>
  <si>
    <t>K481</t>
  </si>
  <si>
    <t>K482</t>
  </si>
  <si>
    <t xml:space="preserve">              Rendszeres szociális segély</t>
  </si>
  <si>
    <t xml:space="preserve">                 Önkormányzati segélyek</t>
  </si>
  <si>
    <t>Rendezési terv</t>
  </si>
  <si>
    <t>Beiskolázási segély, táboroztatás</t>
  </si>
  <si>
    <t>Szakmai tev-t segítő szolgáltatások  (közszolg.száml.szellemi)</t>
  </si>
  <si>
    <t>Szakmai tev-t segítő szolgáltatások  (közszolg.,száml.szellemi)</t>
  </si>
  <si>
    <t>Egyéb szolgáltatások (száll.,posta, hull.,munkaeü., bank)</t>
  </si>
  <si>
    <t>Egyéb szolgáltatások (száll.,posta, hull.,munkaeü.,falunap,bank)</t>
  </si>
  <si>
    <t>Iskolai étkezési díjak</t>
  </si>
  <si>
    <t>Óvodai étkezési díjak</t>
  </si>
  <si>
    <t>Igazgatás</t>
  </si>
  <si>
    <t>Iskola üz.</t>
  </si>
  <si>
    <t>Gépjármű</t>
  </si>
  <si>
    <t>Könyvtár</t>
  </si>
  <si>
    <t>Temető</t>
  </si>
  <si>
    <t>Községg.zöld</t>
  </si>
  <si>
    <t>Közvil.</t>
  </si>
  <si>
    <t>Ruházati költségtérítés  (2013. SZÉP kártya)</t>
  </si>
  <si>
    <t>Működési célú központosított előirányzatok  (kompenzáció)</t>
  </si>
  <si>
    <t>Helyi önkormányzatok kiegészítő támogatása    (külterületi)</t>
  </si>
  <si>
    <t>Védőnő</t>
  </si>
  <si>
    <t xml:space="preserve">                 Költségvetési  főösszeg</t>
  </si>
  <si>
    <t>Bérleti díj</t>
  </si>
  <si>
    <t>Házi segítségnyújtás</t>
  </si>
  <si>
    <t xml:space="preserve">    Működési hiány</t>
  </si>
  <si>
    <t xml:space="preserve">     Működési többlet</t>
  </si>
  <si>
    <t xml:space="preserve">            Felhalmozási hiány:</t>
  </si>
  <si>
    <t xml:space="preserve">               Felhalmozási többlet</t>
  </si>
  <si>
    <t>állami</t>
  </si>
  <si>
    <t xml:space="preserve">     KÖLTSÉGVETÉSI BEVÉTELEK ÖSSZ.</t>
  </si>
  <si>
    <t>Összesből</t>
  </si>
  <si>
    <t>államigazg.</t>
  </si>
  <si>
    <t>önként váll.</t>
  </si>
  <si>
    <t>áram</t>
  </si>
  <si>
    <t>gáz</t>
  </si>
  <si>
    <t>víz</t>
  </si>
  <si>
    <t>Fogorvos</t>
  </si>
  <si>
    <t>Sport, civil</t>
  </si>
  <si>
    <t>Bérlakás</t>
  </si>
  <si>
    <t>intézménykarb: 300000/ hó</t>
  </si>
  <si>
    <t>játszótér</t>
  </si>
  <si>
    <t>86000/hó</t>
  </si>
  <si>
    <t>350000/hó</t>
  </si>
  <si>
    <t>tekepálya</t>
  </si>
  <si>
    <t>250000/hó</t>
  </si>
  <si>
    <t>fénymásoló isk. 23000/hó</t>
  </si>
  <si>
    <t>161700+188300</t>
  </si>
  <si>
    <t>Iskola</t>
  </si>
  <si>
    <t>hulladék</t>
  </si>
  <si>
    <t>4255/hó</t>
  </si>
  <si>
    <t xml:space="preserve">csatorna </t>
  </si>
  <si>
    <t>27000/név</t>
  </si>
  <si>
    <t>riasztó</t>
  </si>
  <si>
    <t xml:space="preserve">poroltó </t>
  </si>
  <si>
    <t>posta</t>
  </si>
  <si>
    <t>25000/év</t>
  </si>
  <si>
    <t>48000/év</t>
  </si>
  <si>
    <t>Egyéb üz.</t>
  </si>
  <si>
    <t xml:space="preserve"> összesen</t>
  </si>
  <si>
    <t>községg.zöld</t>
  </si>
  <si>
    <t>mezőőri</t>
  </si>
  <si>
    <t>50000/hó</t>
  </si>
  <si>
    <t xml:space="preserve">tárhely </t>
  </si>
  <si>
    <t>24000/név</t>
  </si>
  <si>
    <t>50000/év</t>
  </si>
  <si>
    <t>fogl.eü.</t>
  </si>
  <si>
    <t>100000/év</t>
  </si>
  <si>
    <t>igazgatás</t>
  </si>
  <si>
    <t>48160/hó</t>
  </si>
  <si>
    <t>330000/hó</t>
  </si>
  <si>
    <t>riasztó bölcsőde</t>
  </si>
  <si>
    <t>hóeltakarítás 4 hó</t>
  </si>
  <si>
    <t>55000/hó</t>
  </si>
  <si>
    <t>állateü.</t>
  </si>
  <si>
    <t>51000/év</t>
  </si>
  <si>
    <t>500000/hó</t>
  </si>
  <si>
    <t>parkgondozás  8 hó</t>
  </si>
  <si>
    <t>karácsonyi világítás</t>
  </si>
  <si>
    <t>1200000/év</t>
  </si>
  <si>
    <t>védőnői pr.</t>
  </si>
  <si>
    <t>21000/név</t>
  </si>
  <si>
    <t>könyvtár</t>
  </si>
  <si>
    <t>16000/év</t>
  </si>
  <si>
    <t xml:space="preserve">járóbeteg </t>
  </si>
  <si>
    <t>22000/hó</t>
  </si>
  <si>
    <t>gyerekorvos</t>
  </si>
  <si>
    <t>27000/hó</t>
  </si>
  <si>
    <t>jogi képviselet</t>
  </si>
  <si>
    <t>kataszter</t>
  </si>
  <si>
    <t>3500/hó</t>
  </si>
  <si>
    <t>munkavédelmi</t>
  </si>
  <si>
    <t>15000/hó</t>
  </si>
  <si>
    <t>fogo.bérleti díj</t>
  </si>
  <si>
    <t>Karbantartás</t>
  </si>
  <si>
    <t>Szellemi , közszolg.</t>
  </si>
  <si>
    <t>távfelügy.műv.ház</t>
  </si>
  <si>
    <t>42000/év</t>
  </si>
  <si>
    <t>falunap</t>
  </si>
  <si>
    <t>testvértel.találk.</t>
  </si>
  <si>
    <t>Internet</t>
  </si>
  <si>
    <t>8100/hó</t>
  </si>
  <si>
    <t>Informatikai szolgáltatások igénybevétele(Deák,tárhely)</t>
  </si>
  <si>
    <t>Gáz</t>
  </si>
  <si>
    <t>Villany</t>
  </si>
  <si>
    <t>Víz</t>
  </si>
  <si>
    <t>Járóbeteg</t>
  </si>
  <si>
    <t>35000/hó</t>
  </si>
  <si>
    <t>23500/név</t>
  </si>
  <si>
    <t>2015. évi terv</t>
  </si>
  <si>
    <t>2015. évi</t>
  </si>
  <si>
    <t xml:space="preserve">               KÜLÖNFÉLE DOLOGI KIADÁSOK</t>
  </si>
  <si>
    <t xml:space="preserve">            KÜLÖNFÉLE DOLOGI KIADÁSOK</t>
  </si>
  <si>
    <t xml:space="preserve">2015. évi </t>
  </si>
  <si>
    <t xml:space="preserve"> 2015. évi</t>
  </si>
  <si>
    <t xml:space="preserve">Eredeti ei. </t>
  </si>
  <si>
    <t>2015. terv</t>
  </si>
  <si>
    <t>Rendszeres szociális segély</t>
  </si>
  <si>
    <t xml:space="preserve">              KÜLÖNFÉLE DOLOGI KIADÁSOK</t>
  </si>
  <si>
    <t xml:space="preserve">             KÜLÖNFÉLE DOLOGI KIADÁSOK</t>
  </si>
  <si>
    <t xml:space="preserve">      ÖNKORMÁNYZAT KIADÁSOK</t>
  </si>
  <si>
    <t xml:space="preserve">      ÖNKORMÁNYZAT BEVÉTELEK</t>
  </si>
  <si>
    <t xml:space="preserve">     ÓVODA BEVÉTELEK</t>
  </si>
  <si>
    <t xml:space="preserve">      HIVATAL BEVÉTELEK</t>
  </si>
  <si>
    <t>Igazgatás szolgáltatási díj</t>
  </si>
  <si>
    <t>Tulajdonosi bevételek (osztalék)</t>
  </si>
  <si>
    <t>Választások lebonyolításának támogatása</t>
  </si>
  <si>
    <t xml:space="preserve">Kiszámlázott általános forgalmi adó </t>
  </si>
  <si>
    <t>Idősek napja</t>
  </si>
  <si>
    <t xml:space="preserve">Reprezentáció </t>
  </si>
  <si>
    <t>2014. tény</t>
  </si>
  <si>
    <t>Közvetített szolgáltatás</t>
  </si>
  <si>
    <t>Szociális adókedvezmény</t>
  </si>
  <si>
    <t xml:space="preserve">                        igazgatási bevétel</t>
  </si>
  <si>
    <t>Rezsi összesen</t>
  </si>
  <si>
    <t>Bérleti díj össz.</t>
  </si>
  <si>
    <t>Közvetített szolg.</t>
  </si>
  <si>
    <t>Szakmai szolg</t>
  </si>
  <si>
    <t>Egyéb szolgált.</t>
  </si>
  <si>
    <t>Egyéb dologi</t>
  </si>
  <si>
    <t xml:space="preserve">BERUHÁZÁSOK </t>
  </si>
  <si>
    <t>Foglalkoztatottak egyéb személyi juttatása (kompenzáció)</t>
  </si>
  <si>
    <t>Zöldterület</t>
  </si>
  <si>
    <t>Községgazd</t>
  </si>
  <si>
    <t>Közvilágítás</t>
  </si>
  <si>
    <t>Egyéb külső személyi juttatások (repi)</t>
  </si>
  <si>
    <t>K483</t>
  </si>
  <si>
    <t xml:space="preserve">                         igazgatás szolgáltatási díj</t>
  </si>
  <si>
    <t>Szolgáltatások ellenértéke   (bérbeadás)</t>
  </si>
  <si>
    <t>Szolgáltatások ellenértéke (bérbeadás)</t>
  </si>
  <si>
    <t>Lakosság szám</t>
  </si>
  <si>
    <t>Személyi juttatás</t>
  </si>
  <si>
    <t>e Ft</t>
  </si>
  <si>
    <t>Mosonszolnok</t>
  </si>
  <si>
    <t>Közös Hivatal kiadások</t>
  </si>
  <si>
    <t>Dologi kiadások</t>
  </si>
  <si>
    <t xml:space="preserve">Mosonudvar  </t>
  </si>
  <si>
    <t>Szociális jutt.Msz.</t>
  </si>
  <si>
    <t xml:space="preserve">   Jegyző hatáskörű segélyek</t>
  </si>
  <si>
    <t xml:space="preserve">                    Mu.</t>
  </si>
  <si>
    <t xml:space="preserve">   Létszám arányosan megosztandó</t>
  </si>
  <si>
    <t xml:space="preserve"> ebből: szociális jutt.</t>
  </si>
  <si>
    <t>Lakosság szám arányosan fizetendő</t>
  </si>
  <si>
    <t xml:space="preserve">           jutalom</t>
  </si>
  <si>
    <t xml:space="preserve"> Lakosság szám arányában osztandó</t>
  </si>
  <si>
    <t>Jegyzői hatáskörű segély</t>
  </si>
  <si>
    <t xml:space="preserve">        Összes tartozás</t>
  </si>
  <si>
    <t xml:space="preserve">Lakosság szám: </t>
  </si>
  <si>
    <t xml:space="preserve">  Mosonszolnok</t>
  </si>
  <si>
    <t xml:space="preserve">  Mosonudvar</t>
  </si>
  <si>
    <t>1 főre jutó lakosság arányosan megosztandó kiadás (Ft/fő)</t>
  </si>
  <si>
    <t xml:space="preserve"> Ft / fő</t>
  </si>
  <si>
    <t>Mosonudvar önkormányzat  hozzájárulásáa  lakosság számarányosan</t>
  </si>
  <si>
    <t>Jegyzői hatáskörben tartozó szociális juttatások</t>
  </si>
  <si>
    <t xml:space="preserve"> előző évről áthzódó  túlfizetés</t>
  </si>
  <si>
    <t>Tárgy évben átadott pénzeszköz  (10*1050+962600+1860000)</t>
  </si>
  <si>
    <t>Tartozás 2014. évről</t>
  </si>
  <si>
    <t>2014. évről áthúzódó hátralék</t>
  </si>
  <si>
    <t>P/1.</t>
  </si>
  <si>
    <t>fénymásoló</t>
  </si>
  <si>
    <t>OPEL</t>
  </si>
  <si>
    <t>Munkavédelmi</t>
  </si>
  <si>
    <t>Pénzügyi tanácsa</t>
  </si>
  <si>
    <t>Saldo</t>
  </si>
  <si>
    <t>Közszolg egyetem</t>
  </si>
  <si>
    <t>Egyéb oktatás</t>
  </si>
  <si>
    <t>Banköltség</t>
  </si>
  <si>
    <t>Továbbképzés, oktatás</t>
  </si>
  <si>
    <t>Tulajdoni lapok</t>
  </si>
  <si>
    <t>Kéményseprés</t>
  </si>
  <si>
    <t>Adatok:  e Ft-ban</t>
  </si>
  <si>
    <t>2014. évi elszámolás</t>
  </si>
  <si>
    <t>egyéb</t>
  </si>
  <si>
    <t>Riasztó</t>
  </si>
  <si>
    <t>bankköltség</t>
  </si>
  <si>
    <t>szállítás</t>
  </si>
  <si>
    <t>Nyomda</t>
  </si>
  <si>
    <t>Tűzoltó k.ell</t>
  </si>
  <si>
    <t>IKSZT karbant.</t>
  </si>
  <si>
    <t>festés</t>
  </si>
  <si>
    <t>Sporttánc okt</t>
  </si>
  <si>
    <t>Művészeti tev.</t>
  </si>
  <si>
    <t>Egyéb</t>
  </si>
  <si>
    <t>Előadóműv.t.</t>
  </si>
  <si>
    <t>Szakmai tev.</t>
  </si>
  <si>
    <t>Postaktg.</t>
  </si>
  <si>
    <t>Riasztór.javítás</t>
  </si>
  <si>
    <t>2015.  terv</t>
  </si>
  <si>
    <t>Sportcsarnok</t>
  </si>
  <si>
    <t>Művház viharkár</t>
  </si>
  <si>
    <t>Intézmény</t>
  </si>
  <si>
    <t>Játszótér</t>
  </si>
  <si>
    <t>Fénymásoló</t>
  </si>
  <si>
    <t>Kamerarendszer</t>
  </si>
  <si>
    <t>Gázkazás</t>
  </si>
  <si>
    <t>Gáz óvoda,konyha</t>
  </si>
  <si>
    <t>Gáz Műv.ház</t>
  </si>
  <si>
    <t>Belső ell</t>
  </si>
  <si>
    <t>Jogi képviselet</t>
  </si>
  <si>
    <t>Kataszter</t>
  </si>
  <si>
    <t>Szállítási díj</t>
  </si>
  <si>
    <t>Bankktg.</t>
  </si>
  <si>
    <t>Hull.száll</t>
  </si>
  <si>
    <t>Távfelügy</t>
  </si>
  <si>
    <t>Mezőőri</t>
  </si>
  <si>
    <t>Közbeszerzés</t>
  </si>
  <si>
    <t>Bizt.díj, autópálya</t>
  </si>
  <si>
    <t>Tagdíj, végrehajt.</t>
  </si>
  <si>
    <t>90000/ hó</t>
  </si>
  <si>
    <t>60.000 ft/hó</t>
  </si>
  <si>
    <t>Iskola eü.</t>
  </si>
  <si>
    <t>Parkg. Hóelt., szúnyog</t>
  </si>
  <si>
    <t>Falunap szervezés</t>
  </si>
  <si>
    <t>Falunap repi</t>
  </si>
  <si>
    <t>Állateü.</t>
  </si>
  <si>
    <t>Karácsonyi díszvilágítás</t>
  </si>
  <si>
    <t>HUSK rend.szervezés</t>
  </si>
  <si>
    <t>150.000 ft/hó</t>
  </si>
  <si>
    <t xml:space="preserve">Védőoltás </t>
  </si>
  <si>
    <t>Iskola egészésgügy</t>
  </si>
  <si>
    <t>Működési maradvány</t>
  </si>
  <si>
    <t>Felhalmozási maradvány</t>
  </si>
  <si>
    <t>K513</t>
  </si>
  <si>
    <t>B3603</t>
  </si>
  <si>
    <t>B411</t>
  </si>
  <si>
    <t xml:space="preserve">Eredeti </t>
  </si>
  <si>
    <t>Módosítás</t>
  </si>
  <si>
    <t>I. negyedév</t>
  </si>
  <si>
    <t>Módosított</t>
  </si>
  <si>
    <t>előirányzat</t>
  </si>
  <si>
    <t>2015. eredeti ei.</t>
  </si>
  <si>
    <t>Módosítás I. név.</t>
  </si>
  <si>
    <t>2015.módosított ei.</t>
  </si>
  <si>
    <t>2015. évi eredeti ei.</t>
  </si>
  <si>
    <t>ei.</t>
  </si>
  <si>
    <t>Eredeti előirányzat</t>
  </si>
  <si>
    <t>Módosított ei.</t>
  </si>
  <si>
    <t>2015.évi módosítás</t>
  </si>
  <si>
    <t>módosított ei.</t>
  </si>
  <si>
    <t>eredeti ei.</t>
  </si>
  <si>
    <t>Önkormányzatok felhalmozási támogatása</t>
  </si>
  <si>
    <t>Igazgatási szolg díj</t>
  </si>
  <si>
    <t>Határozat</t>
  </si>
  <si>
    <t>Saját bev.</t>
  </si>
  <si>
    <t>BEVÉTELEK ÖSSZESEN</t>
  </si>
  <si>
    <t>határozat</t>
  </si>
  <si>
    <t>Szem.jutt.</t>
  </si>
  <si>
    <t xml:space="preserve">Madókat t. </t>
  </si>
  <si>
    <t>Int.fin.</t>
  </si>
  <si>
    <t>Közös Hivatal</t>
  </si>
  <si>
    <t>KIADÁSOK ÖSSZESEN</t>
  </si>
  <si>
    <t>K914</t>
  </si>
  <si>
    <t>II. negyedév</t>
  </si>
  <si>
    <t>Előző évi megelőlegezés visszafizetése</t>
  </si>
  <si>
    <t>Módosított előirányzat</t>
  </si>
  <si>
    <t>Közhatalmi</t>
  </si>
  <si>
    <t>Szociális fela.pótei.</t>
  </si>
  <si>
    <t>Felhalmozási bev.</t>
  </si>
  <si>
    <t>Átvett működési</t>
  </si>
  <si>
    <t>Átvett felhalm</t>
  </si>
  <si>
    <t>ebből tartalék:</t>
  </si>
  <si>
    <t xml:space="preserve">            Önkormányzat összesen</t>
  </si>
  <si>
    <t xml:space="preserve">            Közös Hivatal összesen</t>
  </si>
  <si>
    <t xml:space="preserve">            Óvoda</t>
  </si>
  <si>
    <t>átcsoportosítás</t>
  </si>
  <si>
    <t>K84</t>
  </si>
  <si>
    <t>Egyéb felhalm. Célú tám. ÁH-n belülre - nemzetiségi önk.</t>
  </si>
  <si>
    <t>Államháztartáson belüli megelőlegezések visszafizetése </t>
  </si>
  <si>
    <t>Központi, irányító szervi támogatás</t>
  </si>
  <si>
    <t>B1607</t>
  </si>
  <si>
    <t>Dunasziget hozzájárulása KH.-hoz</t>
  </si>
  <si>
    <t>Intézménytől átvett(Óvoda pénzmaradvány elvonása)</t>
  </si>
  <si>
    <t>B1605</t>
  </si>
  <si>
    <t>Tb finanszírozás</t>
  </si>
  <si>
    <t>B1604</t>
  </si>
  <si>
    <t>Területalapú tám.</t>
  </si>
  <si>
    <t>B1606</t>
  </si>
  <si>
    <t>B2504</t>
  </si>
  <si>
    <t>2015. évi Ktgvetési tv. II.3.C.) alapján (adóssággal nem rendelkező önk.)</t>
  </si>
  <si>
    <t>B2503</t>
  </si>
  <si>
    <t>KEOP Hulladéktároló</t>
  </si>
  <si>
    <t>B36</t>
  </si>
  <si>
    <r>
      <rPr>
        <b/>
        <sz val="12"/>
        <rFont val="Times"/>
        <charset val="238"/>
      </rPr>
      <t>Egyéb közhatalmi bev</t>
    </r>
    <r>
      <rPr>
        <sz val="12"/>
        <rFont val="Times"/>
        <family val="1"/>
        <charset val="238"/>
      </rPr>
      <t>.      (bírság, pótlék)</t>
    </r>
  </si>
  <si>
    <t xml:space="preserve">Szolgáltatások ellenértéke </t>
  </si>
  <si>
    <t>Közvetített szolgáltatások(továbbszámlázott gázdíj )</t>
  </si>
  <si>
    <t>Áfa visszatérülése (fordított áfa)</t>
  </si>
  <si>
    <t>B64</t>
  </si>
  <si>
    <t>B8111</t>
  </si>
  <si>
    <t>Hosszú lejáratú hitelek, kölcsönök felvétele</t>
  </si>
  <si>
    <t>K1112</t>
  </si>
  <si>
    <t>Szociális juttatások</t>
  </si>
  <si>
    <t>Egyéb anyag, készletbeszerzés(tüzelőanyag)</t>
  </si>
  <si>
    <t xml:space="preserve">Táppénz hozzájárulás  </t>
  </si>
  <si>
    <t xml:space="preserve"> Urnafal építése</t>
  </si>
  <si>
    <t>KEOP pályázat - Hulladéklerakó ártalmatlanítása</t>
  </si>
  <si>
    <t xml:space="preserve"> 3224/1 (825 hrsz Náder féle terület) TELEK VÁSÁRLÁS</t>
  </si>
  <si>
    <t>0218/21 hrsz TELEK VÁSÁRLÁS</t>
  </si>
  <si>
    <t xml:space="preserve"> Kenderes utca nyomvonalának kialakítása (0218/42,0218/43 hrsz területek vásárlása) TELEK VÁSÁRLÁS</t>
  </si>
  <si>
    <t>Kenderes utca telekrendezés (1319/2,1255, 1276, 0218/11 hrsz területek) TELEK VÁSÁRLÁS</t>
  </si>
  <si>
    <t>Egészségház építése</t>
  </si>
  <si>
    <t xml:space="preserve"> Faluház bővítése</t>
  </si>
  <si>
    <t>Buszöböl kilakítása, építése, helyszíni összeszerelése</t>
  </si>
  <si>
    <t>Kölcsey, (Békefí) utca építése</t>
  </si>
  <si>
    <t>033/21 TELEK VÁSÁRLÁS</t>
  </si>
  <si>
    <t>Cotrin út építése</t>
  </si>
  <si>
    <t>Számítógép beszerzése képviselőknek</t>
  </si>
  <si>
    <t>Rendőrségi irodába laptop</t>
  </si>
  <si>
    <t>Kamerarendszer fejlesztése</t>
  </si>
  <si>
    <t>Kiss János utcai árok felújítása</t>
  </si>
  <si>
    <t>Ingatlanvásárlás 668. hrsz</t>
  </si>
  <si>
    <t>Ingatlanvásárlás 0218/42,0218/43</t>
  </si>
  <si>
    <t>Ingatlanvásárlás 1319/2;1255;1276;0218/1</t>
  </si>
  <si>
    <t>Buszmegállók körüli járdaépítés</t>
  </si>
  <si>
    <t>Rajka</t>
  </si>
  <si>
    <t>Dunasziget</t>
  </si>
  <si>
    <t>K451</t>
  </si>
  <si>
    <t>K4413</t>
  </si>
  <si>
    <t>BURSA</t>
  </si>
  <si>
    <t>K484</t>
  </si>
  <si>
    <t>K485</t>
  </si>
  <si>
    <t>Önkorményzati segély(átmeneti)</t>
  </si>
  <si>
    <t>K486</t>
  </si>
  <si>
    <t>K488</t>
  </si>
  <si>
    <t>önkormányzati segély ( pénzbeni)</t>
  </si>
  <si>
    <t>K489</t>
  </si>
  <si>
    <t>önkormányzati segély (természetbeni)</t>
  </si>
  <si>
    <t>K4423</t>
  </si>
  <si>
    <t>MOSONMAGYARÓVÁRI TÉRSÉGI TÁRSULÁS</t>
  </si>
  <si>
    <t xml:space="preserve"> - tagdíj</t>
  </si>
  <si>
    <t xml:space="preserve"> - Gyermekjóléti szolgálat</t>
  </si>
  <si>
    <t xml:space="preserve"> - Orvosi gép-műszer</t>
  </si>
  <si>
    <t xml:space="preserve"> - Szolidaritási Alap</t>
  </si>
  <si>
    <t xml:space="preserve"> - Fejlesztési Alap </t>
  </si>
  <si>
    <t>NAGYTÉRSÉGI HULLADÉKGAZDÁLKODÁSI TÁRSULÁS</t>
  </si>
  <si>
    <t>ÉLTES ISKOLA TÁMOGATÁSA</t>
  </si>
  <si>
    <t xml:space="preserve">RAJKAI NÉMET ÖNKORMÁNYZAT TÁMOGATÁSA ( tiszteletdíj, járulék) </t>
  </si>
  <si>
    <t>Szigetköz Moson Sík Leader Egyesület működési hozzájárulás</t>
  </si>
  <si>
    <t>SZIGETKÖZ FELSŐ-DUNAMENTE TANÁCS</t>
  </si>
  <si>
    <t>Iskola támogatása</t>
  </si>
  <si>
    <t>Önkéntes Tűzoltó, Polgárőr, Természetőr  Egyesület</t>
  </si>
  <si>
    <t>Ragendorf Táncegyüttes</t>
  </si>
  <si>
    <t>Békefi általános Iskoláért Alapítvány</t>
  </si>
  <si>
    <t>Egyéb szervezetek</t>
  </si>
  <si>
    <t>Mosonmagyaróvári Vizitársulat önkéntes hozzájárulás</t>
  </si>
  <si>
    <t>Tűzoltóverseny támogatása</t>
  </si>
  <si>
    <t>Katolikus Egyház székvásárlás</t>
  </si>
  <si>
    <t>Készletértékesítés ellenértéke (Vendégétkezés)</t>
  </si>
  <si>
    <t>Szolgáltatások ellenértéke</t>
  </si>
  <si>
    <t>Bölcsődei étkezési díjak</t>
  </si>
  <si>
    <t>Hosszú lejáratú hitel felvét</t>
  </si>
  <si>
    <t>B811</t>
  </si>
  <si>
    <t>kötelező</t>
  </si>
  <si>
    <t>önént váll.</t>
  </si>
  <si>
    <t>átcsoport.</t>
  </si>
  <si>
    <t>018010</t>
  </si>
  <si>
    <t>018020</t>
  </si>
  <si>
    <t>011130</t>
  </si>
  <si>
    <t>074032</t>
  </si>
  <si>
    <t>074031</t>
  </si>
  <si>
    <t>082092</t>
  </si>
  <si>
    <t>066020</t>
  </si>
  <si>
    <t>013320;50</t>
  </si>
  <si>
    <r>
      <t>Egyéb közhatalmi bev.</t>
    </r>
    <r>
      <rPr>
        <sz val="12"/>
        <rFont val="Times"/>
        <family val="1"/>
        <charset val="238"/>
      </rPr>
      <t xml:space="preserve">      </t>
    </r>
    <r>
      <rPr>
        <b/>
        <sz val="12"/>
        <rFont val="Times"/>
        <charset val="238"/>
      </rPr>
      <t>(bírság, pótlék)</t>
    </r>
  </si>
  <si>
    <r>
      <t>Egyéb adók</t>
    </r>
    <r>
      <rPr>
        <sz val="12"/>
        <rFont val="Times"/>
        <family val="1"/>
        <charset val="238"/>
      </rPr>
      <t xml:space="preserve"> </t>
    </r>
    <r>
      <rPr>
        <sz val="12"/>
        <rFont val="Times"/>
        <charset val="238"/>
      </rPr>
      <t xml:space="preserve"> </t>
    </r>
    <r>
      <rPr>
        <b/>
        <sz val="12"/>
        <rFont val="Times"/>
        <charset val="238"/>
      </rPr>
      <t>(talajterhelési díj)</t>
    </r>
  </si>
  <si>
    <t>FINANSZÍROZÁSI BEVÉTELEK ÖSSZESEN</t>
  </si>
  <si>
    <t>BEVÉTEL</t>
  </si>
  <si>
    <t xml:space="preserve">KIADÁS </t>
  </si>
  <si>
    <t>KÖLTSÉGVETÉSI EGYENLEG (BEVÉTEL-KIADÁS)</t>
  </si>
  <si>
    <t>Önkormámyzat</t>
  </si>
  <si>
    <t>Működés</t>
  </si>
  <si>
    <t xml:space="preserve">Felhalmozás </t>
  </si>
  <si>
    <t>MŰKÖDÉS</t>
  </si>
  <si>
    <t xml:space="preserve">FELHALMOZÁS </t>
  </si>
  <si>
    <t>ÖSSZES KÖLTSÉGVETÉSI BEVÉTEL-KIADÁS</t>
  </si>
  <si>
    <t>HITELFELVÉTEL</t>
  </si>
  <si>
    <t>FINANSZÍROZÁSI MŰVELETEK ÖSSZESEN</t>
  </si>
  <si>
    <t>MINDÖSSZESEN</t>
  </si>
  <si>
    <t>Pénzmaradv.</t>
  </si>
  <si>
    <t>Kieg.tám.</t>
  </si>
  <si>
    <t>Védőnői lakás felújítása Dózsa Gy. U. 44. - 72/2/A/10 hrsz.</t>
  </si>
  <si>
    <t>88/2 hrsz. 1/2 tulajdoni hányad megvásárlása   500,5 m2</t>
  </si>
  <si>
    <t>Előző évi maradvány igénybevétele</t>
  </si>
  <si>
    <t>Pótlólagos állami támogatás 2014. évi beszámoló alapján</t>
  </si>
  <si>
    <t>Rendszeres szoc. Segély július</t>
  </si>
  <si>
    <t>Óvoda felmentési illetmény+végkielégítés+járulékok</t>
  </si>
  <si>
    <t>89/2015</t>
  </si>
  <si>
    <t>98/2015</t>
  </si>
  <si>
    <t>78/2015</t>
  </si>
  <si>
    <t>Hangverseny sorozat támogatása</t>
  </si>
  <si>
    <t>52/2015</t>
  </si>
  <si>
    <t>65/2015</t>
  </si>
  <si>
    <t>Szocális ágazati pótlék kiegészítő támogatás 2015. augusztus</t>
  </si>
  <si>
    <t>Szocális ágazati pótlék kiegészítő támogatás IV. negyedév</t>
  </si>
  <si>
    <t>Lakásfenntartási tám. 08.hó,09. hó,10.hó</t>
  </si>
  <si>
    <t>Választási többletköltség</t>
  </si>
  <si>
    <t>Igazgatási szolg.díj</t>
  </si>
  <si>
    <t>Tanulmányi szerződés visszafizetéséből bevétel Guteczné</t>
  </si>
  <si>
    <t>Lakásfenntartási tám. 07.hó,09.hó,10.hó</t>
  </si>
  <si>
    <t>Foglalkozt. egyéb szem.juttatásai - bérkompenzációból 07.hó</t>
  </si>
  <si>
    <t>Szociális adó - bérkompenzációból 07.hó</t>
  </si>
  <si>
    <t>Foglalkozt. egyéb szem.juttatásai - bérkompenzációból előző évi</t>
  </si>
  <si>
    <t>Szociális adó - bérkompenzációból előző évi</t>
  </si>
  <si>
    <t>Szociális adó - bérkompenzációból 08.hó</t>
  </si>
  <si>
    <t>Foglalkozt. egyéb szem.juttatásai - bérkompenzációból 08.hó</t>
  </si>
  <si>
    <t>Német Önk-tól átvett pénz</t>
  </si>
  <si>
    <t>Vadásztársaságtól átvett pénz</t>
  </si>
  <si>
    <t>Tandíj bevétel</t>
  </si>
  <si>
    <t>Karbantartás,anyag beszerzés,munka ruha,informatikai szolg.,telefondíj</t>
  </si>
  <si>
    <t>Foglalkozt. egyéb szem.juttatásai - szociális ágazati pótlék IV.név.</t>
  </si>
  <si>
    <t>Szociális adó - szociális ágazati pótlék IV.név.</t>
  </si>
  <si>
    <t>Foglalkozt. egyéb szem.juttatásai - szociális ágazati pótlék augusztus</t>
  </si>
  <si>
    <t>Szociális adó - szociális ágazati pótlék IV.név. Augusztus</t>
  </si>
  <si>
    <t>Adók/közhatalmi bevételek ei. megemelése</t>
  </si>
  <si>
    <t>Rajkai Hármashatár kölcsön</t>
  </si>
  <si>
    <t>Alapilletmény,közlekedési költségtér.,egyéb szem.juttatás,tisztségviselők juttatásai stb.</t>
  </si>
  <si>
    <t>Szakmai,üzemeltetési anyagok,kommunikációs szolg.,közüzemi díjak</t>
  </si>
  <si>
    <t>Egyéb szolgáltatások</t>
  </si>
  <si>
    <t>Telefonközpont beszerzés</t>
  </si>
  <si>
    <t>Informatikai eszköz beszerzés Önk. Rendőrségi irodába</t>
  </si>
  <si>
    <t>Járdaépítési támogatás</t>
  </si>
  <si>
    <t>Bérkompenzáció június</t>
  </si>
  <si>
    <t>I.félév</t>
  </si>
  <si>
    <t>Módosítás II.félév</t>
  </si>
  <si>
    <t>Egyéb működési célú tám. bevételei ÁH-n belülről Német Önk.-tól</t>
  </si>
  <si>
    <t>B65</t>
  </si>
  <si>
    <t>Egyéb működésii célú átvett pénzeszközök ÁH-n kívülről</t>
  </si>
  <si>
    <t>B4051</t>
  </si>
  <si>
    <t>K1105</t>
  </si>
  <si>
    <t>Végkielégítés</t>
  </si>
  <si>
    <t>B40522</t>
  </si>
  <si>
    <t>B40521</t>
  </si>
  <si>
    <t>B40523</t>
  </si>
  <si>
    <t xml:space="preserve"> I.félév</t>
  </si>
  <si>
    <t>II. félév</t>
  </si>
  <si>
    <t>Módosítás II. félév</t>
  </si>
  <si>
    <t>094260</t>
  </si>
  <si>
    <t>K332</t>
  </si>
  <si>
    <t>B1602</t>
  </si>
  <si>
    <t>Védőnői lakás felújítása</t>
  </si>
  <si>
    <t>Egyéb Működési célú pénzeszköz átadás ÁH-n kívülre</t>
  </si>
  <si>
    <t>Ingatlanvásárlás 88/2 hrsz.</t>
  </si>
  <si>
    <t>B74</t>
  </si>
  <si>
    <t>Felhalmozási kölcsönök visszatérülése ÁH-n kívülről</t>
  </si>
  <si>
    <t>Felhalmozási kölcsönök visszatérülése áH-n belülről</t>
  </si>
  <si>
    <t>Működési célú kölcsönök visszatérülése kormánytól</t>
  </si>
  <si>
    <t>Működési célú átvett pénzeszközök ÁH-n kívülről</t>
  </si>
  <si>
    <t>B814</t>
  </si>
  <si>
    <t>K89</t>
  </si>
  <si>
    <t>I</t>
  </si>
  <si>
    <t>Rajkai Hármashatár Kft. Adott műk. Támogatás</t>
  </si>
  <si>
    <t>I. félév</t>
  </si>
  <si>
    <t>Módosítás I. félév</t>
  </si>
  <si>
    <t>Módosítás I.félév</t>
  </si>
  <si>
    <t>MEGELŐLEGEZÉS /ELŐZŐ ÉVI VISSZAFIZETÉS</t>
  </si>
  <si>
    <t>2016. évi nettó első üteme,állami megelőlegezés</t>
  </si>
  <si>
    <t>Állami támogatás 2015. május havi felmérés</t>
  </si>
  <si>
    <t xml:space="preserve">                 Óvodapedagógusok bértámogatása - 4 hónap </t>
  </si>
  <si>
    <t xml:space="preserve">                 Óvodaped.átlagbérének és közterheinek elismert pótl.összege</t>
  </si>
  <si>
    <t xml:space="preserve">                  Óvodaműködtetési támogatás - 4 hónap </t>
  </si>
  <si>
    <t xml:space="preserve">                  Gyermekétkeztetés intézmény-üzemeltetési támogatás </t>
  </si>
  <si>
    <t>Állami támogatás 2015. október havi felmérés</t>
  </si>
  <si>
    <t xml:space="preserve">                 Segítők bértámogatása - 4 hónap </t>
  </si>
  <si>
    <t xml:space="preserve">                 Gyermekek napközbeni ellátása </t>
  </si>
  <si>
    <t xml:space="preserve">                 Fin. szempontjából elismert szakmai dolg. Bértám.(gyermekétk.)</t>
  </si>
  <si>
    <t xml:space="preserve">                 Gyermekétkeztetés intézmény-üzemeltetési támogatás</t>
  </si>
  <si>
    <t>Biztosítótól kártérítése</t>
  </si>
  <si>
    <t>Rajkai Hármashatár Kft. részére adott műk.támogatás (céljuttatásból)</t>
  </si>
  <si>
    <t>Maradvány igénybevétele:   működési</t>
  </si>
  <si>
    <t xml:space="preserve">                                       felhalmozási</t>
  </si>
  <si>
    <r>
      <t xml:space="preserve">PÉNZMARADVÁNY :   </t>
    </r>
    <r>
      <rPr>
        <i/>
        <sz val="12"/>
        <color theme="1"/>
        <rFont val="Times New Roman"/>
        <family val="1"/>
        <charset val="238"/>
      </rPr>
      <t>működési</t>
    </r>
  </si>
  <si>
    <t xml:space="preserve">                                        felhalmozási</t>
  </si>
  <si>
    <t>2015. évi módosítás I. félév</t>
  </si>
  <si>
    <t>2015. évi módosítás II. félév</t>
  </si>
  <si>
    <t>K.H. I. félév</t>
  </si>
  <si>
    <t>K.H. II. félév</t>
  </si>
  <si>
    <t>K507</t>
  </si>
  <si>
    <r>
      <t xml:space="preserve">Maradvány igénybevétele:   </t>
    </r>
    <r>
      <rPr>
        <i/>
        <sz val="12"/>
        <rFont val="Times"/>
        <charset val="238"/>
      </rPr>
      <t>működési</t>
    </r>
  </si>
  <si>
    <t>Bérkompenzáció II. félév</t>
  </si>
  <si>
    <t>Pénzmaradvány felülvizsgálata</t>
  </si>
  <si>
    <t>I. félévi kerekítési különbözet rendezése</t>
  </si>
  <si>
    <t>Intézményfinansz. Közös Hiv.(előző évi,07.,08. havi - bérkompenzáció;07.,08.,09. havi - LFT)</t>
  </si>
  <si>
    <t>Intézményfinansz. Óvoda(előző évi,07., 08. havi - bérkompenzáció;szoc.ágazati pótlék 08. havi,IV.név)</t>
  </si>
  <si>
    <t xml:space="preserve"> II.félév</t>
  </si>
  <si>
    <t>II.félév</t>
  </si>
  <si>
    <t>Módosítás             I. félév</t>
  </si>
  <si>
    <t>2015.módosított    EI.</t>
  </si>
  <si>
    <t>Módosítás         I. félév</t>
  </si>
  <si>
    <t>2015.módosított     EI.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</si>
</sst>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_-* #,##0\ _F_t_-;\-* #,##0\ _F_t_-;_-* &quot;-&quot;??\ _F_t_-;_-@_-"/>
    <numFmt numFmtId="165" formatCode="_-* #,##0.0\ _F_t_-;\-* #,##0.0\ _F_t_-;_-* &quot;-&quot;??\ _F_t_-;_-@_-"/>
    <numFmt numFmtId="166" formatCode="#,###"/>
  </numFmts>
  <fonts count="16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charset val="238"/>
    </font>
    <font>
      <sz val="8"/>
      <name val="Times"/>
      <family val="1"/>
      <charset val="238"/>
    </font>
    <font>
      <b/>
      <sz val="8"/>
      <name val="Times"/>
      <family val="1"/>
      <charset val="238"/>
    </font>
    <font>
      <b/>
      <sz val="9"/>
      <name val="Times"/>
      <family val="1"/>
      <charset val="238"/>
    </font>
    <font>
      <sz val="9"/>
      <name val="Times"/>
      <family val="1"/>
      <charset val="238"/>
    </font>
    <font>
      <b/>
      <sz val="10"/>
      <name val="Times"/>
      <family val="1"/>
      <charset val="238"/>
    </font>
    <font>
      <b/>
      <sz val="12"/>
      <name val="Times"/>
      <family val="1"/>
      <charset val="238"/>
    </font>
    <font>
      <sz val="12"/>
      <name val="Times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name val="Times"/>
      <family val="1"/>
      <charset val="238"/>
    </font>
    <font>
      <sz val="11"/>
      <name val="Times"/>
      <family val="1"/>
      <charset val="238"/>
    </font>
    <font>
      <b/>
      <sz val="14"/>
      <name val="Times"/>
      <family val="1"/>
      <charset val="238"/>
    </font>
    <font>
      <sz val="12"/>
      <color indexed="8"/>
      <name val="Times"/>
      <family val="1"/>
      <charset val="238"/>
    </font>
    <font>
      <sz val="10"/>
      <name val="Times"/>
      <family val="1"/>
      <charset val="238"/>
    </font>
    <font>
      <b/>
      <sz val="10"/>
      <name val="Times"/>
      <family val="1"/>
    </font>
    <font>
      <sz val="12"/>
      <name val="Times"/>
      <family val="1"/>
    </font>
    <font>
      <b/>
      <sz val="14"/>
      <color indexed="10"/>
      <name val="Times"/>
      <family val="1"/>
      <charset val="238"/>
    </font>
    <font>
      <b/>
      <sz val="12"/>
      <color indexed="8"/>
      <name val="Times"/>
      <family val="1"/>
      <charset val="238"/>
    </font>
    <font>
      <sz val="14"/>
      <name val="Times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"/>
      <family val="1"/>
      <charset val="238"/>
    </font>
    <font>
      <b/>
      <sz val="14"/>
      <name val="Times New Roman"/>
      <family val="1"/>
      <charset val="238"/>
    </font>
    <font>
      <b/>
      <sz val="11"/>
      <color indexed="10"/>
      <name val="Times"/>
      <family val="1"/>
      <charset val="238"/>
    </font>
    <font>
      <sz val="10"/>
      <name val="Times"/>
      <family val="1"/>
    </font>
    <font>
      <sz val="11"/>
      <color indexed="10"/>
      <name val="Times"/>
      <family val="1"/>
      <charset val="238"/>
    </font>
    <font>
      <b/>
      <sz val="16"/>
      <name val="Times"/>
      <family val="1"/>
      <charset val="238"/>
    </font>
    <font>
      <sz val="10"/>
      <color indexed="10"/>
      <name val="Times"/>
      <family val="1"/>
      <charset val="238"/>
    </font>
    <font>
      <sz val="10"/>
      <name val="Arial CE"/>
      <charset val="238"/>
    </font>
    <font>
      <b/>
      <sz val="12"/>
      <name val="Times"/>
      <family val="1"/>
    </font>
    <font>
      <b/>
      <i/>
      <sz val="11"/>
      <name val="Times"/>
      <family val="1"/>
      <charset val="238"/>
    </font>
    <font>
      <b/>
      <sz val="14"/>
      <color indexed="8"/>
      <name val="Times"/>
      <family val="1"/>
      <charset val="238"/>
    </font>
    <font>
      <i/>
      <sz val="10"/>
      <name val="Times"/>
      <family val="1"/>
      <charset val="238"/>
    </font>
    <font>
      <b/>
      <sz val="12"/>
      <color indexed="8"/>
      <name val="Times New Roman"/>
      <family val="1"/>
      <charset val="238"/>
    </font>
    <font>
      <sz val="12"/>
      <name val="Arial CE"/>
      <charset val="238"/>
    </font>
    <font>
      <sz val="12"/>
      <name val="Times"/>
      <family val="1"/>
      <charset val="238"/>
    </font>
    <font>
      <sz val="14"/>
      <name val="Times"/>
      <family val="1"/>
      <charset val="238"/>
    </font>
    <font>
      <sz val="11"/>
      <name val="Times"/>
      <family val="1"/>
      <charset val="238"/>
    </font>
    <font>
      <b/>
      <sz val="12"/>
      <name val="Times"/>
      <family val="1"/>
      <charset val="238"/>
    </font>
    <font>
      <b/>
      <sz val="14"/>
      <name val="Times"/>
      <family val="1"/>
      <charset val="238"/>
    </font>
    <font>
      <b/>
      <sz val="10"/>
      <name val="Times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"/>
      <family val="1"/>
      <charset val="238"/>
    </font>
    <font>
      <sz val="12"/>
      <name val="Times New Roman"/>
      <family val="1"/>
      <charset val="238"/>
    </font>
    <font>
      <sz val="11"/>
      <name val="Arial CE"/>
      <charset val="238"/>
    </font>
    <font>
      <i/>
      <sz val="11"/>
      <name val="Times"/>
      <family val="1"/>
      <charset val="238"/>
    </font>
    <font>
      <b/>
      <sz val="9"/>
      <name val="Times"/>
      <family val="1"/>
      <charset val="238"/>
    </font>
    <font>
      <sz val="16"/>
      <name val="Times"/>
      <family val="1"/>
      <charset val="238"/>
    </font>
    <font>
      <b/>
      <sz val="10"/>
      <name val="Arial CE"/>
      <charset val="238"/>
    </font>
    <font>
      <sz val="11"/>
      <name val="Times New Roman"/>
      <family val="1"/>
      <charset val="238"/>
    </font>
    <font>
      <sz val="11"/>
      <color indexed="8"/>
      <name val="Times"/>
      <family val="1"/>
      <charset val="238"/>
    </font>
    <font>
      <sz val="12"/>
      <color indexed="8"/>
      <name val="Times New Roman"/>
      <family val="1"/>
      <charset val="238"/>
    </font>
    <font>
      <sz val="14"/>
      <color indexed="8"/>
      <name val="Times"/>
      <family val="1"/>
      <charset val="238"/>
    </font>
    <font>
      <b/>
      <sz val="14"/>
      <color indexed="8"/>
      <name val="Times New Roman"/>
      <family val="1"/>
      <charset val="238"/>
    </font>
    <font>
      <b/>
      <sz val="14"/>
      <name val="Times"/>
      <family val="1"/>
    </font>
    <font>
      <b/>
      <sz val="11"/>
      <name val="Times"/>
      <family val="1"/>
    </font>
    <font>
      <sz val="11"/>
      <name val="Times"/>
      <family val="1"/>
    </font>
    <font>
      <i/>
      <sz val="12"/>
      <name val="Times"/>
      <family val="1"/>
    </font>
    <font>
      <b/>
      <sz val="10"/>
      <name val="Times"/>
      <family val="1"/>
      <charset val="238"/>
    </font>
    <font>
      <sz val="12"/>
      <name val="Times"/>
      <family val="1"/>
      <charset val="238"/>
    </font>
    <font>
      <sz val="11"/>
      <name val="Times"/>
      <family val="1"/>
      <charset val="238"/>
    </font>
    <font>
      <b/>
      <sz val="11"/>
      <name val="Times New Roman"/>
      <family val="1"/>
      <charset val="238"/>
    </font>
    <font>
      <sz val="12"/>
      <color indexed="8"/>
      <name val="Times"/>
      <family val="1"/>
      <charset val="238"/>
    </font>
    <font>
      <b/>
      <sz val="16"/>
      <color indexed="10"/>
      <name val="Times"/>
      <family val="1"/>
      <charset val="238"/>
    </font>
    <font>
      <b/>
      <sz val="14"/>
      <color indexed="10"/>
      <name val="Times"/>
      <family val="1"/>
      <charset val="238"/>
    </font>
    <font>
      <b/>
      <sz val="12"/>
      <color indexed="8"/>
      <name val="Times"/>
      <family val="1"/>
      <charset val="238"/>
    </font>
    <font>
      <b/>
      <sz val="12"/>
      <color indexed="10"/>
      <name val="Times"/>
      <family val="1"/>
      <charset val="238"/>
    </font>
    <font>
      <sz val="12"/>
      <color indexed="10"/>
      <name val="Times"/>
      <family val="1"/>
      <charset val="238"/>
    </font>
    <font>
      <sz val="10"/>
      <color indexed="10"/>
      <name val="Times"/>
      <family val="1"/>
      <charset val="238"/>
    </font>
    <font>
      <sz val="10"/>
      <color indexed="10"/>
      <name val="Times New Roman"/>
      <family val="1"/>
      <charset val="238"/>
    </font>
    <font>
      <sz val="11"/>
      <color indexed="8"/>
      <name val="Times"/>
      <family val="1"/>
      <charset val="238"/>
    </font>
    <font>
      <b/>
      <sz val="10"/>
      <color indexed="10"/>
      <name val="Times"/>
      <family val="1"/>
      <charset val="238"/>
    </font>
    <font>
      <b/>
      <sz val="14"/>
      <color indexed="8"/>
      <name val="Times"/>
      <family val="1"/>
      <charset val="238"/>
    </font>
    <font>
      <b/>
      <sz val="11"/>
      <color indexed="10"/>
      <name val="Times"/>
      <family val="1"/>
      <charset val="238"/>
    </font>
    <font>
      <sz val="11"/>
      <color indexed="10"/>
      <name val="Times"/>
      <family val="1"/>
      <charset val="238"/>
    </font>
    <font>
      <b/>
      <sz val="11"/>
      <color indexed="10"/>
      <name val="Times New Roman"/>
      <family val="1"/>
      <charset val="238"/>
    </font>
    <font>
      <sz val="10"/>
      <color indexed="10"/>
      <name val="Arial CE"/>
      <charset val="238"/>
    </font>
    <font>
      <b/>
      <sz val="10"/>
      <color indexed="10"/>
      <name val="Times New Roman"/>
      <family val="1"/>
      <charset val="238"/>
    </font>
    <font>
      <sz val="12"/>
      <name val="Times"/>
      <family val="1"/>
    </font>
    <font>
      <sz val="11"/>
      <name val="Times"/>
      <family val="1"/>
    </font>
    <font>
      <sz val="10"/>
      <name val="Times"/>
      <family val="1"/>
    </font>
    <font>
      <b/>
      <sz val="12"/>
      <name val="Times"/>
      <family val="1"/>
    </font>
    <font>
      <sz val="12"/>
      <color rgb="FFFF0000"/>
      <name val="Times"/>
      <family val="1"/>
      <charset val="238"/>
    </font>
    <font>
      <b/>
      <sz val="12"/>
      <color rgb="FFFF0000"/>
      <name val="Times"/>
      <family val="1"/>
      <charset val="238"/>
    </font>
    <font>
      <sz val="11"/>
      <color theme="1"/>
      <name val="Times"/>
      <family val="1"/>
      <charset val="238"/>
    </font>
    <font>
      <b/>
      <sz val="14"/>
      <color rgb="FFFF0000"/>
      <name val="Times"/>
      <family val="1"/>
      <charset val="238"/>
    </font>
    <font>
      <b/>
      <sz val="14"/>
      <color theme="1"/>
      <name val="Times"/>
      <family val="1"/>
      <charset val="238"/>
    </font>
    <font>
      <b/>
      <sz val="11"/>
      <name val="Times"/>
      <family val="1"/>
    </font>
    <font>
      <b/>
      <i/>
      <sz val="11"/>
      <name val="Times"/>
      <family val="1"/>
    </font>
    <font>
      <sz val="14"/>
      <name val="Times"/>
      <family val="1"/>
    </font>
    <font>
      <sz val="12"/>
      <color indexed="8"/>
      <name val="Times"/>
      <family val="1"/>
    </font>
    <font>
      <b/>
      <sz val="14"/>
      <color indexed="10"/>
      <name val="Times"/>
      <family val="1"/>
    </font>
    <font>
      <b/>
      <sz val="12"/>
      <color indexed="8"/>
      <name val="Times"/>
      <family val="1"/>
    </font>
    <font>
      <b/>
      <sz val="10"/>
      <name val="Times"/>
      <family val="1"/>
    </font>
    <font>
      <b/>
      <sz val="14"/>
      <name val="Times"/>
      <family val="1"/>
    </font>
    <font>
      <b/>
      <u/>
      <sz val="12"/>
      <name val="Times"/>
      <family val="1"/>
      <charset val="238"/>
    </font>
    <font>
      <b/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theme="1"/>
      <name val="Times"/>
      <family val="1"/>
      <charset val="238"/>
    </font>
    <font>
      <b/>
      <sz val="10"/>
      <color rgb="FFFF0000"/>
      <name val="Times New Roman"/>
      <family val="1"/>
      <charset val="238"/>
    </font>
    <font>
      <b/>
      <sz val="16"/>
      <name val="Times"/>
      <family val="1"/>
    </font>
    <font>
      <b/>
      <sz val="14"/>
      <name val="Times"/>
      <family val="1"/>
    </font>
    <font>
      <sz val="10"/>
      <color theme="1"/>
      <name val="Times New Roman"/>
      <family val="1"/>
      <charset val="238"/>
    </font>
    <font>
      <b/>
      <sz val="11"/>
      <color theme="1"/>
      <name val="Times"/>
      <family val="1"/>
      <charset val="238"/>
    </font>
    <font>
      <sz val="14"/>
      <color theme="1"/>
      <name val="Times"/>
      <family val="1"/>
      <charset val="238"/>
    </font>
    <font>
      <sz val="11"/>
      <name val="Times"/>
      <family val="1"/>
    </font>
    <font>
      <sz val="9"/>
      <color rgb="FF000000"/>
      <name val="Tahoma"/>
      <family val="2"/>
      <charset val="238"/>
    </font>
    <font>
      <b/>
      <i/>
      <sz val="14"/>
      <name val="Times"/>
      <family val="1"/>
    </font>
    <font>
      <b/>
      <i/>
      <sz val="14"/>
      <color rgb="FFFF0000"/>
      <name val="Times"/>
      <family val="1"/>
    </font>
    <font>
      <b/>
      <sz val="12"/>
      <name val="Times"/>
      <charset val="238"/>
    </font>
    <font>
      <sz val="12"/>
      <name val="Times"/>
      <charset val="238"/>
    </font>
    <font>
      <sz val="12"/>
      <color indexed="10"/>
      <name val="Times New Roman"/>
      <family val="1"/>
      <charset val="238"/>
    </font>
    <font>
      <b/>
      <sz val="8"/>
      <name val="Times"/>
      <charset val="238"/>
    </font>
    <font>
      <sz val="11"/>
      <name val="Times"/>
      <charset val="238"/>
    </font>
    <font>
      <b/>
      <sz val="11"/>
      <name val="Times"/>
      <charset val="238"/>
    </font>
    <font>
      <sz val="11"/>
      <color indexed="8"/>
      <name val="Times New Roman"/>
      <family val="1"/>
      <charset val="238"/>
    </font>
    <font>
      <sz val="9"/>
      <name val="Times"/>
      <charset val="238"/>
    </font>
    <font>
      <sz val="10"/>
      <name val="Times"/>
      <charset val="238"/>
    </font>
    <font>
      <b/>
      <sz val="10"/>
      <name val="Times"/>
      <charset val="238"/>
    </font>
    <font>
      <sz val="10"/>
      <color theme="4"/>
      <name val="Arial CE"/>
      <charset val="238"/>
    </font>
    <font>
      <b/>
      <sz val="14"/>
      <name val="Times"/>
      <charset val="238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4"/>
      <name val="Times"/>
      <charset val="238"/>
    </font>
    <font>
      <sz val="12"/>
      <color indexed="8"/>
      <name val="Times"/>
      <charset val="238"/>
    </font>
    <font>
      <b/>
      <sz val="14"/>
      <color indexed="10"/>
      <name val="Times"/>
      <charset val="238"/>
    </font>
    <font>
      <b/>
      <sz val="12"/>
      <color indexed="8"/>
      <name val="Times"/>
      <charset val="238"/>
    </font>
    <font>
      <b/>
      <sz val="11"/>
      <color indexed="10"/>
      <name val="Times"/>
      <charset val="238"/>
    </font>
    <font>
      <sz val="11"/>
      <color indexed="10"/>
      <name val="Times"/>
      <charset val="238"/>
    </font>
    <font>
      <sz val="10"/>
      <color theme="3" tint="-0.249977111117893"/>
      <name val="Times"/>
      <charset val="238"/>
    </font>
    <font>
      <b/>
      <sz val="13"/>
      <name val="Times"/>
      <family val="1"/>
      <charset val="238"/>
    </font>
    <font>
      <b/>
      <sz val="15"/>
      <name val="Times"/>
      <family val="1"/>
      <charset val="238"/>
    </font>
    <font>
      <b/>
      <sz val="10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0"/>
      <color rgb="FFFF0000"/>
      <name val="Arial CE"/>
      <charset val="238"/>
    </font>
    <font>
      <i/>
      <sz val="12"/>
      <name val="Times"/>
      <charset val="238"/>
    </font>
    <font>
      <b/>
      <i/>
      <sz val="14"/>
      <name val="Times"/>
      <charset val="238"/>
    </font>
    <font>
      <i/>
      <sz val="14"/>
      <name val="Times"/>
      <charset val="238"/>
    </font>
    <font>
      <b/>
      <i/>
      <sz val="14"/>
      <color indexed="8"/>
      <name val="Times"/>
      <charset val="238"/>
    </font>
    <font>
      <b/>
      <i/>
      <sz val="12"/>
      <color indexed="8"/>
      <name val="Times"/>
      <charset val="238"/>
    </font>
    <font>
      <b/>
      <i/>
      <sz val="12"/>
      <name val="Times"/>
      <charset val="238"/>
    </font>
    <font>
      <b/>
      <i/>
      <sz val="12"/>
      <color indexed="10"/>
      <name val="Times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99"/>
        <bgColor indexed="64"/>
      </patternFill>
    </fill>
  </fills>
  <borders count="6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7" borderId="1" applyNumberFormat="0" applyAlignment="0" applyProtection="0"/>
    <xf numFmtId="0" fontId="14" fillId="0" borderId="0" applyNumberFormat="0" applyFill="0" applyBorder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0" applyNumberFormat="0" applyFill="0" applyBorder="0" applyAlignment="0" applyProtection="0"/>
    <xf numFmtId="0" fontId="18" fillId="16" borderId="5" applyNumberFormat="0" applyAlignment="0" applyProtection="0"/>
    <xf numFmtId="43" fontId="2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" fillId="17" borderId="7" applyNumberFormat="0" applyFont="0" applyAlignment="0" applyProtection="0"/>
    <xf numFmtId="0" fontId="21" fillId="4" borderId="0" applyNumberFormat="0" applyBorder="0" applyAlignment="0" applyProtection="0"/>
    <xf numFmtId="0" fontId="22" fillId="18" borderId="8" applyNumberFormat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4" fillId="0" borderId="9" applyNumberFormat="0" applyFill="0" applyAlignment="0" applyProtection="0"/>
    <xf numFmtId="0" fontId="25" fillId="3" borderId="0" applyNumberFormat="0" applyBorder="0" applyAlignment="0" applyProtection="0"/>
    <xf numFmtId="0" fontId="26" fillId="19" borderId="0" applyNumberFormat="0" applyBorder="0" applyAlignment="0" applyProtection="0"/>
    <xf numFmtId="0" fontId="27" fillId="18" borderId="1" applyNumberFormat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0" fontId="141" fillId="0" borderId="0"/>
  </cellStyleXfs>
  <cellXfs count="1118">
    <xf numFmtId="0" fontId="0" fillId="0" borderId="0" xfId="0"/>
    <xf numFmtId="0" fontId="7" fillId="0" borderId="10" xfId="0" applyFont="1" applyBorder="1"/>
    <xf numFmtId="0" fontId="10" fillId="0" borderId="10" xfId="0" applyFont="1" applyBorder="1"/>
    <xf numFmtId="3" fontId="29" fillId="0" borderId="10" xfId="0" applyNumberFormat="1" applyFont="1" applyBorder="1"/>
    <xf numFmtId="0" fontId="29" fillId="0" borderId="10" xfId="0" applyFont="1" applyBorder="1"/>
    <xf numFmtId="0" fontId="4" fillId="0" borderId="10" xfId="0" applyFont="1" applyBorder="1"/>
    <xf numFmtId="164" fontId="10" fillId="21" borderId="10" xfId="26" applyNumberFormat="1" applyFont="1" applyFill="1" applyBorder="1"/>
    <xf numFmtId="0" fontId="32" fillId="0" borderId="10" xfId="0" applyFont="1" applyBorder="1"/>
    <xf numFmtId="164" fontId="32" fillId="21" borderId="10" xfId="26" applyNumberFormat="1" applyFont="1" applyFill="1" applyBorder="1"/>
    <xf numFmtId="164" fontId="8" fillId="21" borderId="10" xfId="26" applyNumberFormat="1" applyFont="1" applyFill="1" applyBorder="1"/>
    <xf numFmtId="164" fontId="30" fillId="21" borderId="10" xfId="26" applyNumberFormat="1" applyFont="1" applyFill="1" applyBorder="1"/>
    <xf numFmtId="164" fontId="8" fillId="22" borderId="10" xfId="26" applyNumberFormat="1" applyFont="1" applyFill="1" applyBorder="1"/>
    <xf numFmtId="164" fontId="30" fillId="22" borderId="10" xfId="26" applyNumberFormat="1" applyFont="1" applyFill="1" applyBorder="1"/>
    <xf numFmtId="164" fontId="8" fillId="0" borderId="10" xfId="26" applyNumberFormat="1" applyFont="1" applyBorder="1"/>
    <xf numFmtId="164" fontId="10" fillId="0" borderId="10" xfId="26" applyNumberFormat="1" applyFont="1" applyBorder="1"/>
    <xf numFmtId="0" fontId="4" fillId="0" borderId="10" xfId="34" applyFont="1" applyBorder="1"/>
    <xf numFmtId="0" fontId="10" fillId="0" borderId="10" xfId="34" applyFont="1" applyBorder="1"/>
    <xf numFmtId="0" fontId="10" fillId="21" borderId="10" xfId="34" applyFont="1" applyFill="1" applyBorder="1"/>
    <xf numFmtId="0" fontId="4" fillId="21" borderId="10" xfId="34" applyFont="1" applyFill="1" applyBorder="1"/>
    <xf numFmtId="3" fontId="29" fillId="0" borderId="10" xfId="0" applyNumberFormat="1" applyFont="1" applyFill="1" applyBorder="1"/>
    <xf numFmtId="3" fontId="29" fillId="21" borderId="10" xfId="0" applyNumberFormat="1" applyFont="1" applyFill="1" applyBorder="1"/>
    <xf numFmtId="0" fontId="8" fillId="0" borderId="10" xfId="0" applyFont="1" applyBorder="1"/>
    <xf numFmtId="164" fontId="29" fillId="21" borderId="10" xfId="26" applyNumberFormat="1" applyFont="1" applyFill="1" applyBorder="1"/>
    <xf numFmtId="164" fontId="32" fillId="0" borderId="10" xfId="26" applyNumberFormat="1" applyFont="1" applyBorder="1"/>
    <xf numFmtId="0" fontId="32" fillId="0" borderId="0" xfId="0" applyFont="1"/>
    <xf numFmtId="0" fontId="8" fillId="0" borderId="0" xfId="0" applyFont="1"/>
    <xf numFmtId="164" fontId="32" fillId="0" borderId="0" xfId="0" applyNumberFormat="1" applyFont="1"/>
    <xf numFmtId="164" fontId="32" fillId="0" borderId="0" xfId="26" applyNumberFormat="1" applyFont="1"/>
    <xf numFmtId="164" fontId="28" fillId="21" borderId="10" xfId="26" applyNumberFormat="1" applyFont="1" applyFill="1" applyBorder="1"/>
    <xf numFmtId="164" fontId="28" fillId="24" borderId="10" xfId="26" applyNumberFormat="1" applyFont="1" applyFill="1" applyBorder="1"/>
    <xf numFmtId="0" fontId="30" fillId="22" borderId="15" xfId="0" applyFont="1" applyFill="1" applyBorder="1" applyAlignment="1">
      <alignment horizontal="center"/>
    </xf>
    <xf numFmtId="164" fontId="8" fillId="24" borderId="10" xfId="26" applyNumberFormat="1" applyFont="1" applyFill="1" applyBorder="1"/>
    <xf numFmtId="164" fontId="30" fillId="24" borderId="10" xfId="26" applyNumberFormat="1" applyFont="1" applyFill="1" applyBorder="1"/>
    <xf numFmtId="166" fontId="10" fillId="0" borderId="13" xfId="0" applyNumberFormat="1" applyFont="1" applyFill="1" applyBorder="1" applyAlignment="1" applyProtection="1">
      <alignment vertical="center" wrapText="1"/>
      <protection locked="0"/>
    </xf>
    <xf numFmtId="166" fontId="10" fillId="0" borderId="10" xfId="0" applyNumberFormat="1" applyFont="1" applyFill="1" applyBorder="1" applyAlignment="1">
      <alignment horizontal="left" vertical="center" wrapText="1"/>
    </xf>
    <xf numFmtId="0" fontId="10" fillId="0" borderId="13" xfId="0" applyFont="1" applyBorder="1"/>
    <xf numFmtId="164" fontId="9" fillId="23" borderId="10" xfId="26" applyNumberFormat="1" applyFont="1" applyFill="1" applyBorder="1"/>
    <xf numFmtId="0" fontId="9" fillId="0" borderId="13" xfId="0" applyFont="1" applyBorder="1"/>
    <xf numFmtId="0" fontId="10" fillId="0" borderId="13" xfId="0" applyFont="1" applyFill="1" applyBorder="1"/>
    <xf numFmtId="0" fontId="9" fillId="21" borderId="13" xfId="0" applyFont="1" applyFill="1" applyBorder="1"/>
    <xf numFmtId="0" fontId="10" fillId="21" borderId="13" xfId="0" applyFont="1" applyFill="1" applyBorder="1"/>
    <xf numFmtId="164" fontId="8" fillId="21" borderId="0" xfId="26" applyNumberFormat="1" applyFont="1" applyFill="1" applyBorder="1"/>
    <xf numFmtId="164" fontId="0" fillId="0" borderId="0" xfId="0" applyNumberFormat="1"/>
    <xf numFmtId="164" fontId="30" fillId="25" borderId="10" xfId="26" applyNumberFormat="1" applyFont="1" applyFill="1" applyBorder="1"/>
    <xf numFmtId="164" fontId="44" fillId="25" borderId="10" xfId="26" applyNumberFormat="1" applyFont="1" applyFill="1" applyBorder="1"/>
    <xf numFmtId="0" fontId="36" fillId="21" borderId="10" xfId="0" applyFont="1" applyFill="1" applyBorder="1" applyAlignment="1">
      <alignment horizontal="center"/>
    </xf>
    <xf numFmtId="164" fontId="4" fillId="0" borderId="0" xfId="0" applyNumberFormat="1" applyFont="1"/>
    <xf numFmtId="0" fontId="36" fillId="26" borderId="10" xfId="0" applyFont="1" applyFill="1" applyBorder="1" applyAlignment="1">
      <alignment horizontal="center"/>
    </xf>
    <xf numFmtId="164" fontId="10" fillId="21" borderId="10" xfId="34" applyNumberFormat="1" applyFont="1" applyFill="1" applyBorder="1"/>
    <xf numFmtId="164" fontId="9" fillId="22" borderId="10" xfId="27" applyNumberFormat="1" applyFont="1" applyFill="1" applyBorder="1"/>
    <xf numFmtId="166" fontId="29" fillId="0" borderId="14" xfId="0" applyNumberFormat="1" applyFont="1" applyFill="1" applyBorder="1" applyAlignment="1" applyProtection="1">
      <alignment vertical="center" wrapText="1"/>
      <protection locked="0"/>
    </xf>
    <xf numFmtId="166" fontId="29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6" fontId="29" fillId="0" borderId="10" xfId="0" applyNumberFormat="1" applyFont="1" applyFill="1" applyBorder="1" applyAlignment="1" applyProtection="1">
      <alignment vertical="center" wrapText="1"/>
      <protection locked="0"/>
    </xf>
    <xf numFmtId="166" fontId="28" fillId="0" borderId="10" xfId="0" applyNumberFormat="1" applyFont="1" applyFill="1" applyBorder="1" applyAlignment="1" applyProtection="1">
      <alignment vertical="center" wrapText="1"/>
      <protection locked="0"/>
    </xf>
    <xf numFmtId="166" fontId="2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29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0" fontId="0" fillId="21" borderId="0" xfId="0" applyFill="1"/>
    <xf numFmtId="0" fontId="8" fillId="21" borderId="0" xfId="0" applyFont="1" applyFill="1" applyAlignment="1">
      <alignment horizontal="left"/>
    </xf>
    <xf numFmtId="0" fontId="32" fillId="21" borderId="0" xfId="0" applyFont="1" applyFill="1"/>
    <xf numFmtId="164" fontId="8" fillId="21" borderId="0" xfId="26" applyNumberFormat="1" applyFont="1" applyFill="1" applyAlignment="1">
      <alignment horizontal="center"/>
    </xf>
    <xf numFmtId="164" fontId="42" fillId="21" borderId="0" xfId="26" applyNumberFormat="1" applyFont="1" applyFill="1"/>
    <xf numFmtId="164" fontId="8" fillId="21" borderId="0" xfId="26" applyNumberFormat="1" applyFont="1" applyFill="1"/>
    <xf numFmtId="164" fontId="32" fillId="21" borderId="0" xfId="26" applyNumberFormat="1" applyFont="1" applyFill="1"/>
    <xf numFmtId="0" fontId="8" fillId="21" borderId="0" xfId="0" applyFont="1" applyFill="1" applyAlignment="1">
      <alignment horizontal="center"/>
    </xf>
    <xf numFmtId="164" fontId="45" fillId="21" borderId="0" xfId="26" applyNumberFormat="1" applyFont="1" applyFill="1"/>
    <xf numFmtId="164" fontId="29" fillId="0" borderId="10" xfId="26" applyNumberFormat="1" applyFont="1" applyBorder="1"/>
    <xf numFmtId="166" fontId="32" fillId="0" borderId="14" xfId="0" applyNumberFormat="1" applyFont="1" applyFill="1" applyBorder="1" applyAlignment="1" applyProtection="1">
      <alignment vertical="center" wrapText="1"/>
      <protection locked="0"/>
    </xf>
    <xf numFmtId="166" fontId="32" fillId="0" borderId="10" xfId="0" applyNumberFormat="1" applyFont="1" applyFill="1" applyBorder="1" applyAlignment="1" applyProtection="1">
      <alignment vertical="center" wrapText="1"/>
      <protection locked="0"/>
    </xf>
    <xf numFmtId="166" fontId="8" fillId="0" borderId="10" xfId="0" applyNumberFormat="1" applyFont="1" applyFill="1" applyBorder="1" applyAlignment="1" applyProtection="1">
      <alignment vertical="center" wrapText="1"/>
      <protection locked="0"/>
    </xf>
    <xf numFmtId="166" fontId="8" fillId="0" borderId="22" xfId="0" applyNumberFormat="1" applyFont="1" applyFill="1" applyBorder="1" applyAlignment="1" applyProtection="1">
      <alignment horizontal="right" vertical="center" wrapText="1"/>
    </xf>
    <xf numFmtId="164" fontId="8" fillId="0" borderId="0" xfId="26" applyNumberFormat="1" applyFont="1"/>
    <xf numFmtId="0" fontId="32" fillId="0" borderId="0" xfId="0" applyFont="1" applyAlignment="1">
      <alignment horizontal="center"/>
    </xf>
    <xf numFmtId="0" fontId="29" fillId="0" borderId="13" xfId="0" applyFont="1" applyBorder="1"/>
    <xf numFmtId="164" fontId="9" fillId="24" borderId="10" xfId="26" applyNumberFormat="1" applyFont="1" applyFill="1" applyBorder="1"/>
    <xf numFmtId="0" fontId="28" fillId="24" borderId="13" xfId="0" applyFont="1" applyFill="1" applyBorder="1"/>
    <xf numFmtId="164" fontId="10" fillId="24" borderId="10" xfId="26" applyNumberFormat="1" applyFont="1" applyFill="1" applyBorder="1"/>
    <xf numFmtId="0" fontId="9" fillId="24" borderId="10" xfId="0" applyFont="1" applyFill="1" applyBorder="1" applyAlignment="1">
      <alignment horizontal="center"/>
    </xf>
    <xf numFmtId="164" fontId="9" fillId="24" borderId="10" xfId="26" applyNumberFormat="1" applyFont="1" applyFill="1" applyBorder="1" applyAlignment="1"/>
    <xf numFmtId="0" fontId="9" fillId="24" borderId="10" xfId="0" applyFont="1" applyFill="1" applyBorder="1"/>
    <xf numFmtId="164" fontId="36" fillId="24" borderId="10" xfId="26" applyNumberFormat="1" applyFont="1" applyFill="1" applyBorder="1"/>
    <xf numFmtId="0" fontId="9" fillId="24" borderId="13" xfId="0" applyFont="1" applyFill="1" applyBorder="1"/>
    <xf numFmtId="0" fontId="30" fillId="24" borderId="13" xfId="0" applyFont="1" applyFill="1" applyBorder="1"/>
    <xf numFmtId="164" fontId="30" fillId="24" borderId="10" xfId="26" applyNumberFormat="1" applyFont="1" applyFill="1" applyBorder="1" applyAlignment="1" applyProtection="1">
      <alignment vertical="center" wrapText="1"/>
    </xf>
    <xf numFmtId="164" fontId="9" fillId="24" borderId="10" xfId="26" applyNumberFormat="1" applyFont="1" applyFill="1" applyBorder="1" applyAlignment="1" applyProtection="1">
      <alignment vertical="center" wrapText="1"/>
    </xf>
    <xf numFmtId="0" fontId="30" fillId="24" borderId="10" xfId="0" applyFont="1" applyFill="1" applyBorder="1"/>
    <xf numFmtId="164" fontId="31" fillId="21" borderId="10" xfId="26" applyNumberFormat="1" applyFont="1" applyFill="1" applyBorder="1"/>
    <xf numFmtId="164" fontId="9" fillId="21" borderId="10" xfId="26" applyNumberFormat="1" applyFont="1" applyFill="1" applyBorder="1"/>
    <xf numFmtId="0" fontId="9" fillId="24" borderId="10" xfId="34" applyFont="1" applyFill="1" applyBorder="1" applyAlignment="1">
      <alignment horizontal="left"/>
    </xf>
    <xf numFmtId="3" fontId="9" fillId="24" borderId="14" xfId="34" applyNumberFormat="1" applyFont="1" applyFill="1" applyBorder="1" applyAlignment="1">
      <alignment horizontal="center"/>
    </xf>
    <xf numFmtId="0" fontId="9" fillId="24" borderId="14" xfId="34" applyFont="1" applyFill="1" applyBorder="1" applyAlignment="1">
      <alignment horizontal="center"/>
    </xf>
    <xf numFmtId="0" fontId="9" fillId="24" borderId="10" xfId="34" applyFont="1" applyFill="1" applyBorder="1"/>
    <xf numFmtId="164" fontId="81" fillId="21" borderId="10" xfId="34" applyNumberFormat="1" applyFont="1" applyFill="1" applyBorder="1"/>
    <xf numFmtId="164" fontId="49" fillId="21" borderId="10" xfId="26" applyNumberFormat="1" applyFont="1" applyFill="1" applyBorder="1"/>
    <xf numFmtId="164" fontId="35" fillId="21" borderId="10" xfId="26" applyNumberFormat="1" applyFont="1" applyFill="1" applyBorder="1"/>
    <xf numFmtId="16" fontId="29" fillId="0" borderId="10" xfId="0" applyNumberFormat="1" applyFont="1" applyBorder="1"/>
    <xf numFmtId="164" fontId="37" fillId="24" borderId="10" xfId="26" applyNumberFormat="1" applyFont="1" applyFill="1" applyBorder="1"/>
    <xf numFmtId="164" fontId="29" fillId="24" borderId="10" xfId="26" applyNumberFormat="1" applyFont="1" applyFill="1" applyBorder="1"/>
    <xf numFmtId="0" fontId="29" fillId="21" borderId="13" xfId="0" applyFont="1" applyFill="1" applyBorder="1"/>
    <xf numFmtId="0" fontId="7" fillId="24" borderId="10" xfId="0" applyFont="1" applyFill="1" applyBorder="1"/>
    <xf numFmtId="0" fontId="37" fillId="24" borderId="10" xfId="0" applyFont="1" applyFill="1" applyBorder="1"/>
    <xf numFmtId="0" fontId="52" fillId="0" borderId="0" xfId="0" applyFont="1"/>
    <xf numFmtId="0" fontId="82" fillId="23" borderId="16" xfId="0" applyFont="1" applyFill="1" applyBorder="1" applyAlignment="1"/>
    <xf numFmtId="0" fontId="44" fillId="23" borderId="16" xfId="0" applyFont="1" applyFill="1" applyBorder="1" applyAlignment="1"/>
    <xf numFmtId="0" fontId="44" fillId="23" borderId="14" xfId="0" applyFont="1" applyFill="1" applyBorder="1" applyAlignment="1"/>
    <xf numFmtId="0" fontId="28" fillId="0" borderId="10" xfId="0" applyFont="1" applyBorder="1"/>
    <xf numFmtId="0" fontId="28" fillId="21" borderId="13" xfId="0" applyFont="1" applyFill="1" applyBorder="1"/>
    <xf numFmtId="0" fontId="29" fillId="0" borderId="0" xfId="0" applyFont="1" applyBorder="1"/>
    <xf numFmtId="164" fontId="28" fillId="25" borderId="10" xfId="26" applyNumberFormat="1" applyFont="1" applyFill="1" applyBorder="1"/>
    <xf numFmtId="164" fontId="28" fillId="0" borderId="10" xfId="26" applyNumberFormat="1" applyFont="1" applyBorder="1"/>
    <xf numFmtId="164" fontId="29" fillId="25" borderId="10" xfId="26" applyNumberFormat="1" applyFont="1" applyFill="1" applyBorder="1"/>
    <xf numFmtId="164" fontId="28" fillId="22" borderId="10" xfId="26" applyNumberFormat="1" applyFont="1" applyFill="1" applyBorder="1"/>
    <xf numFmtId="164" fontId="37" fillId="22" borderId="10" xfId="26" applyNumberFormat="1" applyFont="1" applyFill="1" applyBorder="1"/>
    <xf numFmtId="164" fontId="29" fillId="22" borderId="10" xfId="26" applyNumberFormat="1" applyFont="1" applyFill="1" applyBorder="1"/>
    <xf numFmtId="164" fontId="30" fillId="23" borderId="10" xfId="26" applyNumberFormat="1" applyFont="1" applyFill="1" applyBorder="1"/>
    <xf numFmtId="164" fontId="9" fillId="21" borderId="0" xfId="26" applyNumberFormat="1" applyFont="1" applyFill="1" applyBorder="1"/>
    <xf numFmtId="164" fontId="29" fillId="21" borderId="10" xfId="26" applyNumberFormat="1" applyFont="1" applyFill="1" applyBorder="1" applyAlignment="1">
      <alignment horizontal="center"/>
    </xf>
    <xf numFmtId="164" fontId="28" fillId="21" borderId="10" xfId="26" applyNumberFormat="1" applyFont="1" applyFill="1" applyBorder="1" applyAlignment="1">
      <alignment horizontal="center"/>
    </xf>
    <xf numFmtId="164" fontId="28" fillId="24" borderId="10" xfId="26" applyNumberFormat="1" applyFont="1" applyFill="1" applyBorder="1" applyAlignment="1">
      <alignment horizontal="center"/>
    </xf>
    <xf numFmtId="164" fontId="30" fillId="24" borderId="10" xfId="26" applyNumberFormat="1" applyFont="1" applyFill="1" applyBorder="1" applyAlignment="1">
      <alignment horizontal="center"/>
    </xf>
    <xf numFmtId="164" fontId="37" fillId="24" borderId="10" xfId="26" applyNumberFormat="1" applyFont="1" applyFill="1" applyBorder="1" applyAlignment="1">
      <alignment horizontal="center"/>
    </xf>
    <xf numFmtId="16" fontId="10" fillId="0" borderId="10" xfId="0" applyNumberFormat="1" applyFont="1" applyBorder="1"/>
    <xf numFmtId="164" fontId="9" fillId="21" borderId="10" xfId="26" applyNumberFormat="1" applyFont="1" applyFill="1" applyBorder="1" applyAlignment="1">
      <alignment horizontal="left"/>
    </xf>
    <xf numFmtId="164" fontId="52" fillId="21" borderId="10" xfId="26" applyNumberFormat="1" applyFont="1" applyFill="1" applyBorder="1"/>
    <xf numFmtId="0" fontId="30" fillId="23" borderId="10" xfId="0" applyFont="1" applyFill="1" applyBorder="1"/>
    <xf numFmtId="0" fontId="39" fillId="21" borderId="10" xfId="0" applyFont="1" applyFill="1" applyBorder="1"/>
    <xf numFmtId="16" fontId="9" fillId="21" borderId="10" xfId="0" applyNumberFormat="1" applyFont="1" applyFill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47" fillId="24" borderId="10" xfId="0" applyFont="1" applyFill="1" applyBorder="1"/>
    <xf numFmtId="16" fontId="10" fillId="21" borderId="10" xfId="0" applyNumberFormat="1" applyFont="1" applyFill="1" applyBorder="1"/>
    <xf numFmtId="0" fontId="29" fillId="0" borderId="10" xfId="0" applyFont="1" applyBorder="1" applyAlignment="1">
      <alignment horizontal="left"/>
    </xf>
    <xf numFmtId="164" fontId="53" fillId="24" borderId="10" xfId="26" applyNumberFormat="1" applyFont="1" applyFill="1" applyBorder="1"/>
    <xf numFmtId="164" fontId="54" fillId="24" borderId="10" xfId="26" applyNumberFormat="1" applyFont="1" applyFill="1" applyBorder="1"/>
    <xf numFmtId="164" fontId="55" fillId="21" borderId="10" xfId="26" applyNumberFormat="1" applyFont="1" applyFill="1" applyBorder="1"/>
    <xf numFmtId="164" fontId="57" fillId="24" borderId="10" xfId="26" applyNumberFormat="1" applyFont="1" applyFill="1" applyBorder="1"/>
    <xf numFmtId="164" fontId="54" fillId="22" borderId="10" xfId="26" applyNumberFormat="1" applyFont="1" applyFill="1" applyBorder="1"/>
    <xf numFmtId="164" fontId="53" fillId="21" borderId="10" xfId="26" applyNumberFormat="1" applyFont="1" applyFill="1" applyBorder="1"/>
    <xf numFmtId="0" fontId="56" fillId="21" borderId="13" xfId="0" applyFont="1" applyFill="1" applyBorder="1"/>
    <xf numFmtId="0" fontId="56" fillId="0" borderId="13" xfId="0" applyFont="1" applyBorder="1"/>
    <xf numFmtId="164" fontId="32" fillId="22" borderId="10" xfId="26" applyNumberFormat="1" applyFont="1" applyFill="1" applyBorder="1"/>
    <xf numFmtId="164" fontId="28" fillId="23" borderId="10" xfId="26" applyNumberFormat="1" applyFont="1" applyFill="1" applyBorder="1"/>
    <xf numFmtId="164" fontId="83" fillId="23" borderId="10" xfId="26" applyNumberFormat="1" applyFont="1" applyFill="1" applyBorder="1"/>
    <xf numFmtId="164" fontId="61" fillId="0" borderId="10" xfId="26" applyNumberFormat="1" applyFont="1" applyBorder="1"/>
    <xf numFmtId="164" fontId="56" fillId="21" borderId="10" xfId="26" applyNumberFormat="1" applyFont="1" applyFill="1" applyBorder="1"/>
    <xf numFmtId="164" fontId="58" fillId="21" borderId="10" xfId="26" applyNumberFormat="1" applyFont="1" applyFill="1" applyBorder="1"/>
    <xf numFmtId="164" fontId="56" fillId="22" borderId="10" xfId="26" applyNumberFormat="1" applyFont="1" applyFill="1" applyBorder="1"/>
    <xf numFmtId="166" fontId="28" fillId="24" borderId="10" xfId="0" applyNumberFormat="1" applyFont="1" applyFill="1" applyBorder="1" applyAlignment="1" applyProtection="1">
      <alignment vertical="center" wrapText="1"/>
      <protection locked="0"/>
    </xf>
    <xf numFmtId="166" fontId="29" fillId="24" borderId="10" xfId="0" applyNumberFormat="1" applyFont="1" applyFill="1" applyBorder="1" applyAlignment="1" applyProtection="1">
      <alignment vertical="center" wrapText="1"/>
      <protection locked="0"/>
    </xf>
    <xf numFmtId="166" fontId="28" fillId="0" borderId="13" xfId="0" applyNumberFormat="1" applyFont="1" applyFill="1" applyBorder="1" applyAlignment="1" applyProtection="1">
      <alignment vertical="center" wrapText="1"/>
      <protection locked="0"/>
    </xf>
    <xf numFmtId="166" fontId="50" fillId="24" borderId="10" xfId="0" applyNumberFormat="1" applyFont="1" applyFill="1" applyBorder="1" applyAlignment="1">
      <alignment vertical="center" wrapText="1"/>
    </xf>
    <xf numFmtId="0" fontId="50" fillId="24" borderId="15" xfId="0" applyFont="1" applyFill="1" applyBorder="1" applyAlignment="1"/>
    <xf numFmtId="0" fontId="50" fillId="24" borderId="16" xfId="0" applyFont="1" applyFill="1" applyBorder="1" applyAlignment="1"/>
    <xf numFmtId="0" fontId="50" fillId="24" borderId="14" xfId="0" applyFont="1" applyFill="1" applyBorder="1" applyAlignment="1"/>
    <xf numFmtId="166" fontId="28" fillId="0" borderId="30" xfId="0" applyNumberFormat="1" applyFont="1" applyFill="1" applyBorder="1" applyAlignment="1">
      <alignment horizontal="left" vertical="center" wrapText="1" indent="1"/>
    </xf>
    <xf numFmtId="166" fontId="29" fillId="0" borderId="13" xfId="0" applyNumberFormat="1" applyFont="1" applyFill="1" applyBorder="1" applyAlignment="1" applyProtection="1">
      <alignment vertical="center" wrapText="1"/>
      <protection locked="0"/>
    </xf>
    <xf numFmtId="166" fontId="28" fillId="24" borderId="32" xfId="0" applyNumberFormat="1" applyFont="1" applyFill="1" applyBorder="1" applyAlignment="1">
      <alignment horizontal="left" vertical="center" wrapText="1" indent="1"/>
    </xf>
    <xf numFmtId="166" fontId="28" fillId="24" borderId="28" xfId="0" applyNumberFormat="1" applyFont="1" applyFill="1" applyBorder="1" applyAlignment="1">
      <alignment vertical="center" wrapText="1"/>
    </xf>
    <xf numFmtId="166" fontId="28" fillId="24" borderId="32" xfId="0" applyNumberFormat="1" applyFont="1" applyFill="1" applyBorder="1" applyAlignment="1">
      <alignment vertical="center" wrapText="1"/>
    </xf>
    <xf numFmtId="166" fontId="28" fillId="24" borderId="33" xfId="0" applyNumberFormat="1" applyFont="1" applyFill="1" applyBorder="1" applyAlignment="1">
      <alignment horizontal="left" vertical="center" wrapText="1" indent="1"/>
    </xf>
    <xf numFmtId="0" fontId="28" fillId="23" borderId="34" xfId="0" applyFont="1" applyFill="1" applyBorder="1"/>
    <xf numFmtId="166" fontId="28" fillId="23" borderId="35" xfId="0" applyNumberFormat="1" applyFont="1" applyFill="1" applyBorder="1"/>
    <xf numFmtId="0" fontId="28" fillId="23" borderId="35" xfId="0" applyFont="1" applyFill="1" applyBorder="1"/>
    <xf numFmtId="166" fontId="28" fillId="24" borderId="22" xfId="0" applyNumberFormat="1" applyFont="1" applyFill="1" applyBorder="1" applyAlignment="1">
      <alignment vertical="center" wrapText="1"/>
    </xf>
    <xf numFmtId="166" fontId="28" fillId="24" borderId="30" xfId="0" applyNumberFormat="1" applyFont="1" applyFill="1" applyBorder="1" applyAlignment="1">
      <alignment vertical="center" wrapText="1"/>
    </xf>
    <xf numFmtId="166" fontId="28" fillId="24" borderId="21" xfId="0" applyNumberFormat="1" applyFont="1" applyFill="1" applyBorder="1" applyAlignment="1">
      <alignment horizontal="left" vertical="center" wrapText="1" indent="1"/>
    </xf>
    <xf numFmtId="166" fontId="32" fillId="24" borderId="10" xfId="0" applyNumberFormat="1" applyFont="1" applyFill="1" applyBorder="1" applyAlignment="1" applyProtection="1">
      <alignment vertical="center" wrapText="1"/>
      <protection locked="0"/>
    </xf>
    <xf numFmtId="166" fontId="28" fillId="24" borderId="13" xfId="0" applyNumberFormat="1" applyFont="1" applyFill="1" applyBorder="1" applyAlignment="1" applyProtection="1">
      <alignment horizontal="left" vertical="center" wrapText="1" indent="1"/>
      <protection locked="0"/>
    </xf>
    <xf numFmtId="166" fontId="8" fillId="24" borderId="10" xfId="0" applyNumberFormat="1" applyFont="1" applyFill="1" applyBorder="1" applyAlignment="1" applyProtection="1">
      <alignment vertical="center" wrapText="1"/>
      <protection locked="0"/>
    </xf>
    <xf numFmtId="166" fontId="55" fillId="21" borderId="13" xfId="0" applyNumberFormat="1" applyFont="1" applyFill="1" applyBorder="1" applyAlignment="1" applyProtection="1">
      <alignment horizontal="left" vertical="center" wrapText="1" indent="1"/>
      <protection locked="0"/>
    </xf>
    <xf numFmtId="166" fontId="32" fillId="24" borderId="14" xfId="0" applyNumberFormat="1" applyFont="1" applyFill="1" applyBorder="1" applyAlignment="1" applyProtection="1">
      <alignment vertical="center" wrapText="1"/>
      <protection locked="0"/>
    </xf>
    <xf numFmtId="166" fontId="28" fillId="24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55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6" fontId="28" fillId="24" borderId="13" xfId="0" applyNumberFormat="1" applyFont="1" applyFill="1" applyBorder="1" applyAlignment="1" applyProtection="1">
      <alignment vertical="center" wrapText="1"/>
      <protection locked="0"/>
    </xf>
    <xf numFmtId="166" fontId="28" fillId="24" borderId="19" xfId="0" applyNumberFormat="1" applyFont="1" applyFill="1" applyBorder="1" applyAlignment="1" applyProtection="1">
      <alignment horizontal="left" vertical="center" wrapText="1" indent="1"/>
      <protection locked="0"/>
    </xf>
    <xf numFmtId="166" fontId="61" fillId="24" borderId="14" xfId="0" applyNumberFormat="1" applyFont="1" applyFill="1" applyBorder="1" applyAlignment="1" applyProtection="1">
      <alignment vertical="center" wrapText="1"/>
      <protection locked="0"/>
    </xf>
    <xf numFmtId="166" fontId="55" fillId="21" borderId="14" xfId="0" applyNumberFormat="1" applyFont="1" applyFill="1" applyBorder="1" applyAlignment="1" applyProtection="1">
      <alignment vertical="center" wrapText="1"/>
      <protection locked="0"/>
    </xf>
    <xf numFmtId="166" fontId="57" fillId="24" borderId="14" xfId="0" applyNumberFormat="1" applyFont="1" applyFill="1" applyBorder="1" applyAlignment="1" applyProtection="1">
      <alignment vertical="center" wrapText="1"/>
      <protection locked="0"/>
    </xf>
    <xf numFmtId="166" fontId="54" fillId="21" borderId="14" xfId="0" applyNumberFormat="1" applyFont="1" applyFill="1" applyBorder="1" applyAlignment="1" applyProtection="1">
      <alignment vertical="center" wrapText="1"/>
      <protection locked="0"/>
    </xf>
    <xf numFmtId="166" fontId="61" fillId="24" borderId="10" xfId="0" applyNumberFormat="1" applyFont="1" applyFill="1" applyBorder="1" applyAlignment="1" applyProtection="1">
      <alignment vertical="center" wrapText="1"/>
      <protection locked="0"/>
    </xf>
    <xf numFmtId="166" fontId="57" fillId="24" borderId="10" xfId="0" applyNumberFormat="1" applyFont="1" applyFill="1" applyBorder="1" applyAlignment="1" applyProtection="1">
      <alignment vertical="center" wrapText="1"/>
      <protection locked="0"/>
    </xf>
    <xf numFmtId="166" fontId="30" fillId="24" borderId="10" xfId="0" applyNumberFormat="1" applyFont="1" applyFill="1" applyBorder="1" applyAlignment="1" applyProtection="1">
      <alignment vertical="center" wrapText="1"/>
      <protection locked="0"/>
    </xf>
    <xf numFmtId="166" fontId="54" fillId="24" borderId="14" xfId="0" applyNumberFormat="1" applyFont="1" applyFill="1" applyBorder="1" applyAlignment="1" applyProtection="1">
      <alignment vertical="center" wrapText="1"/>
      <protection locked="0"/>
    </xf>
    <xf numFmtId="166" fontId="30" fillId="24" borderId="28" xfId="0" applyNumberFormat="1" applyFont="1" applyFill="1" applyBorder="1" applyAlignment="1">
      <alignment vertical="center" wrapText="1"/>
    </xf>
    <xf numFmtId="166" fontId="83" fillId="23" borderId="35" xfId="0" applyNumberFormat="1" applyFont="1" applyFill="1" applyBorder="1"/>
    <xf numFmtId="166" fontId="37" fillId="24" borderId="10" xfId="0" applyNumberFormat="1" applyFont="1" applyFill="1" applyBorder="1" applyAlignment="1" applyProtection="1">
      <alignment vertical="center" wrapText="1"/>
      <protection locked="0"/>
    </xf>
    <xf numFmtId="166" fontId="55" fillId="0" borderId="22" xfId="0" applyNumberFormat="1" applyFont="1" applyFill="1" applyBorder="1" applyAlignment="1" applyProtection="1">
      <alignment horizontal="right" vertical="center" wrapText="1"/>
    </xf>
    <xf numFmtId="166" fontId="37" fillId="24" borderId="14" xfId="0" applyNumberFormat="1" applyFont="1" applyFill="1" applyBorder="1" applyAlignment="1" applyProtection="1">
      <alignment vertical="center" wrapText="1"/>
      <protection locked="0"/>
    </xf>
    <xf numFmtId="166" fontId="61" fillId="0" borderId="10" xfId="0" applyNumberFormat="1" applyFont="1" applyFill="1" applyBorder="1" applyAlignment="1" applyProtection="1">
      <alignment vertical="center" wrapText="1"/>
      <protection locked="0"/>
    </xf>
    <xf numFmtId="0" fontId="63" fillId="0" borderId="0" xfId="0" applyFont="1"/>
    <xf numFmtId="164" fontId="28" fillId="21" borderId="0" xfId="26" applyNumberFormat="1" applyFont="1" applyFill="1" applyBorder="1"/>
    <xf numFmtId="0" fontId="7" fillId="25" borderId="10" xfId="0" applyFont="1" applyFill="1" applyBorder="1"/>
    <xf numFmtId="0" fontId="30" fillId="25" borderId="13" xfId="0" applyFont="1" applyFill="1" applyBorder="1"/>
    <xf numFmtId="0" fontId="29" fillId="24" borderId="15" xfId="0" applyFont="1" applyFill="1" applyBorder="1" applyAlignment="1"/>
    <xf numFmtId="0" fontId="30" fillId="23" borderId="10" xfId="34" applyFont="1" applyFill="1" applyBorder="1"/>
    <xf numFmtId="0" fontId="29" fillId="24" borderId="10" xfId="0" applyFont="1" applyFill="1" applyBorder="1"/>
    <xf numFmtId="3" fontId="30" fillId="24" borderId="16" xfId="34" applyNumberFormat="1" applyFont="1" applyFill="1" applyBorder="1" applyAlignment="1">
      <alignment horizontal="center"/>
    </xf>
    <xf numFmtId="0" fontId="28" fillId="24" borderId="10" xfId="0" applyFont="1" applyFill="1" applyBorder="1" applyAlignment="1">
      <alignment horizontal="center"/>
    </xf>
    <xf numFmtId="3" fontId="30" fillId="24" borderId="14" xfId="34" applyNumberFormat="1" applyFont="1" applyFill="1" applyBorder="1" applyAlignment="1">
      <alignment horizontal="center"/>
    </xf>
    <xf numFmtId="0" fontId="9" fillId="23" borderId="15" xfId="0" applyFont="1" applyFill="1" applyBorder="1" applyAlignment="1"/>
    <xf numFmtId="0" fontId="9" fillId="23" borderId="16" xfId="0" applyFont="1" applyFill="1" applyBorder="1" applyAlignment="1"/>
    <xf numFmtId="0" fontId="83" fillId="23" borderId="16" xfId="0" applyFont="1" applyFill="1" applyBorder="1" applyAlignment="1"/>
    <xf numFmtId="0" fontId="9" fillId="23" borderId="14" xfId="0" applyFont="1" applyFill="1" applyBorder="1" applyAlignment="1"/>
    <xf numFmtId="0" fontId="83" fillId="23" borderId="15" xfId="34" applyFont="1" applyFill="1" applyBorder="1" applyAlignment="1"/>
    <xf numFmtId="0" fontId="83" fillId="23" borderId="16" xfId="34" applyFont="1" applyFill="1" applyBorder="1" applyAlignment="1"/>
    <xf numFmtId="0" fontId="83" fillId="23" borderId="14" xfId="34" applyFont="1" applyFill="1" applyBorder="1" applyAlignment="1"/>
    <xf numFmtId="0" fontId="28" fillId="24" borderId="16" xfId="0" applyFont="1" applyFill="1" applyBorder="1" applyAlignment="1">
      <alignment horizontal="center"/>
    </xf>
    <xf numFmtId="0" fontId="28" fillId="24" borderId="14" xfId="0" applyFont="1" applyFill="1" applyBorder="1" applyAlignment="1">
      <alignment horizontal="center"/>
    </xf>
    <xf numFmtId="0" fontId="66" fillId="23" borderId="16" xfId="0" applyFont="1" applyFill="1" applyBorder="1" applyAlignment="1"/>
    <xf numFmtId="164" fontId="28" fillId="21" borderId="10" xfId="27" applyNumberFormat="1" applyFont="1" applyFill="1" applyBorder="1"/>
    <xf numFmtId="164" fontId="29" fillId="21" borderId="10" xfId="27" applyNumberFormat="1" applyFont="1" applyFill="1" applyBorder="1"/>
    <xf numFmtId="164" fontId="37" fillId="24" borderId="10" xfId="27" applyNumberFormat="1" applyFont="1" applyFill="1" applyBorder="1"/>
    <xf numFmtId="164" fontId="29" fillId="24" borderId="10" xfId="27" applyNumberFormat="1" applyFont="1" applyFill="1" applyBorder="1"/>
    <xf numFmtId="164" fontId="28" fillId="24" borderId="10" xfId="27" applyNumberFormat="1" applyFont="1" applyFill="1" applyBorder="1"/>
    <xf numFmtId="164" fontId="30" fillId="24" borderId="10" xfId="27" applyNumberFormat="1" applyFont="1" applyFill="1" applyBorder="1"/>
    <xf numFmtId="164" fontId="9" fillId="24" borderId="10" xfId="27" applyNumberFormat="1" applyFont="1" applyFill="1" applyBorder="1"/>
    <xf numFmtId="164" fontId="10" fillId="24" borderId="10" xfId="27" applyNumberFormat="1" applyFont="1" applyFill="1" applyBorder="1"/>
    <xf numFmtId="164" fontId="9" fillId="21" borderId="10" xfId="27" applyNumberFormat="1" applyFont="1" applyFill="1" applyBorder="1"/>
    <xf numFmtId="164" fontId="43" fillId="21" borderId="10" xfId="27" applyNumberFormat="1" applyFont="1" applyFill="1" applyBorder="1"/>
    <xf numFmtId="164" fontId="35" fillId="21" borderId="10" xfId="27" applyNumberFormat="1" applyFont="1" applyFill="1" applyBorder="1"/>
    <xf numFmtId="164" fontId="30" fillId="21" borderId="10" xfId="27" applyNumberFormat="1" applyFont="1" applyFill="1" applyBorder="1"/>
    <xf numFmtId="164" fontId="84" fillId="21" borderId="10" xfId="27" applyNumberFormat="1" applyFont="1" applyFill="1" applyBorder="1"/>
    <xf numFmtId="164" fontId="81" fillId="21" borderId="10" xfId="27" applyNumberFormat="1" applyFont="1" applyFill="1" applyBorder="1"/>
    <xf numFmtId="164" fontId="30" fillId="25" borderId="10" xfId="27" applyNumberFormat="1" applyFont="1" applyFill="1" applyBorder="1"/>
    <xf numFmtId="164" fontId="28" fillId="25" borderId="10" xfId="27" applyNumberFormat="1" applyFont="1" applyFill="1" applyBorder="1"/>
    <xf numFmtId="0" fontId="67" fillId="0" borderId="0" xfId="0" applyFont="1"/>
    <xf numFmtId="0" fontId="29" fillId="0" borderId="0" xfId="0" applyFont="1"/>
    <xf numFmtId="0" fontId="59" fillId="0" borderId="0" xfId="0" applyFont="1"/>
    <xf numFmtId="164" fontId="59" fillId="0" borderId="0" xfId="26" applyNumberFormat="1" applyFont="1"/>
    <xf numFmtId="164" fontId="0" fillId="0" borderId="0" xfId="26" applyNumberFormat="1" applyFont="1"/>
    <xf numFmtId="164" fontId="89" fillId="21" borderId="10" xfId="26" applyNumberFormat="1" applyFont="1" applyFill="1" applyBorder="1"/>
    <xf numFmtId="164" fontId="54" fillId="21" borderId="10" xfId="26" applyNumberFormat="1" applyFont="1" applyFill="1" applyBorder="1"/>
    <xf numFmtId="164" fontId="71" fillId="21" borderId="10" xfId="26" applyNumberFormat="1" applyFont="1" applyFill="1" applyBorder="1"/>
    <xf numFmtId="3" fontId="61" fillId="0" borderId="10" xfId="0" applyNumberFormat="1" applyFont="1" applyFill="1" applyBorder="1"/>
    <xf numFmtId="164" fontId="57" fillId="21" borderId="10" xfId="26" applyNumberFormat="1" applyFont="1" applyFill="1" applyBorder="1"/>
    <xf numFmtId="3" fontId="61" fillId="21" borderId="10" xfId="0" applyNumberFormat="1" applyFont="1" applyFill="1" applyBorder="1"/>
    <xf numFmtId="3" fontId="28" fillId="0" borderId="10" xfId="0" applyNumberFormat="1" applyFont="1" applyBorder="1"/>
    <xf numFmtId="3" fontId="28" fillId="21" borderId="10" xfId="0" applyNumberFormat="1" applyFont="1" applyFill="1" applyBorder="1"/>
    <xf numFmtId="164" fontId="36" fillId="21" borderId="10" xfId="26" applyNumberFormat="1" applyFont="1" applyFill="1" applyBorder="1" applyAlignment="1" applyProtection="1">
      <alignment vertical="center" wrapText="1"/>
      <protection locked="0"/>
    </xf>
    <xf numFmtId="164" fontId="9" fillId="21" borderId="10" xfId="34" applyNumberFormat="1" applyFont="1" applyFill="1" applyBorder="1"/>
    <xf numFmtId="164" fontId="81" fillId="21" borderId="10" xfId="26" applyNumberFormat="1" applyFont="1" applyFill="1" applyBorder="1"/>
    <xf numFmtId="0" fontId="0" fillId="0" borderId="0" xfId="0" applyBorder="1"/>
    <xf numFmtId="165" fontId="30" fillId="25" borderId="10" xfId="27" applyNumberFormat="1" applyFont="1" applyFill="1" applyBorder="1"/>
    <xf numFmtId="164" fontId="9" fillId="25" borderId="10" xfId="27" applyNumberFormat="1" applyFont="1" applyFill="1" applyBorder="1"/>
    <xf numFmtId="164" fontId="10" fillId="25" borderId="10" xfId="27" applyNumberFormat="1" applyFont="1" applyFill="1" applyBorder="1"/>
    <xf numFmtId="165" fontId="9" fillId="25" borderId="10" xfId="27" applyNumberFormat="1" applyFont="1" applyFill="1" applyBorder="1"/>
    <xf numFmtId="165" fontId="10" fillId="25" borderId="10" xfId="27" applyNumberFormat="1" applyFont="1" applyFill="1" applyBorder="1"/>
    <xf numFmtId="164" fontId="60" fillId="0" borderId="0" xfId="26" applyNumberFormat="1" applyFont="1"/>
    <xf numFmtId="165" fontId="34" fillId="25" borderId="10" xfId="27" applyNumberFormat="1" applyFont="1" applyFill="1" applyBorder="1"/>
    <xf numFmtId="164" fontId="74" fillId="21" borderId="10" xfId="34" applyNumberFormat="1" applyFont="1" applyFill="1" applyBorder="1"/>
    <xf numFmtId="164" fontId="34" fillId="24" borderId="10" xfId="26" applyNumberFormat="1" applyFont="1" applyFill="1" applyBorder="1"/>
    <xf numFmtId="164" fontId="47" fillId="21" borderId="10" xfId="26" applyNumberFormat="1" applyFont="1" applyFill="1" applyBorder="1"/>
    <xf numFmtId="164" fontId="34" fillId="21" borderId="10" xfId="26" applyNumberFormat="1" applyFont="1" applyFill="1" applyBorder="1"/>
    <xf numFmtId="164" fontId="75" fillId="24" borderId="10" xfId="26" applyNumberFormat="1" applyFont="1" applyFill="1" applyBorder="1"/>
    <xf numFmtId="164" fontId="84" fillId="21" borderId="10" xfId="26" applyNumberFormat="1" applyFont="1" applyFill="1" applyBorder="1"/>
    <xf numFmtId="164" fontId="9" fillId="25" borderId="10" xfId="26" applyNumberFormat="1" applyFont="1" applyFill="1" applyBorder="1"/>
    <xf numFmtId="164" fontId="34" fillId="25" borderId="10" xfId="26" applyNumberFormat="1" applyFont="1" applyFill="1" applyBorder="1"/>
    <xf numFmtId="164" fontId="75" fillId="24" borderId="10" xfId="27" applyNumberFormat="1" applyFont="1" applyFill="1" applyBorder="1"/>
    <xf numFmtId="164" fontId="75" fillId="21" borderId="10" xfId="26" applyNumberFormat="1" applyFont="1" applyFill="1" applyBorder="1" applyAlignment="1">
      <alignment horizontal="center"/>
    </xf>
    <xf numFmtId="0" fontId="29" fillId="23" borderId="10" xfId="0" applyFont="1" applyFill="1" applyBorder="1" applyAlignment="1">
      <alignment horizontal="left"/>
    </xf>
    <xf numFmtId="0" fontId="73" fillId="23" borderId="13" xfId="0" applyFont="1" applyFill="1" applyBorder="1"/>
    <xf numFmtId="164" fontId="76" fillId="23" borderId="10" xfId="26" applyNumberFormat="1" applyFont="1" applyFill="1" applyBorder="1"/>
    <xf numFmtId="0" fontId="10" fillId="23" borderId="10" xfId="0" applyFont="1" applyFill="1" applyBorder="1"/>
    <xf numFmtId="164" fontId="34" fillId="23" borderId="10" xfId="26" applyNumberFormat="1" applyFont="1" applyFill="1" applyBorder="1"/>
    <xf numFmtId="164" fontId="9" fillId="21" borderId="10" xfId="26" applyNumberFormat="1" applyFont="1" applyFill="1" applyBorder="1" applyAlignment="1">
      <alignment horizontal="center"/>
    </xf>
    <xf numFmtId="164" fontId="34" fillId="21" borderId="10" xfId="26" applyNumberFormat="1" applyFont="1" applyFill="1" applyBorder="1" applyAlignment="1">
      <alignment horizontal="center"/>
    </xf>
    <xf numFmtId="164" fontId="30" fillId="24" borderId="10" xfId="26" applyNumberFormat="1" applyFont="1" applyFill="1" applyBorder="1" applyAlignment="1">
      <alignment horizontal="left"/>
    </xf>
    <xf numFmtId="164" fontId="55" fillId="24" borderId="10" xfId="26" applyNumberFormat="1" applyFont="1" applyFill="1" applyBorder="1"/>
    <xf numFmtId="164" fontId="92" fillId="24" borderId="10" xfId="26" applyNumberFormat="1" applyFont="1" applyFill="1" applyBorder="1"/>
    <xf numFmtId="164" fontId="85" fillId="24" borderId="10" xfId="26" applyNumberFormat="1" applyFont="1" applyFill="1" applyBorder="1"/>
    <xf numFmtId="164" fontId="34" fillId="21" borderId="0" xfId="26" applyNumberFormat="1" applyFont="1" applyFill="1" applyBorder="1"/>
    <xf numFmtId="0" fontId="63" fillId="21" borderId="0" xfId="0" applyFont="1" applyFill="1"/>
    <xf numFmtId="0" fontId="29" fillId="21" borderId="0" xfId="0" applyFont="1" applyFill="1" applyBorder="1" applyAlignment="1"/>
    <xf numFmtId="0" fontId="28" fillId="21" borderId="0" xfId="0" applyFont="1" applyFill="1" applyBorder="1" applyAlignment="1"/>
    <xf numFmtId="164" fontId="78" fillId="21" borderId="0" xfId="26" applyNumberFormat="1" applyFont="1" applyFill="1" applyBorder="1"/>
    <xf numFmtId="164" fontId="79" fillId="21" borderId="0" xfId="26" applyNumberFormat="1" applyFont="1" applyFill="1" applyBorder="1"/>
    <xf numFmtId="166" fontId="37" fillId="24" borderId="22" xfId="0" applyNumberFormat="1" applyFont="1" applyFill="1" applyBorder="1" applyAlignment="1">
      <alignment vertical="center" wrapText="1"/>
    </xf>
    <xf numFmtId="166" fontId="37" fillId="24" borderId="28" xfId="0" applyNumberFormat="1" applyFont="1" applyFill="1" applyBorder="1" applyAlignment="1">
      <alignment vertical="center" wrapText="1"/>
    </xf>
    <xf numFmtId="166" fontId="29" fillId="24" borderId="28" xfId="0" applyNumberFormat="1" applyFont="1" applyFill="1" applyBorder="1" applyAlignment="1">
      <alignment vertical="center" wrapText="1"/>
    </xf>
    <xf numFmtId="166" fontId="9" fillId="21" borderId="10" xfId="0" applyNumberFormat="1" applyFont="1" applyFill="1" applyBorder="1" applyAlignment="1" applyProtection="1">
      <alignment vertical="center" wrapText="1"/>
      <protection locked="0"/>
    </xf>
    <xf numFmtId="164" fontId="83" fillId="23" borderId="10" xfId="26" applyNumberFormat="1" applyFont="1" applyFill="1" applyBorder="1" applyAlignment="1">
      <alignment horizontal="center"/>
    </xf>
    <xf numFmtId="165" fontId="30" fillId="23" borderId="10" xfId="26" applyNumberFormat="1" applyFont="1" applyFill="1" applyBorder="1"/>
    <xf numFmtId="165" fontId="9" fillId="23" borderId="10" xfId="26" applyNumberFormat="1" applyFont="1" applyFill="1" applyBorder="1"/>
    <xf numFmtId="166" fontId="92" fillId="0" borderId="30" xfId="0" applyNumberFormat="1" applyFont="1" applyFill="1" applyBorder="1" applyAlignment="1" applyProtection="1">
      <alignment horizontal="right" vertical="center" wrapText="1"/>
    </xf>
    <xf numFmtId="166" fontId="92" fillId="0" borderId="21" xfId="0" applyNumberFormat="1" applyFont="1" applyFill="1" applyBorder="1" applyAlignment="1">
      <alignment horizontal="left" vertical="center" wrapText="1" indent="1"/>
    </xf>
    <xf numFmtId="166" fontId="92" fillId="0" borderId="22" xfId="0" applyNumberFormat="1" applyFont="1" applyFill="1" applyBorder="1" applyAlignment="1" applyProtection="1">
      <alignment horizontal="right" vertical="center" wrapText="1"/>
    </xf>
    <xf numFmtId="166" fontId="92" fillId="24" borderId="23" xfId="0" applyNumberFormat="1" applyFont="1" applyFill="1" applyBorder="1" applyAlignment="1" applyProtection="1">
      <alignment horizontal="right" vertical="center" wrapText="1"/>
    </xf>
    <xf numFmtId="166" fontId="93" fillId="0" borderId="22" xfId="0" applyNumberFormat="1" applyFont="1" applyFill="1" applyBorder="1" applyAlignment="1" applyProtection="1">
      <alignment horizontal="right" vertical="center" wrapText="1"/>
    </xf>
    <xf numFmtId="166" fontId="93" fillId="21" borderId="28" xfId="0" applyNumberFormat="1" applyFont="1" applyFill="1" applyBorder="1" applyAlignment="1">
      <alignment vertical="center" wrapText="1"/>
    </xf>
    <xf numFmtId="0" fontId="29" fillId="23" borderId="10" xfId="0" applyFont="1" applyFill="1" applyBorder="1"/>
    <xf numFmtId="164" fontId="28" fillId="23" borderId="10" xfId="26" applyNumberFormat="1" applyFont="1" applyFill="1" applyBorder="1" applyAlignment="1">
      <alignment horizontal="center"/>
    </xf>
    <xf numFmtId="164" fontId="30" fillId="23" borderId="10" xfId="26" applyNumberFormat="1" applyFont="1" applyFill="1" applyBorder="1" applyAlignment="1">
      <alignment horizontal="center"/>
    </xf>
    <xf numFmtId="164" fontId="29" fillId="23" borderId="10" xfId="26" applyNumberFormat="1" applyFont="1" applyFill="1" applyBorder="1" applyAlignment="1">
      <alignment horizontal="center"/>
    </xf>
    <xf numFmtId="0" fontId="30" fillId="23" borderId="13" xfId="0" applyFont="1" applyFill="1" applyBorder="1"/>
    <xf numFmtId="0" fontId="68" fillId="0" borderId="14" xfId="0" applyFont="1" applyBorder="1" applyAlignment="1"/>
    <xf numFmtId="164" fontId="68" fillId="0" borderId="10" xfId="26" applyNumberFormat="1" applyFont="1" applyBorder="1"/>
    <xf numFmtId="164" fontId="86" fillId="24" borderId="10" xfId="26" applyNumberFormat="1" applyFont="1" applyFill="1" applyBorder="1"/>
    <xf numFmtId="0" fontId="95" fillId="0" borderId="0" xfId="0" applyFont="1"/>
    <xf numFmtId="164" fontId="94" fillId="0" borderId="0" xfId="27" applyNumberFormat="1" applyFont="1" applyBorder="1"/>
    <xf numFmtId="164" fontId="96" fillId="21" borderId="0" xfId="27" applyNumberFormat="1" applyFont="1" applyFill="1"/>
    <xf numFmtId="0" fontId="96" fillId="0" borderId="0" xfId="0" applyFont="1"/>
    <xf numFmtId="164" fontId="90" fillId="0" borderId="0" xfId="26" applyNumberFormat="1" applyFont="1"/>
    <xf numFmtId="0" fontId="87" fillId="0" borderId="0" xfId="0" applyFont="1"/>
    <xf numFmtId="164" fontId="87" fillId="0" borderId="0" xfId="26" applyNumberFormat="1" applyFont="1"/>
    <xf numFmtId="164" fontId="10" fillId="21" borderId="0" xfId="26" applyNumberFormat="1" applyFont="1" applyFill="1" applyBorder="1"/>
    <xf numFmtId="0" fontId="8" fillId="23" borderId="0" xfId="0" applyFont="1" applyFill="1"/>
    <xf numFmtId="0" fontId="67" fillId="23" borderId="0" xfId="0" applyFont="1" applyFill="1"/>
    <xf numFmtId="0" fontId="67" fillId="0" borderId="0" xfId="0" applyFont="1" applyFill="1" applyBorder="1"/>
    <xf numFmtId="164" fontId="94" fillId="21" borderId="0" xfId="27" applyNumberFormat="1" applyFont="1" applyFill="1" applyBorder="1"/>
    <xf numFmtId="0" fontId="0" fillId="21" borderId="0" xfId="0" applyFill="1" applyBorder="1"/>
    <xf numFmtId="164" fontId="96" fillId="21" borderId="0" xfId="27" applyNumberFormat="1" applyFont="1" applyFill="1" applyBorder="1"/>
    <xf numFmtId="164" fontId="60" fillId="21" borderId="0" xfId="27" applyNumberFormat="1" applyFont="1" applyFill="1"/>
    <xf numFmtId="164" fontId="47" fillId="21" borderId="0" xfId="26" applyNumberFormat="1" applyFont="1" applyFill="1" applyBorder="1"/>
    <xf numFmtId="164" fontId="9" fillId="0" borderId="10" xfId="26" applyNumberFormat="1" applyFont="1" applyBorder="1"/>
    <xf numFmtId="164" fontId="85" fillId="23" borderId="10" xfId="27" applyNumberFormat="1" applyFont="1" applyFill="1" applyBorder="1"/>
    <xf numFmtId="0" fontId="30" fillId="28" borderId="13" xfId="0" applyFont="1" applyFill="1" applyBorder="1"/>
    <xf numFmtId="164" fontId="9" fillId="28" borderId="10" xfId="27" applyNumberFormat="1" applyFont="1" applyFill="1" applyBorder="1"/>
    <xf numFmtId="164" fontId="10" fillId="28" borderId="10" xfId="27" applyNumberFormat="1" applyFont="1" applyFill="1" applyBorder="1"/>
    <xf numFmtId="164" fontId="30" fillId="28" borderId="10" xfId="27" applyNumberFormat="1" applyFont="1" applyFill="1" applyBorder="1"/>
    <xf numFmtId="0" fontId="30" fillId="28" borderId="13" xfId="0" applyFont="1" applyFill="1" applyBorder="1" applyAlignment="1">
      <alignment horizontal="left"/>
    </xf>
    <xf numFmtId="164" fontId="98" fillId="21" borderId="10" xfId="27" applyNumberFormat="1" applyFont="1" applyFill="1" applyBorder="1"/>
    <xf numFmtId="0" fontId="0" fillId="30" borderId="0" xfId="0" applyFill="1"/>
    <xf numFmtId="0" fontId="60" fillId="28" borderId="0" xfId="0" applyFont="1" applyFill="1" applyAlignment="1">
      <alignment horizontal="center"/>
    </xf>
    <xf numFmtId="164" fontId="30" fillId="28" borderId="10" xfId="26" applyNumberFormat="1" applyFont="1" applyFill="1" applyBorder="1"/>
    <xf numFmtId="166" fontId="30" fillId="29" borderId="10" xfId="0" applyNumberFormat="1" applyFont="1" applyFill="1" applyBorder="1" applyAlignment="1">
      <alignment horizontal="center" vertical="center" wrapText="1"/>
    </xf>
    <xf numFmtId="164" fontId="9" fillId="29" borderId="10" xfId="26" applyNumberFormat="1" applyFont="1" applyFill="1" applyBorder="1" applyAlignment="1">
      <alignment vertical="center" wrapText="1"/>
    </xf>
    <xf numFmtId="164" fontId="29" fillId="29" borderId="10" xfId="26" applyNumberFormat="1" applyFont="1" applyFill="1" applyBorder="1" applyAlignment="1">
      <alignment vertical="center" wrapText="1"/>
    </xf>
    <xf numFmtId="164" fontId="34" fillId="28" borderId="10" xfId="26" applyNumberFormat="1" applyFont="1" applyFill="1" applyBorder="1"/>
    <xf numFmtId="164" fontId="47" fillId="28" borderId="10" xfId="26" applyNumberFormat="1" applyFont="1" applyFill="1" applyBorder="1"/>
    <xf numFmtId="164" fontId="73" fillId="28" borderId="10" xfId="26" applyNumberFormat="1" applyFont="1" applyFill="1" applyBorder="1"/>
    <xf numFmtId="164" fontId="9" fillId="28" borderId="10" xfId="26" applyNumberFormat="1" applyFont="1" applyFill="1" applyBorder="1"/>
    <xf numFmtId="164" fontId="106" fillId="24" borderId="10" xfId="27" applyNumberFormat="1" applyFont="1" applyFill="1" applyBorder="1"/>
    <xf numFmtId="164" fontId="100" fillId="28" borderId="10" xfId="27" applyNumberFormat="1" applyFont="1" applyFill="1" applyBorder="1"/>
    <xf numFmtId="164" fontId="106" fillId="21" borderId="10" xfId="27" applyNumberFormat="1" applyFont="1" applyFill="1" applyBorder="1"/>
    <xf numFmtId="164" fontId="98" fillId="24" borderId="10" xfId="27" applyNumberFormat="1" applyFont="1" applyFill="1" applyBorder="1"/>
    <xf numFmtId="164" fontId="97" fillId="28" borderId="10" xfId="27" applyNumberFormat="1" applyFont="1" applyFill="1" applyBorder="1"/>
    <xf numFmtId="164" fontId="33" fillId="0" borderId="15" xfId="26" applyNumberFormat="1" applyFont="1" applyBorder="1" applyAlignment="1">
      <alignment horizontal="center"/>
    </xf>
    <xf numFmtId="164" fontId="33" fillId="0" borderId="16" xfId="26" applyNumberFormat="1" applyFont="1" applyBorder="1" applyAlignment="1">
      <alignment horizontal="center"/>
    </xf>
    <xf numFmtId="164" fontId="33" fillId="0" borderId="14" xfId="26" applyNumberFormat="1" applyFont="1" applyBorder="1" applyAlignment="1">
      <alignment horizontal="center"/>
    </xf>
    <xf numFmtId="164" fontId="107" fillId="21" borderId="10" xfId="27" applyNumberFormat="1" applyFont="1" applyFill="1" applyBorder="1"/>
    <xf numFmtId="164" fontId="97" fillId="24" borderId="10" xfId="27" applyNumberFormat="1" applyFont="1" applyFill="1" applyBorder="1"/>
    <xf numFmtId="164" fontId="97" fillId="21" borderId="10" xfId="27" applyNumberFormat="1" applyFont="1" applyFill="1" applyBorder="1"/>
    <xf numFmtId="164" fontId="108" fillId="21" borderId="10" xfId="27" applyNumberFormat="1" applyFont="1" applyFill="1" applyBorder="1"/>
    <xf numFmtId="164" fontId="109" fillId="21" borderId="10" xfId="27" applyNumberFormat="1" applyFont="1" applyFill="1" applyBorder="1"/>
    <xf numFmtId="164" fontId="110" fillId="21" borderId="10" xfId="27" applyNumberFormat="1" applyFont="1" applyFill="1" applyBorder="1"/>
    <xf numFmtId="164" fontId="111" fillId="21" borderId="10" xfId="27" applyNumberFormat="1" applyFont="1" applyFill="1" applyBorder="1"/>
    <xf numFmtId="164" fontId="100" fillId="24" borderId="10" xfId="27" applyNumberFormat="1" applyFont="1" applyFill="1" applyBorder="1"/>
    <xf numFmtId="164" fontId="97" fillId="21" borderId="10" xfId="26" applyNumberFormat="1" applyFont="1" applyFill="1" applyBorder="1"/>
    <xf numFmtId="164" fontId="100" fillId="21" borderId="10" xfId="26" applyNumberFormat="1" applyFont="1" applyFill="1" applyBorder="1"/>
    <xf numFmtId="164" fontId="97" fillId="28" borderId="10" xfId="26" applyNumberFormat="1" applyFont="1" applyFill="1" applyBorder="1"/>
    <xf numFmtId="164" fontId="100" fillId="24" borderId="10" xfId="26" applyNumberFormat="1" applyFont="1" applyFill="1" applyBorder="1"/>
    <xf numFmtId="164" fontId="106" fillId="24" borderId="10" xfId="26" applyNumberFormat="1" applyFont="1" applyFill="1" applyBorder="1"/>
    <xf numFmtId="164" fontId="98" fillId="24" borderId="10" xfId="26" applyNumberFormat="1" applyFont="1" applyFill="1" applyBorder="1"/>
    <xf numFmtId="164" fontId="97" fillId="24" borderId="10" xfId="26" applyNumberFormat="1" applyFont="1" applyFill="1" applyBorder="1"/>
    <xf numFmtId="164" fontId="100" fillId="28" borderId="10" xfId="26" applyNumberFormat="1" applyFont="1" applyFill="1" applyBorder="1"/>
    <xf numFmtId="0" fontId="59" fillId="0" borderId="0" xfId="0" applyFont="1" applyBorder="1"/>
    <xf numFmtId="164" fontId="60" fillId="21" borderId="0" xfId="26" applyNumberFormat="1" applyFont="1" applyFill="1" applyBorder="1"/>
    <xf numFmtId="0" fontId="60" fillId="28" borderId="0" xfId="0" applyFont="1" applyFill="1" applyBorder="1"/>
    <xf numFmtId="0" fontId="32" fillId="0" borderId="0" xfId="0" applyFont="1" applyBorder="1"/>
    <xf numFmtId="0" fontId="112" fillId="28" borderId="0" xfId="0" applyFont="1" applyFill="1" applyBorder="1"/>
    <xf numFmtId="164" fontId="59" fillId="21" borderId="0" xfId="26" applyNumberFormat="1" applyFont="1" applyFill="1" applyBorder="1"/>
    <xf numFmtId="164" fontId="59" fillId="0" borderId="0" xfId="26" applyNumberFormat="1" applyFont="1" applyBorder="1"/>
    <xf numFmtId="164" fontId="60" fillId="34" borderId="0" xfId="26" applyNumberFormat="1" applyFont="1" applyFill="1" applyBorder="1"/>
    <xf numFmtId="164" fontId="32" fillId="0" borderId="0" xfId="26" applyNumberFormat="1" applyFont="1" applyBorder="1"/>
    <xf numFmtId="164" fontId="59" fillId="21" borderId="0" xfId="26" applyNumberFormat="1" applyFont="1" applyFill="1" applyBorder="1" applyAlignment="1">
      <alignment horizontal="right"/>
    </xf>
    <xf numFmtId="164" fontId="60" fillId="28" borderId="0" xfId="26" applyNumberFormat="1" applyFont="1" applyFill="1" applyBorder="1"/>
    <xf numFmtId="164" fontId="8" fillId="28" borderId="0" xfId="26" applyNumberFormat="1" applyFont="1" applyFill="1" applyBorder="1"/>
    <xf numFmtId="164" fontId="112" fillId="28" borderId="0" xfId="26" applyNumberFormat="1" applyFont="1" applyFill="1" applyBorder="1"/>
    <xf numFmtId="0" fontId="8" fillId="0" borderId="0" xfId="0" applyFont="1" applyAlignment="1">
      <alignment horizontal="center"/>
    </xf>
    <xf numFmtId="164" fontId="10" fillId="0" borderId="10" xfId="26" applyNumberFormat="1" applyFont="1" applyBorder="1" applyAlignment="1"/>
    <xf numFmtId="0" fontId="28" fillId="0" borderId="10" xfId="0" applyFont="1" applyBorder="1" applyAlignment="1">
      <alignment horizontal="center" wrapText="1"/>
    </xf>
    <xf numFmtId="0" fontId="10" fillId="0" borderId="10" xfId="0" applyFont="1" applyBorder="1" applyAlignment="1">
      <alignment wrapText="1"/>
    </xf>
    <xf numFmtId="164" fontId="36" fillId="21" borderId="10" xfId="26" applyNumberFormat="1" applyFont="1" applyFill="1" applyBorder="1" applyAlignment="1">
      <alignment wrapText="1"/>
    </xf>
    <xf numFmtId="164" fontId="10" fillId="21" borderId="10" xfId="26" applyNumberFormat="1" applyFont="1" applyFill="1" applyBorder="1" applyAlignment="1">
      <alignment wrapText="1"/>
    </xf>
    <xf numFmtId="164" fontId="29" fillId="0" borderId="10" xfId="26" applyNumberFormat="1" applyFont="1" applyBorder="1" applyAlignment="1">
      <alignment wrapText="1"/>
    </xf>
    <xf numFmtId="164" fontId="30" fillId="24" borderId="10" xfId="26" applyNumberFormat="1" applyFont="1" applyFill="1" applyBorder="1" applyAlignment="1">
      <alignment wrapText="1"/>
    </xf>
    <xf numFmtId="0" fontId="9" fillId="24" borderId="10" xfId="0" applyFont="1" applyFill="1" applyBorder="1" applyAlignment="1">
      <alignment horizontal="center" wrapText="1"/>
    </xf>
    <xf numFmtId="166" fontId="9" fillId="24" borderId="10" xfId="0" applyNumberFormat="1" applyFont="1" applyFill="1" applyBorder="1" applyAlignment="1" applyProtection="1">
      <alignment horizontal="left" vertical="center" wrapText="1"/>
      <protection locked="0"/>
    </xf>
    <xf numFmtId="164" fontId="10" fillId="24" borderId="10" xfId="26" applyNumberFormat="1" applyFont="1" applyFill="1" applyBorder="1" applyAlignment="1">
      <alignment wrapText="1"/>
    </xf>
    <xf numFmtId="164" fontId="9" fillId="24" borderId="10" xfId="26" applyNumberFormat="1" applyFont="1" applyFill="1" applyBorder="1" applyAlignment="1">
      <alignment wrapText="1"/>
    </xf>
    <xf numFmtId="0" fontId="28" fillId="21" borderId="10" xfId="0" applyFont="1" applyFill="1" applyBorder="1" applyAlignment="1">
      <alignment horizontal="center" wrapText="1"/>
    </xf>
    <xf numFmtId="0" fontId="10" fillId="0" borderId="13" xfId="0" applyFont="1" applyBorder="1" applyAlignment="1">
      <alignment wrapText="1"/>
    </xf>
    <xf numFmtId="0" fontId="9" fillId="24" borderId="10" xfId="0" applyFont="1" applyFill="1" applyBorder="1" applyAlignment="1">
      <alignment wrapText="1"/>
    </xf>
    <xf numFmtId="0" fontId="9" fillId="21" borderId="10" xfId="0" applyFont="1" applyFill="1" applyBorder="1" applyAlignment="1">
      <alignment horizontal="center" wrapText="1"/>
    </xf>
    <xf numFmtId="164" fontId="9" fillId="21" borderId="10" xfId="26" applyNumberFormat="1" applyFont="1" applyFill="1" applyBorder="1" applyAlignment="1">
      <alignment wrapText="1"/>
    </xf>
    <xf numFmtId="0" fontId="9" fillId="24" borderId="13" xfId="0" applyFont="1" applyFill="1" applyBorder="1" applyAlignment="1">
      <alignment wrapText="1"/>
    </xf>
    <xf numFmtId="164" fontId="36" fillId="24" borderId="10" xfId="26" applyNumberFormat="1" applyFont="1" applyFill="1" applyBorder="1" applyAlignment="1">
      <alignment wrapText="1"/>
    </xf>
    <xf numFmtId="0" fontId="30" fillId="28" borderId="10" xfId="0" applyFont="1" applyFill="1" applyBorder="1" applyAlignment="1">
      <alignment horizontal="center" wrapText="1"/>
    </xf>
    <xf numFmtId="0" fontId="30" fillId="28" borderId="13" xfId="0" applyFont="1" applyFill="1" applyBorder="1" applyAlignment="1">
      <alignment wrapText="1"/>
    </xf>
    <xf numFmtId="164" fontId="30" fillId="28" borderId="10" xfId="26" applyNumberFormat="1" applyFont="1" applyFill="1" applyBorder="1" applyAlignment="1">
      <alignment wrapText="1"/>
    </xf>
    <xf numFmtId="164" fontId="28" fillId="28" borderId="10" xfId="26" applyNumberFormat="1" applyFont="1" applyFill="1" applyBorder="1" applyAlignment="1">
      <alignment wrapText="1"/>
    </xf>
    <xf numFmtId="0" fontId="30" fillId="28" borderId="10" xfId="0" applyFont="1" applyFill="1" applyBorder="1" applyAlignment="1">
      <alignment wrapText="1"/>
    </xf>
    <xf numFmtId="164" fontId="31" fillId="24" borderId="10" xfId="26" applyNumberFormat="1" applyFont="1" applyFill="1" applyBorder="1" applyAlignment="1">
      <alignment wrapText="1"/>
    </xf>
    <xf numFmtId="0" fontId="29" fillId="0" borderId="10" xfId="0" applyFont="1" applyBorder="1" applyAlignment="1">
      <alignment wrapText="1"/>
    </xf>
    <xf numFmtId="0" fontId="28" fillId="29" borderId="10" xfId="0" applyFont="1" applyFill="1" applyBorder="1" applyAlignment="1">
      <alignment wrapText="1"/>
    </xf>
    <xf numFmtId="164" fontId="9" fillId="24" borderId="14" xfId="26" applyNumberFormat="1" applyFont="1" applyFill="1" applyBorder="1" applyAlignment="1">
      <alignment horizontal="center"/>
    </xf>
    <xf numFmtId="164" fontId="108" fillId="24" borderId="10" xfId="26" applyNumberFormat="1" applyFont="1" applyFill="1" applyBorder="1"/>
    <xf numFmtId="164" fontId="108" fillId="24" borderId="10" xfId="26" applyNumberFormat="1" applyFont="1" applyFill="1" applyBorder="1" applyAlignment="1">
      <alignment horizontal="center"/>
    </xf>
    <xf numFmtId="164" fontId="60" fillId="21" borderId="0" xfId="26" applyNumberFormat="1" applyFont="1" applyFill="1"/>
    <xf numFmtId="164" fontId="92" fillId="21" borderId="0" xfId="27" applyNumberFormat="1" applyFont="1" applyFill="1" applyBorder="1"/>
    <xf numFmtId="0" fontId="44" fillId="23" borderId="24" xfId="0" applyFont="1" applyFill="1" applyBorder="1" applyAlignment="1"/>
    <xf numFmtId="0" fontId="7" fillId="0" borderId="19" xfId="0" applyFont="1" applyBorder="1"/>
    <xf numFmtId="164" fontId="28" fillId="21" borderId="20" xfId="27" applyNumberFormat="1" applyFont="1" applyFill="1" applyBorder="1"/>
    <xf numFmtId="0" fontId="6" fillId="24" borderId="19" xfId="0" applyFont="1" applyFill="1" applyBorder="1"/>
    <xf numFmtId="164" fontId="29" fillId="24" borderId="20" xfId="27" applyNumberFormat="1" applyFont="1" applyFill="1" applyBorder="1"/>
    <xf numFmtId="164" fontId="29" fillId="21" borderId="20" xfId="27" applyNumberFormat="1" applyFont="1" applyFill="1" applyBorder="1"/>
    <xf numFmtId="164" fontId="28" fillId="24" borderId="20" xfId="27" applyNumberFormat="1" applyFont="1" applyFill="1" applyBorder="1"/>
    <xf numFmtId="0" fontId="28" fillId="28" borderId="19" xfId="0" applyFont="1" applyFill="1" applyBorder="1"/>
    <xf numFmtId="164" fontId="9" fillId="28" borderId="20" xfId="27" applyNumberFormat="1" applyFont="1" applyFill="1" applyBorder="1"/>
    <xf numFmtId="0" fontId="9" fillId="28" borderId="19" xfId="0" applyFont="1" applyFill="1" applyBorder="1"/>
    <xf numFmtId="164" fontId="28" fillId="28" borderId="20" xfId="27" applyNumberFormat="1" applyFont="1" applyFill="1" applyBorder="1"/>
    <xf numFmtId="0" fontId="6" fillId="21" borderId="19" xfId="0" applyFont="1" applyFill="1" applyBorder="1"/>
    <xf numFmtId="0" fontId="28" fillId="24" borderId="19" xfId="0" applyFont="1" applyFill="1" applyBorder="1"/>
    <xf numFmtId="0" fontId="30" fillId="28" borderId="19" xfId="0" applyFont="1" applyFill="1" applyBorder="1"/>
    <xf numFmtId="164" fontId="10" fillId="28" borderId="20" xfId="27" applyNumberFormat="1" applyFont="1" applyFill="1" applyBorder="1"/>
    <xf numFmtId="16" fontId="30" fillId="28" borderId="19" xfId="0" applyNumberFormat="1" applyFont="1" applyFill="1" applyBorder="1"/>
    <xf numFmtId="16" fontId="29" fillId="0" borderId="19" xfId="0" applyNumberFormat="1" applyFont="1" applyBorder="1"/>
    <xf numFmtId="0" fontId="29" fillId="0" borderId="19" xfId="0" applyFont="1" applyBorder="1"/>
    <xf numFmtId="0" fontId="30" fillId="24" borderId="19" xfId="0" applyFont="1" applyFill="1" applyBorder="1"/>
    <xf numFmtId="0" fontId="37" fillId="24" borderId="49" xfId="0" applyFont="1" applyFill="1" applyBorder="1"/>
    <xf numFmtId="0" fontId="30" fillId="24" borderId="35" xfId="0" applyFont="1" applyFill="1" applyBorder="1"/>
    <xf numFmtId="164" fontId="9" fillId="32" borderId="47" xfId="26" applyNumberFormat="1" applyFont="1" applyFill="1" applyBorder="1" applyAlignment="1">
      <alignment horizontal="center"/>
    </xf>
    <xf numFmtId="164" fontId="28" fillId="32" borderId="48" xfId="26" applyNumberFormat="1" applyFont="1" applyFill="1" applyBorder="1" applyAlignment="1">
      <alignment horizontal="center"/>
    </xf>
    <xf numFmtId="0" fontId="32" fillId="0" borderId="19" xfId="0" applyFont="1" applyBorder="1"/>
    <xf numFmtId="0" fontId="9" fillId="24" borderId="19" xfId="0" applyFont="1" applyFill="1" applyBorder="1"/>
    <xf numFmtId="0" fontId="7" fillId="24" borderId="19" xfId="0" applyFont="1" applyFill="1" applyBorder="1"/>
    <xf numFmtId="0" fontId="37" fillId="29" borderId="49" xfId="0" applyFont="1" applyFill="1" applyBorder="1"/>
    <xf numFmtId="0" fontId="30" fillId="29" borderId="34" xfId="0" applyFont="1" applyFill="1" applyBorder="1"/>
    <xf numFmtId="164" fontId="30" fillId="29" borderId="35" xfId="26" applyNumberFormat="1" applyFont="1" applyFill="1" applyBorder="1"/>
    <xf numFmtId="0" fontId="29" fillId="24" borderId="25" xfId="0" applyFont="1" applyFill="1" applyBorder="1" applyAlignment="1"/>
    <xf numFmtId="0" fontId="28" fillId="24" borderId="26" xfId="0" applyFont="1" applyFill="1" applyBorder="1" applyAlignment="1"/>
    <xf numFmtId="0" fontId="28" fillId="24" borderId="18" xfId="0" applyFont="1" applyFill="1" applyBorder="1" applyAlignment="1"/>
    <xf numFmtId="164" fontId="8" fillId="21" borderId="20" xfId="27" applyNumberFormat="1" applyFont="1" applyFill="1" applyBorder="1"/>
    <xf numFmtId="164" fontId="43" fillId="21" borderId="20" xfId="27" applyNumberFormat="1" applyFont="1" applyFill="1" applyBorder="1"/>
    <xf numFmtId="164" fontId="9" fillId="29" borderId="35" xfId="27" applyNumberFormat="1" applyFont="1" applyFill="1" applyBorder="1"/>
    <xf numFmtId="164" fontId="30" fillId="29" borderId="35" xfId="27" applyNumberFormat="1" applyFont="1" applyFill="1" applyBorder="1"/>
    <xf numFmtId="164" fontId="28" fillId="29" borderId="50" xfId="27" applyNumberFormat="1" applyFont="1" applyFill="1" applyBorder="1"/>
    <xf numFmtId="164" fontId="9" fillId="24" borderId="20" xfId="27" applyNumberFormat="1" applyFont="1" applyFill="1" applyBorder="1"/>
    <xf numFmtId="164" fontId="30" fillId="28" borderId="20" xfId="27" applyNumberFormat="1" applyFont="1" applyFill="1" applyBorder="1"/>
    <xf numFmtId="164" fontId="10" fillId="29" borderId="35" xfId="27" applyNumberFormat="1" applyFont="1" applyFill="1" applyBorder="1"/>
    <xf numFmtId="0" fontId="30" fillId="24" borderId="34" xfId="0" applyFont="1" applyFill="1" applyBorder="1"/>
    <xf numFmtId="164" fontId="10" fillId="24" borderId="35" xfId="27" applyNumberFormat="1" applyFont="1" applyFill="1" applyBorder="1"/>
    <xf numFmtId="164" fontId="9" fillId="24" borderId="35" xfId="27" applyNumberFormat="1" applyFont="1" applyFill="1" applyBorder="1"/>
    <xf numFmtId="164" fontId="30" fillId="24" borderId="35" xfId="27" applyNumberFormat="1" applyFont="1" applyFill="1" applyBorder="1"/>
    <xf numFmtId="164" fontId="28" fillId="24" borderId="50" xfId="27" applyNumberFormat="1" applyFont="1" applyFill="1" applyBorder="1"/>
    <xf numFmtId="164" fontId="104" fillId="23" borderId="10" xfId="26" applyNumberFormat="1" applyFont="1" applyFill="1" applyBorder="1"/>
    <xf numFmtId="0" fontId="59" fillId="30" borderId="0" xfId="0" applyFont="1" applyFill="1"/>
    <xf numFmtId="164" fontId="60" fillId="30" borderId="0" xfId="26" applyNumberFormat="1" applyFont="1" applyFill="1"/>
    <xf numFmtId="164" fontId="59" fillId="30" borderId="0" xfId="26" applyNumberFormat="1" applyFont="1" applyFill="1"/>
    <xf numFmtId="164" fontId="58" fillId="30" borderId="0" xfId="26" applyNumberFormat="1" applyFont="1" applyFill="1"/>
    <xf numFmtId="164" fontId="88" fillId="30" borderId="0" xfId="26" applyNumberFormat="1" applyFont="1" applyFill="1"/>
    <xf numFmtId="164" fontId="0" fillId="30" borderId="0" xfId="26" applyNumberFormat="1" applyFont="1" applyFill="1"/>
    <xf numFmtId="164" fontId="106" fillId="0" borderId="10" xfId="26" applyNumberFormat="1" applyFont="1" applyBorder="1"/>
    <xf numFmtId="164" fontId="98" fillId="0" borderId="10" xfId="26" applyNumberFormat="1" applyFont="1" applyBorder="1"/>
    <xf numFmtId="164" fontId="113" fillId="22" borderId="10" xfId="26" applyNumberFormat="1" applyFont="1" applyFill="1" applyBorder="1"/>
    <xf numFmtId="164" fontId="112" fillId="21" borderId="10" xfId="26" applyNumberFormat="1" applyFont="1" applyFill="1" applyBorder="1"/>
    <xf numFmtId="164" fontId="99" fillId="21" borderId="10" xfId="26" applyNumberFormat="1" applyFont="1" applyFill="1" applyBorder="1"/>
    <xf numFmtId="0" fontId="62" fillId="0" borderId="0" xfId="0" applyFont="1"/>
    <xf numFmtId="0" fontId="114" fillId="0" borderId="0" xfId="0" applyFont="1"/>
    <xf numFmtId="0" fontId="38" fillId="31" borderId="0" xfId="0" applyFont="1" applyFill="1"/>
    <xf numFmtId="0" fontId="62" fillId="30" borderId="0" xfId="0" applyFont="1" applyFill="1"/>
    <xf numFmtId="0" fontId="62" fillId="0" borderId="0" xfId="0" applyFont="1" applyAlignment="1">
      <alignment horizontal="center"/>
    </xf>
    <xf numFmtId="164" fontId="62" fillId="0" borderId="0" xfId="27" applyNumberFormat="1" applyFont="1"/>
    <xf numFmtId="164" fontId="38" fillId="0" borderId="0" xfId="27" applyNumberFormat="1" applyFont="1"/>
    <xf numFmtId="164" fontId="62" fillId="30" borderId="0" xfId="27" applyNumberFormat="1" applyFont="1" applyFill="1"/>
    <xf numFmtId="164" fontId="32" fillId="0" borderId="0" xfId="27" applyNumberFormat="1" applyFont="1"/>
    <xf numFmtId="164" fontId="8" fillId="0" borderId="0" xfId="27" applyNumberFormat="1" applyFont="1"/>
    <xf numFmtId="164" fontId="38" fillId="30" borderId="0" xfId="27" applyNumberFormat="1" applyFont="1" applyFill="1"/>
    <xf numFmtId="164" fontId="10" fillId="0" borderId="0" xfId="27" applyNumberFormat="1" applyFont="1"/>
    <xf numFmtId="164" fontId="60" fillId="0" borderId="0" xfId="27" applyNumberFormat="1" applyFont="1"/>
    <xf numFmtId="164" fontId="9" fillId="0" borderId="0" xfId="27" applyNumberFormat="1" applyFont="1"/>
    <xf numFmtId="164" fontId="59" fillId="0" borderId="0" xfId="27" applyNumberFormat="1" applyFont="1"/>
    <xf numFmtId="164" fontId="62" fillId="30" borderId="0" xfId="0" applyNumberFormat="1" applyFont="1" applyFill="1"/>
    <xf numFmtId="0" fontId="52" fillId="30" borderId="0" xfId="0" applyFont="1" applyFill="1"/>
    <xf numFmtId="0" fontId="41" fillId="30" borderId="0" xfId="0" applyFont="1" applyFill="1"/>
    <xf numFmtId="0" fontId="43" fillId="30" borderId="0" xfId="0" applyFont="1" applyFill="1"/>
    <xf numFmtId="164" fontId="90" fillId="30" borderId="0" xfId="27" applyNumberFormat="1" applyFont="1" applyFill="1"/>
    <xf numFmtId="0" fontId="38" fillId="30" borderId="0" xfId="0" applyFont="1" applyFill="1"/>
    <xf numFmtId="0" fontId="116" fillId="0" borderId="53" xfId="0" applyFont="1" applyBorder="1"/>
    <xf numFmtId="0" fontId="116" fillId="30" borderId="46" xfId="0" applyFont="1" applyFill="1" applyBorder="1"/>
    <xf numFmtId="0" fontId="116" fillId="0" borderId="46" xfId="0" applyFont="1" applyBorder="1"/>
    <xf numFmtId="164" fontId="117" fillId="0" borderId="46" xfId="27" applyNumberFormat="1" applyFont="1" applyBorder="1"/>
    <xf numFmtId="0" fontId="116" fillId="0" borderId="45" xfId="0" applyFont="1" applyBorder="1"/>
    <xf numFmtId="0" fontId="10" fillId="0" borderId="0" xfId="0" applyFont="1"/>
    <xf numFmtId="0" fontId="10" fillId="30" borderId="0" xfId="0" applyFont="1" applyFill="1"/>
    <xf numFmtId="43" fontId="10" fillId="0" borderId="0" xfId="27" applyNumberFormat="1" applyFont="1"/>
    <xf numFmtId="164" fontId="10" fillId="30" borderId="0" xfId="0" applyNumberFormat="1" applyFont="1" applyFill="1"/>
    <xf numFmtId="164" fontId="9" fillId="0" borderId="0" xfId="0" applyNumberFormat="1" applyFont="1"/>
    <xf numFmtId="0" fontId="9" fillId="32" borderId="0" xfId="0" applyFont="1" applyFill="1"/>
    <xf numFmtId="0" fontId="10" fillId="32" borderId="0" xfId="0" applyFont="1" applyFill="1"/>
    <xf numFmtId="164" fontId="9" fillId="32" borderId="0" xfId="0" applyNumberFormat="1" applyFont="1" applyFill="1"/>
    <xf numFmtId="164" fontId="115" fillId="30" borderId="0" xfId="27" applyNumberFormat="1" applyFont="1" applyFill="1"/>
    <xf numFmtId="0" fontId="8" fillId="0" borderId="0" xfId="0" applyFont="1" applyAlignment="1"/>
    <xf numFmtId="0" fontId="28" fillId="0" borderId="0" xfId="0" applyFont="1" applyAlignment="1">
      <alignment horizontal="left"/>
    </xf>
    <xf numFmtId="0" fontId="9" fillId="0" borderId="0" xfId="0" applyFont="1" applyBorder="1" applyAlignment="1">
      <alignment horizontal="center"/>
    </xf>
    <xf numFmtId="0" fontId="94" fillId="24" borderId="0" xfId="0" applyFont="1" applyFill="1" applyAlignment="1">
      <alignment horizontal="center"/>
    </xf>
    <xf numFmtId="0" fontId="10" fillId="32" borderId="0" xfId="0" applyFont="1" applyFill="1" applyAlignment="1">
      <alignment horizontal="center"/>
    </xf>
    <xf numFmtId="164" fontId="8" fillId="21" borderId="10" xfId="27" applyNumberFormat="1" applyFont="1" applyFill="1" applyBorder="1"/>
    <xf numFmtId="164" fontId="97" fillId="24" borderId="10" xfId="26" applyNumberFormat="1" applyFont="1" applyFill="1" applyBorder="1" applyAlignment="1">
      <alignment wrapText="1"/>
    </xf>
    <xf numFmtId="164" fontId="100" fillId="24" borderId="10" xfId="26" applyNumberFormat="1" applyFont="1" applyFill="1" applyBorder="1" applyAlignment="1" applyProtection="1">
      <alignment vertical="center" wrapText="1"/>
    </xf>
    <xf numFmtId="164" fontId="59" fillId="0" borderId="0" xfId="0" applyNumberFormat="1" applyFont="1"/>
    <xf numFmtId="164" fontId="119" fillId="0" borderId="0" xfId="0" applyNumberFormat="1" applyFont="1"/>
    <xf numFmtId="164" fontId="80" fillId="21" borderId="0" xfId="26" applyNumberFormat="1" applyFont="1" applyFill="1" applyBorder="1"/>
    <xf numFmtId="0" fontId="32" fillId="0" borderId="0" xfId="0" applyFont="1" applyFill="1" applyBorder="1"/>
    <xf numFmtId="0" fontId="59" fillId="34" borderId="0" xfId="0" applyFont="1" applyFill="1" applyBorder="1"/>
    <xf numFmtId="0" fontId="30" fillId="0" borderId="0" xfId="0" applyFont="1"/>
    <xf numFmtId="164" fontId="9" fillId="28" borderId="37" xfId="27" applyNumberFormat="1" applyFont="1" applyFill="1" applyBorder="1"/>
    <xf numFmtId="164" fontId="59" fillId="21" borderId="0" xfId="26" applyNumberFormat="1" applyFont="1" applyFill="1" applyBorder="1" applyAlignment="1">
      <alignment horizontal="center"/>
    </xf>
    <xf numFmtId="164" fontId="10" fillId="30" borderId="10" xfId="26" applyNumberFormat="1" applyFont="1" applyFill="1" applyBorder="1" applyAlignment="1">
      <alignment wrapText="1"/>
    </xf>
    <xf numFmtId="164" fontId="9" fillId="30" borderId="10" xfId="26" applyNumberFormat="1" applyFont="1" applyFill="1" applyBorder="1" applyAlignment="1">
      <alignment wrapText="1"/>
    </xf>
    <xf numFmtId="164" fontId="36" fillId="30" borderId="10" xfId="26" applyNumberFormat="1" applyFont="1" applyFill="1" applyBorder="1" applyAlignment="1">
      <alignment wrapText="1"/>
    </xf>
    <xf numFmtId="164" fontId="60" fillId="28" borderId="0" xfId="26" applyNumberFormat="1" applyFont="1" applyFill="1"/>
    <xf numFmtId="164" fontId="59" fillId="0" borderId="0" xfId="26" applyNumberFormat="1" applyFont="1" applyBorder="1" applyAlignment="1">
      <alignment horizontal="center"/>
    </xf>
    <xf numFmtId="164" fontId="60" fillId="31" borderId="0" xfId="26" applyNumberFormat="1" applyFont="1" applyFill="1" applyBorder="1"/>
    <xf numFmtId="164" fontId="99" fillId="0" borderId="0" xfId="26" applyNumberFormat="1" applyFont="1"/>
    <xf numFmtId="164" fontId="9" fillId="30" borderId="37" xfId="27" applyNumberFormat="1" applyFont="1" applyFill="1" applyBorder="1"/>
    <xf numFmtId="0" fontId="60" fillId="0" borderId="0" xfId="0" applyFont="1" applyBorder="1"/>
    <xf numFmtId="164" fontId="9" fillId="28" borderId="0" xfId="27" applyNumberFormat="1" applyFont="1" applyFill="1" applyBorder="1"/>
    <xf numFmtId="164" fontId="9" fillId="30" borderId="0" xfId="27" applyNumberFormat="1" applyFont="1" applyFill="1" applyBorder="1"/>
    <xf numFmtId="0" fontId="0" fillId="30" borderId="0" xfId="0" applyFill="1" applyBorder="1"/>
    <xf numFmtId="0" fontId="59" fillId="30" borderId="0" xfId="0" applyFont="1" applyFill="1" applyBorder="1"/>
    <xf numFmtId="164" fontId="60" fillId="35" borderId="0" xfId="26" applyNumberFormat="1" applyFont="1" applyFill="1" applyBorder="1"/>
    <xf numFmtId="164" fontId="33" fillId="0" borderId="0" xfId="26" applyNumberFormat="1" applyFont="1" applyBorder="1" applyAlignment="1">
      <alignment horizontal="center"/>
    </xf>
    <xf numFmtId="164" fontId="77" fillId="0" borderId="0" xfId="26" applyNumberFormat="1" applyFont="1" applyBorder="1" applyAlignment="1">
      <alignment horizontal="center"/>
    </xf>
    <xf numFmtId="164" fontId="120" fillId="21" borderId="0" xfId="26" applyNumberFormat="1" applyFont="1" applyFill="1" applyBorder="1" applyAlignment="1"/>
    <xf numFmtId="164" fontId="104" fillId="24" borderId="10" xfId="26" applyNumberFormat="1" applyFont="1" applyFill="1" applyBorder="1"/>
    <xf numFmtId="164" fontId="97" fillId="21" borderId="10" xfId="26" applyNumberFormat="1" applyFont="1" applyFill="1" applyBorder="1" applyAlignment="1">
      <alignment horizontal="center"/>
    </xf>
    <xf numFmtId="164" fontId="59" fillId="34" borderId="0" xfId="26" applyNumberFormat="1" applyFont="1" applyFill="1" applyBorder="1"/>
    <xf numFmtId="0" fontId="67" fillId="33" borderId="0" xfId="0" applyFont="1" applyFill="1"/>
    <xf numFmtId="166" fontId="123" fillId="36" borderId="32" xfId="0" applyNumberFormat="1" applyFont="1" applyFill="1" applyBorder="1" applyAlignment="1">
      <alignment horizontal="left" vertical="center" wrapText="1" indent="1"/>
    </xf>
    <xf numFmtId="166" fontId="123" fillId="36" borderId="22" xfId="0" applyNumberFormat="1" applyFont="1" applyFill="1" applyBorder="1" applyAlignment="1">
      <alignment vertical="center" wrapText="1"/>
    </xf>
    <xf numFmtId="166" fontId="103" fillId="36" borderId="22" xfId="0" applyNumberFormat="1" applyFont="1" applyFill="1" applyBorder="1" applyAlignment="1">
      <alignment vertical="center" wrapText="1"/>
    </xf>
    <xf numFmtId="166" fontId="124" fillId="36" borderId="22" xfId="0" applyNumberFormat="1" applyFont="1" applyFill="1" applyBorder="1" applyAlignment="1">
      <alignment vertical="center" wrapText="1"/>
    </xf>
    <xf numFmtId="166" fontId="123" fillId="36" borderId="30" xfId="0" applyNumberFormat="1" applyFont="1" applyFill="1" applyBorder="1" applyAlignment="1">
      <alignment vertical="center" wrapText="1"/>
    </xf>
    <xf numFmtId="166" fontId="123" fillId="36" borderId="21" xfId="0" applyNumberFormat="1" applyFont="1" applyFill="1" applyBorder="1" applyAlignment="1">
      <alignment horizontal="left" vertical="center" wrapText="1" indent="1"/>
    </xf>
    <xf numFmtId="166" fontId="28" fillId="36" borderId="32" xfId="0" applyNumberFormat="1" applyFont="1" applyFill="1" applyBorder="1" applyAlignment="1">
      <alignment horizontal="left" vertical="center" wrapText="1" indent="1"/>
    </xf>
    <xf numFmtId="166" fontId="28" fillId="36" borderId="28" xfId="0" applyNumberFormat="1" applyFont="1" applyFill="1" applyBorder="1" applyAlignment="1">
      <alignment vertical="center" wrapText="1"/>
    </xf>
    <xf numFmtId="166" fontId="29" fillId="36" borderId="28" xfId="0" applyNumberFormat="1" applyFont="1" applyFill="1" applyBorder="1" applyAlignment="1">
      <alignment vertical="center" wrapText="1"/>
    </xf>
    <xf numFmtId="166" fontId="37" fillId="36" borderId="28" xfId="0" applyNumberFormat="1" applyFont="1" applyFill="1" applyBorder="1" applyAlignment="1">
      <alignment vertical="center" wrapText="1"/>
    </xf>
    <xf numFmtId="166" fontId="28" fillId="36" borderId="32" xfId="0" applyNumberFormat="1" applyFont="1" applyFill="1" applyBorder="1" applyAlignment="1">
      <alignment vertical="center" wrapText="1"/>
    </xf>
    <xf numFmtId="166" fontId="28" fillId="36" borderId="33" xfId="0" applyNumberFormat="1" applyFont="1" applyFill="1" applyBorder="1" applyAlignment="1">
      <alignment horizontal="left" vertical="center" wrapText="1" indent="1"/>
    </xf>
    <xf numFmtId="164" fontId="9" fillId="32" borderId="10" xfId="26" applyNumberFormat="1" applyFont="1" applyFill="1" applyBorder="1" applyAlignment="1">
      <alignment horizontal="left"/>
    </xf>
    <xf numFmtId="0" fontId="9" fillId="32" borderId="10" xfId="0" applyFont="1" applyFill="1" applyBorder="1"/>
    <xf numFmtId="164" fontId="53" fillId="32" borderId="10" xfId="26" applyNumberFormat="1" applyFont="1" applyFill="1" applyBorder="1"/>
    <xf numFmtId="164" fontId="9" fillId="32" borderId="10" xfId="26" applyNumberFormat="1" applyFont="1" applyFill="1" applyBorder="1"/>
    <xf numFmtId="164" fontId="57" fillId="32" borderId="10" xfId="26" applyNumberFormat="1" applyFont="1" applyFill="1" applyBorder="1"/>
    <xf numFmtId="16" fontId="9" fillId="32" borderId="10" xfId="0" applyNumberFormat="1" applyFont="1" applyFill="1" applyBorder="1" applyAlignment="1">
      <alignment horizontal="left"/>
    </xf>
    <xf numFmtId="164" fontId="56" fillId="32" borderId="10" xfId="26" applyNumberFormat="1" applyFont="1" applyFill="1" applyBorder="1"/>
    <xf numFmtId="0" fontId="9" fillId="32" borderId="10" xfId="0" applyFont="1" applyFill="1" applyBorder="1" applyAlignment="1">
      <alignment horizontal="left"/>
    </xf>
    <xf numFmtId="0" fontId="9" fillId="32" borderId="13" xfId="0" applyFont="1" applyFill="1" applyBorder="1"/>
    <xf numFmtId="164" fontId="54" fillId="32" borderId="10" xfId="26" applyNumberFormat="1" applyFont="1" applyFill="1" applyBorder="1"/>
    <xf numFmtId="164" fontId="62" fillId="32" borderId="10" xfId="26" applyNumberFormat="1" applyFont="1" applyFill="1" applyBorder="1"/>
    <xf numFmtId="164" fontId="38" fillId="32" borderId="10" xfId="26" applyNumberFormat="1" applyFont="1" applyFill="1" applyBorder="1"/>
    <xf numFmtId="164" fontId="40" fillId="32" borderId="10" xfId="26" applyNumberFormat="1" applyFont="1" applyFill="1" applyBorder="1"/>
    <xf numFmtId="0" fontId="30" fillId="32" borderId="10" xfId="0" applyFont="1" applyFill="1" applyBorder="1"/>
    <xf numFmtId="164" fontId="91" fillId="32" borderId="10" xfId="26" applyNumberFormat="1" applyFont="1" applyFill="1" applyBorder="1"/>
    <xf numFmtId="164" fontId="61" fillId="32" borderId="10" xfId="26" applyNumberFormat="1" applyFont="1" applyFill="1" applyBorder="1"/>
    <xf numFmtId="164" fontId="68" fillId="32" borderId="10" xfId="26" applyNumberFormat="1" applyFont="1" applyFill="1" applyBorder="1"/>
    <xf numFmtId="164" fontId="47" fillId="32" borderId="10" xfId="26" applyNumberFormat="1" applyFont="1" applyFill="1" applyBorder="1"/>
    <xf numFmtId="0" fontId="47" fillId="32" borderId="10" xfId="0" applyFont="1" applyFill="1" applyBorder="1"/>
    <xf numFmtId="164" fontId="125" fillId="21" borderId="10" xfId="26" applyNumberFormat="1" applyFont="1" applyFill="1" applyBorder="1"/>
    <xf numFmtId="0" fontId="126" fillId="0" borderId="0" xfId="0" applyFont="1"/>
    <xf numFmtId="166" fontId="30" fillId="24" borderId="14" xfId="0" applyNumberFormat="1" applyFont="1" applyFill="1" applyBorder="1" applyAlignment="1" applyProtection="1">
      <alignment vertical="center" wrapText="1"/>
      <protection locked="0"/>
    </xf>
    <xf numFmtId="166" fontId="29" fillId="24" borderId="22" xfId="0" applyNumberFormat="1" applyFont="1" applyFill="1" applyBorder="1" applyAlignment="1" applyProtection="1">
      <alignment horizontal="right" vertical="center" wrapText="1"/>
    </xf>
    <xf numFmtId="166" fontId="37" fillId="36" borderId="22" xfId="0" applyNumberFormat="1" applyFont="1" applyFill="1" applyBorder="1" applyAlignment="1">
      <alignment vertical="center" wrapText="1"/>
    </xf>
    <xf numFmtId="166" fontId="29" fillId="0" borderId="22" xfId="0" applyNumberFormat="1" applyFont="1" applyFill="1" applyBorder="1" applyAlignment="1" applyProtection="1">
      <alignment horizontal="right" vertical="center" wrapText="1"/>
    </xf>
    <xf numFmtId="164" fontId="127" fillId="31" borderId="13" xfId="0" applyNumberFormat="1" applyFont="1" applyFill="1" applyBorder="1"/>
    <xf numFmtId="164" fontId="0" fillId="0" borderId="10" xfId="26" applyNumberFormat="1" applyFont="1" applyBorder="1"/>
    <xf numFmtId="164" fontId="67" fillId="31" borderId="10" xfId="26" applyNumberFormat="1" applyFont="1" applyFill="1" applyBorder="1"/>
    <xf numFmtId="164" fontId="67" fillId="0" borderId="10" xfId="26" applyNumberFormat="1" applyFont="1" applyBorder="1"/>
    <xf numFmtId="164" fontId="128" fillId="31" borderId="10" xfId="27" applyNumberFormat="1" applyFont="1" applyFill="1" applyBorder="1"/>
    <xf numFmtId="164" fontId="128" fillId="31" borderId="13" xfId="0" applyNumberFormat="1" applyFont="1" applyFill="1" applyBorder="1"/>
    <xf numFmtId="0" fontId="9" fillId="22" borderId="10" xfId="0" applyFont="1" applyFill="1" applyBorder="1" applyAlignment="1">
      <alignment horizontal="center"/>
    </xf>
    <xf numFmtId="0" fontId="9" fillId="24" borderId="10" xfId="0" applyFont="1" applyFill="1" applyBorder="1" applyAlignment="1">
      <alignment horizontal="center"/>
    </xf>
    <xf numFmtId="0" fontId="30" fillId="24" borderId="14" xfId="0" applyFont="1" applyFill="1" applyBorder="1" applyAlignment="1">
      <alignment horizontal="center"/>
    </xf>
    <xf numFmtId="0" fontId="30" fillId="24" borderId="16" xfId="0" applyFont="1" applyFill="1" applyBorder="1" applyAlignment="1">
      <alignment horizontal="center"/>
    </xf>
    <xf numFmtId="164" fontId="102" fillId="24" borderId="10" xfId="26" applyNumberFormat="1" applyFont="1" applyFill="1" applyBorder="1"/>
    <xf numFmtId="164" fontId="104" fillId="24" borderId="10" xfId="26" applyNumberFormat="1" applyFont="1" applyFill="1" applyBorder="1" applyAlignment="1">
      <alignment horizontal="center"/>
    </xf>
    <xf numFmtId="164" fontId="105" fillId="24" borderId="10" xfId="26" applyNumberFormat="1" applyFont="1" applyFill="1" applyBorder="1" applyAlignment="1">
      <alignment horizontal="center"/>
    </xf>
    <xf numFmtId="165" fontId="9" fillId="24" borderId="16" xfId="27" applyNumberFormat="1" applyFont="1" applyFill="1" applyBorder="1" applyAlignment="1">
      <alignment horizontal="center"/>
    </xf>
    <xf numFmtId="165" fontId="9" fillId="24" borderId="14" xfId="27" applyNumberFormat="1" applyFont="1" applyFill="1" applyBorder="1" applyAlignment="1">
      <alignment horizontal="center"/>
    </xf>
    <xf numFmtId="164" fontId="10" fillId="29" borderId="15" xfId="27" applyNumberFormat="1" applyFont="1" applyFill="1" applyBorder="1"/>
    <xf numFmtId="164" fontId="9" fillId="32" borderId="10" xfId="26" applyNumberFormat="1" applyFont="1" applyFill="1" applyBorder="1" applyAlignment="1">
      <alignment horizontal="center"/>
    </xf>
    <xf numFmtId="164" fontId="9" fillId="29" borderId="15" xfId="27" applyNumberFormat="1" applyFont="1" applyFill="1" applyBorder="1"/>
    <xf numFmtId="166" fontId="9" fillId="24" borderId="14" xfId="0" applyNumberFormat="1" applyFont="1" applyFill="1" applyBorder="1" applyAlignment="1" applyProtection="1">
      <alignment horizontal="center" vertical="center" wrapText="1"/>
      <protection locked="0"/>
    </xf>
    <xf numFmtId="166" fontId="28" fillId="24" borderId="14" xfId="0" applyNumberFormat="1" applyFont="1" applyFill="1" applyBorder="1" applyAlignment="1">
      <alignment horizontal="center" vertical="center" wrapText="1"/>
    </xf>
    <xf numFmtId="0" fontId="9" fillId="28" borderId="15" xfId="0" applyFont="1" applyFill="1" applyBorder="1" applyAlignment="1">
      <alignment horizontal="center"/>
    </xf>
    <xf numFmtId="0" fontId="9" fillId="22" borderId="41" xfId="0" applyFont="1" applyFill="1" applyBorder="1" applyAlignment="1">
      <alignment horizontal="center"/>
    </xf>
    <xf numFmtId="164" fontId="121" fillId="24" borderId="10" xfId="26" applyNumberFormat="1" applyFont="1" applyFill="1" applyBorder="1" applyAlignment="1">
      <alignment wrapText="1"/>
    </xf>
    <xf numFmtId="0" fontId="40" fillId="0" borderId="10" xfId="0" applyFont="1" applyBorder="1" applyAlignment="1">
      <alignment horizontal="center"/>
    </xf>
    <xf numFmtId="0" fontId="38" fillId="0" borderId="10" xfId="0" applyFont="1" applyBorder="1" applyAlignment="1">
      <alignment horizontal="center"/>
    </xf>
    <xf numFmtId="0" fontId="38" fillId="26" borderId="10" xfId="0" applyFont="1" applyFill="1" applyBorder="1" applyAlignment="1">
      <alignment horizontal="center"/>
    </xf>
    <xf numFmtId="0" fontId="40" fillId="24" borderId="10" xfId="0" applyFont="1" applyFill="1" applyBorder="1"/>
    <xf numFmtId="0" fontId="5" fillId="0" borderId="10" xfId="0" applyFont="1" applyBorder="1" applyAlignment="1">
      <alignment horizontal="center"/>
    </xf>
    <xf numFmtId="0" fontId="40" fillId="26" borderId="10" xfId="0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164" fontId="62" fillId="0" borderId="14" xfId="26" applyNumberFormat="1" applyFont="1" applyBorder="1" applyAlignment="1">
      <alignment horizontal="center"/>
    </xf>
    <xf numFmtId="0" fontId="4" fillId="21" borderId="10" xfId="0" applyFont="1" applyFill="1" applyBorder="1"/>
    <xf numFmtId="0" fontId="4" fillId="20" borderId="10" xfId="0" applyFont="1" applyFill="1" applyBorder="1"/>
    <xf numFmtId="0" fontId="40" fillId="0" borderId="14" xfId="0" applyFont="1" applyBorder="1" applyAlignment="1">
      <alignment horizontal="center"/>
    </xf>
    <xf numFmtId="0" fontId="4" fillId="26" borderId="10" xfId="0" applyFont="1" applyFill="1" applyBorder="1"/>
    <xf numFmtId="0" fontId="40" fillId="26" borderId="10" xfId="0" applyFont="1" applyFill="1" applyBorder="1"/>
    <xf numFmtId="165" fontId="9" fillId="24" borderId="10" xfId="27" applyNumberFormat="1" applyFont="1" applyFill="1" applyBorder="1" applyAlignment="1">
      <alignment horizontal="center"/>
    </xf>
    <xf numFmtId="165" fontId="9" fillId="24" borderId="10" xfId="27" applyNumberFormat="1" applyFont="1" applyFill="1" applyBorder="1" applyAlignment="1">
      <alignment horizontal="center"/>
    </xf>
    <xf numFmtId="164" fontId="33" fillId="0" borderId="16" xfId="26" applyNumberFormat="1" applyFont="1" applyBorder="1" applyAlignment="1">
      <alignment horizontal="center"/>
    </xf>
    <xf numFmtId="0" fontId="38" fillId="0" borderId="16" xfId="0" applyFont="1" applyFill="1" applyBorder="1" applyAlignment="1">
      <alignment horizontal="center"/>
    </xf>
    <xf numFmtId="164" fontId="62" fillId="0" borderId="10" xfId="41" applyNumberFormat="1" applyFont="1" applyBorder="1"/>
    <xf numFmtId="164" fontId="62" fillId="21" borderId="10" xfId="41" applyNumberFormat="1" applyFont="1" applyFill="1" applyBorder="1"/>
    <xf numFmtId="164" fontId="38" fillId="22" borderId="10" xfId="41" applyNumberFormat="1" applyFont="1" applyFill="1" applyBorder="1"/>
    <xf numFmtId="164" fontId="131" fillId="21" borderId="10" xfId="41" applyNumberFormat="1" applyFont="1" applyFill="1" applyBorder="1"/>
    <xf numFmtId="0" fontId="4" fillId="24" borderId="10" xfId="0" applyFont="1" applyFill="1" applyBorder="1"/>
    <xf numFmtId="0" fontId="38" fillId="24" borderId="10" xfId="0" applyFont="1" applyFill="1" applyBorder="1" applyAlignment="1">
      <alignment horizontal="center"/>
    </xf>
    <xf numFmtId="164" fontId="38" fillId="24" borderId="10" xfId="41" applyNumberFormat="1" applyFont="1" applyFill="1" applyBorder="1"/>
    <xf numFmtId="164" fontId="62" fillId="24" borderId="10" xfId="41" applyNumberFormat="1" applyFont="1" applyFill="1" applyBorder="1"/>
    <xf numFmtId="164" fontId="67" fillId="0" borderId="0" xfId="0" applyNumberFormat="1" applyFont="1"/>
    <xf numFmtId="164" fontId="38" fillId="26" borderId="10" xfId="41" applyNumberFormat="1" applyFont="1" applyFill="1" applyBorder="1"/>
    <xf numFmtId="164" fontId="62" fillId="0" borderId="14" xfId="41" applyNumberFormat="1" applyFont="1" applyBorder="1"/>
    <xf numFmtId="164" fontId="62" fillId="0" borderId="14" xfId="41" applyNumberFormat="1" applyFont="1" applyBorder="1" applyAlignment="1">
      <alignment horizontal="center"/>
    </xf>
    <xf numFmtId="164" fontId="131" fillId="21" borderId="14" xfId="41" applyNumberFormat="1" applyFont="1" applyFill="1" applyBorder="1" applyAlignment="1">
      <alignment horizontal="center"/>
    </xf>
    <xf numFmtId="0" fontId="132" fillId="0" borderId="14" xfId="0" applyFont="1" applyBorder="1" applyAlignment="1">
      <alignment horizontal="center"/>
    </xf>
    <xf numFmtId="164" fontId="30" fillId="20" borderId="10" xfId="41" applyNumberFormat="1" applyFont="1" applyFill="1" applyBorder="1" applyAlignment="1">
      <alignment horizontal="center"/>
    </xf>
    <xf numFmtId="164" fontId="38" fillId="20" borderId="10" xfId="41" applyNumberFormat="1" applyFont="1" applyFill="1" applyBorder="1"/>
    <xf numFmtId="164" fontId="70" fillId="21" borderId="14" xfId="41" applyNumberFormat="1" applyFont="1" applyFill="1" applyBorder="1" applyAlignment="1">
      <alignment horizontal="center"/>
    </xf>
    <xf numFmtId="164" fontId="62" fillId="21" borderId="14" xfId="41" applyNumberFormat="1" applyFont="1" applyFill="1" applyBorder="1" applyAlignment="1">
      <alignment horizontal="center"/>
    </xf>
    <xf numFmtId="164" fontId="80" fillId="21" borderId="14" xfId="41" applyNumberFormat="1" applyFont="1" applyFill="1" applyBorder="1" applyAlignment="1">
      <alignment horizontal="center"/>
    </xf>
    <xf numFmtId="164" fontId="62" fillId="26" borderId="10" xfId="41" applyNumberFormat="1" applyFont="1" applyFill="1" applyBorder="1"/>
    <xf numFmtId="164" fontId="28" fillId="21" borderId="10" xfId="41" applyNumberFormat="1" applyFont="1" applyFill="1" applyBorder="1"/>
    <xf numFmtId="164" fontId="133" fillId="21" borderId="10" xfId="26" applyNumberFormat="1" applyFont="1" applyFill="1" applyBorder="1"/>
    <xf numFmtId="164" fontId="134" fillId="21" borderId="10" xfId="26" applyNumberFormat="1" applyFont="1" applyFill="1" applyBorder="1"/>
    <xf numFmtId="164" fontId="48" fillId="21" borderId="10" xfId="26" applyNumberFormat="1" applyFont="1" applyFill="1" applyBorder="1"/>
    <xf numFmtId="164" fontId="29" fillId="21" borderId="10" xfId="41" applyNumberFormat="1" applyFont="1" applyFill="1" applyBorder="1"/>
    <xf numFmtId="164" fontId="130" fillId="21" borderId="10" xfId="41" applyNumberFormat="1" applyFont="1" applyFill="1" applyBorder="1"/>
    <xf numFmtId="0" fontId="135" fillId="0" borderId="0" xfId="0" applyFont="1"/>
    <xf numFmtId="164" fontId="43" fillId="21" borderId="10" xfId="26" applyNumberFormat="1" applyFont="1" applyFill="1" applyBorder="1"/>
    <xf numFmtId="164" fontId="133" fillId="21" borderId="10" xfId="41" applyNumberFormat="1" applyFont="1" applyFill="1" applyBorder="1"/>
    <xf numFmtId="0" fontId="136" fillId="0" borderId="10" xfId="0" applyFont="1" applyBorder="1"/>
    <xf numFmtId="0" fontId="130" fillId="0" borderId="13" xfId="0" applyFont="1" applyFill="1" applyBorder="1"/>
    <xf numFmtId="164" fontId="36" fillId="21" borderId="10" xfId="26" applyNumberFormat="1" applyFont="1" applyFill="1" applyBorder="1"/>
    <xf numFmtId="164" fontId="41" fillId="21" borderId="10" xfId="26" applyNumberFormat="1" applyFont="1" applyFill="1" applyBorder="1"/>
    <xf numFmtId="164" fontId="134" fillId="21" borderId="10" xfId="41" applyNumberFormat="1" applyFont="1" applyFill="1" applyBorder="1"/>
    <xf numFmtId="166" fontId="10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30" borderId="10" xfId="26" applyNumberFormat="1" applyFont="1" applyFill="1" applyBorder="1"/>
    <xf numFmtId="164" fontId="101" fillId="30" borderId="10" xfId="26" applyNumberFormat="1" applyFont="1" applyFill="1" applyBorder="1"/>
    <xf numFmtId="0" fontId="10" fillId="0" borderId="16" xfId="0" applyFont="1" applyFill="1" applyBorder="1"/>
    <xf numFmtId="164" fontId="31" fillId="30" borderId="10" xfId="26" applyNumberFormat="1" applyFont="1" applyFill="1" applyBorder="1" applyAlignment="1" applyProtection="1">
      <alignment vertical="center" wrapText="1"/>
    </xf>
    <xf numFmtId="166" fontId="10" fillId="0" borderId="13" xfId="0" applyNumberFormat="1" applyFont="1" applyFill="1" applyBorder="1" applyAlignment="1">
      <alignment horizontal="left" vertical="center" wrapText="1"/>
    </xf>
    <xf numFmtId="3" fontId="74" fillId="0" borderId="10" xfId="0" applyNumberFormat="1" applyFont="1" applyBorder="1"/>
    <xf numFmtId="164" fontId="118" fillId="30" borderId="10" xfId="34" applyNumberFormat="1" applyFont="1" applyFill="1" applyBorder="1"/>
    <xf numFmtId="164" fontId="130" fillId="21" borderId="10" xfId="34" applyNumberFormat="1" applyFont="1" applyFill="1" applyBorder="1"/>
    <xf numFmtId="0" fontId="10" fillId="21" borderId="10" xfId="34" applyFont="1" applyFill="1" applyBorder="1" applyAlignment="1">
      <alignment wrapText="1"/>
    </xf>
    <xf numFmtId="164" fontId="10" fillId="30" borderId="10" xfId="34" applyNumberFormat="1" applyFont="1" applyFill="1" applyBorder="1"/>
    <xf numFmtId="164" fontId="32" fillId="24" borderId="20" xfId="27" applyNumberFormat="1" applyFont="1" applyFill="1" applyBorder="1"/>
    <xf numFmtId="164" fontId="32" fillId="21" borderId="20" xfId="27" applyNumberFormat="1" applyFont="1" applyFill="1" applyBorder="1"/>
    <xf numFmtId="164" fontId="8" fillId="24" borderId="20" xfId="27" applyNumberFormat="1" applyFont="1" applyFill="1" applyBorder="1"/>
    <xf numFmtId="164" fontId="8" fillId="28" borderId="20" xfId="27" applyNumberFormat="1" applyFont="1" applyFill="1" applyBorder="1"/>
    <xf numFmtId="164" fontId="32" fillId="28" borderId="20" xfId="27" applyNumberFormat="1" applyFont="1" applyFill="1" applyBorder="1"/>
    <xf numFmtId="164" fontId="8" fillId="28" borderId="20" xfId="26" applyNumberFormat="1" applyFont="1" applyFill="1" applyBorder="1"/>
    <xf numFmtId="164" fontId="8" fillId="21" borderId="20" xfId="26" applyNumberFormat="1" applyFont="1" applyFill="1" applyBorder="1"/>
    <xf numFmtId="164" fontId="32" fillId="21" borderId="20" xfId="26" applyNumberFormat="1" applyFont="1" applyFill="1" applyBorder="1"/>
    <xf numFmtId="164" fontId="32" fillId="24" borderId="20" xfId="26" applyNumberFormat="1" applyFont="1" applyFill="1" applyBorder="1"/>
    <xf numFmtId="164" fontId="45" fillId="21" borderId="20" xfId="26" applyNumberFormat="1" applyFont="1" applyFill="1" applyBorder="1"/>
    <xf numFmtId="164" fontId="8" fillId="24" borderId="50" xfId="26" applyNumberFormat="1" applyFont="1" applyFill="1" applyBorder="1"/>
    <xf numFmtId="164" fontId="8" fillId="24" borderId="20" xfId="26" applyNumberFormat="1" applyFont="1" applyFill="1" applyBorder="1"/>
    <xf numFmtId="164" fontId="32" fillId="28" borderId="20" xfId="26" applyNumberFormat="1" applyFont="1" applyFill="1" applyBorder="1"/>
    <xf numFmtId="164" fontId="8" fillId="29" borderId="50" xfId="26" applyNumberFormat="1" applyFont="1" applyFill="1" applyBorder="1"/>
    <xf numFmtId="0" fontId="32" fillId="24" borderId="25" xfId="0" applyFont="1" applyFill="1" applyBorder="1" applyAlignment="1"/>
    <xf numFmtId="164" fontId="45" fillId="21" borderId="20" xfId="27" applyNumberFormat="1" applyFont="1" applyFill="1" applyBorder="1"/>
    <xf numFmtId="164" fontId="8" fillId="29" borderId="50" xfId="27" applyNumberFormat="1" applyFont="1" applyFill="1" applyBorder="1"/>
    <xf numFmtId="0" fontId="0" fillId="0" borderId="0" xfId="0" applyFont="1"/>
    <xf numFmtId="164" fontId="8" fillId="25" borderId="10" xfId="27" applyNumberFormat="1" applyFont="1" applyFill="1" applyBorder="1"/>
    <xf numFmtId="0" fontId="32" fillId="24" borderId="48" xfId="0" applyFont="1" applyFill="1" applyBorder="1" applyAlignment="1"/>
    <xf numFmtId="164" fontId="8" fillId="25" borderId="10" xfId="26" applyNumberFormat="1" applyFont="1" applyFill="1" applyBorder="1"/>
    <xf numFmtId="0" fontId="8" fillId="24" borderId="20" xfId="0" applyFont="1" applyFill="1" applyBorder="1" applyAlignment="1">
      <alignment horizontal="center" vertical="center"/>
    </xf>
    <xf numFmtId="166" fontId="28" fillId="24" borderId="14" xfId="0" applyNumberFormat="1" applyFont="1" applyFill="1" applyBorder="1" applyAlignment="1">
      <alignment horizontal="center" vertical="center" wrapText="1"/>
    </xf>
    <xf numFmtId="0" fontId="9" fillId="22" borderId="10" xfId="0" applyFont="1" applyFill="1" applyBorder="1" applyAlignment="1">
      <alignment horizontal="center"/>
    </xf>
    <xf numFmtId="164" fontId="137" fillId="21" borderId="20" xfId="27" applyNumberFormat="1" applyFont="1" applyFill="1" applyBorder="1"/>
    <xf numFmtId="164" fontId="137" fillId="21" borderId="20" xfId="26" applyNumberFormat="1" applyFont="1" applyFill="1" applyBorder="1"/>
    <xf numFmtId="164" fontId="138" fillId="21" borderId="20" xfId="27" applyNumberFormat="1" applyFont="1" applyFill="1" applyBorder="1"/>
    <xf numFmtId="164" fontId="9" fillId="22" borderId="10" xfId="26" applyNumberFormat="1" applyFont="1" applyFill="1" applyBorder="1" applyAlignment="1">
      <alignment horizontal="center" vertical="center"/>
    </xf>
    <xf numFmtId="0" fontId="30" fillId="22" borderId="14" xfId="0" applyFont="1" applyFill="1" applyBorder="1" applyAlignment="1">
      <alignment horizontal="center" vertical="center"/>
    </xf>
    <xf numFmtId="0" fontId="30" fillId="24" borderId="37" xfId="0" applyFont="1" applyFill="1" applyBorder="1" applyAlignment="1">
      <alignment horizontal="center"/>
    </xf>
    <xf numFmtId="0" fontId="30" fillId="24" borderId="40" xfId="0" applyFont="1" applyFill="1" applyBorder="1" applyAlignment="1">
      <alignment horizontal="center"/>
    </xf>
    <xf numFmtId="164" fontId="37" fillId="24" borderId="11" xfId="27" applyNumberFormat="1" applyFont="1" applyFill="1" applyBorder="1"/>
    <xf numFmtId="164" fontId="30" fillId="24" borderId="11" xfId="27" applyNumberFormat="1" applyFont="1" applyFill="1" applyBorder="1"/>
    <xf numFmtId="164" fontId="30" fillId="28" borderId="11" xfId="27" applyNumberFormat="1" applyFont="1" applyFill="1" applyBorder="1"/>
    <xf numFmtId="164" fontId="28" fillId="24" borderId="11" xfId="27" applyNumberFormat="1" applyFont="1" applyFill="1" applyBorder="1"/>
    <xf numFmtId="164" fontId="29" fillId="24" borderId="11" xfId="27" applyNumberFormat="1" applyFont="1" applyFill="1" applyBorder="1"/>
    <xf numFmtId="164" fontId="30" fillId="29" borderId="57" xfId="27" applyNumberFormat="1" applyFont="1" applyFill="1" applyBorder="1"/>
    <xf numFmtId="164" fontId="9" fillId="24" borderId="11" xfId="27" applyNumberFormat="1" applyFont="1" applyFill="1" applyBorder="1"/>
    <xf numFmtId="165" fontId="30" fillId="25" borderId="11" xfId="27" applyNumberFormat="1" applyFont="1" applyFill="1" applyBorder="1"/>
    <xf numFmtId="0" fontId="32" fillId="24" borderId="10" xfId="0" applyFont="1" applyFill="1" applyBorder="1" applyAlignment="1"/>
    <xf numFmtId="0" fontId="32" fillId="24" borderId="10" xfId="0" applyFont="1" applyFill="1" applyBorder="1" applyAlignment="1">
      <alignment horizontal="center"/>
    </xf>
    <xf numFmtId="0" fontId="8" fillId="24" borderId="10" xfId="0" applyFont="1" applyFill="1" applyBorder="1" applyAlignment="1">
      <alignment horizontal="center"/>
    </xf>
    <xf numFmtId="164" fontId="8" fillId="21" borderId="10" xfId="27" applyNumberFormat="1" applyFont="1" applyFill="1" applyBorder="1" applyAlignment="1">
      <alignment horizontal="center"/>
    </xf>
    <xf numFmtId="164" fontId="32" fillId="24" borderId="10" xfId="27" applyNumberFormat="1" applyFont="1" applyFill="1" applyBorder="1"/>
    <xf numFmtId="164" fontId="32" fillId="24" borderId="10" xfId="27" applyNumberFormat="1" applyFont="1" applyFill="1" applyBorder="1" applyAlignment="1">
      <alignment horizontal="center"/>
    </xf>
    <xf numFmtId="164" fontId="32" fillId="21" borderId="10" xfId="27" applyNumberFormat="1" applyFont="1" applyFill="1" applyBorder="1"/>
    <xf numFmtId="164" fontId="32" fillId="21" borderId="10" xfId="27" applyNumberFormat="1" applyFont="1" applyFill="1" applyBorder="1" applyAlignment="1">
      <alignment horizontal="center"/>
    </xf>
    <xf numFmtId="164" fontId="8" fillId="24" borderId="10" xfId="27" applyNumberFormat="1" applyFont="1" applyFill="1" applyBorder="1"/>
    <xf numFmtId="164" fontId="8" fillId="24" borderId="10" xfId="27" applyNumberFormat="1" applyFont="1" applyFill="1" applyBorder="1" applyAlignment="1">
      <alignment horizontal="center"/>
    </xf>
    <xf numFmtId="164" fontId="8" fillId="28" borderId="10" xfId="27" applyNumberFormat="1" applyFont="1" applyFill="1" applyBorder="1"/>
    <xf numFmtId="164" fontId="8" fillId="28" borderId="10" xfId="27" applyNumberFormat="1" applyFont="1" applyFill="1" applyBorder="1" applyAlignment="1">
      <alignment horizontal="center"/>
    </xf>
    <xf numFmtId="164" fontId="45" fillId="21" borderId="10" xfId="27" applyNumberFormat="1" applyFont="1" applyFill="1" applyBorder="1"/>
    <xf numFmtId="164" fontId="45" fillId="21" borderId="10" xfId="27" applyNumberFormat="1" applyFont="1" applyFill="1" applyBorder="1" applyAlignment="1">
      <alignment horizontal="center"/>
    </xf>
    <xf numFmtId="164" fontId="8" fillId="29" borderId="10" xfId="27" applyNumberFormat="1" applyFont="1" applyFill="1" applyBorder="1"/>
    <xf numFmtId="164" fontId="8" fillId="29" borderId="10" xfId="27" applyNumberFormat="1" applyFont="1" applyFill="1" applyBorder="1" applyAlignment="1">
      <alignment horizontal="center"/>
    </xf>
    <xf numFmtId="0" fontId="0" fillId="0" borderId="10" xfId="0" applyFont="1" applyBorder="1"/>
    <xf numFmtId="0" fontId="0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49" fontId="139" fillId="0" borderId="0" xfId="0" applyNumberFormat="1" applyFont="1" applyAlignment="1">
      <alignment horizontal="center"/>
    </xf>
    <xf numFmtId="0" fontId="126" fillId="0" borderId="0" xfId="0" applyFont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130" fillId="0" borderId="13" xfId="0" applyFont="1" applyBorder="1"/>
    <xf numFmtId="164" fontId="60" fillId="21" borderId="10" xfId="26" applyNumberFormat="1" applyFont="1" applyFill="1" applyBorder="1" applyAlignment="1">
      <alignment horizontal="center"/>
    </xf>
    <xf numFmtId="164" fontId="60" fillId="24" borderId="10" xfId="26" applyNumberFormat="1" applyFont="1" applyFill="1" applyBorder="1" applyAlignment="1">
      <alignment horizontal="center"/>
    </xf>
    <xf numFmtId="16" fontId="60" fillId="24" borderId="10" xfId="0" applyNumberFormat="1" applyFont="1" applyFill="1" applyBorder="1" applyAlignment="1">
      <alignment horizontal="center"/>
    </xf>
    <xf numFmtId="0" fontId="59" fillId="0" borderId="10" xfId="0" applyFont="1" applyBorder="1" applyAlignment="1">
      <alignment horizontal="center"/>
    </xf>
    <xf numFmtId="0" fontId="60" fillId="24" borderId="10" xfId="0" applyFont="1" applyFill="1" applyBorder="1" applyAlignment="1">
      <alignment horizontal="center"/>
    </xf>
    <xf numFmtId="0" fontId="59" fillId="24" borderId="10" xfId="0" applyFont="1" applyFill="1" applyBorder="1" applyAlignment="1">
      <alignment horizontal="center"/>
    </xf>
    <xf numFmtId="0" fontId="122" fillId="36" borderId="10" xfId="0" applyFont="1" applyFill="1" applyBorder="1" applyAlignment="1">
      <alignment horizontal="center"/>
    </xf>
    <xf numFmtId="16" fontId="60" fillId="21" borderId="10" xfId="0" applyNumberFormat="1" applyFont="1" applyFill="1" applyBorder="1" applyAlignment="1">
      <alignment horizontal="center"/>
    </xf>
    <xf numFmtId="0" fontId="59" fillId="23" borderId="10" xfId="0" applyFont="1" applyFill="1" applyBorder="1" applyAlignment="1">
      <alignment horizontal="center"/>
    </xf>
    <xf numFmtId="164" fontId="129" fillId="24" borderId="10" xfId="26" applyNumberFormat="1" applyFont="1" applyFill="1" applyBorder="1" applyAlignment="1">
      <alignment wrapText="1"/>
    </xf>
    <xf numFmtId="164" fontId="140" fillId="28" borderId="10" xfId="26" applyNumberFormat="1" applyFont="1" applyFill="1" applyBorder="1"/>
    <xf numFmtId="164" fontId="140" fillId="24" borderId="10" xfId="26" applyNumberFormat="1" applyFont="1" applyFill="1" applyBorder="1"/>
    <xf numFmtId="164" fontId="129" fillId="24" borderId="10" xfId="26" applyNumberFormat="1" applyFont="1" applyFill="1" applyBorder="1"/>
    <xf numFmtId="0" fontId="141" fillId="0" borderId="0" xfId="42"/>
    <xf numFmtId="0" fontId="142" fillId="0" borderId="0" xfId="42" applyFont="1"/>
    <xf numFmtId="0" fontId="143" fillId="0" borderId="0" xfId="42" applyFont="1"/>
    <xf numFmtId="0" fontId="142" fillId="0" borderId="10" xfId="42" applyFont="1" applyBorder="1" applyAlignment="1">
      <alignment horizontal="center" vertical="center"/>
    </xf>
    <xf numFmtId="0" fontId="142" fillId="0" borderId="13" xfId="42" applyFont="1" applyBorder="1" applyAlignment="1">
      <alignment horizontal="center" vertical="center"/>
    </xf>
    <xf numFmtId="3" fontId="143" fillId="0" borderId="10" xfId="42" applyNumberFormat="1" applyFont="1" applyBorder="1" applyAlignment="1">
      <alignment horizontal="center"/>
    </xf>
    <xf numFmtId="3" fontId="143" fillId="0" borderId="13" xfId="42" applyNumberFormat="1" applyFont="1" applyBorder="1" applyAlignment="1">
      <alignment horizontal="center"/>
    </xf>
    <xf numFmtId="3" fontId="142" fillId="0" borderId="10" xfId="42" applyNumberFormat="1" applyFont="1" applyBorder="1" applyAlignment="1">
      <alignment horizontal="center"/>
    </xf>
    <xf numFmtId="3" fontId="143" fillId="0" borderId="10" xfId="42" applyNumberFormat="1" applyFont="1" applyBorder="1" applyAlignment="1"/>
    <xf numFmtId="3" fontId="142" fillId="33" borderId="10" xfId="42" applyNumberFormat="1" applyFont="1" applyFill="1" applyBorder="1" applyAlignment="1">
      <alignment horizontal="center"/>
    </xf>
    <xf numFmtId="3" fontId="142" fillId="33" borderId="59" xfId="42" applyNumberFormat="1" applyFont="1" applyFill="1" applyBorder="1" applyAlignment="1">
      <alignment horizontal="center"/>
    </xf>
    <xf numFmtId="3" fontId="142" fillId="33" borderId="13" xfId="42" applyNumberFormat="1" applyFont="1" applyFill="1" applyBorder="1" applyAlignment="1">
      <alignment horizontal="center"/>
    </xf>
    <xf numFmtId="3" fontId="143" fillId="33" borderId="10" xfId="42" applyNumberFormat="1" applyFont="1" applyFill="1" applyBorder="1" applyAlignment="1"/>
    <xf numFmtId="166" fontId="29" fillId="0" borderId="19" xfId="42" applyNumberFormat="1" applyFont="1" applyFill="1" applyBorder="1" applyAlignment="1" applyProtection="1">
      <alignment horizontal="left" vertical="center"/>
      <protection locked="0"/>
    </xf>
    <xf numFmtId="3" fontId="141" fillId="0" borderId="0" xfId="42" applyNumberFormat="1"/>
    <xf numFmtId="0" fontId="142" fillId="38" borderId="10" xfId="42" applyFont="1" applyFill="1" applyBorder="1" applyAlignment="1">
      <alignment horizontal="center" vertical="center"/>
    </xf>
    <xf numFmtId="3" fontId="142" fillId="38" borderId="10" xfId="42" applyNumberFormat="1" applyFont="1" applyFill="1" applyBorder="1" applyAlignment="1">
      <alignment horizontal="center"/>
    </xf>
    <xf numFmtId="0" fontId="142" fillId="38" borderId="59" xfId="42" applyFont="1" applyFill="1" applyBorder="1" applyAlignment="1">
      <alignment horizontal="center" vertical="center"/>
    </xf>
    <xf numFmtId="3" fontId="142" fillId="38" borderId="59" xfId="42" applyNumberFormat="1" applyFont="1" applyFill="1" applyBorder="1" applyAlignment="1">
      <alignment horizontal="center"/>
    </xf>
    <xf numFmtId="0" fontId="143" fillId="0" borderId="60" xfId="42" applyFont="1" applyBorder="1"/>
    <xf numFmtId="0" fontId="143" fillId="0" borderId="19" xfId="42" applyFont="1" applyBorder="1"/>
    <xf numFmtId="0" fontId="142" fillId="0" borderId="20" xfId="42" applyFont="1" applyBorder="1" applyAlignment="1">
      <alignment horizontal="center" vertical="center"/>
    </xf>
    <xf numFmtId="3" fontId="143" fillId="0" borderId="20" xfId="42" applyNumberFormat="1" applyFont="1" applyBorder="1" applyAlignment="1"/>
    <xf numFmtId="0" fontId="142" fillId="33" borderId="19" xfId="42" applyFont="1" applyFill="1" applyBorder="1" applyAlignment="1">
      <alignment wrapText="1"/>
    </xf>
    <xf numFmtId="3" fontId="143" fillId="33" borderId="20" xfId="42" applyNumberFormat="1" applyFont="1" applyFill="1" applyBorder="1" applyAlignment="1"/>
    <xf numFmtId="0" fontId="142" fillId="33" borderId="19" xfId="42" applyFont="1" applyFill="1" applyBorder="1"/>
    <xf numFmtId="0" fontId="144" fillId="37" borderId="49" xfId="42" applyFont="1" applyFill="1" applyBorder="1"/>
    <xf numFmtId="3" fontId="144" fillId="37" borderId="35" xfId="42" applyNumberFormat="1" applyFont="1" applyFill="1" applyBorder="1"/>
    <xf numFmtId="3" fontId="144" fillId="37" borderId="63" xfId="42" applyNumberFormat="1" applyFont="1" applyFill="1" applyBorder="1"/>
    <xf numFmtId="3" fontId="144" fillId="37" borderId="34" xfId="42" applyNumberFormat="1" applyFont="1" applyFill="1" applyBorder="1"/>
    <xf numFmtId="3" fontId="145" fillId="37" borderId="35" xfId="42" applyNumberFormat="1" applyFont="1" applyFill="1" applyBorder="1" applyAlignment="1"/>
    <xf numFmtId="3" fontId="143" fillId="0" borderId="20" xfId="42" applyNumberFormat="1" applyFont="1" applyBorder="1" applyAlignment="1">
      <alignment horizontal="center"/>
    </xf>
    <xf numFmtId="3" fontId="142" fillId="0" borderId="20" xfId="42" applyNumberFormat="1" applyFont="1" applyBorder="1" applyAlignment="1">
      <alignment horizontal="center"/>
    </xf>
    <xf numFmtId="164" fontId="117" fillId="29" borderId="10" xfId="41" applyNumberFormat="1" applyFont="1" applyFill="1" applyBorder="1"/>
    <xf numFmtId="164" fontId="8" fillId="39" borderId="20" xfId="27" applyNumberFormat="1" applyFont="1" applyFill="1" applyBorder="1"/>
    <xf numFmtId="0" fontId="8" fillId="24" borderId="26" xfId="0" applyFont="1" applyFill="1" applyBorder="1" applyAlignment="1">
      <alignment horizontal="center"/>
    </xf>
    <xf numFmtId="3" fontId="146" fillId="37" borderId="50" xfId="42" applyNumberFormat="1" applyFont="1" applyFill="1" applyBorder="1" applyAlignment="1"/>
    <xf numFmtId="0" fontId="147" fillId="0" borderId="10" xfId="0" applyFont="1" applyBorder="1"/>
    <xf numFmtId="0" fontId="59" fillId="0" borderId="10" xfId="0" applyFont="1" applyBorder="1"/>
    <xf numFmtId="0" fontId="147" fillId="0" borderId="0" xfId="0" applyFont="1"/>
    <xf numFmtId="164" fontId="62" fillId="30" borderId="10" xfId="41" applyNumberFormat="1" applyFont="1" applyFill="1" applyBorder="1"/>
    <xf numFmtId="164" fontId="32" fillId="21" borderId="10" xfId="41" applyNumberFormat="1" applyFont="1" applyFill="1" applyBorder="1"/>
    <xf numFmtId="0" fontId="59" fillId="21" borderId="14" xfId="0" applyFont="1" applyFill="1" applyBorder="1" applyAlignment="1">
      <alignment horizontal="left"/>
    </xf>
    <xf numFmtId="0" fontId="59" fillId="0" borderId="14" xfId="0" applyFont="1" applyBorder="1" applyAlignment="1">
      <alignment horizontal="left"/>
    </xf>
    <xf numFmtId="0" fontId="59" fillId="0" borderId="14" xfId="0" applyFont="1" applyBorder="1"/>
    <xf numFmtId="164" fontId="42" fillId="0" borderId="14" xfId="41" applyNumberFormat="1" applyFont="1" applyBorder="1"/>
    <xf numFmtId="0" fontId="4" fillId="0" borderId="14" xfId="0" applyFont="1" applyBorder="1"/>
    <xf numFmtId="0" fontId="59" fillId="0" borderId="10" xfId="0" applyFont="1" applyBorder="1" applyAlignment="1">
      <alignment horizontal="left"/>
    </xf>
    <xf numFmtId="164" fontId="8" fillId="32" borderId="10" xfId="26" applyNumberFormat="1" applyFont="1" applyFill="1" applyBorder="1" applyAlignment="1">
      <alignment horizontal="center" wrapText="1"/>
    </xf>
    <xf numFmtId="164" fontId="8" fillId="32" borderId="10" xfId="26" applyNumberFormat="1" applyFont="1" applyFill="1" applyBorder="1" applyAlignment="1">
      <alignment horizontal="center" vertical="center" wrapText="1"/>
    </xf>
    <xf numFmtId="164" fontId="9" fillId="32" borderId="47" xfId="26" applyNumberFormat="1" applyFont="1" applyFill="1" applyBorder="1" applyAlignment="1">
      <alignment horizontal="center" vertical="center" wrapText="1"/>
    </xf>
    <xf numFmtId="164" fontId="9" fillId="32" borderId="47" xfId="26" applyNumberFormat="1" applyFont="1" applyFill="1" applyBorder="1" applyAlignment="1">
      <alignment horizontal="center" vertical="center"/>
    </xf>
    <xf numFmtId="164" fontId="9" fillId="32" borderId="58" xfId="26" applyNumberFormat="1" applyFont="1" applyFill="1" applyBorder="1" applyAlignment="1">
      <alignment horizontal="center" vertical="center" wrapText="1"/>
    </xf>
    <xf numFmtId="164" fontId="8" fillId="25" borderId="10" xfId="27" applyNumberFormat="1" applyFont="1" applyFill="1" applyBorder="1" applyAlignment="1">
      <alignment horizontal="center"/>
    </xf>
    <xf numFmtId="164" fontId="133" fillId="21" borderId="10" xfId="27" applyNumberFormat="1" applyFont="1" applyFill="1" applyBorder="1"/>
    <xf numFmtId="164" fontId="148" fillId="21" borderId="10" xfId="27" applyNumberFormat="1" applyFont="1" applyFill="1" applyBorder="1"/>
    <xf numFmtId="164" fontId="149" fillId="21" borderId="10" xfId="27" applyNumberFormat="1" applyFont="1" applyFill="1" applyBorder="1"/>
    <xf numFmtId="164" fontId="134" fillId="21" borderId="10" xfId="27" applyNumberFormat="1" applyFont="1" applyFill="1" applyBorder="1"/>
    <xf numFmtId="164" fontId="134" fillId="30" borderId="10" xfId="27" applyNumberFormat="1" applyFont="1" applyFill="1" applyBorder="1"/>
    <xf numFmtId="164" fontId="150" fillId="21" borderId="10" xfId="27" applyNumberFormat="1" applyFont="1" applyFill="1" applyBorder="1"/>
    <xf numFmtId="164" fontId="140" fillId="21" borderId="10" xfId="27" applyNumberFormat="1" applyFont="1" applyFill="1" applyBorder="1"/>
    <xf numFmtId="164" fontId="151" fillId="21" borderId="10" xfId="27" applyNumberFormat="1" applyFont="1" applyFill="1" applyBorder="1"/>
    <xf numFmtId="164" fontId="130" fillId="21" borderId="10" xfId="27" applyNumberFormat="1" applyFont="1" applyFill="1" applyBorder="1"/>
    <xf numFmtId="164" fontId="129" fillId="21" borderId="10" xfId="27" applyNumberFormat="1" applyFont="1" applyFill="1" applyBorder="1"/>
    <xf numFmtId="164" fontId="152" fillId="21" borderId="10" xfId="27" applyNumberFormat="1" applyFont="1" applyFill="1" applyBorder="1"/>
    <xf numFmtId="0" fontId="30" fillId="24" borderId="16" xfId="0" applyFont="1" applyFill="1" applyBorder="1" applyAlignment="1">
      <alignment horizontal="center"/>
    </xf>
    <xf numFmtId="165" fontId="9" fillId="24" borderId="10" xfId="27" applyNumberFormat="1" applyFont="1" applyFill="1" applyBorder="1" applyAlignment="1">
      <alignment horizontal="center"/>
    </xf>
    <xf numFmtId="164" fontId="8" fillId="32" borderId="48" xfId="26" applyNumberFormat="1" applyFont="1" applyFill="1" applyBorder="1" applyAlignment="1">
      <alignment horizontal="center" vertical="center"/>
    </xf>
    <xf numFmtId="164" fontId="134" fillId="24" borderId="10" xfId="27" applyNumberFormat="1" applyFont="1" applyFill="1" applyBorder="1"/>
    <xf numFmtId="0" fontId="10" fillId="0" borderId="41" xfId="0" applyFont="1" applyBorder="1"/>
    <xf numFmtId="164" fontId="28" fillId="21" borderId="14" xfId="41" applyNumberFormat="1" applyFont="1" applyFill="1" applyBorder="1"/>
    <xf numFmtId="164" fontId="133" fillId="21" borderId="14" xfId="41" applyNumberFormat="1" applyFont="1" applyFill="1" applyBorder="1"/>
    <xf numFmtId="164" fontId="134" fillId="21" borderId="14" xfId="41" applyNumberFormat="1" applyFont="1" applyFill="1" applyBorder="1"/>
    <xf numFmtId="164" fontId="37" fillId="24" borderId="14" xfId="27" applyNumberFormat="1" applyFont="1" applyFill="1" applyBorder="1"/>
    <xf numFmtId="164" fontId="8" fillId="21" borderId="18" xfId="27" applyNumberFormat="1" applyFont="1" applyFill="1" applyBorder="1"/>
    <xf numFmtId="0" fontId="44" fillId="23" borderId="22" xfId="0" applyFont="1" applyFill="1" applyBorder="1" applyAlignment="1"/>
    <xf numFmtId="165" fontId="9" fillId="24" borderId="22" xfId="27" applyNumberFormat="1" applyFont="1" applyFill="1" applyBorder="1" applyAlignment="1">
      <alignment horizontal="center"/>
    </xf>
    <xf numFmtId="0" fontId="30" fillId="24" borderId="22" xfId="0" applyFont="1" applyFill="1" applyBorder="1" applyAlignment="1">
      <alignment horizontal="center"/>
    </xf>
    <xf numFmtId="0" fontId="8" fillId="24" borderId="23" xfId="0" applyFont="1" applyFill="1" applyBorder="1" applyAlignment="1">
      <alignment horizontal="center" vertical="center"/>
    </xf>
    <xf numFmtId="0" fontId="8" fillId="24" borderId="23" xfId="0" applyFont="1" applyFill="1" applyBorder="1" applyAlignment="1">
      <alignment horizontal="center"/>
    </xf>
    <xf numFmtId="164" fontId="130" fillId="21" borderId="10" xfId="26" applyNumberFormat="1" applyFont="1" applyFill="1" applyBorder="1"/>
    <xf numFmtId="164" fontId="153" fillId="21" borderId="10" xfId="26" applyNumberFormat="1" applyFont="1" applyFill="1" applyBorder="1"/>
    <xf numFmtId="164" fontId="148" fillId="21" borderId="10" xfId="26" applyNumberFormat="1" applyFont="1" applyFill="1" applyBorder="1"/>
    <xf numFmtId="164" fontId="129" fillId="28" borderId="10" xfId="27" applyNumberFormat="1" applyFont="1" applyFill="1" applyBorder="1"/>
    <xf numFmtId="164" fontId="9" fillId="24" borderId="14" xfId="26" applyNumberFormat="1" applyFont="1" applyFill="1" applyBorder="1" applyAlignment="1"/>
    <xf numFmtId="164" fontId="134" fillId="24" borderId="10" xfId="26" applyNumberFormat="1" applyFont="1" applyFill="1" applyBorder="1"/>
    <xf numFmtId="164" fontId="149" fillId="21" borderId="10" xfId="26" applyNumberFormat="1" applyFont="1" applyFill="1" applyBorder="1"/>
    <xf numFmtId="164" fontId="129" fillId="28" borderId="10" xfId="26" applyNumberFormat="1" applyFont="1" applyFill="1" applyBorder="1"/>
    <xf numFmtId="49" fontId="154" fillId="0" borderId="0" xfId="0" applyNumberFormat="1" applyFont="1" applyAlignment="1">
      <alignment horizontal="center"/>
    </xf>
    <xf numFmtId="49" fontId="154" fillId="0" borderId="0" xfId="26" applyNumberFormat="1" applyFont="1" applyAlignment="1">
      <alignment horizontal="center"/>
    </xf>
    <xf numFmtId="0" fontId="32" fillId="0" borderId="17" xfId="0" applyFont="1" applyBorder="1"/>
    <xf numFmtId="0" fontId="8" fillId="24" borderId="19" xfId="0" applyFont="1" applyFill="1" applyBorder="1"/>
    <xf numFmtId="0" fontId="8" fillId="28" borderId="19" xfId="0" applyFont="1" applyFill="1" applyBorder="1"/>
    <xf numFmtId="0" fontId="8" fillId="21" borderId="19" xfId="0" applyFont="1" applyFill="1" applyBorder="1"/>
    <xf numFmtId="16" fontId="8" fillId="28" borderId="19" xfId="0" applyNumberFormat="1" applyFont="1" applyFill="1" applyBorder="1"/>
    <xf numFmtId="16" fontId="32" fillId="0" borderId="19" xfId="0" applyNumberFormat="1" applyFont="1" applyBorder="1"/>
    <xf numFmtId="0" fontId="32" fillId="29" borderId="49" xfId="0" applyFont="1" applyFill="1" applyBorder="1"/>
    <xf numFmtId="0" fontId="32" fillId="24" borderId="19" xfId="0" applyFont="1" applyFill="1" applyBorder="1"/>
    <xf numFmtId="0" fontId="32" fillId="25" borderId="10" xfId="0" applyFont="1" applyFill="1" applyBorder="1"/>
    <xf numFmtId="164" fontId="130" fillId="21" borderId="10" xfId="26" applyNumberFormat="1" applyFont="1" applyFill="1" applyBorder="1" applyAlignment="1" applyProtection="1">
      <alignment vertical="center" wrapText="1"/>
    </xf>
    <xf numFmtId="164" fontId="129" fillId="24" borderId="10" xfId="26" applyNumberFormat="1" applyFont="1" applyFill="1" applyBorder="1" applyAlignment="1" applyProtection="1">
      <alignment vertical="center" wrapText="1"/>
    </xf>
    <xf numFmtId="164" fontId="108" fillId="24" borderId="35" xfId="26" applyNumberFormat="1" applyFont="1" applyFill="1" applyBorder="1"/>
    <xf numFmtId="164" fontId="73" fillId="24" borderId="35" xfId="26" applyNumberFormat="1" applyFont="1" applyFill="1" applyBorder="1"/>
    <xf numFmtId="164" fontId="155" fillId="24" borderId="10" xfId="26" applyNumberFormat="1" applyFont="1" applyFill="1" applyBorder="1"/>
    <xf numFmtId="164" fontId="44" fillId="24" borderId="35" xfId="26" applyNumberFormat="1" applyFont="1" applyFill="1" applyBorder="1"/>
    <xf numFmtId="164" fontId="44" fillId="29" borderId="35" xfId="26" applyNumberFormat="1" applyFont="1" applyFill="1" applyBorder="1"/>
    <xf numFmtId="164" fontId="156" fillId="24" borderId="10" xfId="26" applyNumberFormat="1" applyFont="1" applyFill="1" applyBorder="1"/>
    <xf numFmtId="164" fontId="130" fillId="21" borderId="10" xfId="26" applyNumberFormat="1" applyFont="1" applyFill="1" applyBorder="1" applyAlignment="1">
      <alignment wrapText="1"/>
    </xf>
    <xf numFmtId="0" fontId="60" fillId="21" borderId="0" xfId="0" applyFont="1" applyFill="1" applyBorder="1" applyAlignment="1"/>
    <xf numFmtId="164" fontId="96" fillId="21" borderId="0" xfId="26" applyNumberFormat="1" applyFont="1" applyFill="1" applyBorder="1"/>
    <xf numFmtId="0" fontId="60" fillId="21" borderId="0" xfId="0" applyFont="1" applyFill="1"/>
    <xf numFmtId="164" fontId="60" fillId="21" borderId="0" xfId="0" applyNumberFormat="1" applyFont="1" applyFill="1"/>
    <xf numFmtId="164" fontId="119" fillId="31" borderId="0" xfId="0" applyNumberFormat="1" applyFont="1" applyFill="1"/>
    <xf numFmtId="0" fontId="60" fillId="0" borderId="0" xfId="0" applyFont="1"/>
    <xf numFmtId="164" fontId="134" fillId="21" borderId="10" xfId="26" applyNumberFormat="1" applyFont="1" applyFill="1" applyBorder="1" applyAlignment="1">
      <alignment horizontal="center"/>
    </xf>
    <xf numFmtId="164" fontId="133" fillId="21" borderId="10" xfId="26" applyNumberFormat="1" applyFont="1" applyFill="1" applyBorder="1" applyAlignment="1">
      <alignment horizontal="center"/>
    </xf>
    <xf numFmtId="166" fontId="28" fillId="24" borderId="14" xfId="0" applyNumberFormat="1" applyFont="1" applyFill="1" applyBorder="1" applyAlignment="1">
      <alignment horizontal="center" vertical="center" wrapText="1"/>
    </xf>
    <xf numFmtId="0" fontId="9" fillId="22" borderId="10" xfId="0" applyFont="1" applyFill="1" applyBorder="1" applyAlignment="1">
      <alignment horizontal="center"/>
    </xf>
    <xf numFmtId="0" fontId="9" fillId="24" borderId="15" xfId="0" applyFont="1" applyFill="1" applyBorder="1" applyAlignment="1">
      <alignment horizontal="center"/>
    </xf>
    <xf numFmtId="164" fontId="133" fillId="0" borderId="10" xfId="26" applyNumberFormat="1" applyFont="1" applyBorder="1"/>
    <xf numFmtId="166" fontId="123" fillId="30" borderId="31" xfId="0" applyNumberFormat="1" applyFont="1" applyFill="1" applyBorder="1" applyAlignment="1">
      <alignment vertical="center" wrapText="1"/>
    </xf>
    <xf numFmtId="166" fontId="123" fillId="30" borderId="47" xfId="0" applyNumberFormat="1" applyFont="1" applyFill="1" applyBorder="1" applyAlignment="1">
      <alignment vertical="center" wrapText="1"/>
    </xf>
    <xf numFmtId="166" fontId="123" fillId="30" borderId="51" xfId="0" applyNumberFormat="1" applyFont="1" applyFill="1" applyBorder="1" applyAlignment="1">
      <alignment horizontal="left" vertical="center" wrapText="1" indent="1"/>
    </xf>
    <xf numFmtId="166" fontId="103" fillId="30" borderId="47" xfId="0" applyNumberFormat="1" applyFont="1" applyFill="1" applyBorder="1" applyAlignment="1">
      <alignment vertical="center" wrapText="1"/>
    </xf>
    <xf numFmtId="0" fontId="47" fillId="24" borderId="14" xfId="0" applyFont="1" applyFill="1" applyBorder="1"/>
    <xf numFmtId="166" fontId="123" fillId="30" borderId="10" xfId="0" applyNumberFormat="1" applyFont="1" applyFill="1" applyBorder="1" applyAlignment="1">
      <alignment horizontal="left" vertical="center" wrapText="1" indent="1"/>
    </xf>
    <xf numFmtId="166" fontId="123" fillId="30" borderId="10" xfId="0" applyNumberFormat="1" applyFont="1" applyFill="1" applyBorder="1" applyAlignment="1">
      <alignment vertical="center" wrapText="1"/>
    </xf>
    <xf numFmtId="166" fontId="103" fillId="30" borderId="10" xfId="0" applyNumberFormat="1" applyFont="1" applyFill="1" applyBorder="1" applyAlignment="1">
      <alignment vertical="center" wrapText="1"/>
    </xf>
    <xf numFmtId="166" fontId="61" fillId="0" borderId="14" xfId="0" applyNumberFormat="1" applyFont="1" applyFill="1" applyBorder="1" applyAlignment="1" applyProtection="1">
      <alignment vertical="center" wrapText="1"/>
      <protection locked="0"/>
    </xf>
    <xf numFmtId="166" fontId="28" fillId="0" borderId="14" xfId="0" applyNumberFormat="1" applyFont="1" applyFill="1" applyBorder="1" applyAlignment="1" applyProtection="1">
      <alignment vertical="center" wrapText="1"/>
      <protection locked="0"/>
    </xf>
    <xf numFmtId="166" fontId="8" fillId="0" borderId="14" xfId="0" applyNumberFormat="1" applyFont="1" applyFill="1" applyBorder="1" applyAlignment="1" applyProtection="1">
      <alignment vertical="center" wrapText="1"/>
      <protection locked="0"/>
    </xf>
    <xf numFmtId="166" fontId="28" fillId="0" borderId="41" xfId="0" applyNumberFormat="1" applyFont="1" applyFill="1" applyBorder="1" applyAlignment="1" applyProtection="1">
      <alignment vertical="center" wrapText="1"/>
      <protection locked="0"/>
    </xf>
    <xf numFmtId="166" fontId="92" fillId="0" borderId="30" xfId="0" applyNumberFormat="1" applyFont="1" applyFill="1" applyBorder="1" applyAlignment="1">
      <alignment horizontal="left" vertical="center" wrapText="1" indent="1"/>
    </xf>
    <xf numFmtId="166" fontId="28" fillId="0" borderId="64" xfId="0" applyNumberFormat="1" applyFont="1" applyFill="1" applyBorder="1" applyAlignment="1" applyProtection="1">
      <alignment horizontal="right" vertical="center" wrapText="1"/>
    </xf>
    <xf numFmtId="0" fontId="59" fillId="0" borderId="22" xfId="0" applyFont="1" applyBorder="1" applyAlignment="1">
      <alignment horizontal="center"/>
    </xf>
    <xf numFmtId="0" fontId="59" fillId="36" borderId="22" xfId="0" applyFont="1" applyFill="1" applyBorder="1" applyAlignment="1">
      <alignment horizontal="center"/>
    </xf>
    <xf numFmtId="0" fontId="60" fillId="24" borderId="35" xfId="0" applyFont="1" applyFill="1" applyBorder="1" applyAlignment="1">
      <alignment horizontal="center"/>
    </xf>
    <xf numFmtId="166" fontId="55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6" fontId="28" fillId="0" borderId="33" xfId="0" applyNumberFormat="1" applyFont="1" applyFill="1" applyBorder="1" applyAlignment="1">
      <alignment horizontal="left" vertical="center" wrapText="1" indent="1"/>
    </xf>
    <xf numFmtId="166" fontId="28" fillId="0" borderId="28" xfId="0" applyNumberFormat="1" applyFont="1" applyFill="1" applyBorder="1" applyAlignment="1" applyProtection="1">
      <alignment horizontal="right" vertical="center" wrapText="1"/>
    </xf>
    <xf numFmtId="166" fontId="28" fillId="24" borderId="65" xfId="0" applyNumberFormat="1" applyFont="1" applyFill="1" applyBorder="1" applyAlignment="1" applyProtection="1">
      <alignment horizontal="right" vertical="center" wrapText="1"/>
    </xf>
    <xf numFmtId="166" fontId="92" fillId="24" borderId="49" xfId="0" applyNumberFormat="1" applyFont="1" applyFill="1" applyBorder="1" applyAlignment="1" applyProtection="1">
      <alignment vertical="center" wrapText="1"/>
      <protection locked="0"/>
    </xf>
    <xf numFmtId="0" fontId="59" fillId="0" borderId="14" xfId="0" applyFont="1" applyBorder="1" applyAlignment="1">
      <alignment horizontal="center"/>
    </xf>
    <xf numFmtId="0" fontId="59" fillId="24" borderId="22" xfId="0" applyFont="1" applyFill="1" applyBorder="1" applyAlignment="1">
      <alignment horizontal="center"/>
    </xf>
    <xf numFmtId="164" fontId="117" fillId="21" borderId="10" xfId="41" applyNumberFormat="1" applyFont="1" applyFill="1" applyBorder="1"/>
    <xf numFmtId="164" fontId="117" fillId="0" borderId="14" xfId="41" applyNumberFormat="1" applyFont="1" applyBorder="1" applyAlignment="1">
      <alignment horizontal="center"/>
    </xf>
    <xf numFmtId="164" fontId="117" fillId="0" borderId="14" xfId="41" applyNumberFormat="1" applyFont="1" applyBorder="1"/>
    <xf numFmtId="0" fontId="157" fillId="0" borderId="10" xfId="0" applyFont="1" applyBorder="1"/>
    <xf numFmtId="0" fontId="158" fillId="0" borderId="19" xfId="42" applyFont="1" applyBorder="1"/>
    <xf numFmtId="165" fontId="9" fillId="24" borderId="10" xfId="27" applyNumberFormat="1" applyFont="1" applyFill="1" applyBorder="1" applyAlignment="1">
      <alignment horizontal="center"/>
    </xf>
    <xf numFmtId="164" fontId="85" fillId="30" borderId="10" xfId="26" applyNumberFormat="1" applyFont="1" applyFill="1" applyBorder="1"/>
    <xf numFmtId="164" fontId="9" fillId="30" borderId="10" xfId="26" applyNumberFormat="1" applyFont="1" applyFill="1" applyBorder="1"/>
    <xf numFmtId="164" fontId="30" fillId="30" borderId="10" xfId="26" applyNumberFormat="1" applyFont="1" applyFill="1" applyBorder="1"/>
    <xf numFmtId="164" fontId="86" fillId="30" borderId="10" xfId="26" applyNumberFormat="1" applyFont="1" applyFill="1" applyBorder="1"/>
    <xf numFmtId="164" fontId="36" fillId="30" borderId="10" xfId="26" applyNumberFormat="1" applyFont="1" applyFill="1" applyBorder="1"/>
    <xf numFmtId="164" fontId="85" fillId="30" borderId="20" xfId="26" applyNumberFormat="1" applyFont="1" applyFill="1" applyBorder="1"/>
    <xf numFmtId="164" fontId="9" fillId="30" borderId="20" xfId="26" applyNumberFormat="1" applyFont="1" applyFill="1" applyBorder="1"/>
    <xf numFmtId="164" fontId="30" fillId="30" borderId="20" xfId="26" applyNumberFormat="1" applyFont="1" applyFill="1" applyBorder="1"/>
    <xf numFmtId="164" fontId="10" fillId="30" borderId="20" xfId="26" applyNumberFormat="1" applyFont="1" applyFill="1" applyBorder="1"/>
    <xf numFmtId="164" fontId="86" fillId="30" borderId="20" xfId="26" applyNumberFormat="1" applyFont="1" applyFill="1" applyBorder="1"/>
    <xf numFmtId="164" fontId="36" fillId="30" borderId="20" xfId="26" applyNumberFormat="1" applyFont="1" applyFill="1" applyBorder="1"/>
    <xf numFmtId="164" fontId="140" fillId="23" borderId="10" xfId="26" applyNumberFormat="1" applyFont="1" applyFill="1" applyBorder="1"/>
    <xf numFmtId="164" fontId="140" fillId="22" borderId="10" xfId="26" applyNumberFormat="1" applyFont="1" applyFill="1" applyBorder="1"/>
    <xf numFmtId="166" fontId="148" fillId="24" borderId="14" xfId="0" applyNumberFormat="1" applyFont="1" applyFill="1" applyBorder="1" applyAlignment="1" applyProtection="1">
      <alignment vertical="center" wrapText="1"/>
      <protection locked="0"/>
    </xf>
    <xf numFmtId="164" fontId="85" fillId="30" borderId="11" xfId="26" applyNumberFormat="1" applyFont="1" applyFill="1" applyBorder="1"/>
    <xf numFmtId="164" fontId="9" fillId="30" borderId="11" xfId="26" applyNumberFormat="1" applyFont="1" applyFill="1" applyBorder="1"/>
    <xf numFmtId="164" fontId="30" fillId="30" borderId="11" xfId="26" applyNumberFormat="1" applyFont="1" applyFill="1" applyBorder="1"/>
    <xf numFmtId="164" fontId="10" fillId="30" borderId="11" xfId="26" applyNumberFormat="1" applyFont="1" applyFill="1" applyBorder="1"/>
    <xf numFmtId="164" fontId="86" fillId="30" borderId="11" xfId="26" applyNumberFormat="1" applyFont="1" applyFill="1" applyBorder="1"/>
    <xf numFmtId="164" fontId="36" fillId="30" borderId="11" xfId="26" applyNumberFormat="1" applyFont="1" applyFill="1" applyBorder="1"/>
    <xf numFmtId="164" fontId="36" fillId="38" borderId="19" xfId="26" applyNumberFormat="1" applyFont="1" applyFill="1" applyBorder="1"/>
    <xf numFmtId="164" fontId="140" fillId="23" borderId="11" xfId="26" applyNumberFormat="1" applyFont="1" applyFill="1" applyBorder="1"/>
    <xf numFmtId="164" fontId="140" fillId="23" borderId="13" xfId="26" applyNumberFormat="1" applyFont="1" applyFill="1" applyBorder="1"/>
    <xf numFmtId="164" fontId="85" fillId="24" borderId="19" xfId="26" applyNumberFormat="1" applyFont="1" applyFill="1" applyBorder="1"/>
    <xf numFmtId="164" fontId="9" fillId="24" borderId="19" xfId="26" applyNumberFormat="1" applyFont="1" applyFill="1" applyBorder="1"/>
    <xf numFmtId="164" fontId="10" fillId="24" borderId="19" xfId="26" applyNumberFormat="1" applyFont="1" applyFill="1" applyBorder="1"/>
    <xf numFmtId="164" fontId="36" fillId="24" borderId="19" xfId="26" applyNumberFormat="1" applyFont="1" applyFill="1" applyBorder="1"/>
    <xf numFmtId="164" fontId="140" fillId="23" borderId="49" xfId="26" applyNumberFormat="1" applyFont="1" applyFill="1" applyBorder="1"/>
    <xf numFmtId="164" fontId="140" fillId="23" borderId="35" xfId="26" applyNumberFormat="1" applyFont="1" applyFill="1" applyBorder="1"/>
    <xf numFmtId="164" fontId="140" fillId="23" borderId="50" xfId="26" applyNumberFormat="1" applyFont="1" applyFill="1" applyBorder="1"/>
    <xf numFmtId="164" fontId="49" fillId="38" borderId="13" xfId="26" applyNumberFormat="1" applyFont="1" applyFill="1" applyBorder="1"/>
    <xf numFmtId="164" fontId="101" fillId="38" borderId="13" xfId="26" applyNumberFormat="1" applyFont="1" applyFill="1" applyBorder="1"/>
    <xf numFmtId="164" fontId="10" fillId="38" borderId="19" xfId="26" applyNumberFormat="1" applyFont="1" applyFill="1" applyBorder="1"/>
    <xf numFmtId="0" fontId="9" fillId="40" borderId="10" xfId="0" applyFont="1" applyFill="1" applyBorder="1"/>
    <xf numFmtId="3" fontId="9" fillId="40" borderId="10" xfId="0" applyNumberFormat="1" applyFont="1" applyFill="1" applyBorder="1"/>
    <xf numFmtId="164" fontId="10" fillId="40" borderId="10" xfId="26" applyNumberFormat="1" applyFont="1" applyFill="1" applyBorder="1"/>
    <xf numFmtId="164" fontId="9" fillId="40" borderId="11" xfId="26" applyNumberFormat="1" applyFont="1" applyFill="1" applyBorder="1"/>
    <xf numFmtId="164" fontId="10" fillId="40" borderId="19" xfId="26" applyNumberFormat="1" applyFont="1" applyFill="1" applyBorder="1"/>
    <xf numFmtId="164" fontId="10" fillId="40" borderId="20" xfId="26" applyNumberFormat="1" applyFont="1" applyFill="1" applyBorder="1"/>
    <xf numFmtId="164" fontId="10" fillId="40" borderId="13" xfId="26" applyNumberFormat="1" applyFont="1" applyFill="1" applyBorder="1"/>
    <xf numFmtId="164" fontId="100" fillId="40" borderId="10" xfId="26" applyNumberFormat="1" applyFont="1" applyFill="1" applyBorder="1"/>
    <xf numFmtId="0" fontId="8" fillId="40" borderId="10" xfId="0" applyFont="1" applyFill="1" applyBorder="1"/>
    <xf numFmtId="3" fontId="28" fillId="40" borderId="10" xfId="0" applyNumberFormat="1" applyFont="1" applyFill="1" applyBorder="1"/>
    <xf numFmtId="164" fontId="10" fillId="40" borderId="11" xfId="26" applyNumberFormat="1" applyFont="1" applyFill="1" applyBorder="1"/>
    <xf numFmtId="164" fontId="9" fillId="40" borderId="10" xfId="26" applyNumberFormat="1" applyFont="1" applyFill="1" applyBorder="1"/>
    <xf numFmtId="164" fontId="9" fillId="40" borderId="19" xfId="26" applyNumberFormat="1" applyFont="1" applyFill="1" applyBorder="1"/>
    <xf numFmtId="164" fontId="9" fillId="40" borderId="20" xfId="26" applyNumberFormat="1" applyFont="1" applyFill="1" applyBorder="1"/>
    <xf numFmtId="164" fontId="53" fillId="40" borderId="13" xfId="26" applyNumberFormat="1" applyFont="1" applyFill="1" applyBorder="1"/>
    <xf numFmtId="164" fontId="108" fillId="40" borderId="10" xfId="26" applyNumberFormat="1" applyFont="1" applyFill="1" applyBorder="1"/>
    <xf numFmtId="164" fontId="53" fillId="40" borderId="10" xfId="26" applyNumberFormat="1" applyFont="1" applyFill="1" applyBorder="1"/>
    <xf numFmtId="164" fontId="53" fillId="40" borderId="11" xfId="26" applyNumberFormat="1" applyFont="1" applyFill="1" applyBorder="1"/>
    <xf numFmtId="164" fontId="53" fillId="40" borderId="19" xfId="26" applyNumberFormat="1" applyFont="1" applyFill="1" applyBorder="1"/>
    <xf numFmtId="164" fontId="53" fillId="40" borderId="20" xfId="26" applyNumberFormat="1" applyFont="1" applyFill="1" applyBorder="1"/>
    <xf numFmtId="164" fontId="30" fillId="40" borderId="10" xfId="26" applyNumberFormat="1" applyFont="1" applyFill="1" applyBorder="1"/>
    <xf numFmtId="3" fontId="38" fillId="40" borderId="10" xfId="0" applyNumberFormat="1" applyFont="1" applyFill="1" applyBorder="1"/>
    <xf numFmtId="164" fontId="70" fillId="40" borderId="10" xfId="26" applyNumberFormat="1" applyFont="1" applyFill="1" applyBorder="1"/>
    <xf numFmtId="164" fontId="70" fillId="40" borderId="11" xfId="26" applyNumberFormat="1" applyFont="1" applyFill="1" applyBorder="1"/>
    <xf numFmtId="164" fontId="70" fillId="40" borderId="19" xfId="26" applyNumberFormat="1" applyFont="1" applyFill="1" applyBorder="1"/>
    <xf numFmtId="164" fontId="70" fillId="40" borderId="20" xfId="26" applyNumberFormat="1" applyFont="1" applyFill="1" applyBorder="1"/>
    <xf numFmtId="164" fontId="70" fillId="40" borderId="13" xfId="26" applyNumberFormat="1" applyFont="1" applyFill="1" applyBorder="1"/>
    <xf numFmtId="164" fontId="51" fillId="40" borderId="10" xfId="26" applyNumberFormat="1" applyFont="1" applyFill="1" applyBorder="1"/>
    <xf numFmtId="164" fontId="72" fillId="40" borderId="10" xfId="26" applyNumberFormat="1" applyFont="1" applyFill="1" applyBorder="1"/>
    <xf numFmtId="164" fontId="9" fillId="41" borderId="10" xfId="26" applyNumberFormat="1" applyFont="1" applyFill="1" applyBorder="1"/>
    <xf numFmtId="0" fontId="32" fillId="41" borderId="10" xfId="0" applyFont="1" applyFill="1" applyBorder="1"/>
    <xf numFmtId="0" fontId="29" fillId="41" borderId="10" xfId="0" applyFont="1" applyFill="1" applyBorder="1"/>
    <xf numFmtId="164" fontId="69" fillId="41" borderId="10" xfId="26" applyNumberFormat="1" applyFont="1" applyFill="1" applyBorder="1"/>
    <xf numFmtId="164" fontId="85" fillId="41" borderId="11" xfId="26" applyNumberFormat="1" applyFont="1" applyFill="1" applyBorder="1"/>
    <xf numFmtId="164" fontId="85" fillId="41" borderId="20" xfId="26" applyNumberFormat="1" applyFont="1" applyFill="1" applyBorder="1"/>
    <xf numFmtId="164" fontId="85" fillId="41" borderId="19" xfId="26" applyNumberFormat="1" applyFont="1" applyFill="1" applyBorder="1"/>
    <xf numFmtId="164" fontId="54" fillId="41" borderId="10" xfId="26" applyNumberFormat="1" applyFont="1" applyFill="1" applyBorder="1"/>
    <xf numFmtId="0" fontId="32" fillId="41" borderId="10" xfId="0" applyFont="1" applyFill="1" applyBorder="1" applyAlignment="1">
      <alignment horizontal="left"/>
    </xf>
    <xf numFmtId="3" fontId="29" fillId="41" borderId="10" xfId="0" applyNumberFormat="1" applyFont="1" applyFill="1" applyBorder="1"/>
    <xf numFmtId="164" fontId="55" fillId="41" borderId="10" xfId="26" applyNumberFormat="1" applyFont="1" applyFill="1" applyBorder="1"/>
    <xf numFmtId="164" fontId="10" fillId="41" borderId="10" xfId="26" applyNumberFormat="1" applyFont="1" applyFill="1" applyBorder="1"/>
    <xf numFmtId="164" fontId="36" fillId="41" borderId="11" xfId="26" applyNumberFormat="1" applyFont="1" applyFill="1" applyBorder="1"/>
    <xf numFmtId="164" fontId="161" fillId="41" borderId="10" xfId="26" applyNumberFormat="1" applyFont="1" applyFill="1" applyBorder="1"/>
    <xf numFmtId="164" fontId="162" fillId="41" borderId="10" xfId="26" applyNumberFormat="1" applyFont="1" applyFill="1" applyBorder="1"/>
    <xf numFmtId="164" fontId="163" fillId="41" borderId="10" xfId="26" applyNumberFormat="1" applyFont="1" applyFill="1" applyBorder="1"/>
    <xf numFmtId="164" fontId="164" fillId="41" borderId="10" xfId="26" applyNumberFormat="1" applyFont="1" applyFill="1" applyBorder="1"/>
    <xf numFmtId="164" fontId="164" fillId="41" borderId="20" xfId="26" applyNumberFormat="1" applyFont="1" applyFill="1" applyBorder="1"/>
    <xf numFmtId="164" fontId="165" fillId="41" borderId="10" xfId="26" applyNumberFormat="1" applyFont="1" applyFill="1" applyBorder="1"/>
    <xf numFmtId="164" fontId="166" fillId="41" borderId="20" xfId="26" applyNumberFormat="1" applyFont="1" applyFill="1" applyBorder="1"/>
    <xf numFmtId="164" fontId="166" fillId="41" borderId="10" xfId="26" applyNumberFormat="1" applyFont="1" applyFill="1" applyBorder="1"/>
    <xf numFmtId="49" fontId="154" fillId="30" borderId="0" xfId="0" applyNumberFormat="1" applyFont="1" applyFill="1" applyAlignment="1">
      <alignment horizontal="center"/>
    </xf>
    <xf numFmtId="49" fontId="154" fillId="30" borderId="0" xfId="26" applyNumberFormat="1" applyFont="1" applyFill="1" applyAlignment="1">
      <alignment horizontal="center"/>
    </xf>
    <xf numFmtId="164" fontId="32" fillId="30" borderId="0" xfId="26" applyNumberFormat="1" applyFont="1" applyFill="1"/>
    <xf numFmtId="0" fontId="67" fillId="41" borderId="0" xfId="0" applyFont="1" applyFill="1" applyAlignment="1">
      <alignment horizontal="right"/>
    </xf>
    <xf numFmtId="164" fontId="67" fillId="41" borderId="0" xfId="0" applyNumberFormat="1" applyFont="1" applyFill="1"/>
    <xf numFmtId="0" fontId="67" fillId="41" borderId="43" xfId="0" applyFont="1" applyFill="1" applyBorder="1" applyAlignment="1">
      <alignment horizontal="right"/>
    </xf>
    <xf numFmtId="164" fontId="67" fillId="41" borderId="43" xfId="0" applyNumberFormat="1" applyFont="1" applyFill="1" applyBorder="1"/>
    <xf numFmtId="0" fontId="0" fillId="41" borderId="0" xfId="0" applyFill="1"/>
    <xf numFmtId="164" fontId="159" fillId="41" borderId="0" xfId="0" applyNumberFormat="1" applyFont="1" applyFill="1"/>
    <xf numFmtId="164" fontId="133" fillId="21" borderId="14" xfId="26" applyNumberFormat="1" applyFont="1" applyFill="1" applyBorder="1"/>
    <xf numFmtId="164" fontId="9" fillId="32" borderId="47" xfId="26" applyNumberFormat="1" applyFont="1" applyFill="1" applyBorder="1" applyAlignment="1">
      <alignment horizontal="center" vertical="top" wrapText="1"/>
    </xf>
    <xf numFmtId="0" fontId="142" fillId="0" borderId="58" xfId="42" applyFont="1" applyBorder="1" applyAlignment="1">
      <alignment horizontal="center" vertical="center"/>
    </xf>
    <xf numFmtId="0" fontId="142" fillId="0" borderId="61" xfId="42" applyFont="1" applyBorder="1" applyAlignment="1">
      <alignment horizontal="center" vertical="center"/>
    </xf>
    <xf numFmtId="0" fontId="142" fillId="0" borderId="62" xfId="42" applyFont="1" applyBorder="1" applyAlignment="1">
      <alignment horizontal="center" vertical="center"/>
    </xf>
    <xf numFmtId="0" fontId="142" fillId="0" borderId="51" xfId="42" applyFont="1" applyBorder="1" applyAlignment="1">
      <alignment horizontal="center" vertical="center"/>
    </xf>
    <xf numFmtId="0" fontId="142" fillId="0" borderId="47" xfId="42" applyFont="1" applyBorder="1" applyAlignment="1">
      <alignment horizontal="center" vertical="center"/>
    </xf>
    <xf numFmtId="0" fontId="142" fillId="0" borderId="47" xfId="42" applyFont="1" applyBorder="1" applyAlignment="1">
      <alignment horizontal="center" wrapText="1"/>
    </xf>
    <xf numFmtId="0" fontId="142" fillId="0" borderId="48" xfId="42" applyFont="1" applyBorder="1" applyAlignment="1">
      <alignment horizontal="center" wrapText="1"/>
    </xf>
    <xf numFmtId="0" fontId="68" fillId="0" borderId="38" xfId="0" applyFont="1" applyBorder="1" applyAlignment="1">
      <alignment horizontal="center"/>
    </xf>
    <xf numFmtId="0" fontId="68" fillId="0" borderId="29" xfId="0" applyFont="1" applyBorder="1" applyAlignment="1">
      <alignment horizontal="center"/>
    </xf>
    <xf numFmtId="0" fontId="9" fillId="22" borderId="15" xfId="0" applyFont="1" applyFill="1" applyBorder="1" applyAlignment="1">
      <alignment horizontal="center"/>
    </xf>
    <xf numFmtId="0" fontId="9" fillId="22" borderId="14" xfId="0" applyFont="1" applyFill="1" applyBorder="1" applyAlignment="1">
      <alignment horizontal="center"/>
    </xf>
    <xf numFmtId="0" fontId="0" fillId="22" borderId="15" xfId="0" applyFill="1" applyBorder="1" applyAlignment="1">
      <alignment horizontal="center"/>
    </xf>
    <xf numFmtId="0" fontId="0" fillId="22" borderId="14" xfId="0" applyFill="1" applyBorder="1" applyAlignment="1">
      <alignment horizontal="center"/>
    </xf>
    <xf numFmtId="0" fontId="30" fillId="22" borderId="10" xfId="0" applyFont="1" applyFill="1" applyBorder="1" applyAlignment="1">
      <alignment horizontal="center"/>
    </xf>
    <xf numFmtId="0" fontId="9" fillId="22" borderId="11" xfId="0" applyFont="1" applyFill="1" applyBorder="1" applyAlignment="1">
      <alignment horizontal="center"/>
    </xf>
    <xf numFmtId="0" fontId="9" fillId="22" borderId="12" xfId="0" applyFont="1" applyFill="1" applyBorder="1" applyAlignment="1">
      <alignment horizontal="center"/>
    </xf>
    <xf numFmtId="0" fontId="9" fillId="22" borderId="13" xfId="0" applyFont="1" applyFill="1" applyBorder="1" applyAlignment="1">
      <alignment horizontal="center"/>
    </xf>
    <xf numFmtId="166" fontId="28" fillId="24" borderId="14" xfId="0" applyNumberFormat="1" applyFont="1" applyFill="1" applyBorder="1" applyAlignment="1">
      <alignment horizontal="center" vertical="center" wrapText="1"/>
    </xf>
    <xf numFmtId="166" fontId="61" fillId="24" borderId="10" xfId="0" applyNumberFormat="1" applyFont="1" applyFill="1" applyBorder="1" applyAlignment="1">
      <alignment horizontal="center" vertical="center" wrapText="1"/>
    </xf>
    <xf numFmtId="166" fontId="28" fillId="24" borderId="11" xfId="0" applyNumberFormat="1" applyFont="1" applyFill="1" applyBorder="1" applyAlignment="1">
      <alignment horizontal="center" vertical="center" wrapText="1"/>
    </xf>
    <xf numFmtId="166" fontId="28" fillId="24" borderId="12" xfId="0" applyNumberFormat="1" applyFont="1" applyFill="1" applyBorder="1" applyAlignment="1">
      <alignment horizontal="center" vertical="center" wrapText="1"/>
    </xf>
    <xf numFmtId="166" fontId="28" fillId="24" borderId="13" xfId="0" applyNumberFormat="1" applyFont="1" applyFill="1" applyBorder="1" applyAlignment="1">
      <alignment horizontal="center" vertical="center" wrapText="1"/>
    </xf>
    <xf numFmtId="166" fontId="30" fillId="24" borderId="15" xfId="0" applyNumberFormat="1" applyFont="1" applyFill="1" applyBorder="1" applyAlignment="1">
      <alignment horizontal="center" vertical="center" wrapText="1"/>
    </xf>
    <xf numFmtId="166" fontId="30" fillId="24" borderId="14" xfId="0" applyNumberFormat="1" applyFont="1" applyFill="1" applyBorder="1" applyAlignment="1">
      <alignment horizontal="center" vertical="center" wrapText="1"/>
    </xf>
    <xf numFmtId="0" fontId="59" fillId="24" borderId="10" xfId="0" applyFont="1" applyFill="1" applyBorder="1" applyAlignment="1">
      <alignment horizontal="center"/>
    </xf>
    <xf numFmtId="166" fontId="57" fillId="24" borderId="13" xfId="0" applyNumberFormat="1" applyFont="1" applyFill="1" applyBorder="1" applyAlignment="1">
      <alignment horizontal="center" vertical="center" wrapText="1"/>
    </xf>
    <xf numFmtId="166" fontId="64" fillId="24" borderId="10" xfId="0" applyNumberFormat="1" applyFont="1" applyFill="1" applyBorder="1" applyAlignment="1">
      <alignment horizontal="center" vertical="center" wrapText="1"/>
    </xf>
    <xf numFmtId="166" fontId="30" fillId="24" borderId="39" xfId="0" applyNumberFormat="1" applyFont="1" applyFill="1" applyBorder="1" applyAlignment="1">
      <alignment horizontal="center" vertical="center" wrapText="1"/>
    </xf>
    <xf numFmtId="166" fontId="30" fillId="24" borderId="37" xfId="0" applyNumberFormat="1" applyFont="1" applyFill="1" applyBorder="1" applyAlignment="1">
      <alignment horizontal="center" vertical="center" wrapText="1"/>
    </xf>
    <xf numFmtId="166" fontId="30" fillId="24" borderId="40" xfId="0" applyNumberFormat="1" applyFont="1" applyFill="1" applyBorder="1" applyAlignment="1">
      <alignment horizontal="center" vertical="center" wrapText="1"/>
    </xf>
    <xf numFmtId="164" fontId="33" fillId="0" borderId="0" xfId="26" applyNumberFormat="1" applyFont="1" applyBorder="1" applyAlignment="1">
      <alignment horizontal="center"/>
    </xf>
    <xf numFmtId="0" fontId="8" fillId="21" borderId="0" xfId="0" applyFont="1" applyFill="1" applyAlignment="1">
      <alignment horizontal="center"/>
    </xf>
    <xf numFmtId="0" fontId="8" fillId="27" borderId="44" xfId="0" applyFont="1" applyFill="1" applyBorder="1" applyAlignment="1">
      <alignment horizontal="center" textRotation="255"/>
    </xf>
    <xf numFmtId="0" fontId="8" fillId="27" borderId="36" xfId="0" applyFont="1" applyFill="1" applyBorder="1" applyAlignment="1">
      <alignment horizontal="center" textRotation="255"/>
    </xf>
    <xf numFmtId="0" fontId="8" fillId="27" borderId="17" xfId="0" applyFont="1" applyFill="1" applyBorder="1" applyAlignment="1">
      <alignment horizontal="center" textRotation="255"/>
    </xf>
    <xf numFmtId="165" fontId="30" fillId="24" borderId="38" xfId="27" applyNumberFormat="1" applyFont="1" applyFill="1" applyBorder="1" applyAlignment="1">
      <alignment horizontal="center"/>
    </xf>
    <xf numFmtId="165" fontId="30" fillId="24" borderId="42" xfId="27" applyNumberFormat="1" applyFont="1" applyFill="1" applyBorder="1" applyAlignment="1">
      <alignment horizontal="center"/>
    </xf>
    <xf numFmtId="165" fontId="30" fillId="24" borderId="29" xfId="27" applyNumberFormat="1" applyFont="1" applyFill="1" applyBorder="1" applyAlignment="1">
      <alignment horizontal="center"/>
    </xf>
    <xf numFmtId="165" fontId="30" fillId="24" borderId="40" xfId="27" applyNumberFormat="1" applyFont="1" applyFill="1" applyBorder="1" applyAlignment="1">
      <alignment horizontal="center"/>
    </xf>
    <xf numFmtId="165" fontId="30" fillId="24" borderId="43" xfId="27" applyNumberFormat="1" applyFont="1" applyFill="1" applyBorder="1" applyAlignment="1">
      <alignment horizontal="center"/>
    </xf>
    <xf numFmtId="165" fontId="30" fillId="24" borderId="41" xfId="27" applyNumberFormat="1" applyFont="1" applyFill="1" applyBorder="1" applyAlignment="1">
      <alignment horizontal="center"/>
    </xf>
    <xf numFmtId="0" fontId="82" fillId="23" borderId="52" xfId="0" applyFont="1" applyFill="1" applyBorder="1" applyAlignment="1">
      <alignment horizontal="center"/>
    </xf>
    <xf numFmtId="0" fontId="82" fillId="23" borderId="51" xfId="0" applyFont="1" applyFill="1" applyBorder="1" applyAlignment="1">
      <alignment horizontal="center"/>
    </xf>
    <xf numFmtId="165" fontId="9" fillId="24" borderId="11" xfId="27" applyNumberFormat="1" applyFont="1" applyFill="1" applyBorder="1" applyAlignment="1">
      <alignment horizontal="center"/>
    </xf>
    <xf numFmtId="165" fontId="9" fillId="24" borderId="12" xfId="27" applyNumberFormat="1" applyFont="1" applyFill="1" applyBorder="1" applyAlignment="1">
      <alignment horizontal="center"/>
    </xf>
    <xf numFmtId="165" fontId="9" fillId="24" borderId="13" xfId="27" applyNumberFormat="1" applyFont="1" applyFill="1" applyBorder="1" applyAlignment="1">
      <alignment horizontal="center"/>
    </xf>
    <xf numFmtId="164" fontId="33" fillId="0" borderId="15" xfId="26" applyNumberFormat="1" applyFont="1" applyBorder="1" applyAlignment="1">
      <alignment horizontal="center"/>
    </xf>
    <xf numFmtId="164" fontId="33" fillId="0" borderId="16" xfId="26" applyNumberFormat="1" applyFont="1" applyBorder="1" applyAlignment="1">
      <alignment horizontal="center"/>
    </xf>
    <xf numFmtId="164" fontId="33" fillId="0" borderId="14" xfId="26" applyNumberFormat="1" applyFont="1" applyBorder="1" applyAlignment="1">
      <alignment horizontal="center"/>
    </xf>
    <xf numFmtId="164" fontId="9" fillId="0" borderId="15" xfId="26" applyNumberFormat="1" applyFont="1" applyBorder="1" applyAlignment="1">
      <alignment horizontal="center"/>
    </xf>
    <xf numFmtId="164" fontId="9" fillId="0" borderId="16" xfId="26" applyNumberFormat="1" applyFont="1" applyBorder="1" applyAlignment="1">
      <alignment horizontal="center"/>
    </xf>
    <xf numFmtId="164" fontId="9" fillId="0" borderId="14" xfId="26" applyNumberFormat="1" applyFont="1" applyBorder="1" applyAlignment="1">
      <alignment horizontal="center"/>
    </xf>
    <xf numFmtId="164" fontId="9" fillId="30" borderId="15" xfId="26" applyNumberFormat="1" applyFont="1" applyFill="1" applyBorder="1" applyAlignment="1">
      <alignment horizontal="center"/>
    </xf>
    <xf numFmtId="164" fontId="9" fillId="30" borderId="16" xfId="26" applyNumberFormat="1" applyFont="1" applyFill="1" applyBorder="1" applyAlignment="1">
      <alignment horizontal="center"/>
    </xf>
    <xf numFmtId="164" fontId="9" fillId="30" borderId="14" xfId="26" applyNumberFormat="1" applyFont="1" applyFill="1" applyBorder="1" applyAlignment="1">
      <alignment horizontal="center"/>
    </xf>
    <xf numFmtId="0" fontId="8" fillId="24" borderId="27" xfId="0" applyFont="1" applyFill="1" applyBorder="1" applyAlignment="1">
      <alignment horizontal="center" vertical="center"/>
    </xf>
    <xf numFmtId="0" fontId="8" fillId="24" borderId="18" xfId="0" applyFont="1" applyFill="1" applyBorder="1" applyAlignment="1">
      <alignment horizontal="center" vertical="center"/>
    </xf>
    <xf numFmtId="0" fontId="8" fillId="24" borderId="55" xfId="0" applyFont="1" applyFill="1" applyBorder="1" applyAlignment="1">
      <alignment horizontal="center" vertical="center"/>
    </xf>
    <xf numFmtId="0" fontId="8" fillId="24" borderId="56" xfId="0" applyFont="1" applyFill="1" applyBorder="1" applyAlignment="1">
      <alignment horizontal="center" vertical="center"/>
    </xf>
    <xf numFmtId="164" fontId="33" fillId="31" borderId="15" xfId="26" applyNumberFormat="1" applyFont="1" applyFill="1" applyBorder="1" applyAlignment="1">
      <alignment horizontal="center"/>
    </xf>
    <xf numFmtId="164" fontId="33" fillId="31" borderId="16" xfId="26" applyNumberFormat="1" applyFont="1" applyFill="1" applyBorder="1" applyAlignment="1">
      <alignment horizontal="center"/>
    </xf>
    <xf numFmtId="164" fontId="33" fillId="31" borderId="14" xfId="26" applyNumberFormat="1" applyFont="1" applyFill="1" applyBorder="1" applyAlignment="1">
      <alignment horizontal="center"/>
    </xf>
    <xf numFmtId="0" fontId="82" fillId="23" borderId="16" xfId="0" applyFont="1" applyFill="1" applyBorder="1" applyAlignment="1">
      <alignment horizontal="center"/>
    </xf>
    <xf numFmtId="0" fontId="82" fillId="23" borderId="14" xfId="0" applyFont="1" applyFill="1" applyBorder="1" applyAlignment="1">
      <alignment horizontal="center"/>
    </xf>
    <xf numFmtId="0" fontId="40" fillId="29" borderId="0" xfId="0" applyFont="1" applyFill="1" applyAlignment="1">
      <alignment horizontal="center"/>
    </xf>
    <xf numFmtId="0" fontId="8" fillId="27" borderId="21" xfId="0" applyFont="1" applyFill="1" applyBorder="1" applyAlignment="1">
      <alignment horizontal="center" textRotation="255"/>
    </xf>
    <xf numFmtId="0" fontId="62" fillId="0" borderId="0" xfId="0" applyFont="1" applyAlignment="1">
      <alignment horizontal="center"/>
    </xf>
    <xf numFmtId="0" fontId="40" fillId="32" borderId="0" xfId="0" applyFont="1" applyFill="1" applyAlignment="1">
      <alignment horizontal="center"/>
    </xf>
    <xf numFmtId="0" fontId="8" fillId="24" borderId="26" xfId="0" applyFont="1" applyFill="1" applyBorder="1" applyAlignment="1">
      <alignment horizontal="center" vertical="center"/>
    </xf>
    <xf numFmtId="0" fontId="8" fillId="24" borderId="54" xfId="0" applyFont="1" applyFill="1" applyBorder="1" applyAlignment="1">
      <alignment horizontal="center" vertical="center"/>
    </xf>
    <xf numFmtId="0" fontId="8" fillId="24" borderId="10" xfId="0" applyFont="1" applyFill="1" applyBorder="1" applyAlignment="1">
      <alignment horizontal="center" vertical="center" wrapText="1"/>
    </xf>
    <xf numFmtId="0" fontId="8" fillId="27" borderId="15" xfId="0" applyFont="1" applyFill="1" applyBorder="1" applyAlignment="1">
      <alignment horizontal="center" textRotation="45"/>
    </xf>
    <xf numFmtId="0" fontId="8" fillId="27" borderId="16" xfId="0" applyFont="1" applyFill="1" applyBorder="1" applyAlignment="1">
      <alignment horizontal="center" textRotation="45"/>
    </xf>
    <xf numFmtId="0" fontId="8" fillId="27" borderId="14" xfId="0" applyFont="1" applyFill="1" applyBorder="1" applyAlignment="1">
      <alignment horizontal="center" textRotation="45"/>
    </xf>
    <xf numFmtId="166" fontId="35" fillId="23" borderId="15" xfId="0" applyNumberFormat="1" applyFont="1" applyFill="1" applyBorder="1" applyAlignment="1">
      <alignment horizontal="center" vertical="center" wrapText="1"/>
    </xf>
    <xf numFmtId="166" fontId="35" fillId="23" borderId="16" xfId="0" applyNumberFormat="1" applyFont="1" applyFill="1" applyBorder="1" applyAlignment="1">
      <alignment horizontal="center" vertical="center" wrapText="1"/>
    </xf>
    <xf numFmtId="166" fontId="35" fillId="23" borderId="14" xfId="0" applyNumberFormat="1" applyFont="1" applyFill="1" applyBorder="1" applyAlignment="1">
      <alignment horizontal="center" vertical="center" wrapText="1"/>
    </xf>
    <xf numFmtId="166" fontId="28" fillId="24" borderId="15" xfId="0" applyNumberFormat="1" applyFont="1" applyFill="1" applyBorder="1" applyAlignment="1" applyProtection="1">
      <alignment horizontal="center" vertical="center" wrapText="1"/>
    </xf>
    <xf numFmtId="166" fontId="28" fillId="24" borderId="14" xfId="0" applyNumberFormat="1" applyFont="1" applyFill="1" applyBorder="1" applyAlignment="1" applyProtection="1">
      <alignment horizontal="center" vertical="center" wrapText="1"/>
    </xf>
    <xf numFmtId="166" fontId="30" fillId="24" borderId="38" xfId="0" applyNumberFormat="1" applyFont="1" applyFill="1" applyBorder="1" applyAlignment="1" applyProtection="1">
      <alignment horizontal="center" vertical="center" wrapText="1"/>
    </xf>
    <xf numFmtId="166" fontId="30" fillId="24" borderId="42" xfId="0" applyNumberFormat="1" applyFont="1" applyFill="1" applyBorder="1" applyAlignment="1" applyProtection="1">
      <alignment horizontal="center" vertical="center" wrapText="1"/>
    </xf>
    <xf numFmtId="166" fontId="30" fillId="24" borderId="29" xfId="0" applyNumberFormat="1" applyFont="1" applyFill="1" applyBorder="1" applyAlignment="1" applyProtection="1">
      <alignment horizontal="center" vertical="center" wrapText="1"/>
    </xf>
    <xf numFmtId="166" fontId="30" fillId="24" borderId="37" xfId="0" applyNumberFormat="1" applyFont="1" applyFill="1" applyBorder="1" applyAlignment="1" applyProtection="1">
      <alignment horizontal="center" vertical="center" wrapText="1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166" fontId="30" fillId="24" borderId="31" xfId="0" applyNumberFormat="1" applyFont="1" applyFill="1" applyBorder="1" applyAlignment="1" applyProtection="1">
      <alignment horizontal="center" vertical="center" wrapText="1"/>
    </xf>
    <xf numFmtId="166" fontId="30" fillId="24" borderId="15" xfId="0" applyNumberFormat="1" applyFont="1" applyFill="1" applyBorder="1" applyAlignment="1" applyProtection="1">
      <alignment horizontal="center" vertical="center" wrapText="1"/>
    </xf>
    <xf numFmtId="166" fontId="30" fillId="24" borderId="14" xfId="0" applyNumberFormat="1" applyFont="1" applyFill="1" applyBorder="1" applyAlignment="1" applyProtection="1">
      <alignment horizontal="center" vertical="center" wrapText="1"/>
    </xf>
    <xf numFmtId="0" fontId="65" fillId="27" borderId="15" xfId="34" applyFont="1" applyFill="1" applyBorder="1" applyAlignment="1">
      <alignment horizontal="center" textRotation="45"/>
    </xf>
    <xf numFmtId="0" fontId="65" fillId="27" borderId="16" xfId="34" applyFont="1" applyFill="1" applyBorder="1" applyAlignment="1">
      <alignment horizontal="center" textRotation="45"/>
    </xf>
    <xf numFmtId="0" fontId="65" fillId="27" borderId="14" xfId="34" applyFont="1" applyFill="1" applyBorder="1" applyAlignment="1">
      <alignment horizontal="center" textRotation="45"/>
    </xf>
    <xf numFmtId="3" fontId="9" fillId="24" borderId="16" xfId="34" applyNumberFormat="1" applyFont="1" applyFill="1" applyBorder="1" applyAlignment="1">
      <alignment horizontal="center"/>
    </xf>
    <xf numFmtId="3" fontId="9" fillId="24" borderId="14" xfId="34" applyNumberFormat="1" applyFont="1" applyFill="1" applyBorder="1" applyAlignment="1">
      <alignment horizontal="center"/>
    </xf>
    <xf numFmtId="0" fontId="9" fillId="24" borderId="11" xfId="34" applyFont="1" applyFill="1" applyBorder="1" applyAlignment="1">
      <alignment horizontal="center"/>
    </xf>
    <xf numFmtId="0" fontId="9" fillId="24" borderId="12" xfId="34" applyFont="1" applyFill="1" applyBorder="1" applyAlignment="1">
      <alignment horizontal="center"/>
    </xf>
    <xf numFmtId="0" fontId="9" fillId="24" borderId="13" xfId="34" applyFont="1" applyFill="1" applyBorder="1" applyAlignment="1">
      <alignment horizontal="center"/>
    </xf>
    <xf numFmtId="0" fontId="30" fillId="28" borderId="10" xfId="0" applyFont="1" applyFill="1" applyBorder="1" applyAlignment="1">
      <alignment horizontal="center"/>
    </xf>
    <xf numFmtId="0" fontId="30" fillId="28" borderId="20" xfId="0" applyFont="1" applyFill="1" applyBorder="1" applyAlignment="1">
      <alignment horizontal="center"/>
    </xf>
    <xf numFmtId="0" fontId="30" fillId="24" borderId="15" xfId="0" applyFont="1" applyFill="1" applyBorder="1" applyAlignment="1">
      <alignment horizontal="center" wrapText="1"/>
    </xf>
    <xf numFmtId="0" fontId="30" fillId="24" borderId="14" xfId="0" applyFont="1" applyFill="1" applyBorder="1" applyAlignment="1">
      <alignment horizontal="center" wrapText="1"/>
    </xf>
    <xf numFmtId="0" fontId="30" fillId="24" borderId="27" xfId="0" applyFont="1" applyFill="1" applyBorder="1" applyAlignment="1">
      <alignment horizontal="center" wrapText="1"/>
    </xf>
    <xf numFmtId="0" fontId="30" fillId="24" borderId="18" xfId="0" applyFont="1" applyFill="1" applyBorder="1" applyAlignment="1">
      <alignment horizontal="center" wrapText="1"/>
    </xf>
    <xf numFmtId="0" fontId="30" fillId="28" borderId="52" xfId="0" applyFont="1" applyFill="1" applyBorder="1" applyAlignment="1">
      <alignment horizontal="center"/>
    </xf>
    <xf numFmtId="0" fontId="30" fillId="28" borderId="61" xfId="0" applyFont="1" applyFill="1" applyBorder="1" applyAlignment="1">
      <alignment horizontal="center"/>
    </xf>
    <xf numFmtId="0" fontId="30" fillId="28" borderId="66" xfId="0" applyFont="1" applyFill="1" applyBorder="1" applyAlignment="1">
      <alignment horizontal="center"/>
    </xf>
    <xf numFmtId="0" fontId="9" fillId="27" borderId="15" xfId="0" applyFont="1" applyFill="1" applyBorder="1" applyAlignment="1">
      <alignment horizontal="center"/>
    </xf>
    <xf numFmtId="0" fontId="9" fillId="27" borderId="16" xfId="0" applyFont="1" applyFill="1" applyBorder="1" applyAlignment="1">
      <alignment horizontal="center"/>
    </xf>
    <xf numFmtId="0" fontId="9" fillId="27" borderId="14" xfId="0" applyFont="1" applyFill="1" applyBorder="1" applyAlignment="1">
      <alignment horizontal="center"/>
    </xf>
    <xf numFmtId="0" fontId="30" fillId="28" borderId="11" xfId="0" applyFont="1" applyFill="1" applyBorder="1" applyAlignment="1">
      <alignment horizontal="center"/>
    </xf>
    <xf numFmtId="0" fontId="30" fillId="28" borderId="12" xfId="0" applyFont="1" applyFill="1" applyBorder="1" applyAlignment="1">
      <alignment horizontal="center"/>
    </xf>
    <xf numFmtId="0" fontId="30" fillId="24" borderId="38" xfId="0" applyFont="1" applyFill="1" applyBorder="1" applyAlignment="1">
      <alignment horizontal="center" wrapText="1"/>
    </xf>
    <xf numFmtId="0" fontId="30" fillId="24" borderId="40" xfId="0" applyFont="1" applyFill="1" applyBorder="1" applyAlignment="1">
      <alignment horizontal="center" wrapText="1"/>
    </xf>
    <xf numFmtId="0" fontId="30" fillId="24" borderId="15" xfId="0" applyFont="1" applyFill="1" applyBorder="1" applyAlignment="1">
      <alignment horizontal="center"/>
    </xf>
    <xf numFmtId="0" fontId="30" fillId="24" borderId="16" xfId="0" applyFont="1" applyFill="1" applyBorder="1" applyAlignment="1">
      <alignment horizontal="center"/>
    </xf>
    <xf numFmtId="0" fontId="30" fillId="24" borderId="14" xfId="0" applyFont="1" applyFill="1" applyBorder="1" applyAlignment="1">
      <alignment horizontal="center"/>
    </xf>
    <xf numFmtId="0" fontId="30" fillId="24" borderId="67" xfId="0" applyFont="1" applyFill="1" applyBorder="1" applyAlignment="1">
      <alignment horizontal="center"/>
    </xf>
    <xf numFmtId="0" fontId="30" fillId="24" borderId="36" xfId="0" applyFont="1" applyFill="1" applyBorder="1" applyAlignment="1">
      <alignment horizontal="center"/>
    </xf>
    <xf numFmtId="0" fontId="30" fillId="24" borderId="17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30" fillId="28" borderId="13" xfId="0" applyFont="1" applyFill="1" applyBorder="1" applyAlignment="1">
      <alignment horizontal="center"/>
    </xf>
    <xf numFmtId="0" fontId="60" fillId="30" borderId="0" xfId="0" applyFont="1" applyFill="1" applyAlignment="1">
      <alignment horizontal="center"/>
    </xf>
    <xf numFmtId="164" fontId="60" fillId="30" borderId="0" xfId="26" applyNumberFormat="1" applyFont="1" applyFill="1" applyBorder="1" applyAlignment="1">
      <alignment horizontal="center"/>
    </xf>
    <xf numFmtId="0" fontId="59" fillId="30" borderId="0" xfId="0" applyFont="1" applyFill="1" applyAlignment="1">
      <alignment horizontal="center"/>
    </xf>
    <xf numFmtId="0" fontId="30" fillId="24" borderId="29" xfId="0" applyFont="1" applyFill="1" applyBorder="1" applyAlignment="1">
      <alignment horizontal="center"/>
    </xf>
    <xf numFmtId="0" fontId="30" fillId="24" borderId="31" xfId="0" applyFont="1" applyFill="1" applyBorder="1" applyAlignment="1">
      <alignment horizontal="center"/>
    </xf>
    <xf numFmtId="0" fontId="30" fillId="24" borderId="41" xfId="0" applyFont="1" applyFill="1" applyBorder="1" applyAlignment="1">
      <alignment horizontal="center"/>
    </xf>
    <xf numFmtId="0" fontId="38" fillId="0" borderId="11" xfId="0" applyFont="1" applyBorder="1" applyAlignment="1">
      <alignment horizontal="center"/>
    </xf>
    <xf numFmtId="0" fontId="38" fillId="0" borderId="12" xfId="0" applyFont="1" applyBorder="1" applyAlignment="1">
      <alignment horizontal="center"/>
    </xf>
    <xf numFmtId="0" fontId="38" fillId="0" borderId="13" xfId="0" applyFont="1" applyBorder="1" applyAlignment="1">
      <alignment horizontal="center"/>
    </xf>
    <xf numFmtId="0" fontId="6" fillId="27" borderId="15" xfId="0" applyFont="1" applyFill="1" applyBorder="1" applyAlignment="1">
      <alignment horizontal="center" textRotation="45"/>
    </xf>
    <xf numFmtId="0" fontId="6" fillId="27" borderId="14" xfId="0" applyFont="1" applyFill="1" applyBorder="1" applyAlignment="1">
      <alignment horizontal="center" textRotation="45"/>
    </xf>
    <xf numFmtId="0" fontId="82" fillId="23" borderId="15" xfId="0" applyFont="1" applyFill="1" applyBorder="1" applyAlignment="1">
      <alignment horizontal="center"/>
    </xf>
    <xf numFmtId="0" fontId="9" fillId="24" borderId="11" xfId="0" applyFont="1" applyFill="1" applyBorder="1" applyAlignment="1">
      <alignment horizontal="center"/>
    </xf>
    <xf numFmtId="0" fontId="9" fillId="24" borderId="12" xfId="0" applyFont="1" applyFill="1" applyBorder="1" applyAlignment="1">
      <alignment horizontal="center"/>
    </xf>
    <xf numFmtId="0" fontId="9" fillId="24" borderId="13" xfId="0" applyFont="1" applyFill="1" applyBorder="1" applyAlignment="1">
      <alignment horizontal="center"/>
    </xf>
    <xf numFmtId="0" fontId="9" fillId="22" borderId="10" xfId="0" applyFont="1" applyFill="1" applyBorder="1" applyAlignment="1">
      <alignment horizontal="center"/>
    </xf>
    <xf numFmtId="0" fontId="29" fillId="0" borderId="15" xfId="0" applyFont="1" applyBorder="1" applyAlignment="1">
      <alignment horizontal="center"/>
    </xf>
    <xf numFmtId="0" fontId="29" fillId="0" borderId="16" xfId="0" applyFont="1" applyBorder="1" applyAlignment="1">
      <alignment horizontal="center"/>
    </xf>
    <xf numFmtId="0" fontId="29" fillId="0" borderId="14" xfId="0" applyFont="1" applyBorder="1" applyAlignment="1">
      <alignment horizontal="center"/>
    </xf>
    <xf numFmtId="3" fontId="9" fillId="22" borderId="11" xfId="0" applyNumberFormat="1" applyFont="1" applyFill="1" applyBorder="1" applyAlignment="1">
      <alignment horizontal="center"/>
    </xf>
    <xf numFmtId="3" fontId="9" fillId="22" borderId="13" xfId="0" applyNumberFormat="1" applyFont="1" applyFill="1" applyBorder="1" applyAlignment="1">
      <alignment horizontal="center"/>
    </xf>
    <xf numFmtId="3" fontId="9" fillId="24" borderId="11" xfId="0" applyNumberFormat="1" applyFont="1" applyFill="1" applyBorder="1" applyAlignment="1">
      <alignment horizontal="center"/>
    </xf>
    <xf numFmtId="3" fontId="9" fillId="24" borderId="13" xfId="0" applyNumberFormat="1" applyFont="1" applyFill="1" applyBorder="1" applyAlignment="1">
      <alignment horizontal="center"/>
    </xf>
    <xf numFmtId="0" fontId="39" fillId="25" borderId="11" xfId="0" applyFont="1" applyFill="1" applyBorder="1" applyAlignment="1">
      <alignment horizontal="center"/>
    </xf>
    <xf numFmtId="0" fontId="39" fillId="25" borderId="13" xfId="0" applyFont="1" applyFill="1" applyBorder="1" applyAlignment="1">
      <alignment horizontal="center"/>
    </xf>
    <xf numFmtId="0" fontId="30" fillId="22" borderId="29" xfId="0" applyFont="1" applyFill="1" applyBorder="1" applyAlignment="1">
      <alignment horizontal="center"/>
    </xf>
    <xf numFmtId="0" fontId="30" fillId="22" borderId="31" xfId="0" applyFont="1" applyFill="1" applyBorder="1" applyAlignment="1">
      <alignment horizontal="center"/>
    </xf>
    <xf numFmtId="0" fontId="30" fillId="22" borderId="41" xfId="0" applyFont="1" applyFill="1" applyBorder="1" applyAlignment="1">
      <alignment horizontal="center"/>
    </xf>
    <xf numFmtId="165" fontId="9" fillId="24" borderId="10" xfId="27" applyNumberFormat="1" applyFont="1" applyFill="1" applyBorder="1" applyAlignment="1">
      <alignment horizontal="center"/>
    </xf>
  </cellXfs>
  <cellStyles count="43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Ezres 2" xfId="27"/>
    <cellStyle name="Ezres 2 2" xfId="41"/>
    <cellStyle name="Figyelmeztetés" xfId="28" builtinId="11" customBuiltin="1"/>
    <cellStyle name="Hivatkozott cella" xfId="29" builtinId="24" customBuiltin="1"/>
    <cellStyle name="Jegyzet" xfId="30" builtinId="10" customBuiltin="1"/>
    <cellStyle name="Jó" xfId="31" builtinId="26" customBuiltin="1"/>
    <cellStyle name="Kimenet" xfId="32" builtinId="21" customBuiltin="1"/>
    <cellStyle name="Magyarázó szöveg" xfId="33" builtinId="53" customBuiltin="1"/>
    <cellStyle name="Normál" xfId="0" builtinId="0"/>
    <cellStyle name="Normál 2" xfId="39"/>
    <cellStyle name="Normál 3" xfId="40"/>
    <cellStyle name="Normál 4" xfId="42"/>
    <cellStyle name="Normál_Pénzátad." xfId="34"/>
    <cellStyle name="Összesen" xfId="35" builtinId="25" customBuiltin="1"/>
    <cellStyle name="Rossz" xfId="36" builtinId="27" customBuiltin="1"/>
    <cellStyle name="Semleges" xfId="37" builtinId="28" customBuiltin="1"/>
    <cellStyle name="Számítás" xfId="38" builtinId="22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99"/>
      <color rgb="FFFFFF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"/>
  <sheetViews>
    <sheetView topLeftCell="A33" zoomScaleNormal="100" workbookViewId="0">
      <selection activeCell="L3" sqref="L3"/>
    </sheetView>
  </sheetViews>
  <sheetFormatPr defaultRowHeight="12.75" x14ac:dyDescent="0.2"/>
  <cols>
    <col min="1" max="1" width="9" customWidth="1"/>
    <col min="2" max="2" width="69.5703125" customWidth="1"/>
    <col min="3" max="3" width="18.28515625" customWidth="1"/>
    <col min="4" max="4" width="17.140625" customWidth="1"/>
    <col min="5" max="5" width="19.7109375" customWidth="1"/>
    <col min="6" max="6" width="18.140625" customWidth="1"/>
    <col min="7" max="7" width="19.5703125" customWidth="1"/>
    <col min="8" max="8" width="18" customWidth="1"/>
    <col min="9" max="9" width="18.140625" customWidth="1"/>
    <col min="10" max="10" width="16.85546875" customWidth="1"/>
    <col min="11" max="11" width="18.140625" customWidth="1"/>
    <col min="12" max="12" width="16.140625" customWidth="1"/>
    <col min="13" max="13" width="14.7109375" bestFit="1" customWidth="1"/>
  </cols>
  <sheetData>
    <row r="1" spans="1:12" ht="21" customHeight="1" x14ac:dyDescent="0.3">
      <c r="A1" s="2" t="s">
        <v>619</v>
      </c>
      <c r="B1" s="588" t="s">
        <v>36</v>
      </c>
      <c r="C1" s="589" t="s">
        <v>620</v>
      </c>
      <c r="D1" s="589" t="s">
        <v>632</v>
      </c>
      <c r="E1" s="589" t="s">
        <v>633</v>
      </c>
      <c r="F1" s="589" t="s">
        <v>755</v>
      </c>
      <c r="G1" s="589" t="s">
        <v>634</v>
      </c>
      <c r="H1" s="589" t="s">
        <v>635</v>
      </c>
      <c r="I1" s="589" t="s">
        <v>636</v>
      </c>
      <c r="J1" s="589" t="s">
        <v>754</v>
      </c>
      <c r="K1" s="590" t="s">
        <v>21</v>
      </c>
      <c r="L1" s="604" t="s">
        <v>637</v>
      </c>
    </row>
    <row r="2" spans="1:12" ht="15.75" customHeight="1" x14ac:dyDescent="0.25">
      <c r="A2" s="5"/>
      <c r="B2" s="873" t="s">
        <v>832</v>
      </c>
      <c r="C2" s="605"/>
      <c r="D2" s="605"/>
      <c r="E2" s="766"/>
      <c r="F2" s="606"/>
      <c r="G2" s="605"/>
      <c r="H2" s="605"/>
      <c r="I2" s="605"/>
      <c r="J2" s="605"/>
      <c r="K2" s="607">
        <f t="shared" ref="K2:K23" si="0">SUM(C2:I2)</f>
        <v>0</v>
      </c>
      <c r="L2" s="42"/>
    </row>
    <row r="3" spans="1:12" ht="15.75" customHeight="1" x14ac:dyDescent="0.25">
      <c r="A3" s="5"/>
      <c r="B3" s="763" t="s">
        <v>833</v>
      </c>
      <c r="C3" s="605"/>
      <c r="D3" s="605"/>
      <c r="E3" s="766">
        <v>415200</v>
      </c>
      <c r="F3" s="606"/>
      <c r="G3" s="605"/>
      <c r="H3" s="605"/>
      <c r="I3" s="605"/>
      <c r="J3" s="605"/>
      <c r="K3" s="607">
        <f t="shared" si="0"/>
        <v>415200</v>
      </c>
      <c r="L3" s="42">
        <v>415200</v>
      </c>
    </row>
    <row r="4" spans="1:12" ht="15.75" x14ac:dyDescent="0.25">
      <c r="A4" s="5"/>
      <c r="B4" s="763" t="s">
        <v>834</v>
      </c>
      <c r="C4" s="605"/>
      <c r="D4" s="605"/>
      <c r="E4" s="766">
        <v>10500</v>
      </c>
      <c r="F4" s="606"/>
      <c r="G4" s="605"/>
      <c r="H4" s="605"/>
      <c r="I4" s="605"/>
      <c r="J4" s="605"/>
      <c r="K4" s="607">
        <f t="shared" si="0"/>
        <v>10500</v>
      </c>
      <c r="L4" s="228">
        <v>10500</v>
      </c>
    </row>
    <row r="5" spans="1:12" ht="15.75" x14ac:dyDescent="0.25">
      <c r="A5" s="5"/>
      <c r="B5" s="763" t="s">
        <v>835</v>
      </c>
      <c r="C5" s="605"/>
      <c r="D5" s="605"/>
      <c r="E5" s="766">
        <v>163333</v>
      </c>
      <c r="F5" s="608"/>
      <c r="G5" s="605"/>
      <c r="H5" s="605"/>
      <c r="I5" s="605"/>
      <c r="J5" s="605"/>
      <c r="K5" s="607">
        <f t="shared" si="0"/>
        <v>163333</v>
      </c>
      <c r="L5" s="228">
        <v>163333</v>
      </c>
    </row>
    <row r="6" spans="1:12" ht="15.75" x14ac:dyDescent="0.25">
      <c r="A6" s="5"/>
      <c r="B6" s="763" t="s">
        <v>835</v>
      </c>
      <c r="C6" s="605"/>
      <c r="D6" s="605"/>
      <c r="E6" s="766">
        <v>-23333</v>
      </c>
      <c r="F6" s="608"/>
      <c r="G6" s="605"/>
      <c r="H6" s="605"/>
      <c r="I6" s="605"/>
      <c r="J6" s="605"/>
      <c r="K6" s="607">
        <f t="shared" si="0"/>
        <v>-23333</v>
      </c>
      <c r="L6" s="228">
        <v>-23333</v>
      </c>
    </row>
    <row r="7" spans="1:12" ht="15.75" x14ac:dyDescent="0.25">
      <c r="A7" s="5"/>
      <c r="B7" s="763" t="s">
        <v>836</v>
      </c>
      <c r="C7" s="605"/>
      <c r="D7" s="605"/>
      <c r="E7" s="766">
        <v>-127343</v>
      </c>
      <c r="F7" s="608"/>
      <c r="G7" s="605"/>
      <c r="H7" s="605"/>
      <c r="I7" s="605"/>
      <c r="J7" s="605"/>
      <c r="K7" s="607">
        <f t="shared" si="0"/>
        <v>-127343</v>
      </c>
      <c r="L7" s="228">
        <v>-127343</v>
      </c>
    </row>
    <row r="8" spans="1:12" ht="15.75" x14ac:dyDescent="0.25">
      <c r="A8" s="5"/>
      <c r="B8" s="765" t="s">
        <v>759</v>
      </c>
      <c r="C8" s="605"/>
      <c r="D8" s="605"/>
      <c r="E8" s="766">
        <v>456747</v>
      </c>
      <c r="F8" s="605"/>
      <c r="G8" s="608"/>
      <c r="H8" s="605"/>
      <c r="I8" s="605"/>
      <c r="J8" s="605"/>
      <c r="K8" s="607">
        <f t="shared" si="0"/>
        <v>456747</v>
      </c>
      <c r="L8" s="228">
        <v>456747</v>
      </c>
    </row>
    <row r="9" spans="1:12" ht="15.75" x14ac:dyDescent="0.25">
      <c r="A9" s="5"/>
      <c r="B9" s="764" t="s">
        <v>760</v>
      </c>
      <c r="C9" s="605"/>
      <c r="D9" s="605"/>
      <c r="E9" s="766">
        <v>-3695</v>
      </c>
      <c r="F9" s="605"/>
      <c r="G9" s="608"/>
      <c r="H9" s="605"/>
      <c r="I9" s="605"/>
      <c r="J9" s="605"/>
      <c r="K9" s="607">
        <f t="shared" si="0"/>
        <v>-3695</v>
      </c>
      <c r="L9" s="228">
        <v>-3695</v>
      </c>
    </row>
    <row r="10" spans="1:12" ht="15.75" x14ac:dyDescent="0.25">
      <c r="A10" s="5"/>
      <c r="B10" s="764" t="s">
        <v>797</v>
      </c>
      <c r="C10" s="605"/>
      <c r="D10" s="605"/>
      <c r="E10" s="766">
        <v>173101</v>
      </c>
      <c r="F10" s="605"/>
      <c r="G10" s="608"/>
      <c r="H10" s="605"/>
      <c r="I10" s="605"/>
      <c r="J10" s="605"/>
      <c r="K10" s="607">
        <f t="shared" si="0"/>
        <v>173101</v>
      </c>
      <c r="L10" s="228">
        <v>173101</v>
      </c>
    </row>
    <row r="11" spans="1:12" ht="15.75" x14ac:dyDescent="0.25">
      <c r="A11" s="5"/>
      <c r="B11" s="764" t="s">
        <v>854</v>
      </c>
      <c r="C11" s="605"/>
      <c r="D11" s="605"/>
      <c r="E11" s="766">
        <v>944391</v>
      </c>
      <c r="F11" s="605"/>
      <c r="G11" s="608"/>
      <c r="H11" s="605"/>
      <c r="I11" s="605"/>
      <c r="J11" s="605"/>
      <c r="K11" s="607">
        <f t="shared" si="0"/>
        <v>944391</v>
      </c>
      <c r="L11" s="228">
        <v>600602</v>
      </c>
    </row>
    <row r="12" spans="1:12" ht="15.75" x14ac:dyDescent="0.25">
      <c r="A12" s="5"/>
      <c r="B12" s="763" t="s">
        <v>770</v>
      </c>
      <c r="C12" s="605"/>
      <c r="D12" s="605"/>
      <c r="E12" s="766">
        <v>22050</v>
      </c>
      <c r="F12" s="605"/>
      <c r="G12" s="608"/>
      <c r="H12" s="605"/>
      <c r="I12" s="605"/>
      <c r="J12" s="605"/>
      <c r="K12" s="607">
        <f t="shared" si="0"/>
        <v>22050</v>
      </c>
      <c r="L12" s="228"/>
    </row>
    <row r="13" spans="1:12" ht="15.75" x14ac:dyDescent="0.25">
      <c r="A13" s="5"/>
      <c r="B13" s="763" t="s">
        <v>768</v>
      </c>
      <c r="C13" s="605"/>
      <c r="D13" s="605"/>
      <c r="E13" s="766">
        <v>435130</v>
      </c>
      <c r="F13" s="605"/>
      <c r="G13" s="608"/>
      <c r="H13" s="605"/>
      <c r="I13" s="605"/>
      <c r="J13" s="605"/>
      <c r="K13" s="607">
        <f t="shared" si="0"/>
        <v>435130</v>
      </c>
      <c r="L13" s="228"/>
    </row>
    <row r="14" spans="1:12" ht="15.75" x14ac:dyDescent="0.25">
      <c r="A14" s="5"/>
      <c r="B14" s="765" t="s">
        <v>769</v>
      </c>
      <c r="C14" s="605"/>
      <c r="D14" s="605"/>
      <c r="E14" s="766">
        <v>206862</v>
      </c>
      <c r="F14" s="605"/>
      <c r="G14" s="608"/>
      <c r="H14" s="605"/>
      <c r="I14" s="605"/>
      <c r="J14" s="605"/>
      <c r="K14" s="607">
        <f t="shared" si="0"/>
        <v>206862</v>
      </c>
      <c r="L14" s="228"/>
    </row>
    <row r="15" spans="1:12" ht="15.75" x14ac:dyDescent="0.25">
      <c r="A15" s="5"/>
      <c r="B15" s="873" t="s">
        <v>837</v>
      </c>
      <c r="C15" s="605"/>
      <c r="D15" s="605"/>
      <c r="E15" s="766"/>
      <c r="F15" s="605"/>
      <c r="G15" s="608"/>
      <c r="H15" s="605"/>
      <c r="I15" s="605"/>
      <c r="J15" s="605"/>
      <c r="K15" s="607">
        <f t="shared" si="0"/>
        <v>0</v>
      </c>
      <c r="L15" s="228"/>
    </row>
    <row r="16" spans="1:12" ht="15.75" x14ac:dyDescent="0.25">
      <c r="A16" s="5"/>
      <c r="B16" s="763" t="s">
        <v>838</v>
      </c>
      <c r="C16" s="605"/>
      <c r="D16" s="605"/>
      <c r="E16" s="766">
        <v>-600000</v>
      </c>
      <c r="F16" s="605"/>
      <c r="G16" s="608"/>
      <c r="H16" s="605"/>
      <c r="I16" s="605"/>
      <c r="J16" s="605"/>
      <c r="K16" s="607">
        <f t="shared" si="0"/>
        <v>-600000</v>
      </c>
      <c r="L16" s="228">
        <v>-600000</v>
      </c>
    </row>
    <row r="17" spans="1:12" ht="15.75" x14ac:dyDescent="0.25">
      <c r="A17" s="5"/>
      <c r="B17" s="763" t="s">
        <v>839</v>
      </c>
      <c r="C17" s="605"/>
      <c r="D17" s="605"/>
      <c r="E17" s="766">
        <v>988200</v>
      </c>
      <c r="F17" s="605"/>
      <c r="G17" s="608"/>
      <c r="H17" s="605"/>
      <c r="I17" s="605"/>
      <c r="J17" s="605"/>
      <c r="K17" s="607">
        <f t="shared" si="0"/>
        <v>988200</v>
      </c>
      <c r="L17" s="228">
        <v>988200</v>
      </c>
    </row>
    <row r="18" spans="1:12" ht="15.75" x14ac:dyDescent="0.25">
      <c r="A18" s="5"/>
      <c r="B18" s="763" t="s">
        <v>840</v>
      </c>
      <c r="C18" s="605"/>
      <c r="D18" s="605"/>
      <c r="E18" s="766">
        <v>-261120</v>
      </c>
      <c r="F18" s="605"/>
      <c r="G18" s="608"/>
      <c r="H18" s="605"/>
      <c r="I18" s="605"/>
      <c r="J18" s="605"/>
      <c r="K18" s="607">
        <f t="shared" si="0"/>
        <v>-261120</v>
      </c>
      <c r="L18" s="228">
        <v>-261120</v>
      </c>
    </row>
    <row r="19" spans="1:12" ht="15.75" x14ac:dyDescent="0.25">
      <c r="A19" s="5"/>
      <c r="B19" s="763" t="s">
        <v>841</v>
      </c>
      <c r="C19" s="605"/>
      <c r="D19" s="605"/>
      <c r="E19" s="766">
        <v>383743</v>
      </c>
      <c r="F19" s="605"/>
      <c r="G19" s="608"/>
      <c r="H19" s="605"/>
      <c r="I19" s="605"/>
      <c r="J19" s="605"/>
      <c r="K19" s="607">
        <f t="shared" si="0"/>
        <v>383743</v>
      </c>
      <c r="L19" s="228">
        <v>383743</v>
      </c>
    </row>
    <row r="20" spans="1:12" ht="15.75" x14ac:dyDescent="0.25">
      <c r="A20" s="5"/>
      <c r="B20" s="763"/>
      <c r="C20" s="605"/>
      <c r="D20" s="605"/>
      <c r="E20" s="766"/>
      <c r="F20" s="605"/>
      <c r="G20" s="608"/>
      <c r="H20" s="605"/>
      <c r="I20" s="605"/>
      <c r="J20" s="605"/>
      <c r="K20" s="607"/>
      <c r="L20" s="228"/>
    </row>
    <row r="21" spans="1:12" ht="15.75" x14ac:dyDescent="0.25">
      <c r="A21" s="5"/>
      <c r="B21" s="764" t="s">
        <v>789</v>
      </c>
      <c r="C21" s="605"/>
      <c r="D21" s="605">
        <v>49000000</v>
      </c>
      <c r="E21" s="766"/>
      <c r="F21" s="605"/>
      <c r="G21" s="608"/>
      <c r="H21" s="605"/>
      <c r="I21" s="605"/>
      <c r="J21" s="605"/>
      <c r="K21" s="607">
        <f t="shared" si="0"/>
        <v>49000000</v>
      </c>
      <c r="L21" s="228">
        <v>49000000</v>
      </c>
    </row>
    <row r="22" spans="1:12" ht="15.75" x14ac:dyDescent="0.25">
      <c r="A22" s="5"/>
      <c r="B22" s="764" t="s">
        <v>790</v>
      </c>
      <c r="C22" s="605"/>
      <c r="D22" s="605"/>
      <c r="E22" s="605"/>
      <c r="F22" s="605"/>
      <c r="G22" s="606">
        <v>14750000</v>
      </c>
      <c r="H22" s="605"/>
      <c r="I22" s="605"/>
      <c r="J22" s="605"/>
      <c r="K22" s="607">
        <f t="shared" si="0"/>
        <v>14750000</v>
      </c>
      <c r="L22" s="228">
        <v>14750000</v>
      </c>
    </row>
    <row r="23" spans="1:12" ht="15.75" x14ac:dyDescent="0.25">
      <c r="A23" s="772"/>
      <c r="B23" s="764" t="s">
        <v>831</v>
      </c>
      <c r="C23" s="605"/>
      <c r="D23" s="605"/>
      <c r="E23" s="605"/>
      <c r="F23" s="605">
        <v>4441859</v>
      </c>
      <c r="G23" s="608"/>
      <c r="H23" s="605"/>
      <c r="I23" s="605"/>
      <c r="J23" s="605"/>
      <c r="K23" s="607">
        <f t="shared" si="0"/>
        <v>4441859</v>
      </c>
      <c r="L23" s="228">
        <v>4441859</v>
      </c>
    </row>
    <row r="24" spans="1:12" ht="15.75" x14ac:dyDescent="0.25">
      <c r="A24" s="594"/>
      <c r="B24" s="764" t="s">
        <v>842</v>
      </c>
      <c r="C24" s="766">
        <v>893729</v>
      </c>
      <c r="D24" s="605"/>
      <c r="E24" s="605"/>
      <c r="F24" s="605"/>
      <c r="G24" s="605"/>
      <c r="H24" s="605"/>
      <c r="I24" s="605"/>
      <c r="J24" s="605"/>
      <c r="K24" s="607">
        <f>SUM(C24:J24)</f>
        <v>893729</v>
      </c>
      <c r="L24" s="228">
        <v>893729</v>
      </c>
    </row>
    <row r="25" spans="1:12" ht="15.75" x14ac:dyDescent="0.25">
      <c r="A25" s="609"/>
      <c r="B25" s="610" t="s">
        <v>638</v>
      </c>
      <c r="C25" s="611">
        <f>SUM(C9:C24)</f>
        <v>893729</v>
      </c>
      <c r="D25" s="611">
        <f t="shared" ref="D25:L25" si="1">SUM(D2:D24)</f>
        <v>49000000</v>
      </c>
      <c r="E25" s="611">
        <f t="shared" si="1"/>
        <v>3183766</v>
      </c>
      <c r="F25" s="611">
        <f t="shared" si="1"/>
        <v>4441859</v>
      </c>
      <c r="G25" s="611">
        <f t="shared" si="1"/>
        <v>14750000</v>
      </c>
      <c r="H25" s="611">
        <f t="shared" si="1"/>
        <v>0</v>
      </c>
      <c r="I25" s="611">
        <f t="shared" si="1"/>
        <v>0</v>
      </c>
      <c r="J25" s="611">
        <f t="shared" si="1"/>
        <v>0</v>
      </c>
      <c r="K25" s="612">
        <f t="shared" si="1"/>
        <v>72269354</v>
      </c>
      <c r="L25" s="613">
        <f t="shared" si="1"/>
        <v>71261523</v>
      </c>
    </row>
    <row r="26" spans="1:12" ht="15.75" x14ac:dyDescent="0.25">
      <c r="A26" s="5"/>
      <c r="B26" s="764"/>
      <c r="C26" s="605"/>
      <c r="D26" s="605"/>
      <c r="E26" s="605"/>
      <c r="F26" s="605"/>
      <c r="G26" s="605"/>
      <c r="H26" s="605"/>
      <c r="I26" s="605"/>
      <c r="J26" s="605">
        <v>1353353</v>
      </c>
      <c r="K26" s="607">
        <f>SUM(C26:J26)</f>
        <v>1353353</v>
      </c>
    </row>
    <row r="27" spans="1:12" ht="15.75" x14ac:dyDescent="0.25">
      <c r="A27" s="5"/>
      <c r="B27" s="768" t="s">
        <v>773</v>
      </c>
      <c r="C27" s="605">
        <v>499210</v>
      </c>
      <c r="D27" s="605"/>
      <c r="E27" s="605"/>
      <c r="F27" s="605"/>
      <c r="G27" s="605"/>
      <c r="H27" s="605"/>
      <c r="I27" s="605"/>
      <c r="J27" s="605"/>
      <c r="K27" s="607">
        <f t="shared" ref="K27:K30" si="2">SUM(C27:J27)</f>
        <v>499210</v>
      </c>
    </row>
    <row r="28" spans="1:12" ht="15.75" x14ac:dyDescent="0.25">
      <c r="A28" s="5"/>
      <c r="B28" s="768" t="s">
        <v>269</v>
      </c>
      <c r="C28" s="605">
        <v>9620</v>
      </c>
      <c r="D28" s="605"/>
      <c r="E28" s="605"/>
      <c r="F28" s="605"/>
      <c r="G28" s="605"/>
      <c r="H28" s="605"/>
      <c r="I28" s="605"/>
      <c r="J28" s="605"/>
      <c r="K28" s="607">
        <f t="shared" si="2"/>
        <v>9620</v>
      </c>
    </row>
    <row r="29" spans="1:12" ht="15.75" x14ac:dyDescent="0.25">
      <c r="A29" s="5"/>
      <c r="B29" s="768" t="s">
        <v>772</v>
      </c>
      <c r="C29" s="605"/>
      <c r="D29" s="605">
        <v>25000</v>
      </c>
      <c r="E29" s="605"/>
      <c r="F29" s="605"/>
      <c r="G29" s="605"/>
      <c r="H29" s="605"/>
      <c r="I29" s="605"/>
      <c r="J29" s="605"/>
      <c r="K29" s="607">
        <f t="shared" si="2"/>
        <v>25000</v>
      </c>
    </row>
    <row r="30" spans="1:12" ht="15.75" x14ac:dyDescent="0.25">
      <c r="A30" s="5"/>
      <c r="B30" s="764" t="s">
        <v>771</v>
      </c>
      <c r="C30" s="605"/>
      <c r="D30" s="605"/>
      <c r="E30" s="605"/>
      <c r="F30" s="605">
        <v>301137</v>
      </c>
      <c r="G30" s="608"/>
      <c r="H30" s="605"/>
      <c r="I30" s="605"/>
      <c r="J30" s="605"/>
      <c r="K30" s="607">
        <f t="shared" si="2"/>
        <v>301137</v>
      </c>
    </row>
    <row r="31" spans="1:12" ht="15.75" x14ac:dyDescent="0.25">
      <c r="A31" s="609"/>
      <c r="B31" s="610" t="s">
        <v>639</v>
      </c>
      <c r="C31" s="611">
        <f t="shared" ref="C31:K31" si="3">SUM(C26:C30)</f>
        <v>508830</v>
      </c>
      <c r="D31" s="611">
        <f t="shared" si="3"/>
        <v>25000</v>
      </c>
      <c r="E31" s="611">
        <f t="shared" si="3"/>
        <v>0</v>
      </c>
      <c r="F31" s="611">
        <f t="shared" si="3"/>
        <v>301137</v>
      </c>
      <c r="G31" s="611">
        <f t="shared" si="3"/>
        <v>0</v>
      </c>
      <c r="H31" s="611">
        <f t="shared" si="3"/>
        <v>0</v>
      </c>
      <c r="I31" s="611">
        <f t="shared" si="3"/>
        <v>0</v>
      </c>
      <c r="J31" s="611">
        <f t="shared" si="3"/>
        <v>1353353</v>
      </c>
      <c r="K31" s="612">
        <f t="shared" si="3"/>
        <v>2188320</v>
      </c>
    </row>
    <row r="32" spans="1:12" ht="15.75" x14ac:dyDescent="0.25">
      <c r="A32" s="5"/>
      <c r="B32" s="768"/>
      <c r="C32" s="605"/>
      <c r="D32" s="605"/>
      <c r="E32" s="605"/>
      <c r="F32" s="605"/>
      <c r="G32" s="608"/>
      <c r="H32" s="605"/>
      <c r="I32" s="605"/>
      <c r="J32" s="605">
        <v>2429323</v>
      </c>
      <c r="K32" s="607">
        <f>SUM(C32:J32)</f>
        <v>2429323</v>
      </c>
    </row>
    <row r="33" spans="1:11" ht="15.75" x14ac:dyDescent="0.25">
      <c r="A33" s="5"/>
      <c r="B33" s="768" t="s">
        <v>781</v>
      </c>
      <c r="C33" s="605"/>
      <c r="D33" s="605"/>
      <c r="E33" s="605"/>
      <c r="F33" s="605"/>
      <c r="G33" s="608"/>
      <c r="H33" s="605">
        <v>80000</v>
      </c>
      <c r="I33" s="605"/>
      <c r="J33" s="605"/>
      <c r="K33" s="607">
        <f t="shared" ref="K33:K35" si="4">SUM(C33:J33)</f>
        <v>80000</v>
      </c>
    </row>
    <row r="34" spans="1:11" ht="15.75" x14ac:dyDescent="0.25">
      <c r="A34" s="5"/>
      <c r="B34" s="768" t="s">
        <v>782</v>
      </c>
      <c r="C34" s="605"/>
      <c r="D34" s="605"/>
      <c r="E34" s="605"/>
      <c r="F34" s="605"/>
      <c r="G34" s="608"/>
      <c r="H34" s="605">
        <v>30000</v>
      </c>
      <c r="I34" s="605"/>
      <c r="J34" s="605"/>
      <c r="K34" s="607">
        <f t="shared" si="4"/>
        <v>30000</v>
      </c>
    </row>
    <row r="35" spans="1:11" ht="15.75" x14ac:dyDescent="0.25">
      <c r="A35" s="5"/>
      <c r="B35" s="768" t="s">
        <v>783</v>
      </c>
      <c r="C35" s="605">
        <v>668675</v>
      </c>
      <c r="D35" s="605"/>
      <c r="E35" s="605"/>
      <c r="F35" s="605"/>
      <c r="G35" s="608"/>
      <c r="H35" s="605"/>
      <c r="I35" s="605"/>
      <c r="J35" s="605"/>
      <c r="K35" s="607">
        <f t="shared" si="4"/>
        <v>668675</v>
      </c>
    </row>
    <row r="36" spans="1:11" ht="15.75" x14ac:dyDescent="0.25">
      <c r="A36" s="609"/>
      <c r="B36" s="610" t="s">
        <v>640</v>
      </c>
      <c r="C36" s="611">
        <f t="shared" ref="C36:K36" si="5">SUM(C32:C35)</f>
        <v>668675</v>
      </c>
      <c r="D36" s="611">
        <f t="shared" si="5"/>
        <v>0</v>
      </c>
      <c r="E36" s="611">
        <f t="shared" si="5"/>
        <v>0</v>
      </c>
      <c r="F36" s="611">
        <f t="shared" si="5"/>
        <v>0</v>
      </c>
      <c r="G36" s="611">
        <f t="shared" si="5"/>
        <v>0</v>
      </c>
      <c r="H36" s="611">
        <f t="shared" si="5"/>
        <v>110000</v>
      </c>
      <c r="I36" s="611">
        <f t="shared" si="5"/>
        <v>0</v>
      </c>
      <c r="J36" s="611">
        <f t="shared" si="5"/>
        <v>2429323</v>
      </c>
      <c r="K36" s="612">
        <f t="shared" si="5"/>
        <v>3207998</v>
      </c>
    </row>
    <row r="37" spans="1:11" ht="18.75" x14ac:dyDescent="0.3">
      <c r="A37" s="611"/>
      <c r="B37" s="591" t="s">
        <v>621</v>
      </c>
      <c r="C37" s="611">
        <f t="shared" ref="C37:K37" si="6">SUM(C25,C31,C36)</f>
        <v>2071234</v>
      </c>
      <c r="D37" s="611">
        <f t="shared" si="6"/>
        <v>49025000</v>
      </c>
      <c r="E37" s="611">
        <f t="shared" si="6"/>
        <v>3183766</v>
      </c>
      <c r="F37" s="611">
        <f t="shared" si="6"/>
        <v>4742996</v>
      </c>
      <c r="G37" s="611">
        <f t="shared" si="6"/>
        <v>14750000</v>
      </c>
      <c r="H37" s="611">
        <f t="shared" si="6"/>
        <v>110000</v>
      </c>
      <c r="I37" s="611">
        <f t="shared" si="6"/>
        <v>0</v>
      </c>
      <c r="J37" s="759">
        <f t="shared" si="6"/>
        <v>3782676</v>
      </c>
      <c r="K37" s="611">
        <f t="shared" si="6"/>
        <v>77665672</v>
      </c>
    </row>
    <row r="38" spans="1:11" ht="15" x14ac:dyDescent="0.2">
      <c r="B38" s="100"/>
      <c r="C38" s="100"/>
      <c r="D38" s="100"/>
      <c r="E38" s="100"/>
      <c r="F38" s="100"/>
      <c r="G38" s="100"/>
      <c r="H38" s="100"/>
      <c r="I38" s="100"/>
      <c r="J38" s="100"/>
      <c r="K38" s="100"/>
    </row>
    <row r="39" spans="1:11" ht="18.75" x14ac:dyDescent="0.3">
      <c r="A39" s="592" t="s">
        <v>622</v>
      </c>
      <c r="B39" s="588" t="s">
        <v>12</v>
      </c>
      <c r="C39" s="588" t="s">
        <v>623</v>
      </c>
      <c r="D39" s="588" t="s">
        <v>624</v>
      </c>
      <c r="E39" s="588" t="s">
        <v>5</v>
      </c>
      <c r="F39" s="588" t="s">
        <v>20</v>
      </c>
      <c r="G39" s="588" t="s">
        <v>7</v>
      </c>
      <c r="H39" s="588" t="s">
        <v>559</v>
      </c>
      <c r="I39" s="588" t="s">
        <v>17</v>
      </c>
      <c r="J39" s="588" t="s">
        <v>625</v>
      </c>
      <c r="K39" s="593" t="s">
        <v>21</v>
      </c>
    </row>
    <row r="40" spans="1:11" ht="18.75" x14ac:dyDescent="0.3">
      <c r="A40" s="594"/>
      <c r="B40" s="598"/>
      <c r="C40" s="598"/>
      <c r="D40" s="598"/>
      <c r="E40" s="598"/>
      <c r="F40" s="598"/>
      <c r="G40" s="598"/>
      <c r="H40" s="598"/>
      <c r="I40" s="595">
        <f>SUM(L25)</f>
        <v>71261523</v>
      </c>
      <c r="J40" s="598"/>
      <c r="K40" s="614">
        <f>SUM(C40:J40)</f>
        <v>71261523</v>
      </c>
    </row>
    <row r="41" spans="1:11" ht="17.25" customHeight="1" x14ac:dyDescent="0.3">
      <c r="A41" s="594"/>
      <c r="B41" s="769" t="s">
        <v>791</v>
      </c>
      <c r="C41" s="595">
        <v>3106558</v>
      </c>
      <c r="D41" s="595"/>
      <c r="E41" s="595"/>
      <c r="F41" s="595"/>
      <c r="G41" s="595"/>
      <c r="H41" s="595"/>
      <c r="I41" s="595">
        <v>-3106558</v>
      </c>
      <c r="J41" s="598"/>
      <c r="K41" s="614">
        <f>SUM(C41:J41)</f>
        <v>0</v>
      </c>
    </row>
    <row r="42" spans="1:11" ht="17.25" customHeight="1" x14ac:dyDescent="0.25">
      <c r="A42" s="594"/>
      <c r="B42" s="769" t="s">
        <v>792</v>
      </c>
      <c r="C42" s="595"/>
      <c r="D42" s="595"/>
      <c r="E42" s="595">
        <v>1566741</v>
      </c>
      <c r="F42" s="595"/>
      <c r="G42" s="595"/>
      <c r="H42" s="595"/>
      <c r="I42" s="595">
        <v>-1566741</v>
      </c>
      <c r="J42" s="595"/>
      <c r="K42" s="614">
        <f>SUM(C42:J42)</f>
        <v>0</v>
      </c>
    </row>
    <row r="43" spans="1:11" ht="17.25" customHeight="1" x14ac:dyDescent="0.25">
      <c r="A43" s="594"/>
      <c r="B43" s="773" t="s">
        <v>793</v>
      </c>
      <c r="C43" s="595"/>
      <c r="D43" s="595"/>
      <c r="E43" s="595">
        <v>4000000</v>
      </c>
      <c r="F43" s="595"/>
      <c r="G43" s="595"/>
      <c r="H43" s="595"/>
      <c r="I43" s="595">
        <v>-4000000</v>
      </c>
      <c r="J43" s="595"/>
      <c r="K43" s="614">
        <f>SUM(C43:J43)</f>
        <v>0</v>
      </c>
    </row>
    <row r="44" spans="1:11" ht="17.25" customHeight="1" x14ac:dyDescent="0.25">
      <c r="A44" s="594" t="s">
        <v>764</v>
      </c>
      <c r="B44" s="765" t="s">
        <v>765</v>
      </c>
      <c r="C44" s="595"/>
      <c r="D44" s="595"/>
      <c r="E44" s="595">
        <v>150000</v>
      </c>
      <c r="F44" s="595"/>
      <c r="G44" s="595"/>
      <c r="H44" s="595"/>
      <c r="I44" s="595">
        <v>-150000</v>
      </c>
      <c r="J44" s="595"/>
      <c r="K44" s="614">
        <f>SUM(C44:J44)</f>
        <v>0</v>
      </c>
    </row>
    <row r="45" spans="1:11" ht="17.25" customHeight="1" x14ac:dyDescent="0.25">
      <c r="A45" s="594" t="s">
        <v>763</v>
      </c>
      <c r="B45" s="763" t="s">
        <v>843</v>
      </c>
      <c r="C45" s="595">
        <v>-1800000</v>
      </c>
      <c r="D45" s="595"/>
      <c r="E45" s="595"/>
      <c r="F45" s="595"/>
      <c r="G45" s="595"/>
      <c r="H45" s="595">
        <v>1800000</v>
      </c>
      <c r="I45" s="595"/>
      <c r="J45" s="595"/>
      <c r="K45" s="614">
        <f t="shared" ref="K45:K53" si="7">SUM(C45:J45)</f>
        <v>0</v>
      </c>
    </row>
    <row r="46" spans="1:11" ht="17.25" customHeight="1" x14ac:dyDescent="0.25">
      <c r="A46" s="594" t="s">
        <v>766</v>
      </c>
      <c r="B46" s="770" t="s">
        <v>756</v>
      </c>
      <c r="C46" s="615"/>
      <c r="D46" s="615"/>
      <c r="E46" s="615"/>
      <c r="F46" s="615">
        <v>3500000</v>
      </c>
      <c r="G46" s="595"/>
      <c r="H46" s="595"/>
      <c r="I46" s="615">
        <v>-3500000</v>
      </c>
      <c r="J46" s="595"/>
      <c r="K46" s="614">
        <f t="shared" si="7"/>
        <v>0</v>
      </c>
    </row>
    <row r="47" spans="1:11" ht="17.25" customHeight="1" x14ac:dyDescent="0.25">
      <c r="A47" s="594" t="s">
        <v>767</v>
      </c>
      <c r="B47" s="771" t="s">
        <v>757</v>
      </c>
      <c r="C47" s="615"/>
      <c r="D47" s="615"/>
      <c r="E47" s="615"/>
      <c r="F47" s="615"/>
      <c r="G47" s="595">
        <v>2502500</v>
      </c>
      <c r="H47" s="595"/>
      <c r="I47" s="615">
        <v>-2502500</v>
      </c>
      <c r="J47" s="595"/>
      <c r="K47" s="614">
        <f t="shared" si="7"/>
        <v>0</v>
      </c>
    </row>
    <row r="48" spans="1:11" ht="17.25" customHeight="1" x14ac:dyDescent="0.25">
      <c r="A48" s="594"/>
      <c r="B48" s="769" t="s">
        <v>794</v>
      </c>
      <c r="C48" s="595"/>
      <c r="D48" s="595"/>
      <c r="E48" s="595"/>
      <c r="F48" s="595"/>
      <c r="G48" s="595">
        <v>400000</v>
      </c>
      <c r="H48" s="595"/>
      <c r="I48" s="595">
        <v>-400000</v>
      </c>
      <c r="J48" s="595"/>
      <c r="K48" s="614">
        <f>SUM(C48:J48)</f>
        <v>0</v>
      </c>
    </row>
    <row r="49" spans="1:11" ht="17.25" customHeight="1" x14ac:dyDescent="0.25">
      <c r="A49" s="594"/>
      <c r="B49" s="769" t="s">
        <v>795</v>
      </c>
      <c r="C49" s="595"/>
      <c r="D49" s="595"/>
      <c r="E49" s="595"/>
      <c r="F49" s="595"/>
      <c r="G49" s="595">
        <v>205900</v>
      </c>
      <c r="H49" s="595"/>
      <c r="I49" s="595">
        <v>-205900</v>
      </c>
      <c r="J49" s="595"/>
      <c r="K49" s="614">
        <f t="shared" si="7"/>
        <v>0</v>
      </c>
    </row>
    <row r="50" spans="1:11" ht="17.25" customHeight="1" x14ac:dyDescent="0.25">
      <c r="A50" s="594"/>
      <c r="B50" s="769" t="s">
        <v>360</v>
      </c>
      <c r="C50" s="595"/>
      <c r="D50" s="595"/>
      <c r="E50" s="595"/>
      <c r="F50" s="595"/>
      <c r="G50" s="595">
        <v>890000</v>
      </c>
      <c r="H50" s="595"/>
      <c r="I50" s="595">
        <v>-890000</v>
      </c>
      <c r="J50" s="595"/>
      <c r="K50" s="614">
        <f t="shared" si="7"/>
        <v>0</v>
      </c>
    </row>
    <row r="51" spans="1:11" ht="17.25" customHeight="1" x14ac:dyDescent="0.25">
      <c r="A51" s="594"/>
      <c r="B51" s="769" t="s">
        <v>796</v>
      </c>
      <c r="C51" s="595"/>
      <c r="D51" s="595"/>
      <c r="E51" s="595"/>
      <c r="F51" s="595"/>
      <c r="G51" s="595"/>
      <c r="H51" s="595">
        <v>44000</v>
      </c>
      <c r="I51" s="595">
        <v>-44000</v>
      </c>
      <c r="J51" s="595"/>
      <c r="K51" s="614">
        <f t="shared" si="7"/>
        <v>0</v>
      </c>
    </row>
    <row r="52" spans="1:11" ht="17.25" customHeight="1" x14ac:dyDescent="0.25">
      <c r="A52" s="594"/>
      <c r="B52" s="769" t="s">
        <v>858</v>
      </c>
      <c r="C52" s="595"/>
      <c r="D52" s="595"/>
      <c r="E52" s="595"/>
      <c r="F52" s="595"/>
      <c r="G52" s="595"/>
      <c r="H52" s="595"/>
      <c r="I52" s="595">
        <v>-105791</v>
      </c>
      <c r="J52" s="595">
        <v>959365</v>
      </c>
      <c r="K52" s="614">
        <f t="shared" si="7"/>
        <v>853574</v>
      </c>
    </row>
    <row r="53" spans="1:11" ht="17.25" customHeight="1" x14ac:dyDescent="0.25">
      <c r="A53" s="594"/>
      <c r="B53" s="769" t="s">
        <v>761</v>
      </c>
      <c r="C53" s="595"/>
      <c r="D53" s="595"/>
      <c r="E53" s="595"/>
      <c r="F53" s="595"/>
      <c r="G53" s="595"/>
      <c r="H53" s="595"/>
      <c r="I53" s="595">
        <v>-2746629</v>
      </c>
      <c r="J53" s="595">
        <v>2746629</v>
      </c>
      <c r="K53" s="614">
        <f t="shared" si="7"/>
        <v>0</v>
      </c>
    </row>
    <row r="54" spans="1:11" ht="15.75" x14ac:dyDescent="0.25">
      <c r="A54" s="618"/>
      <c r="B54" s="769" t="s">
        <v>857</v>
      </c>
      <c r="C54" s="615"/>
      <c r="D54" s="615"/>
      <c r="E54" s="615"/>
      <c r="F54" s="615"/>
      <c r="G54" s="615"/>
      <c r="H54" s="615"/>
      <c r="I54" s="615">
        <v>-46609</v>
      </c>
      <c r="J54" s="615">
        <v>200866</v>
      </c>
      <c r="K54" s="614">
        <f>SUM(C54:J54)</f>
        <v>154257</v>
      </c>
    </row>
    <row r="55" spans="1:11" ht="15.75" x14ac:dyDescent="0.25">
      <c r="A55" s="618"/>
      <c r="B55" s="763" t="s">
        <v>856</v>
      </c>
      <c r="C55" s="615"/>
      <c r="D55" s="615"/>
      <c r="E55" s="615"/>
      <c r="F55" s="615"/>
      <c r="G55" s="615"/>
      <c r="H55" s="615"/>
      <c r="I55" s="615">
        <v>1258</v>
      </c>
      <c r="J55" s="615">
        <v>-1258</v>
      </c>
      <c r="K55" s="614">
        <f>SUM(C55:J55)</f>
        <v>0</v>
      </c>
    </row>
    <row r="56" spans="1:11" ht="15.75" x14ac:dyDescent="0.25">
      <c r="A56" s="618"/>
      <c r="B56" s="763" t="s">
        <v>855</v>
      </c>
      <c r="C56" s="615"/>
      <c r="D56" s="615"/>
      <c r="E56" s="615"/>
      <c r="F56" s="615"/>
      <c r="G56" s="615"/>
      <c r="H56" s="615"/>
      <c r="I56" s="615">
        <v>3782676</v>
      </c>
      <c r="J56" s="872">
        <v>-3782676</v>
      </c>
      <c r="K56" s="614">
        <f>SUM(C56:J56)</f>
        <v>0</v>
      </c>
    </row>
    <row r="57" spans="1:11" ht="18.75" x14ac:dyDescent="0.3">
      <c r="A57" s="597" t="s">
        <v>19</v>
      </c>
      <c r="B57" s="619" t="s">
        <v>18</v>
      </c>
      <c r="C57" s="620">
        <f t="shared" ref="C57:H57" si="8">SUM(C40:C54)</f>
        <v>1306558</v>
      </c>
      <c r="D57" s="620">
        <f t="shared" si="8"/>
        <v>0</v>
      </c>
      <c r="E57" s="620">
        <f t="shared" si="8"/>
        <v>5716741</v>
      </c>
      <c r="F57" s="620">
        <f t="shared" si="8"/>
        <v>3500000</v>
      </c>
      <c r="G57" s="620">
        <f t="shared" si="8"/>
        <v>3998400</v>
      </c>
      <c r="H57" s="620">
        <f t="shared" si="8"/>
        <v>1844000</v>
      </c>
      <c r="I57" s="620">
        <f>SUM(I40:I56)</f>
        <v>55780729</v>
      </c>
      <c r="J57" s="620">
        <f>SUM(J40:J56)</f>
        <v>122926</v>
      </c>
      <c r="K57" s="620">
        <f>SUM(K40:K56)</f>
        <v>72269354</v>
      </c>
    </row>
    <row r="58" spans="1:11" ht="15.75" x14ac:dyDescent="0.25">
      <c r="A58" s="596"/>
      <c r="B58" s="767" t="s">
        <v>667</v>
      </c>
      <c r="C58" s="606"/>
      <c r="D58" s="622"/>
      <c r="E58" s="617"/>
      <c r="F58" s="622"/>
      <c r="G58" s="622"/>
      <c r="H58" s="622">
        <v>834967</v>
      </c>
      <c r="I58" s="623"/>
      <c r="J58" s="616"/>
      <c r="K58" s="614">
        <f t="shared" ref="K58:K67" si="9">SUM(C58:J58)</f>
        <v>834967</v>
      </c>
    </row>
    <row r="59" spans="1:11" ht="15.75" x14ac:dyDescent="0.25">
      <c r="A59" s="596"/>
      <c r="B59" s="768" t="s">
        <v>774</v>
      </c>
      <c r="C59" s="621"/>
      <c r="D59" s="621"/>
      <c r="E59" s="621"/>
      <c r="F59" s="622"/>
      <c r="G59" s="622"/>
      <c r="H59" s="622">
        <v>22050</v>
      </c>
      <c r="I59" s="623"/>
      <c r="J59" s="616">
        <v>-22050</v>
      </c>
      <c r="K59" s="614">
        <f t="shared" si="9"/>
        <v>0</v>
      </c>
    </row>
    <row r="60" spans="1:11" ht="15.75" x14ac:dyDescent="0.25">
      <c r="A60" s="596"/>
      <c r="B60" s="768" t="s">
        <v>775</v>
      </c>
      <c r="C60" s="622">
        <v>51100</v>
      </c>
      <c r="D60" s="622"/>
      <c r="E60" s="622"/>
      <c r="F60" s="622"/>
      <c r="G60" s="622"/>
      <c r="H60" s="622"/>
      <c r="I60" s="623"/>
      <c r="J60" s="616">
        <v>-51100</v>
      </c>
      <c r="K60" s="614">
        <f t="shared" si="9"/>
        <v>0</v>
      </c>
    </row>
    <row r="61" spans="1:11" ht="15.75" x14ac:dyDescent="0.25">
      <c r="A61" s="596"/>
      <c r="B61" s="768" t="s">
        <v>776</v>
      </c>
      <c r="C61" s="622"/>
      <c r="D61" s="622">
        <v>13797</v>
      </c>
      <c r="E61" s="622"/>
      <c r="F61" s="622"/>
      <c r="G61" s="622"/>
      <c r="H61" s="622"/>
      <c r="I61" s="623"/>
      <c r="J61" s="616">
        <v>-13797</v>
      </c>
      <c r="K61" s="614">
        <f t="shared" si="9"/>
        <v>0</v>
      </c>
    </row>
    <row r="62" spans="1:11" ht="15.75" x14ac:dyDescent="0.25">
      <c r="A62" s="596"/>
      <c r="B62" s="768" t="s">
        <v>777</v>
      </c>
      <c r="C62" s="622">
        <v>36700</v>
      </c>
      <c r="D62" s="622"/>
      <c r="E62" s="622"/>
      <c r="F62" s="622"/>
      <c r="G62" s="622"/>
      <c r="H62" s="622"/>
      <c r="I62" s="623"/>
      <c r="J62" s="616">
        <v>-36700</v>
      </c>
      <c r="K62" s="614">
        <f t="shared" si="9"/>
        <v>0</v>
      </c>
    </row>
    <row r="63" spans="1:11" ht="15.75" x14ac:dyDescent="0.25">
      <c r="A63" s="596"/>
      <c r="B63" s="768" t="s">
        <v>778</v>
      </c>
      <c r="C63" s="622"/>
      <c r="D63" s="622">
        <v>9909</v>
      </c>
      <c r="E63" s="622"/>
      <c r="F63" s="622"/>
      <c r="G63" s="622"/>
      <c r="H63" s="622"/>
      <c r="I63" s="623"/>
      <c r="J63" s="616">
        <v>-9909</v>
      </c>
      <c r="K63" s="614">
        <f t="shared" si="9"/>
        <v>0</v>
      </c>
    </row>
    <row r="64" spans="1:11" ht="15.75" x14ac:dyDescent="0.25">
      <c r="A64" s="596"/>
      <c r="B64" s="768" t="s">
        <v>780</v>
      </c>
      <c r="C64" s="622">
        <v>53000</v>
      </c>
      <c r="D64" s="622"/>
      <c r="E64" s="622"/>
      <c r="F64" s="622"/>
      <c r="G64" s="622"/>
      <c r="H64" s="622"/>
      <c r="I64" s="623"/>
      <c r="J64" s="616">
        <v>-53000</v>
      </c>
      <c r="K64" s="614">
        <f t="shared" si="9"/>
        <v>0</v>
      </c>
    </row>
    <row r="65" spans="1:11" ht="15.75" x14ac:dyDescent="0.25">
      <c r="A65" s="596"/>
      <c r="B65" s="768" t="s">
        <v>779</v>
      </c>
      <c r="C65" s="622"/>
      <c r="D65" s="622">
        <v>14310</v>
      </c>
      <c r="E65" s="622"/>
      <c r="F65" s="622"/>
      <c r="G65" s="622"/>
      <c r="H65" s="622"/>
      <c r="I65" s="623"/>
      <c r="J65" s="616">
        <v>-14310</v>
      </c>
      <c r="K65" s="614">
        <f t="shared" si="9"/>
        <v>0</v>
      </c>
    </row>
    <row r="66" spans="1:11" ht="15.75" x14ac:dyDescent="0.25">
      <c r="A66" s="596"/>
      <c r="B66" s="763" t="s">
        <v>855</v>
      </c>
      <c r="C66" s="622"/>
      <c r="D66" s="622"/>
      <c r="E66" s="622"/>
      <c r="F66" s="622"/>
      <c r="G66" s="622"/>
      <c r="H66" s="622"/>
      <c r="I66" s="623"/>
      <c r="J66" s="871">
        <v>1353353</v>
      </c>
      <c r="K66" s="614">
        <f t="shared" si="9"/>
        <v>1353353</v>
      </c>
    </row>
    <row r="67" spans="1:11" ht="15.75" x14ac:dyDescent="0.25">
      <c r="A67" s="596"/>
      <c r="B67" s="763" t="s">
        <v>856</v>
      </c>
      <c r="C67" s="622">
        <v>-893</v>
      </c>
      <c r="D67" s="622"/>
      <c r="E67" s="622"/>
      <c r="F67" s="622"/>
      <c r="G67" s="622"/>
      <c r="H67" s="622"/>
      <c r="I67" s="623"/>
      <c r="J67" s="616">
        <v>893</v>
      </c>
      <c r="K67" s="614">
        <f t="shared" si="9"/>
        <v>0</v>
      </c>
    </row>
    <row r="68" spans="1:11" ht="18.75" x14ac:dyDescent="0.3">
      <c r="A68" s="597"/>
      <c r="B68" s="619" t="s">
        <v>626</v>
      </c>
      <c r="C68" s="620">
        <f>SUM(C58:C67)</f>
        <v>139907</v>
      </c>
      <c r="D68" s="620">
        <f t="shared" ref="D68:J68" si="10">SUM(D58:D67)</f>
        <v>38016</v>
      </c>
      <c r="E68" s="620">
        <f t="shared" si="10"/>
        <v>0</v>
      </c>
      <c r="F68" s="620">
        <f t="shared" si="10"/>
        <v>0</v>
      </c>
      <c r="G68" s="620">
        <f t="shared" si="10"/>
        <v>0</v>
      </c>
      <c r="H68" s="620">
        <f t="shared" si="10"/>
        <v>857017</v>
      </c>
      <c r="I68" s="620">
        <f t="shared" si="10"/>
        <v>0</v>
      </c>
      <c r="J68" s="620">
        <f t="shared" si="10"/>
        <v>1153380</v>
      </c>
      <c r="K68" s="620">
        <f>SUM(K58:K67)</f>
        <v>2188320</v>
      </c>
    </row>
    <row r="69" spans="1:11" ht="15.75" x14ac:dyDescent="0.25">
      <c r="A69" s="5"/>
      <c r="B69" s="767" t="s">
        <v>784</v>
      </c>
      <c r="C69" s="606"/>
      <c r="D69" s="606"/>
      <c r="E69" s="606">
        <v>778675</v>
      </c>
      <c r="F69" s="606"/>
      <c r="G69" s="606"/>
      <c r="H69" s="606"/>
      <c r="I69" s="606"/>
      <c r="J69" s="606"/>
      <c r="K69" s="614">
        <f>SUM(C69:J69)</f>
        <v>778675</v>
      </c>
    </row>
    <row r="70" spans="1:11" ht="15.75" x14ac:dyDescent="0.25">
      <c r="A70" s="5" t="s">
        <v>762</v>
      </c>
      <c r="B70" s="763" t="s">
        <v>761</v>
      </c>
      <c r="C70" s="606">
        <v>2162700</v>
      </c>
      <c r="D70" s="606">
        <v>583929</v>
      </c>
      <c r="E70" s="606"/>
      <c r="F70" s="606"/>
      <c r="G70" s="606"/>
      <c r="H70" s="606"/>
      <c r="I70" s="606"/>
      <c r="J70" s="606">
        <v>-2746629</v>
      </c>
      <c r="K70" s="624">
        <f t="shared" ref="K70:K82" si="11">SUM(C70:J70)</f>
        <v>0</v>
      </c>
    </row>
    <row r="71" spans="1:11" ht="15.75" x14ac:dyDescent="0.25">
      <c r="A71" s="596"/>
      <c r="B71" s="768" t="s">
        <v>777</v>
      </c>
      <c r="C71" s="606">
        <v>83300</v>
      </c>
      <c r="D71" s="606"/>
      <c r="E71" s="606"/>
      <c r="F71" s="606"/>
      <c r="G71" s="606"/>
      <c r="H71" s="606"/>
      <c r="I71" s="606"/>
      <c r="J71" s="606">
        <v>-83300</v>
      </c>
      <c r="K71" s="624">
        <f t="shared" si="11"/>
        <v>0</v>
      </c>
    </row>
    <row r="72" spans="1:11" ht="15.75" x14ac:dyDescent="0.25">
      <c r="A72" s="596"/>
      <c r="B72" s="768" t="s">
        <v>778</v>
      </c>
      <c r="C72" s="606"/>
      <c r="D72" s="606">
        <v>22491</v>
      </c>
      <c r="E72" s="606"/>
      <c r="F72" s="606"/>
      <c r="G72" s="606"/>
      <c r="H72" s="606"/>
      <c r="I72" s="606"/>
      <c r="J72" s="606">
        <v>-22491</v>
      </c>
      <c r="K72" s="624">
        <f t="shared" si="11"/>
        <v>0</v>
      </c>
    </row>
    <row r="73" spans="1:11" ht="15.75" x14ac:dyDescent="0.25">
      <c r="A73" s="596"/>
      <c r="B73" s="768" t="s">
        <v>775</v>
      </c>
      <c r="C73" s="606">
        <v>83300</v>
      </c>
      <c r="D73" s="606"/>
      <c r="E73" s="606"/>
      <c r="F73" s="606"/>
      <c r="G73" s="606"/>
      <c r="H73" s="606"/>
      <c r="I73" s="606"/>
      <c r="J73" s="606">
        <v>-83300</v>
      </c>
      <c r="K73" s="624">
        <f t="shared" si="11"/>
        <v>0</v>
      </c>
    </row>
    <row r="74" spans="1:11" ht="15.75" x14ac:dyDescent="0.25">
      <c r="A74" s="596"/>
      <c r="B74" s="768" t="s">
        <v>776</v>
      </c>
      <c r="C74" s="606"/>
      <c r="D74" s="606">
        <v>22491</v>
      </c>
      <c r="E74" s="606"/>
      <c r="F74" s="606"/>
      <c r="G74" s="606"/>
      <c r="H74" s="606"/>
      <c r="I74" s="606"/>
      <c r="J74" s="606">
        <v>-22491</v>
      </c>
      <c r="K74" s="624">
        <f t="shared" si="11"/>
        <v>0</v>
      </c>
    </row>
    <row r="75" spans="1:11" ht="15.75" x14ac:dyDescent="0.25">
      <c r="A75" s="596"/>
      <c r="B75" s="768" t="s">
        <v>780</v>
      </c>
      <c r="C75" s="606">
        <v>83300</v>
      </c>
      <c r="D75" s="606"/>
      <c r="E75" s="606"/>
      <c r="F75" s="606"/>
      <c r="G75" s="606"/>
      <c r="H75" s="606"/>
      <c r="I75" s="606"/>
      <c r="J75" s="606">
        <v>-83300</v>
      </c>
      <c r="K75" s="624">
        <f t="shared" si="11"/>
        <v>0</v>
      </c>
    </row>
    <row r="76" spans="1:11" ht="15.75" x14ac:dyDescent="0.25">
      <c r="A76" s="596"/>
      <c r="B76" s="768" t="s">
        <v>779</v>
      </c>
      <c r="C76" s="606"/>
      <c r="D76" s="606">
        <v>22491</v>
      </c>
      <c r="E76" s="606"/>
      <c r="F76" s="606"/>
      <c r="G76" s="606"/>
      <c r="H76" s="606"/>
      <c r="I76" s="606"/>
      <c r="J76" s="606">
        <v>-22491</v>
      </c>
      <c r="K76" s="624">
        <f t="shared" si="11"/>
        <v>0</v>
      </c>
    </row>
    <row r="77" spans="1:11" ht="15.75" x14ac:dyDescent="0.25">
      <c r="A77" s="596"/>
      <c r="B77" s="768" t="s">
        <v>785</v>
      </c>
      <c r="C77" s="606">
        <v>162883</v>
      </c>
      <c r="D77" s="606"/>
      <c r="E77" s="606"/>
      <c r="F77" s="606"/>
      <c r="G77" s="606"/>
      <c r="H77" s="606"/>
      <c r="I77" s="606"/>
      <c r="J77" s="606">
        <v>-162883</v>
      </c>
      <c r="K77" s="624">
        <f t="shared" si="11"/>
        <v>0</v>
      </c>
    </row>
    <row r="78" spans="1:11" ht="15.75" x14ac:dyDescent="0.25">
      <c r="A78" s="596"/>
      <c r="B78" s="768" t="s">
        <v>786</v>
      </c>
      <c r="C78" s="606"/>
      <c r="D78" s="606">
        <v>43979</v>
      </c>
      <c r="E78" s="606"/>
      <c r="F78" s="606"/>
      <c r="G78" s="606"/>
      <c r="H78" s="606"/>
      <c r="I78" s="606"/>
      <c r="J78" s="606">
        <v>-43979</v>
      </c>
      <c r="K78" s="624">
        <f t="shared" si="11"/>
        <v>0</v>
      </c>
    </row>
    <row r="79" spans="1:11" ht="15.75" x14ac:dyDescent="0.25">
      <c r="A79" s="596"/>
      <c r="B79" s="768" t="s">
        <v>787</v>
      </c>
      <c r="C79" s="606">
        <v>342622</v>
      </c>
      <c r="D79" s="606"/>
      <c r="E79" s="606"/>
      <c r="F79" s="606"/>
      <c r="G79" s="606"/>
      <c r="H79" s="606"/>
      <c r="I79" s="606"/>
      <c r="J79" s="606">
        <v>-342622</v>
      </c>
      <c r="K79" s="624">
        <f t="shared" si="11"/>
        <v>0</v>
      </c>
    </row>
    <row r="80" spans="1:11" ht="15.75" x14ac:dyDescent="0.25">
      <c r="A80" s="596"/>
      <c r="B80" s="768" t="s">
        <v>788</v>
      </c>
      <c r="C80" s="606"/>
      <c r="D80" s="606">
        <v>92508</v>
      </c>
      <c r="E80" s="606"/>
      <c r="F80" s="606"/>
      <c r="G80" s="606"/>
      <c r="H80" s="606"/>
      <c r="I80" s="606"/>
      <c r="J80" s="606">
        <v>-92508</v>
      </c>
      <c r="K80" s="624">
        <f t="shared" si="11"/>
        <v>0</v>
      </c>
    </row>
    <row r="81" spans="1:11" ht="15.75" x14ac:dyDescent="0.25">
      <c r="A81" s="596"/>
      <c r="B81" s="763" t="s">
        <v>855</v>
      </c>
      <c r="C81" s="606"/>
      <c r="D81" s="606"/>
      <c r="E81" s="606"/>
      <c r="F81" s="606"/>
      <c r="G81" s="606"/>
      <c r="H81" s="606"/>
      <c r="I81" s="606"/>
      <c r="J81" s="870">
        <v>2429323</v>
      </c>
      <c r="K81" s="624">
        <f t="shared" si="11"/>
        <v>2429323</v>
      </c>
    </row>
    <row r="82" spans="1:11" ht="15.75" x14ac:dyDescent="0.25">
      <c r="A82" s="596"/>
      <c r="B82" s="763" t="s">
        <v>856</v>
      </c>
      <c r="C82" s="606">
        <v>-365</v>
      </c>
      <c r="D82" s="606"/>
      <c r="E82" s="606"/>
      <c r="F82" s="606"/>
      <c r="G82" s="606"/>
      <c r="H82" s="606"/>
      <c r="I82" s="606"/>
      <c r="J82" s="606">
        <v>365</v>
      </c>
      <c r="K82" s="624">
        <f t="shared" si="11"/>
        <v>0</v>
      </c>
    </row>
    <row r="83" spans="1:11" ht="18.75" x14ac:dyDescent="0.3">
      <c r="A83" s="597"/>
      <c r="B83" s="619" t="s">
        <v>14</v>
      </c>
      <c r="C83" s="620">
        <f>SUM(C69:C82)</f>
        <v>2917740</v>
      </c>
      <c r="D83" s="620">
        <f t="shared" ref="D83:J83" si="12">SUM(D69:D82)</f>
        <v>787889</v>
      </c>
      <c r="E83" s="620">
        <f t="shared" si="12"/>
        <v>778675</v>
      </c>
      <c r="F83" s="620">
        <f t="shared" si="12"/>
        <v>0</v>
      </c>
      <c r="G83" s="620">
        <f t="shared" si="12"/>
        <v>0</v>
      </c>
      <c r="H83" s="620">
        <f t="shared" si="12"/>
        <v>0</v>
      </c>
      <c r="I83" s="620">
        <f t="shared" si="12"/>
        <v>0</v>
      </c>
      <c r="J83" s="620">
        <f t="shared" si="12"/>
        <v>-1276306</v>
      </c>
      <c r="K83" s="620">
        <f>SUM(K69:K82)</f>
        <v>3207998</v>
      </c>
    </row>
    <row r="84" spans="1:11" ht="18.75" x14ac:dyDescent="0.3">
      <c r="A84" s="599"/>
      <c r="B84" s="600" t="s">
        <v>627</v>
      </c>
      <c r="C84" s="614">
        <f t="shared" ref="C84:J84" si="13">SUM(C83,C68,C57)</f>
        <v>4364205</v>
      </c>
      <c r="D84" s="614">
        <f t="shared" si="13"/>
        <v>825905</v>
      </c>
      <c r="E84" s="614">
        <f t="shared" si="13"/>
        <v>6495416</v>
      </c>
      <c r="F84" s="614">
        <f t="shared" si="13"/>
        <v>3500000</v>
      </c>
      <c r="G84" s="614">
        <f t="shared" si="13"/>
        <v>3998400</v>
      </c>
      <c r="H84" s="614">
        <f t="shared" si="13"/>
        <v>2701017</v>
      </c>
      <c r="I84" s="614">
        <f t="shared" si="13"/>
        <v>55780729</v>
      </c>
      <c r="J84" s="614">
        <f t="shared" si="13"/>
        <v>0</v>
      </c>
      <c r="K84" s="614">
        <f>SUM(C84:J84)</f>
        <v>77665672</v>
      </c>
    </row>
  </sheetData>
  <pageMargins left="0.7" right="0.7" top="0.75" bottom="0.75" header="0.3" footer="0.3"/>
  <pageSetup paperSize="9" scale="51" orientation="landscape" r:id="rId1"/>
  <headerFooter>
    <oddHeader xml:space="preserve">&amp;L&amp;"Times New Roman,Félkövér"&amp;14Rajka Község Önkormányzata&amp;C&amp;"Times New Roman,Félkövér"&amp;14Előirányzat módosítás 2015. II. félév&amp;R&amp;"Times New Roman,Normál"&amp;11 </oddHeader>
  </headerFooter>
  <rowBreaks count="1" manualBreakCount="1">
    <brk id="3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>
    <tabColor theme="4" tint="0.79998168889431442"/>
  </sheetPr>
  <dimension ref="A2:T42"/>
  <sheetViews>
    <sheetView view="pageLayout" zoomScaleNormal="100" workbookViewId="0">
      <selection activeCell="E8" sqref="E8"/>
    </sheetView>
  </sheetViews>
  <sheetFormatPr defaultRowHeight="12.75" x14ac:dyDescent="0.2"/>
  <cols>
    <col min="1" max="1" width="6.85546875" customWidth="1"/>
    <col min="2" max="2" width="55.85546875" customWidth="1"/>
    <col min="3" max="3" width="12.42578125" customWidth="1"/>
    <col min="4" max="4" width="12.85546875" customWidth="1"/>
    <col min="5" max="8" width="13.85546875" customWidth="1"/>
    <col min="9" max="9" width="14.7109375" customWidth="1"/>
    <col min="10" max="10" width="13" customWidth="1"/>
    <col min="11" max="11" width="13.85546875" customWidth="1"/>
    <col min="12" max="12" width="14.7109375" customWidth="1"/>
    <col min="13" max="14" width="12" customWidth="1"/>
    <col min="15" max="15" width="11.5703125" customWidth="1"/>
    <col min="16" max="16" width="12.7109375" customWidth="1"/>
    <col min="17" max="17" width="12.5703125" customWidth="1"/>
    <col min="18" max="18" width="11.28515625" customWidth="1"/>
    <col min="19" max="19" width="12.42578125" customWidth="1"/>
  </cols>
  <sheetData>
    <row r="2" spans="1:20" ht="13.5" thickBot="1" x14ac:dyDescent="0.25"/>
    <row r="3" spans="1:20" ht="15" customHeight="1" x14ac:dyDescent="0.3">
      <c r="A3" s="1074" t="s">
        <v>200</v>
      </c>
      <c r="B3" s="198"/>
      <c r="C3" s="1077" t="s">
        <v>610</v>
      </c>
      <c r="D3" s="1078"/>
      <c r="E3" s="1078"/>
      <c r="F3" s="1071" t="s">
        <v>848</v>
      </c>
      <c r="G3" s="1072"/>
      <c r="H3" s="1073"/>
      <c r="I3" s="1078" t="s">
        <v>849</v>
      </c>
      <c r="J3" s="1078"/>
      <c r="K3" s="1078"/>
      <c r="L3" s="1088"/>
      <c r="M3" s="1087"/>
    </row>
    <row r="4" spans="1:20" ht="18" customHeight="1" x14ac:dyDescent="0.3">
      <c r="A4" s="1075"/>
      <c r="B4" s="199"/>
      <c r="C4" s="1081" t="s">
        <v>212</v>
      </c>
      <c r="D4" s="1065" t="s">
        <v>213</v>
      </c>
      <c r="E4" s="1077"/>
      <c r="F4" s="1084" t="s">
        <v>212</v>
      </c>
      <c r="G4" s="1065" t="s">
        <v>213</v>
      </c>
      <c r="H4" s="1066"/>
      <c r="I4" s="1092" t="s">
        <v>212</v>
      </c>
      <c r="J4" s="1065" t="s">
        <v>213</v>
      </c>
      <c r="K4" s="1065"/>
      <c r="L4" s="1081" t="s">
        <v>603</v>
      </c>
      <c r="M4" s="1087"/>
      <c r="N4" s="1089"/>
      <c r="O4" s="1089"/>
      <c r="P4" s="1089"/>
      <c r="Q4" s="1089"/>
      <c r="R4" s="1089"/>
      <c r="S4" s="1089"/>
      <c r="T4" s="320"/>
    </row>
    <row r="5" spans="1:20" ht="18" customHeight="1" x14ac:dyDescent="0.3">
      <c r="A5" s="1075"/>
      <c r="B5" s="200" t="s">
        <v>340</v>
      </c>
      <c r="C5" s="1082"/>
      <c r="D5" s="1067" t="s">
        <v>690</v>
      </c>
      <c r="E5" s="1079" t="s">
        <v>691</v>
      </c>
      <c r="F5" s="1085"/>
      <c r="G5" s="1067" t="s">
        <v>690</v>
      </c>
      <c r="H5" s="1069" t="s">
        <v>691</v>
      </c>
      <c r="I5" s="1093"/>
      <c r="J5" s="1067" t="s">
        <v>690</v>
      </c>
      <c r="K5" s="1067" t="s">
        <v>691</v>
      </c>
      <c r="L5" s="1082"/>
      <c r="M5" s="71"/>
      <c r="N5" s="1090"/>
      <c r="O5" s="1091"/>
      <c r="P5" s="1091"/>
      <c r="Q5" s="1090"/>
      <c r="R5" s="1091"/>
      <c r="S5" s="1091"/>
      <c r="T5" s="320"/>
    </row>
    <row r="6" spans="1:20" ht="18" customHeight="1" x14ac:dyDescent="0.25">
      <c r="A6" s="1076"/>
      <c r="B6" s="201"/>
      <c r="C6" s="1083"/>
      <c r="D6" s="1068"/>
      <c r="E6" s="1080"/>
      <c r="F6" s="1086"/>
      <c r="G6" s="1068"/>
      <c r="H6" s="1070"/>
      <c r="I6" s="1094"/>
      <c r="J6" s="1068"/>
      <c r="K6" s="1068"/>
      <c r="L6" s="1083"/>
      <c r="N6" s="1090"/>
      <c r="O6" s="446"/>
      <c r="P6" s="446"/>
      <c r="Q6" s="1090"/>
      <c r="R6" s="446"/>
      <c r="S6" s="446"/>
      <c r="T6" s="320"/>
    </row>
    <row r="7" spans="1:20" ht="18.75" customHeight="1" x14ac:dyDescent="0.35">
      <c r="A7" s="939" t="s">
        <v>198</v>
      </c>
      <c r="B7" s="940" t="s">
        <v>37</v>
      </c>
      <c r="C7" s="268"/>
      <c r="D7" s="941"/>
      <c r="E7" s="942"/>
      <c r="F7" s="899"/>
      <c r="G7" s="958"/>
      <c r="H7" s="957"/>
      <c r="I7" s="944"/>
      <c r="J7" s="952">
        <v>192</v>
      </c>
      <c r="K7" s="951">
        <v>324</v>
      </c>
      <c r="L7" s="945">
        <f>SUM(D7:E7,G7:H7,J7:K7)</f>
        <v>516</v>
      </c>
      <c r="M7" s="814">
        <v>104030</v>
      </c>
      <c r="N7" s="446"/>
      <c r="O7" s="447"/>
      <c r="P7" s="447"/>
      <c r="Q7" s="446"/>
      <c r="R7" s="447"/>
      <c r="S7" s="447"/>
      <c r="T7" s="320"/>
    </row>
    <row r="8" spans="1:20" ht="18.75" x14ac:dyDescent="0.3">
      <c r="A8" s="7"/>
      <c r="B8" s="3" t="s">
        <v>210</v>
      </c>
      <c r="C8" s="73"/>
      <c r="D8" s="85"/>
      <c r="E8" s="891"/>
      <c r="F8" s="900"/>
      <c r="G8" s="877"/>
      <c r="H8" s="882"/>
      <c r="I8" s="900"/>
      <c r="J8" s="230"/>
      <c r="K8" s="10"/>
      <c r="L8" s="132">
        <f>SUM(I8:K8)</f>
        <v>0</v>
      </c>
      <c r="M8" s="814"/>
      <c r="N8" s="446"/>
      <c r="O8" s="447"/>
      <c r="P8" s="447"/>
      <c r="Q8" s="446"/>
      <c r="R8" s="447"/>
      <c r="S8" s="447"/>
      <c r="T8" s="320"/>
    </row>
    <row r="9" spans="1:20" s="320" customFormat="1" ht="18.75" x14ac:dyDescent="0.3">
      <c r="A9" s="909" t="s">
        <v>193</v>
      </c>
      <c r="B9" s="930" t="s">
        <v>194</v>
      </c>
      <c r="C9" s="931">
        <f>SUM(C7:C8)</f>
        <v>0</v>
      </c>
      <c r="D9" s="931">
        <f t="shared" ref="D9:H9" si="0">SUM(D7:D8)</f>
        <v>0</v>
      </c>
      <c r="E9" s="932">
        <f t="shared" si="0"/>
        <v>0</v>
      </c>
      <c r="F9" s="933">
        <f t="shared" si="0"/>
        <v>0</v>
      </c>
      <c r="G9" s="931">
        <f t="shared" si="0"/>
        <v>0</v>
      </c>
      <c r="H9" s="934">
        <f t="shared" si="0"/>
        <v>0</v>
      </c>
      <c r="I9" s="935">
        <f t="shared" ref="I9:L9" si="1">SUM(I7:I8)</f>
        <v>0</v>
      </c>
      <c r="J9" s="936">
        <f t="shared" si="1"/>
        <v>192</v>
      </c>
      <c r="K9" s="936">
        <f t="shared" si="1"/>
        <v>324</v>
      </c>
      <c r="L9" s="937">
        <f t="shared" si="1"/>
        <v>516</v>
      </c>
      <c r="M9" s="959"/>
      <c r="N9" s="446"/>
      <c r="O9" s="447"/>
      <c r="P9" s="447"/>
      <c r="Q9" s="446"/>
      <c r="R9" s="447"/>
      <c r="S9" s="447"/>
    </row>
    <row r="10" spans="1:20" ht="18.75" x14ac:dyDescent="0.3">
      <c r="A10" s="7" t="s">
        <v>693</v>
      </c>
      <c r="B10" s="3" t="s">
        <v>33</v>
      </c>
      <c r="C10" s="73">
        <v>850</v>
      </c>
      <c r="D10" s="239"/>
      <c r="E10" s="891"/>
      <c r="F10" s="899"/>
      <c r="G10" s="877"/>
      <c r="H10" s="882"/>
      <c r="I10" s="899"/>
      <c r="J10" s="230"/>
      <c r="K10" s="10"/>
      <c r="L10" s="132">
        <f>SUM(C10,F10,I10)</f>
        <v>850</v>
      </c>
      <c r="M10" s="814">
        <v>101150</v>
      </c>
      <c r="N10" s="446"/>
      <c r="O10" s="447"/>
      <c r="P10" s="447"/>
      <c r="Q10" s="446"/>
      <c r="R10" s="447"/>
      <c r="S10" s="447"/>
      <c r="T10" s="320"/>
    </row>
    <row r="11" spans="1:20" ht="18.75" x14ac:dyDescent="0.3">
      <c r="A11" s="7" t="s">
        <v>199</v>
      </c>
      <c r="B11" s="3" t="s">
        <v>381</v>
      </c>
      <c r="C11" s="73"/>
      <c r="D11" s="239"/>
      <c r="E11" s="891"/>
      <c r="F11" s="900"/>
      <c r="G11" s="877"/>
      <c r="H11" s="882"/>
      <c r="I11" s="899"/>
      <c r="J11" s="230"/>
      <c r="K11" s="10"/>
      <c r="L11" s="132">
        <f t="shared" ref="L11:L12" si="2">SUM(C11,F11,I11)</f>
        <v>0</v>
      </c>
      <c r="M11" s="814">
        <v>107053</v>
      </c>
      <c r="N11" s="446"/>
      <c r="O11" s="447"/>
      <c r="P11" s="447"/>
      <c r="Q11" s="446"/>
      <c r="R11" s="447"/>
      <c r="S11" s="447"/>
      <c r="T11" s="320"/>
    </row>
    <row r="12" spans="1:20" ht="18.75" x14ac:dyDescent="0.3">
      <c r="A12" s="7" t="s">
        <v>703</v>
      </c>
      <c r="B12" s="3" t="s">
        <v>197</v>
      </c>
      <c r="C12" s="73">
        <v>45</v>
      </c>
      <c r="D12" s="229"/>
      <c r="E12" s="890"/>
      <c r="F12" s="899"/>
      <c r="G12" s="876"/>
      <c r="H12" s="881"/>
      <c r="I12" s="900"/>
      <c r="J12" s="230"/>
      <c r="K12" s="10"/>
      <c r="L12" s="132">
        <f t="shared" si="2"/>
        <v>45</v>
      </c>
      <c r="M12" s="814">
        <v>101150</v>
      </c>
      <c r="N12" s="446"/>
      <c r="O12" s="447"/>
      <c r="P12" s="447"/>
      <c r="Q12" s="446"/>
      <c r="R12" s="447"/>
      <c r="S12" s="447"/>
      <c r="T12" s="320"/>
    </row>
    <row r="13" spans="1:20" s="320" customFormat="1" ht="18.75" x14ac:dyDescent="0.3">
      <c r="A13" s="909" t="s">
        <v>195</v>
      </c>
      <c r="B13" s="910" t="s">
        <v>196</v>
      </c>
      <c r="C13" s="925">
        <f>SUM(C10:C12)</f>
        <v>895</v>
      </c>
      <c r="D13" s="925">
        <f t="shared" ref="D13:K13" si="3">SUM(D10:D12)</f>
        <v>0</v>
      </c>
      <c r="E13" s="926">
        <f t="shared" si="3"/>
        <v>0</v>
      </c>
      <c r="F13" s="927">
        <f t="shared" si="3"/>
        <v>0</v>
      </c>
      <c r="G13" s="925">
        <f t="shared" si="3"/>
        <v>0</v>
      </c>
      <c r="H13" s="928">
        <f t="shared" si="3"/>
        <v>0</v>
      </c>
      <c r="I13" s="923">
        <f t="shared" si="3"/>
        <v>0</v>
      </c>
      <c r="J13" s="925">
        <f t="shared" si="3"/>
        <v>0</v>
      </c>
      <c r="K13" s="925">
        <f t="shared" si="3"/>
        <v>0</v>
      </c>
      <c r="L13" s="929">
        <f t="shared" ref="L13" si="4">SUM(L10:L12)</f>
        <v>895</v>
      </c>
      <c r="M13" s="959"/>
      <c r="N13" s="449"/>
      <c r="O13" s="448"/>
      <c r="P13" s="448"/>
      <c r="Q13" s="449"/>
      <c r="R13" s="448"/>
      <c r="S13" s="448"/>
    </row>
    <row r="14" spans="1:20" ht="19.5" x14ac:dyDescent="0.35">
      <c r="A14" s="946" t="s">
        <v>692</v>
      </c>
      <c r="B14" s="947" t="s">
        <v>59</v>
      </c>
      <c r="C14" s="268"/>
      <c r="D14" s="948"/>
      <c r="E14" s="942"/>
      <c r="F14" s="899"/>
      <c r="G14" s="938">
        <v>115</v>
      </c>
      <c r="H14" s="943"/>
      <c r="I14" s="899"/>
      <c r="J14" s="952"/>
      <c r="K14" s="951">
        <v>260</v>
      </c>
      <c r="L14" s="951">
        <f>SUM(D14:E14,G14:H14,J14:K14)</f>
        <v>375</v>
      </c>
      <c r="M14" s="814">
        <v>105010</v>
      </c>
      <c r="N14" s="450"/>
      <c r="O14" s="450"/>
      <c r="P14" s="449"/>
      <c r="Q14" s="450"/>
      <c r="R14" s="450"/>
      <c r="S14" s="449"/>
      <c r="T14" s="320"/>
    </row>
    <row r="15" spans="1:20" ht="18.75" x14ac:dyDescent="0.3">
      <c r="A15" s="7"/>
      <c r="B15" s="3"/>
      <c r="C15" s="73"/>
      <c r="D15" s="28"/>
      <c r="E15" s="891"/>
      <c r="F15" s="900"/>
      <c r="G15" s="877"/>
      <c r="H15" s="882"/>
      <c r="I15" s="900"/>
      <c r="J15" s="230"/>
      <c r="K15" s="10"/>
      <c r="L15" s="132">
        <f>SUM(I15:K15)</f>
        <v>0</v>
      </c>
      <c r="M15" s="814"/>
    </row>
    <row r="16" spans="1:20" s="320" customFormat="1" ht="18.75" x14ac:dyDescent="0.3">
      <c r="A16" s="909" t="s">
        <v>201</v>
      </c>
      <c r="B16" s="910" t="s">
        <v>202</v>
      </c>
      <c r="C16" s="925">
        <f>SUM(C14:C15)</f>
        <v>0</v>
      </c>
      <c r="D16" s="925">
        <f t="shared" ref="D16:I16" si="5">SUM(D14:D15)</f>
        <v>0</v>
      </c>
      <c r="E16" s="926">
        <f t="shared" si="5"/>
        <v>0</v>
      </c>
      <c r="F16" s="927">
        <f t="shared" si="5"/>
        <v>0</v>
      </c>
      <c r="G16" s="925">
        <f t="shared" si="5"/>
        <v>115</v>
      </c>
      <c r="H16" s="928">
        <f t="shared" si="5"/>
        <v>0</v>
      </c>
      <c r="I16" s="923">
        <f t="shared" si="5"/>
        <v>0</v>
      </c>
      <c r="J16" s="920">
        <f t="shared" ref="J16:L16" si="6">SUM(J14:J15)</f>
        <v>0</v>
      </c>
      <c r="K16" s="925">
        <f t="shared" si="6"/>
        <v>260</v>
      </c>
      <c r="L16" s="929">
        <f t="shared" si="6"/>
        <v>375</v>
      </c>
      <c r="M16" s="959"/>
    </row>
    <row r="17" spans="1:13" ht="19.5" x14ac:dyDescent="0.35">
      <c r="A17" s="939"/>
      <c r="B17" s="947" t="s">
        <v>35</v>
      </c>
      <c r="C17" s="268"/>
      <c r="D17" s="948"/>
      <c r="E17" s="942"/>
      <c r="F17" s="899"/>
      <c r="G17" s="956">
        <v>107</v>
      </c>
      <c r="H17" s="957"/>
      <c r="I17" s="899"/>
      <c r="J17" s="951">
        <v>63</v>
      </c>
      <c r="K17" s="951"/>
      <c r="L17" s="951">
        <f>SUM(D17:E17,G17:H17,J17:K17)</f>
        <v>170</v>
      </c>
      <c r="M17" s="814">
        <v>106020</v>
      </c>
    </row>
    <row r="18" spans="1:13" ht="18.75" x14ac:dyDescent="0.3">
      <c r="A18" s="7"/>
      <c r="B18" s="3" t="s">
        <v>205</v>
      </c>
      <c r="C18" s="32"/>
      <c r="D18" s="86"/>
      <c r="E18" s="892"/>
      <c r="F18" s="900"/>
      <c r="G18" s="878"/>
      <c r="H18" s="883"/>
      <c r="I18" s="899"/>
      <c r="J18" s="230"/>
      <c r="K18" s="10"/>
      <c r="L18" s="132">
        <f>SUM(I18:K18)</f>
        <v>0</v>
      </c>
      <c r="M18" s="814"/>
    </row>
    <row r="19" spans="1:13" ht="18.75" x14ac:dyDescent="0.3">
      <c r="A19" s="7"/>
      <c r="B19" s="3" t="s">
        <v>214</v>
      </c>
      <c r="C19" s="32"/>
      <c r="D19" s="86"/>
      <c r="E19" s="892"/>
      <c r="F19" s="899"/>
      <c r="G19" s="878"/>
      <c r="H19" s="883"/>
      <c r="I19" s="900"/>
      <c r="J19" s="230"/>
      <c r="K19" s="10"/>
      <c r="L19" s="132">
        <f>SUM(I19:K19)</f>
        <v>0</v>
      </c>
      <c r="M19" s="814"/>
    </row>
    <row r="20" spans="1:13" s="320" customFormat="1" ht="18.75" x14ac:dyDescent="0.3">
      <c r="A20" s="909" t="s">
        <v>203</v>
      </c>
      <c r="B20" s="910" t="s">
        <v>204</v>
      </c>
      <c r="C20" s="925">
        <f>SUM(C17:C19)</f>
        <v>0</v>
      </c>
      <c r="D20" s="925">
        <f t="shared" ref="D20:H20" si="7">SUM(D17:D19)</f>
        <v>0</v>
      </c>
      <c r="E20" s="926">
        <f t="shared" si="7"/>
        <v>0</v>
      </c>
      <c r="F20" s="927">
        <f t="shared" si="7"/>
        <v>0</v>
      </c>
      <c r="G20" s="925">
        <f t="shared" si="7"/>
        <v>107</v>
      </c>
      <c r="H20" s="928">
        <f t="shared" si="7"/>
        <v>0</v>
      </c>
      <c r="I20" s="923">
        <f t="shared" ref="I20:L20" si="8">SUM(I17:I19)</f>
        <v>0</v>
      </c>
      <c r="J20" s="920">
        <f t="shared" si="8"/>
        <v>63</v>
      </c>
      <c r="K20" s="925">
        <f t="shared" si="8"/>
        <v>0</v>
      </c>
      <c r="L20" s="929">
        <f t="shared" si="8"/>
        <v>170</v>
      </c>
      <c r="M20" s="959"/>
    </row>
    <row r="21" spans="1:13" ht="18.75" x14ac:dyDescent="0.3">
      <c r="A21" s="7"/>
      <c r="B21" s="19" t="s">
        <v>349</v>
      </c>
      <c r="C21" s="73"/>
      <c r="D21" s="6"/>
      <c r="E21" s="891"/>
      <c r="F21" s="900"/>
      <c r="G21" s="877"/>
      <c r="H21" s="882"/>
      <c r="I21" s="899"/>
      <c r="J21" s="230"/>
      <c r="K21" s="10"/>
      <c r="L21" s="132">
        <f t="shared" ref="L21:L26" si="9">SUM(I21:K21)</f>
        <v>0</v>
      </c>
      <c r="M21" s="814" t="s">
        <v>812</v>
      </c>
    </row>
    <row r="22" spans="1:13" ht="18.75" x14ac:dyDescent="0.3">
      <c r="A22" s="7"/>
      <c r="B22" s="19" t="s">
        <v>361</v>
      </c>
      <c r="C22" s="73"/>
      <c r="D22" s="6"/>
      <c r="E22" s="891"/>
      <c r="F22" s="900"/>
      <c r="G22" s="877"/>
      <c r="H22" s="882"/>
      <c r="I22" s="900"/>
      <c r="J22" s="230"/>
      <c r="K22" s="10"/>
      <c r="L22" s="132">
        <f t="shared" si="9"/>
        <v>0</v>
      </c>
      <c r="M22" s="814" t="s">
        <v>812</v>
      </c>
    </row>
    <row r="23" spans="1:13" ht="18.75" x14ac:dyDescent="0.3">
      <c r="A23" s="7"/>
      <c r="B23" s="19" t="s">
        <v>350</v>
      </c>
      <c r="C23" s="73"/>
      <c r="D23" s="6"/>
      <c r="E23" s="891"/>
      <c r="F23" s="900"/>
      <c r="G23" s="877"/>
      <c r="H23" s="882"/>
      <c r="I23" s="899"/>
      <c r="J23" s="230"/>
      <c r="K23" s="10"/>
      <c r="L23" s="132">
        <f t="shared" si="9"/>
        <v>0</v>
      </c>
      <c r="M23" s="814" t="s">
        <v>812</v>
      </c>
    </row>
    <row r="24" spans="1:13" ht="18.75" x14ac:dyDescent="0.3">
      <c r="A24" s="7"/>
      <c r="B24" s="19" t="s">
        <v>351</v>
      </c>
      <c r="C24" s="73"/>
      <c r="D24" s="6"/>
      <c r="E24" s="891"/>
      <c r="F24" s="900"/>
      <c r="G24" s="877"/>
      <c r="H24" s="882"/>
      <c r="I24" s="900"/>
      <c r="J24" s="230"/>
      <c r="K24" s="10"/>
      <c r="L24" s="132">
        <f t="shared" si="9"/>
        <v>0</v>
      </c>
      <c r="M24" s="814" t="s">
        <v>812</v>
      </c>
    </row>
    <row r="25" spans="1:13" ht="18.75" x14ac:dyDescent="0.3">
      <c r="A25" s="7" t="s">
        <v>354</v>
      </c>
      <c r="B25" s="232" t="s">
        <v>352</v>
      </c>
      <c r="C25" s="75"/>
      <c r="D25" s="86"/>
      <c r="E25" s="893"/>
      <c r="F25" s="901"/>
      <c r="G25" s="640"/>
      <c r="H25" s="884"/>
      <c r="I25" s="899"/>
      <c r="J25" s="233"/>
      <c r="K25" s="233"/>
      <c r="L25" s="134">
        <f t="shared" si="9"/>
        <v>0</v>
      </c>
      <c r="M25" s="814" t="s">
        <v>812</v>
      </c>
    </row>
    <row r="26" spans="1:13" ht="18.75" x14ac:dyDescent="0.3">
      <c r="A26" s="7" t="s">
        <v>355</v>
      </c>
      <c r="B26" s="234" t="s">
        <v>353</v>
      </c>
      <c r="C26" s="75"/>
      <c r="D26" s="86"/>
      <c r="E26" s="893"/>
      <c r="F26" s="901"/>
      <c r="G26" s="640"/>
      <c r="H26" s="884"/>
      <c r="I26" s="900"/>
      <c r="J26" s="230"/>
      <c r="K26" s="10"/>
      <c r="L26" s="134">
        <f t="shared" si="9"/>
        <v>0</v>
      </c>
      <c r="M26" s="814" t="s">
        <v>812</v>
      </c>
    </row>
    <row r="27" spans="1:13" s="320" customFormat="1" ht="18.75" x14ac:dyDescent="0.3">
      <c r="A27" s="909" t="s">
        <v>206</v>
      </c>
      <c r="B27" s="910" t="s">
        <v>207</v>
      </c>
      <c r="C27" s="920">
        <f>SUM(C25:C26)</f>
        <v>0</v>
      </c>
      <c r="D27" s="920">
        <f t="shared" ref="D27:H27" si="10">SUM(D25:D26)</f>
        <v>0</v>
      </c>
      <c r="E27" s="912">
        <f t="shared" si="10"/>
        <v>0</v>
      </c>
      <c r="F27" s="921">
        <f t="shared" si="10"/>
        <v>0</v>
      </c>
      <c r="G27" s="920">
        <f t="shared" si="10"/>
        <v>0</v>
      </c>
      <c r="H27" s="922">
        <f t="shared" si="10"/>
        <v>0</v>
      </c>
      <c r="I27" s="923">
        <f>SUM(I25:I26)</f>
        <v>0</v>
      </c>
      <c r="J27" s="920">
        <f>SUM(J21:J26)</f>
        <v>0</v>
      </c>
      <c r="K27" s="920">
        <f>SUM(K21:K26)</f>
        <v>0</v>
      </c>
      <c r="L27" s="924">
        <f>SUM(L25:L26)</f>
        <v>0</v>
      </c>
      <c r="M27" s="960"/>
    </row>
    <row r="28" spans="1:13" ht="18.75" x14ac:dyDescent="0.3">
      <c r="A28" s="21" t="s">
        <v>356</v>
      </c>
      <c r="B28" s="235" t="s">
        <v>358</v>
      </c>
      <c r="C28" s="295"/>
      <c r="D28" s="86"/>
      <c r="E28" s="894"/>
      <c r="F28" s="902"/>
      <c r="G28" s="879"/>
      <c r="H28" s="885"/>
      <c r="I28" s="899"/>
      <c r="J28" s="10"/>
      <c r="K28" s="10"/>
      <c r="L28" s="132">
        <f t="shared" ref="L28:L30" si="11">SUM(C28,F28,I28)</f>
        <v>0</v>
      </c>
      <c r="M28" s="815">
        <v>102040</v>
      </c>
    </row>
    <row r="29" spans="1:13" ht="18.75" x14ac:dyDescent="0.3">
      <c r="A29" s="7" t="s">
        <v>503</v>
      </c>
      <c r="B29" s="645" t="s">
        <v>694</v>
      </c>
      <c r="C29" s="79">
        <v>740</v>
      </c>
      <c r="D29" s="6"/>
      <c r="E29" s="895"/>
      <c r="F29" s="902"/>
      <c r="G29" s="880"/>
      <c r="H29" s="886"/>
      <c r="I29" s="900"/>
      <c r="J29" s="230"/>
      <c r="K29" s="10"/>
      <c r="L29" s="132">
        <f t="shared" si="11"/>
        <v>740</v>
      </c>
      <c r="M29" s="815">
        <v>107060</v>
      </c>
    </row>
    <row r="30" spans="1:13" ht="18.75" x14ac:dyDescent="0.3">
      <c r="A30" s="7"/>
      <c r="B30" s="4"/>
      <c r="C30" s="79"/>
      <c r="D30" s="6"/>
      <c r="E30" s="895"/>
      <c r="F30" s="902"/>
      <c r="G30" s="880"/>
      <c r="H30" s="886"/>
      <c r="I30" s="899"/>
      <c r="J30" s="230"/>
      <c r="K30" s="10"/>
      <c r="L30" s="132">
        <f t="shared" si="11"/>
        <v>0</v>
      </c>
      <c r="M30" s="815">
        <v>103010</v>
      </c>
    </row>
    <row r="31" spans="1:13" ht="19.5" x14ac:dyDescent="0.35">
      <c r="A31" s="939" t="s">
        <v>695</v>
      </c>
      <c r="B31" s="947" t="s">
        <v>474</v>
      </c>
      <c r="C31" s="79"/>
      <c r="D31" s="949"/>
      <c r="E31" s="950"/>
      <c r="F31" s="902"/>
      <c r="G31" s="954">
        <v>75</v>
      </c>
      <c r="H31" s="955"/>
      <c r="I31" s="900"/>
      <c r="J31" s="953"/>
      <c r="K31" s="953">
        <v>18</v>
      </c>
      <c r="L31" s="951">
        <f>SUM(D31:E31,G31:H31,J31:K31)</f>
        <v>93</v>
      </c>
      <c r="M31" s="815">
        <v>107060</v>
      </c>
    </row>
    <row r="32" spans="1:13" ht="18.75" x14ac:dyDescent="0.3">
      <c r="A32" s="7" t="s">
        <v>696</v>
      </c>
      <c r="B32" s="20" t="s">
        <v>697</v>
      </c>
      <c r="C32" s="79">
        <v>5000</v>
      </c>
      <c r="D32" s="6"/>
      <c r="E32" s="895"/>
      <c r="F32" s="896">
        <v>-1533</v>
      </c>
      <c r="G32" s="880"/>
      <c r="H32" s="886"/>
      <c r="I32" s="906">
        <v>-3467</v>
      </c>
      <c r="J32" s="231"/>
      <c r="K32" s="92"/>
      <c r="L32" s="132">
        <f>SUM(C32,F32,I32)</f>
        <v>0</v>
      </c>
      <c r="M32" s="815">
        <v>107060</v>
      </c>
    </row>
    <row r="33" spans="1:13" ht="18.75" x14ac:dyDescent="0.3">
      <c r="A33" s="7" t="s">
        <v>698</v>
      </c>
      <c r="B33" s="20" t="s">
        <v>2</v>
      </c>
      <c r="C33" s="79"/>
      <c r="D33" s="6"/>
      <c r="E33" s="895"/>
      <c r="F33" s="896">
        <v>40</v>
      </c>
      <c r="G33" s="880"/>
      <c r="H33" s="886"/>
      <c r="I33" s="906"/>
      <c r="J33" s="231"/>
      <c r="K33" s="92"/>
      <c r="L33" s="132">
        <f t="shared" ref="L33:L35" si="12">SUM(C33,F33,I33)</f>
        <v>40</v>
      </c>
      <c r="M33" s="815">
        <v>107060</v>
      </c>
    </row>
    <row r="34" spans="1:13" ht="18.75" x14ac:dyDescent="0.3">
      <c r="A34" s="7" t="s">
        <v>699</v>
      </c>
      <c r="B34" s="20" t="s">
        <v>700</v>
      </c>
      <c r="C34" s="79"/>
      <c r="D34" s="6"/>
      <c r="E34" s="895"/>
      <c r="F34" s="896">
        <v>1030</v>
      </c>
      <c r="G34" s="880"/>
      <c r="H34" s="886"/>
      <c r="I34" s="906">
        <v>2500</v>
      </c>
      <c r="J34" s="231"/>
      <c r="K34" s="92"/>
      <c r="L34" s="132">
        <f t="shared" si="12"/>
        <v>3530</v>
      </c>
      <c r="M34" s="815">
        <v>107060</v>
      </c>
    </row>
    <row r="35" spans="1:13" ht="18.75" x14ac:dyDescent="0.3">
      <c r="A35" s="7" t="s">
        <v>701</v>
      </c>
      <c r="B35" s="20" t="s">
        <v>702</v>
      </c>
      <c r="C35" s="79"/>
      <c r="D35" s="6"/>
      <c r="E35" s="895"/>
      <c r="F35" s="896">
        <v>463</v>
      </c>
      <c r="G35" s="880"/>
      <c r="H35" s="886"/>
      <c r="I35" s="906">
        <v>967</v>
      </c>
      <c r="J35" s="231"/>
      <c r="K35" s="92"/>
      <c r="L35" s="132">
        <f t="shared" si="12"/>
        <v>1430</v>
      </c>
      <c r="M35" s="815">
        <v>102040</v>
      </c>
    </row>
    <row r="36" spans="1:13" s="320" customFormat="1" ht="15.75" x14ac:dyDescent="0.25">
      <c r="A36" s="917" t="s">
        <v>357</v>
      </c>
      <c r="B36" s="918" t="s">
        <v>359</v>
      </c>
      <c r="C36" s="911">
        <f t="shared" ref="C36:L36" si="13">SUM(C29:C35)</f>
        <v>5740</v>
      </c>
      <c r="D36" s="911">
        <f t="shared" si="13"/>
        <v>0</v>
      </c>
      <c r="E36" s="919">
        <f t="shared" si="13"/>
        <v>0</v>
      </c>
      <c r="F36" s="913">
        <f t="shared" si="13"/>
        <v>0</v>
      </c>
      <c r="G36" s="911">
        <f t="shared" si="13"/>
        <v>75</v>
      </c>
      <c r="H36" s="914">
        <f t="shared" si="13"/>
        <v>0</v>
      </c>
      <c r="I36" s="915">
        <f t="shared" si="13"/>
        <v>0</v>
      </c>
      <c r="J36" s="911">
        <f t="shared" si="13"/>
        <v>0</v>
      </c>
      <c r="K36" s="911">
        <f t="shared" si="13"/>
        <v>18</v>
      </c>
      <c r="L36" s="920">
        <f t="shared" si="13"/>
        <v>5833</v>
      </c>
      <c r="M36" s="961"/>
    </row>
    <row r="37" spans="1:13" ht="18.75" x14ac:dyDescent="0.3">
      <c r="A37" s="21"/>
      <c r="B37" s="236"/>
      <c r="C37" s="75"/>
      <c r="D37" s="86"/>
      <c r="E37" s="893"/>
      <c r="F37" s="908"/>
      <c r="G37" s="640"/>
      <c r="H37" s="884"/>
      <c r="I37" s="907"/>
      <c r="J37" s="86"/>
      <c r="K37" s="86"/>
      <c r="L37" s="132">
        <f>SUM(I37:K37)</f>
        <v>0</v>
      </c>
      <c r="M37" s="27"/>
    </row>
    <row r="38" spans="1:13" s="320" customFormat="1" ht="18.75" customHeight="1" x14ac:dyDescent="0.25">
      <c r="A38" s="909" t="s">
        <v>208</v>
      </c>
      <c r="B38" s="910" t="s">
        <v>209</v>
      </c>
      <c r="C38" s="911">
        <f>SUM(C28,C36,C37)</f>
        <v>5740</v>
      </c>
      <c r="D38" s="911">
        <f>SUM(D28,D36)</f>
        <v>0</v>
      </c>
      <c r="E38" s="912">
        <f>SUM(E28,E36)</f>
        <v>0</v>
      </c>
      <c r="F38" s="913">
        <f>SUM(F28,F36,F37)</f>
        <v>0</v>
      </c>
      <c r="G38" s="911">
        <f t="shared" ref="G38:H38" si="14">SUM(G28,G36,G37)</f>
        <v>75</v>
      </c>
      <c r="H38" s="914">
        <f t="shared" si="14"/>
        <v>0</v>
      </c>
      <c r="I38" s="915">
        <f>SUM(I28,I36,I37)</f>
        <v>0</v>
      </c>
      <c r="J38" s="911">
        <f t="shared" ref="J38:K38" si="15">SUM(J28,J36,J37)</f>
        <v>0</v>
      </c>
      <c r="K38" s="911">
        <f t="shared" si="15"/>
        <v>18</v>
      </c>
      <c r="L38" s="916">
        <f>SUM(L28,L36,L37)</f>
        <v>5833</v>
      </c>
      <c r="M38" s="961"/>
    </row>
    <row r="39" spans="1:13" ht="19.5" thickBot="1" x14ac:dyDescent="0.35">
      <c r="A39" s="123" t="s">
        <v>180</v>
      </c>
      <c r="B39" s="123" t="s">
        <v>211</v>
      </c>
      <c r="C39" s="887">
        <f>SUM(C9,C13,C16,C20,C27,C38)</f>
        <v>6635</v>
      </c>
      <c r="D39" s="887">
        <f t="shared" ref="D39:K39" si="16">SUM(D9,D13,D16,D20,D27,D38)</f>
        <v>0</v>
      </c>
      <c r="E39" s="897">
        <f t="shared" si="16"/>
        <v>0</v>
      </c>
      <c r="F39" s="903">
        <f t="shared" si="16"/>
        <v>0</v>
      </c>
      <c r="G39" s="904">
        <f t="shared" si="16"/>
        <v>297</v>
      </c>
      <c r="H39" s="905">
        <f t="shared" si="16"/>
        <v>0</v>
      </c>
      <c r="I39" s="898">
        <f t="shared" si="16"/>
        <v>0</v>
      </c>
      <c r="J39" s="887">
        <f t="shared" si="16"/>
        <v>255</v>
      </c>
      <c r="K39" s="887">
        <f t="shared" si="16"/>
        <v>602</v>
      </c>
      <c r="L39" s="444">
        <f>SUM(L9,L13,L27,L38)</f>
        <v>7244</v>
      </c>
      <c r="M39" s="70"/>
    </row>
    <row r="40" spans="1:13" x14ac:dyDescent="0.2">
      <c r="J40" s="962" t="s">
        <v>850</v>
      </c>
      <c r="K40" s="963">
        <f>SUM(G39)</f>
        <v>297</v>
      </c>
      <c r="M40" s="27"/>
    </row>
    <row r="41" spans="1:13" x14ac:dyDescent="0.2">
      <c r="J41" s="964" t="s">
        <v>851</v>
      </c>
      <c r="K41" s="965">
        <f>SUM(J39,K39)</f>
        <v>857</v>
      </c>
      <c r="M41" s="27"/>
    </row>
    <row r="42" spans="1:13" x14ac:dyDescent="0.2">
      <c r="J42" s="966"/>
      <c r="K42" s="967">
        <f>SUM(K41,K40)</f>
        <v>1154</v>
      </c>
    </row>
  </sheetData>
  <mergeCells count="24">
    <mergeCell ref="M3:M4"/>
    <mergeCell ref="J4:K4"/>
    <mergeCell ref="I3:L3"/>
    <mergeCell ref="Q4:S4"/>
    <mergeCell ref="Q5:Q6"/>
    <mergeCell ref="R5:S5"/>
    <mergeCell ref="N4:P4"/>
    <mergeCell ref="N5:N6"/>
    <mergeCell ref="O5:P5"/>
    <mergeCell ref="L4:L6"/>
    <mergeCell ref="K5:K6"/>
    <mergeCell ref="J5:J6"/>
    <mergeCell ref="I4:I6"/>
    <mergeCell ref="G4:H4"/>
    <mergeCell ref="G5:G6"/>
    <mergeCell ref="H5:H6"/>
    <mergeCell ref="F3:H3"/>
    <mergeCell ref="A3:A6"/>
    <mergeCell ref="C3:E3"/>
    <mergeCell ref="D5:D6"/>
    <mergeCell ref="E5:E6"/>
    <mergeCell ref="C4:C6"/>
    <mergeCell ref="D4:E4"/>
    <mergeCell ref="F4:F6"/>
  </mergeCells>
  <phoneticPr fontId="3" type="noConversion"/>
  <pageMargins left="0.75" right="0.75" top="1" bottom="1" header="0.5" footer="0.5"/>
  <pageSetup paperSize="9" scale="55" orientation="portrait" r:id="rId1"/>
  <headerFooter alignWithMargins="0">
    <oddHeader>&amp;L&amp;"Times,Félkövér"&amp;14Rajka Község Önkormányzata&amp;C&amp;"Times,Félkövér"&amp;14Szociális juttatásokkölcsönök 
2015. évi terv&amp;R&amp;"Times,Normál"&amp;12 9. számú melléklet
Adatok: e Ft-ban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theme="4" tint="0.79998168889431442"/>
  </sheetPr>
  <dimension ref="A1:M66"/>
  <sheetViews>
    <sheetView view="pageLayout" topLeftCell="C1" zoomScaleNormal="75" workbookViewId="0">
      <selection activeCell="H37" sqref="H37"/>
    </sheetView>
  </sheetViews>
  <sheetFormatPr defaultRowHeight="12.75" x14ac:dyDescent="0.2"/>
  <cols>
    <col min="1" max="1" width="6.5703125" customWidth="1"/>
    <col min="2" max="2" width="57.140625" customWidth="1"/>
    <col min="3" max="3" width="20.85546875" customWidth="1"/>
    <col min="4" max="4" width="21.140625" customWidth="1"/>
    <col min="5" max="6" width="21" customWidth="1"/>
    <col min="7" max="7" width="20.5703125" customWidth="1"/>
    <col min="8" max="8" width="18.140625" customWidth="1"/>
    <col min="9" max="9" width="15.85546875" customWidth="1"/>
    <col min="10" max="12" width="16.140625" customWidth="1"/>
    <col min="13" max="13" width="9.140625" style="707"/>
  </cols>
  <sheetData>
    <row r="1" spans="1:13" ht="15" customHeight="1" x14ac:dyDescent="0.25">
      <c r="A1" s="1098" t="s">
        <v>200</v>
      </c>
      <c r="B1" s="1100" t="s">
        <v>36</v>
      </c>
      <c r="C1" s="1101" t="s">
        <v>470</v>
      </c>
      <c r="D1" s="1102"/>
      <c r="E1" s="1102"/>
      <c r="F1" s="1102"/>
      <c r="G1" s="1103"/>
      <c r="H1" s="1095" t="s">
        <v>631</v>
      </c>
      <c r="I1" s="1096"/>
      <c r="J1" s="1096"/>
      <c r="K1" s="1096"/>
      <c r="L1" s="1097"/>
    </row>
    <row r="2" spans="1:13" ht="15.75" x14ac:dyDescent="0.25">
      <c r="A2" s="1099"/>
      <c r="B2" s="1033"/>
      <c r="C2" s="572" t="s">
        <v>472</v>
      </c>
      <c r="D2" s="572" t="s">
        <v>828</v>
      </c>
      <c r="E2" s="572" t="s">
        <v>811</v>
      </c>
      <c r="F2" s="844" t="s">
        <v>641</v>
      </c>
      <c r="G2" s="585" t="s">
        <v>605</v>
      </c>
      <c r="H2" s="45" t="s">
        <v>212</v>
      </c>
      <c r="I2" s="45" t="s">
        <v>315</v>
      </c>
      <c r="J2" s="45" t="s">
        <v>14</v>
      </c>
      <c r="K2" s="45"/>
      <c r="L2" s="47" t="s">
        <v>21</v>
      </c>
    </row>
    <row r="3" spans="1:13" ht="18.75" x14ac:dyDescent="0.3">
      <c r="A3" s="7" t="s">
        <v>302</v>
      </c>
      <c r="B3" s="2" t="s">
        <v>308</v>
      </c>
      <c r="C3" s="116">
        <f>SUM('4. melléklet Önkormányzat'!C79)</f>
        <v>50557</v>
      </c>
      <c r="D3" s="115">
        <f>SUM('4. melléklet Önkormányzat'!D79)</f>
        <v>152</v>
      </c>
      <c r="E3" s="115">
        <f>SUM('4. melléklet Önkormányzat'!E79)</f>
        <v>0</v>
      </c>
      <c r="F3" s="115"/>
      <c r="G3" s="118">
        <f>SUM('4. melléklet Önkormányzat'!G79)</f>
        <v>50709</v>
      </c>
      <c r="H3" s="257">
        <f>SUM('4. melléklet Önkormányzat'!G79)</f>
        <v>50709</v>
      </c>
      <c r="I3" s="2"/>
      <c r="J3" s="2"/>
      <c r="K3" s="2"/>
      <c r="L3" s="11">
        <f t="shared" ref="L3:L8" si="0">SUM(H3:K3)</f>
        <v>50709</v>
      </c>
    </row>
    <row r="4" spans="1:13" ht="18.75" x14ac:dyDescent="0.3">
      <c r="A4" s="7" t="s">
        <v>303</v>
      </c>
      <c r="B4" s="35" t="s">
        <v>309</v>
      </c>
      <c r="C4" s="116">
        <f>SUM('4. melléklet Önkormányzat'!C80)</f>
        <v>38101</v>
      </c>
      <c r="D4" s="115">
        <f>SUM('4. melléklet Önkormányzat'!D80)</f>
        <v>0</v>
      </c>
      <c r="E4" s="115">
        <f>SUM('4. melléklet Önkormányzat'!E80)</f>
        <v>-34</v>
      </c>
      <c r="F4" s="115"/>
      <c r="G4" s="118">
        <f>SUM('4. melléklet Önkormányzat'!G80)</f>
        <v>38067</v>
      </c>
      <c r="H4" s="257">
        <f>SUM('4. melléklet Önkormányzat'!G80)</f>
        <v>38067</v>
      </c>
      <c r="I4" s="14"/>
      <c r="J4" s="14"/>
      <c r="K4" s="14"/>
      <c r="L4" s="11">
        <f t="shared" si="0"/>
        <v>38067</v>
      </c>
      <c r="M4" s="708" t="s">
        <v>731</v>
      </c>
    </row>
    <row r="5" spans="1:13" ht="18.75" x14ac:dyDescent="0.3">
      <c r="A5" s="7" t="s">
        <v>304</v>
      </c>
      <c r="B5" s="35" t="s">
        <v>310</v>
      </c>
      <c r="C5" s="116">
        <f>SUM('4. melléklet Önkormányzat'!C81)</f>
        <v>25729</v>
      </c>
      <c r="D5" s="115">
        <f>SUM('4. melléklet Önkormányzat'!D81)</f>
        <v>803</v>
      </c>
      <c r="E5" s="115">
        <f>SUM('4. melléklet Önkormányzat'!E81)</f>
        <v>1209</v>
      </c>
      <c r="F5" s="115"/>
      <c r="G5" s="118">
        <f>SUM('4. melléklet Önkormányzat'!G81)</f>
        <v>27741</v>
      </c>
      <c r="H5" s="257">
        <f>SUM('4. melléklet Önkormányzat'!G81)</f>
        <v>27741</v>
      </c>
      <c r="I5" s="14"/>
      <c r="J5" s="14"/>
      <c r="K5" s="14"/>
      <c r="L5" s="11">
        <f t="shared" si="0"/>
        <v>27741</v>
      </c>
      <c r="M5" s="708" t="s">
        <v>731</v>
      </c>
    </row>
    <row r="6" spans="1:13" ht="18.75" x14ac:dyDescent="0.3">
      <c r="A6" s="7" t="s">
        <v>305</v>
      </c>
      <c r="B6" s="35" t="s">
        <v>311</v>
      </c>
      <c r="C6" s="116">
        <f>SUM('4. melléklet Önkormányzat'!C82)</f>
        <v>3044</v>
      </c>
      <c r="D6" s="115">
        <f>SUM('4. melléklet Önkormányzat'!D82)</f>
        <v>0</v>
      </c>
      <c r="E6" s="115">
        <f>SUM('4. melléklet Önkormányzat'!E82)</f>
        <v>0</v>
      </c>
      <c r="F6" s="115"/>
      <c r="G6" s="118">
        <f>SUM('4. melléklet Önkormányzat'!G82)</f>
        <v>3044</v>
      </c>
      <c r="H6" s="257">
        <f>SUM('4. melléklet Önkormányzat'!G82)</f>
        <v>3044</v>
      </c>
      <c r="I6" s="14"/>
      <c r="J6" s="14"/>
      <c r="K6" s="14"/>
      <c r="L6" s="11">
        <f t="shared" si="0"/>
        <v>3044</v>
      </c>
      <c r="M6" s="708" t="s">
        <v>731</v>
      </c>
    </row>
    <row r="7" spans="1:13" ht="18.75" x14ac:dyDescent="0.3">
      <c r="A7" s="7" t="s">
        <v>306</v>
      </c>
      <c r="B7" s="35" t="s">
        <v>312</v>
      </c>
      <c r="C7" s="116">
        <f>SUM('4. melléklet Önkormányzat'!C83)</f>
        <v>0</v>
      </c>
      <c r="D7" s="115">
        <f>SUM('4. melléklet Önkormányzat'!D83)</f>
        <v>947</v>
      </c>
      <c r="E7" s="115">
        <f>SUM('4. melléklet Önkormányzat'!E83)</f>
        <v>1552</v>
      </c>
      <c r="F7" s="115"/>
      <c r="G7" s="118">
        <f>SUM('4. melléklet Önkormányzat'!G83)</f>
        <v>2499</v>
      </c>
      <c r="H7" s="257">
        <f>SUM('4. melléklet Önkormányzat'!G83)</f>
        <v>2499</v>
      </c>
      <c r="I7" s="14"/>
      <c r="J7" s="14"/>
      <c r="K7" s="14"/>
      <c r="L7" s="11">
        <f t="shared" si="0"/>
        <v>2499</v>
      </c>
      <c r="M7" s="708" t="s">
        <v>731</v>
      </c>
    </row>
    <row r="8" spans="1:13" ht="18.75" x14ac:dyDescent="0.3">
      <c r="A8" s="7" t="s">
        <v>307</v>
      </c>
      <c r="B8" s="35" t="s">
        <v>313</v>
      </c>
      <c r="C8" s="116">
        <f>SUM('4. melléklet Önkormányzat'!C84)</f>
        <v>0</v>
      </c>
      <c r="D8" s="115">
        <f>SUM('4. melléklet Önkormányzat'!D84)</f>
        <v>0</v>
      </c>
      <c r="E8" s="115">
        <f>SUM('4. melléklet Önkormányzat'!E84)</f>
        <v>457</v>
      </c>
      <c r="F8" s="115"/>
      <c r="G8" s="118">
        <f>SUM('4. melléklet Önkormányzat'!G84)</f>
        <v>457</v>
      </c>
      <c r="H8" s="257">
        <f>SUM('4. melléklet Önkormányzat'!G84)</f>
        <v>457</v>
      </c>
      <c r="I8" s="14"/>
      <c r="J8" s="14"/>
      <c r="K8" s="14"/>
      <c r="L8" s="11">
        <f t="shared" si="0"/>
        <v>457</v>
      </c>
      <c r="M8" s="708" t="s">
        <v>731</v>
      </c>
    </row>
    <row r="9" spans="1:13" ht="18.75" x14ac:dyDescent="0.3">
      <c r="A9" s="78" t="s">
        <v>236</v>
      </c>
      <c r="B9" s="80" t="s">
        <v>232</v>
      </c>
      <c r="C9" s="75">
        <f t="shared" ref="C9:L9" si="1">SUM(C3:C8)</f>
        <v>117431</v>
      </c>
      <c r="D9" s="73">
        <f t="shared" si="1"/>
        <v>1902</v>
      </c>
      <c r="E9" s="73">
        <f t="shared" si="1"/>
        <v>3184</v>
      </c>
      <c r="F9" s="73">
        <f t="shared" si="1"/>
        <v>0</v>
      </c>
      <c r="G9" s="95">
        <f>SUM(G3:G8)</f>
        <v>122517</v>
      </c>
      <c r="H9" s="73">
        <f t="shared" si="1"/>
        <v>122517</v>
      </c>
      <c r="I9" s="73">
        <f t="shared" si="1"/>
        <v>0</v>
      </c>
      <c r="J9" s="73">
        <f t="shared" si="1"/>
        <v>0</v>
      </c>
      <c r="K9" s="73">
        <f t="shared" si="1"/>
        <v>0</v>
      </c>
      <c r="L9" s="73">
        <f t="shared" si="1"/>
        <v>122517</v>
      </c>
    </row>
    <row r="10" spans="1:13" ht="18.75" x14ac:dyDescent="0.3">
      <c r="A10" s="1" t="s">
        <v>651</v>
      </c>
      <c r="B10" s="35" t="s">
        <v>652</v>
      </c>
      <c r="C10" s="116">
        <f>SUM('4. melléklet Önkormányzat'!C86)</f>
        <v>493</v>
      </c>
      <c r="D10" s="115">
        <f>SUM('4. melléklet Önkormányzat'!D86)</f>
        <v>0</v>
      </c>
      <c r="E10" s="115">
        <f>SUM('4. melléklet Önkormányzat'!E86)</f>
        <v>0</v>
      </c>
      <c r="F10" s="115"/>
      <c r="G10" s="118">
        <f>SUM('4. melléklet Önkormányzat'!G86)</f>
        <v>493</v>
      </c>
      <c r="H10" s="257">
        <f>SUM('4. melléklet Önkormányzat'!G86)</f>
        <v>493</v>
      </c>
      <c r="I10" s="14"/>
      <c r="J10" s="14"/>
      <c r="K10" s="14"/>
      <c r="L10" s="11">
        <f t="shared" ref="L10:L15" si="2">SUM(H10:K10)</f>
        <v>493</v>
      </c>
      <c r="M10" s="708" t="s">
        <v>733</v>
      </c>
    </row>
    <row r="11" spans="1:13" ht="18.75" x14ac:dyDescent="0.3">
      <c r="A11" s="422" t="s">
        <v>814</v>
      </c>
      <c r="B11" s="35" t="s">
        <v>483</v>
      </c>
      <c r="C11" s="116"/>
      <c r="D11" s="115">
        <f>SUM('5. melléklet Önk.hivatal'!D88)</f>
        <v>0</v>
      </c>
      <c r="E11" s="115">
        <f>SUM('5. melléklet Önk.hivatal'!E88)</f>
        <v>301</v>
      </c>
      <c r="F11" s="115"/>
      <c r="G11" s="118">
        <f>SUM('5. melléklet Önk.hivatal'!G88)</f>
        <v>301</v>
      </c>
      <c r="H11" s="257"/>
      <c r="I11" s="14">
        <f>SUM('5. melléklet Önk.hivatal'!G88)</f>
        <v>301</v>
      </c>
      <c r="J11" s="14"/>
      <c r="K11" s="14"/>
      <c r="L11" s="11">
        <f t="shared" si="2"/>
        <v>301</v>
      </c>
      <c r="M11" s="708"/>
    </row>
    <row r="12" spans="1:13" ht="18.75" x14ac:dyDescent="0.3">
      <c r="A12" s="1" t="s">
        <v>649</v>
      </c>
      <c r="B12" s="35" t="s">
        <v>650</v>
      </c>
      <c r="C12" s="116">
        <f>SUM('4. melléklet Önkormányzat'!C87)</f>
        <v>3913</v>
      </c>
      <c r="D12" s="115">
        <f>SUM('4. melléklet Önkormányzat'!D87)</f>
        <v>0</v>
      </c>
      <c r="E12" s="115">
        <f>SUM('4. melléklet Önkormányzat'!E87)</f>
        <v>0</v>
      </c>
      <c r="F12" s="115"/>
      <c r="G12" s="118">
        <f>SUM('4. melléklet Önkormányzat'!G87)</f>
        <v>3913</v>
      </c>
      <c r="H12" s="257">
        <f>SUM('4. melléklet Önkormányzat'!G87)</f>
        <v>3913</v>
      </c>
      <c r="I12" s="14"/>
      <c r="J12" s="14"/>
      <c r="K12" s="14"/>
      <c r="L12" s="11">
        <f t="shared" si="2"/>
        <v>3913</v>
      </c>
    </row>
    <row r="13" spans="1:13" ht="18.75" x14ac:dyDescent="0.3">
      <c r="A13" s="1" t="s">
        <v>653</v>
      </c>
      <c r="B13" s="35" t="s">
        <v>346</v>
      </c>
      <c r="C13" s="116">
        <f>SUM('4. melléklet Önkormányzat'!C88)</f>
        <v>5198</v>
      </c>
      <c r="D13" s="115">
        <f>SUM('4. melléklet Önkormányzat'!D88)</f>
        <v>0</v>
      </c>
      <c r="E13" s="115">
        <f>SUM('4. melléklet Önkormányzat'!E88)</f>
        <v>0</v>
      </c>
      <c r="F13" s="115"/>
      <c r="G13" s="118">
        <f>SUM('4. melléklet Önkormányzat'!G88)</f>
        <v>5198</v>
      </c>
      <c r="H13" s="257">
        <f>SUM('4. melléklet Önkormányzat'!C88)</f>
        <v>5198</v>
      </c>
      <c r="I13" s="14"/>
      <c r="J13" s="14"/>
      <c r="K13" s="14"/>
      <c r="L13" s="11">
        <f t="shared" si="2"/>
        <v>5198</v>
      </c>
      <c r="M13" s="708" t="s">
        <v>734</v>
      </c>
    </row>
    <row r="14" spans="1:13" ht="18.75" x14ac:dyDescent="0.3">
      <c r="A14" s="1" t="s">
        <v>646</v>
      </c>
      <c r="B14" s="35" t="s">
        <v>647</v>
      </c>
      <c r="C14" s="116">
        <f>SUM('4. melléklet Önkormányzat'!C89)</f>
        <v>5715</v>
      </c>
      <c r="D14" s="115">
        <f>SUM('4. melléklet Önkormányzat'!D89)</f>
        <v>0</v>
      </c>
      <c r="E14" s="115">
        <f>SUM('4. melléklet Önkormányzat'!E89)</f>
        <v>0</v>
      </c>
      <c r="F14" s="115"/>
      <c r="G14" s="118">
        <f>SUM('4. melléklet Önkormányzat'!G89)</f>
        <v>5715</v>
      </c>
      <c r="H14" s="257">
        <f>SUM('4. melléklet Önkormányzat'!G89)</f>
        <v>5715</v>
      </c>
      <c r="I14" s="14"/>
      <c r="J14" s="14"/>
      <c r="K14" s="14"/>
      <c r="L14" s="11">
        <f t="shared" si="2"/>
        <v>5715</v>
      </c>
      <c r="M14" s="709"/>
    </row>
    <row r="15" spans="1:13" ht="18.75" x14ac:dyDescent="0.3">
      <c r="A15" s="1" t="s">
        <v>646</v>
      </c>
      <c r="B15" s="35" t="s">
        <v>648</v>
      </c>
      <c r="C15" s="116">
        <f>SUM('4. melléklet Önkormányzat'!C90)</f>
        <v>5568</v>
      </c>
      <c r="D15" s="115">
        <f>SUM('6. melléklet Óvoda'!D86,'4. melléklet Önkormányzat'!D90)</f>
        <v>0</v>
      </c>
      <c r="E15" s="115">
        <f>SUM('6. melléklet Óvoda'!E86,'4. melléklet Önkormányzat'!E90)</f>
        <v>80</v>
      </c>
      <c r="F15" s="115"/>
      <c r="G15" s="118">
        <f>SUM('4. melléklet Önkormányzat'!G90,'6. melléklet Óvoda'!G86)</f>
        <v>5648</v>
      </c>
      <c r="H15" s="257">
        <f>SUM('4. melléklet Önkormányzat'!G90)</f>
        <v>5568</v>
      </c>
      <c r="I15" s="14"/>
      <c r="J15" s="14">
        <f>SUM('6. melléklet Óvoda'!G86)</f>
        <v>80</v>
      </c>
      <c r="K15" s="14"/>
      <c r="L15" s="11">
        <f t="shared" si="2"/>
        <v>5648</v>
      </c>
      <c r="M15" s="708" t="s">
        <v>735</v>
      </c>
    </row>
    <row r="16" spans="1:13" ht="18.75" x14ac:dyDescent="0.3">
      <c r="A16" s="78" t="s">
        <v>237</v>
      </c>
      <c r="B16" s="80" t="s">
        <v>233</v>
      </c>
      <c r="C16" s="75">
        <f t="shared" ref="C16:L16" si="3">SUM(C10:C15)</f>
        <v>20887</v>
      </c>
      <c r="D16" s="73">
        <f t="shared" si="3"/>
        <v>0</v>
      </c>
      <c r="E16" s="73">
        <f t="shared" si="3"/>
        <v>381</v>
      </c>
      <c r="F16" s="73">
        <f t="shared" si="3"/>
        <v>0</v>
      </c>
      <c r="G16" s="95">
        <f t="shared" si="3"/>
        <v>21268</v>
      </c>
      <c r="H16" s="73">
        <f t="shared" si="3"/>
        <v>20887</v>
      </c>
      <c r="I16" s="73">
        <f t="shared" si="3"/>
        <v>301</v>
      </c>
      <c r="J16" s="73">
        <f t="shared" si="3"/>
        <v>80</v>
      </c>
      <c r="K16" s="73">
        <f t="shared" si="3"/>
        <v>0</v>
      </c>
      <c r="L16" s="73">
        <f t="shared" si="3"/>
        <v>21268</v>
      </c>
    </row>
    <row r="17" spans="1:13" ht="18.75" x14ac:dyDescent="0.3">
      <c r="A17" s="84" t="s">
        <v>231</v>
      </c>
      <c r="B17" s="81" t="s">
        <v>234</v>
      </c>
      <c r="C17" s="73">
        <f t="shared" ref="C17:L17" si="4">SUM(C16,C9)</f>
        <v>138318</v>
      </c>
      <c r="D17" s="73">
        <f t="shared" si="4"/>
        <v>1902</v>
      </c>
      <c r="E17" s="73">
        <f t="shared" si="4"/>
        <v>3565</v>
      </c>
      <c r="F17" s="73">
        <f t="shared" si="4"/>
        <v>0</v>
      </c>
      <c r="G17" s="32">
        <f t="shared" si="4"/>
        <v>143785</v>
      </c>
      <c r="H17" s="73">
        <f t="shared" si="4"/>
        <v>143404</v>
      </c>
      <c r="I17" s="73">
        <f t="shared" si="4"/>
        <v>301</v>
      </c>
      <c r="J17" s="73">
        <f t="shared" si="4"/>
        <v>80</v>
      </c>
      <c r="K17" s="73">
        <f t="shared" si="4"/>
        <v>0</v>
      </c>
      <c r="L17" s="73">
        <f t="shared" si="4"/>
        <v>143785</v>
      </c>
    </row>
    <row r="18" spans="1:13" ht="18.75" x14ac:dyDescent="0.3">
      <c r="A18" s="78" t="s">
        <v>241</v>
      </c>
      <c r="B18" s="80" t="s">
        <v>235</v>
      </c>
      <c r="C18" s="117">
        <f>SUM('4. melléklet Önkormányzat'!C93)</f>
        <v>0</v>
      </c>
      <c r="D18" s="117">
        <f>SUM('4. melléklet Önkormányzat'!E93)</f>
        <v>0</v>
      </c>
      <c r="E18" s="117">
        <f>SUM('4. melléklet Önkormányzat'!F93)</f>
        <v>0</v>
      </c>
      <c r="F18" s="117">
        <f>SUM('4. melléklet Önkormányzat'!G93)</f>
        <v>0</v>
      </c>
      <c r="G18" s="119">
        <f>SUM('4. melléklet Önkormányzat'!G93)</f>
        <v>0</v>
      </c>
      <c r="H18" s="117">
        <f>SUM('4. melléklet Önkormányzat'!H93)</f>
        <v>0</v>
      </c>
      <c r="I18" s="96"/>
      <c r="J18" s="96"/>
      <c r="K18" s="96"/>
      <c r="L18" s="96"/>
    </row>
    <row r="19" spans="1:13" ht="18.75" x14ac:dyDescent="0.3">
      <c r="A19" s="634" t="s">
        <v>654</v>
      </c>
      <c r="B19" s="35" t="s">
        <v>655</v>
      </c>
      <c r="C19" s="116">
        <f>SUM('4. melléklet Önkormányzat'!C94)</f>
        <v>44000</v>
      </c>
      <c r="D19" s="115">
        <f>SUM('4. melléklet Önkormányzat'!D94)</f>
        <v>0</v>
      </c>
      <c r="E19" s="115">
        <f>SUM('4. melléklet Önkormányzat'!E94)</f>
        <v>0</v>
      </c>
      <c r="F19" s="115"/>
      <c r="G19" s="118">
        <f>SUM('4. melléklet Önkormányzat'!G94)</f>
        <v>44000</v>
      </c>
      <c r="H19" s="257">
        <f>SUM('4. melléklet Önkormányzat'!G94)</f>
        <v>44000</v>
      </c>
      <c r="I19" s="14"/>
      <c r="J19" s="14"/>
      <c r="K19" s="14"/>
      <c r="L19" s="11">
        <f>SUM(H19:K19)</f>
        <v>44000</v>
      </c>
      <c r="M19" s="708" t="s">
        <v>736</v>
      </c>
    </row>
    <row r="20" spans="1:13" ht="18.75" x14ac:dyDescent="0.3">
      <c r="A20" s="1" t="s">
        <v>656</v>
      </c>
      <c r="B20" s="35" t="s">
        <v>657</v>
      </c>
      <c r="C20" s="116"/>
      <c r="D20" s="115">
        <f>SUM('4. melléklet Önkormányzat'!D95)</f>
        <v>123933</v>
      </c>
      <c r="E20" s="115">
        <f>SUM('4. melléklet Önkormányzat'!E95)</f>
        <v>0</v>
      </c>
      <c r="F20" s="115"/>
      <c r="G20" s="118">
        <f>SUM('4. melléklet Önkormányzat'!G95)</f>
        <v>123933</v>
      </c>
      <c r="H20" s="257">
        <f>SUM('4. melléklet Önkormányzat'!G95)</f>
        <v>123933</v>
      </c>
      <c r="I20" s="14"/>
      <c r="J20" s="14"/>
      <c r="K20" s="14"/>
      <c r="L20" s="11">
        <f>SUM(H20:K20)</f>
        <v>123933</v>
      </c>
    </row>
    <row r="21" spans="1:13" ht="18.75" x14ac:dyDescent="0.3">
      <c r="A21" s="1"/>
      <c r="B21" s="35"/>
      <c r="C21" s="115">
        <f>SUM('4. melléklet Önkormányzat'!C96)</f>
        <v>0</v>
      </c>
      <c r="D21" s="115">
        <f>SUM('4. melléklet Önkormányzat'!D96)</f>
        <v>0</v>
      </c>
      <c r="E21" s="115">
        <f>SUM('4. melléklet Önkormányzat'!E96)</f>
        <v>0</v>
      </c>
      <c r="F21" s="115"/>
      <c r="G21" s="576">
        <f>SUM('4. melléklet Önkormányzat'!G96)</f>
        <v>0</v>
      </c>
      <c r="H21" s="257">
        <f>SUM('4. melléklet Önkormányzat'!G96)</f>
        <v>0</v>
      </c>
      <c r="I21" s="14"/>
      <c r="J21" s="14"/>
      <c r="K21" s="14"/>
      <c r="L21" s="11">
        <f>SUM(H21:K21)</f>
        <v>0</v>
      </c>
    </row>
    <row r="22" spans="1:13" ht="18.75" x14ac:dyDescent="0.3">
      <c r="A22" s="1"/>
      <c r="B22" s="35"/>
      <c r="C22" s="116">
        <f>SUM('4. melléklet Önkormányzat'!C97)</f>
        <v>0</v>
      </c>
      <c r="D22" s="115">
        <f>SUM('4. melléklet Önkormányzat'!D97)</f>
        <v>0</v>
      </c>
      <c r="E22" s="115">
        <f>SUM('4. melléklet Önkormányzat'!E97)</f>
        <v>0</v>
      </c>
      <c r="F22" s="115"/>
      <c r="G22" s="576">
        <f>SUM('4. melléklet Önkormányzat'!G97)</f>
        <v>0</v>
      </c>
      <c r="H22" s="257">
        <f>SUM('4. melléklet Önkormányzat'!G97)</f>
        <v>0</v>
      </c>
      <c r="I22" s="14"/>
      <c r="J22" s="14"/>
      <c r="K22" s="14"/>
      <c r="L22" s="11">
        <f>SUM(H22:K22)</f>
        <v>0</v>
      </c>
    </row>
    <row r="23" spans="1:13" ht="18.75" x14ac:dyDescent="0.3">
      <c r="A23" s="78" t="s">
        <v>239</v>
      </c>
      <c r="B23" s="80" t="s">
        <v>238</v>
      </c>
      <c r="C23" s="75">
        <f t="shared" ref="C23:L23" si="5">SUM(C19:C22)</f>
        <v>44000</v>
      </c>
      <c r="D23" s="73">
        <f t="shared" si="5"/>
        <v>123933</v>
      </c>
      <c r="E23" s="73">
        <f t="shared" si="5"/>
        <v>0</v>
      </c>
      <c r="F23" s="73">
        <f t="shared" si="5"/>
        <v>0</v>
      </c>
      <c r="G23" s="95">
        <f t="shared" si="5"/>
        <v>167933</v>
      </c>
      <c r="H23" s="73">
        <f t="shared" si="5"/>
        <v>167933</v>
      </c>
      <c r="I23" s="73">
        <f t="shared" si="5"/>
        <v>0</v>
      </c>
      <c r="J23" s="73">
        <f t="shared" si="5"/>
        <v>0</v>
      </c>
      <c r="K23" s="73">
        <f t="shared" si="5"/>
        <v>0</v>
      </c>
      <c r="L23" s="73">
        <f t="shared" si="5"/>
        <v>167933</v>
      </c>
    </row>
    <row r="24" spans="1:13" ht="18.75" x14ac:dyDescent="0.3">
      <c r="A24" s="84" t="s">
        <v>240</v>
      </c>
      <c r="B24" s="81" t="s">
        <v>242</v>
      </c>
      <c r="C24" s="73">
        <f t="shared" ref="C24:L24" si="6">SUM(C18,C23)</f>
        <v>44000</v>
      </c>
      <c r="D24" s="73">
        <f t="shared" si="6"/>
        <v>123933</v>
      </c>
      <c r="E24" s="73">
        <f t="shared" si="6"/>
        <v>0</v>
      </c>
      <c r="F24" s="73">
        <f t="shared" si="6"/>
        <v>0</v>
      </c>
      <c r="G24" s="32">
        <f t="shared" si="6"/>
        <v>167933</v>
      </c>
      <c r="H24" s="73">
        <f t="shared" si="6"/>
        <v>167933</v>
      </c>
      <c r="I24" s="73">
        <f t="shared" si="6"/>
        <v>0</v>
      </c>
      <c r="J24" s="73">
        <f t="shared" si="6"/>
        <v>0</v>
      </c>
      <c r="K24" s="73">
        <f t="shared" si="6"/>
        <v>0</v>
      </c>
      <c r="L24" s="73">
        <f t="shared" si="6"/>
        <v>167933</v>
      </c>
    </row>
    <row r="25" spans="1:13" ht="18.75" x14ac:dyDescent="0.3">
      <c r="A25" s="1" t="s">
        <v>243</v>
      </c>
      <c r="B25" s="39" t="s">
        <v>244</v>
      </c>
      <c r="C25" s="116">
        <f>SUM('4. melléklet Önkormányzat'!C100)</f>
        <v>0</v>
      </c>
      <c r="D25" s="115">
        <f>SUM('4. melléklet Önkormányzat'!D100)</f>
        <v>0</v>
      </c>
      <c r="E25" s="115">
        <f>SUM('4. melléklet Önkormányzat'!E100)</f>
        <v>0</v>
      </c>
      <c r="F25" s="115"/>
      <c r="G25" s="118">
        <f>SUM('4. melléklet Önkormányzat'!G100)</f>
        <v>0</v>
      </c>
      <c r="H25" s="257">
        <f>SUM('4. melléklet Önkormányzat'!G100)</f>
        <v>0</v>
      </c>
      <c r="I25" s="14"/>
      <c r="J25" s="14"/>
      <c r="K25" s="14"/>
      <c r="L25" s="11">
        <f t="shared" ref="L25:L31" si="7">SUM(H25:K25)</f>
        <v>0</v>
      </c>
      <c r="M25" s="708" t="s">
        <v>732</v>
      </c>
    </row>
    <row r="26" spans="1:13" ht="18.75" x14ac:dyDescent="0.3">
      <c r="A26" s="1" t="s">
        <v>245</v>
      </c>
      <c r="B26" s="39" t="s">
        <v>246</v>
      </c>
      <c r="C26" s="116">
        <f>SUM('4. melléklet Önkormányzat'!C101)</f>
        <v>30000</v>
      </c>
      <c r="D26" s="115">
        <f>SUM('4. melléklet Önkormányzat'!D101)</f>
        <v>0</v>
      </c>
      <c r="E26" s="115">
        <f>SUM('4. melléklet Önkormányzat'!E101)</f>
        <v>25600</v>
      </c>
      <c r="F26" s="115"/>
      <c r="G26" s="118">
        <f>SUM('4. melléklet Önkormányzat'!G101)</f>
        <v>55600</v>
      </c>
      <c r="H26" s="257">
        <f>SUM('4. melléklet Önkormányzat'!G101)</f>
        <v>55600</v>
      </c>
      <c r="I26" s="14"/>
      <c r="J26" s="14"/>
      <c r="K26" s="14"/>
      <c r="L26" s="11">
        <f t="shared" si="7"/>
        <v>55600</v>
      </c>
      <c r="M26" s="708" t="s">
        <v>732</v>
      </c>
    </row>
    <row r="27" spans="1:13" ht="18.75" x14ac:dyDescent="0.3">
      <c r="A27" s="1" t="s">
        <v>247</v>
      </c>
      <c r="B27" s="35" t="s">
        <v>248</v>
      </c>
      <c r="C27" s="116">
        <f>SUM('4. melléklet Önkormányzat'!C102)</f>
        <v>100000</v>
      </c>
      <c r="D27" s="115">
        <f>SUM('4. melléklet Önkormányzat'!D102)</f>
        <v>0</v>
      </c>
      <c r="E27" s="115">
        <f>SUM('4. melléklet Önkormányzat'!E102)</f>
        <v>4400</v>
      </c>
      <c r="F27" s="115"/>
      <c r="G27" s="118">
        <f>SUM('4. melléklet Önkormányzat'!G102)</f>
        <v>104400</v>
      </c>
      <c r="H27" s="257">
        <f>SUM('4. melléklet Önkormányzat'!G102)</f>
        <v>104400</v>
      </c>
      <c r="I27" s="14"/>
      <c r="J27" s="14"/>
      <c r="K27" s="14"/>
      <c r="L27" s="11">
        <f t="shared" si="7"/>
        <v>104400</v>
      </c>
      <c r="M27" s="708" t="s">
        <v>732</v>
      </c>
    </row>
    <row r="28" spans="1:13" ht="18.75" x14ac:dyDescent="0.3">
      <c r="A28" s="1" t="s">
        <v>249</v>
      </c>
      <c r="B28" s="37" t="s">
        <v>251</v>
      </c>
      <c r="C28" s="116">
        <f>SUM('4. melléklet Önkormányzat'!C103)</f>
        <v>5000</v>
      </c>
      <c r="D28" s="115">
        <f>SUM('4. melléklet Önkormányzat'!D103)</f>
        <v>0</v>
      </c>
      <c r="E28" s="115">
        <f>SUM('4. melléklet Önkormányzat'!E103)</f>
        <v>1700</v>
      </c>
      <c r="F28" s="115"/>
      <c r="G28" s="118">
        <f>SUM('4. melléklet Önkormányzat'!G103)</f>
        <v>6700</v>
      </c>
      <c r="H28" s="257">
        <f>SUM('4. melléklet Önkormányzat'!G103)</f>
        <v>6700</v>
      </c>
      <c r="I28" s="14"/>
      <c r="J28" s="14"/>
      <c r="K28" s="14"/>
      <c r="L28" s="11">
        <f t="shared" si="7"/>
        <v>6700</v>
      </c>
      <c r="M28" s="708" t="s">
        <v>732</v>
      </c>
    </row>
    <row r="29" spans="1:13" ht="18.75" x14ac:dyDescent="0.3">
      <c r="A29" s="400" t="s">
        <v>250</v>
      </c>
      <c r="B29" s="35" t="s">
        <v>252</v>
      </c>
      <c r="C29" s="116">
        <f>SUM('4. melléklet Önkormányzat'!C104)</f>
        <v>300</v>
      </c>
      <c r="D29" s="115">
        <f>SUM('4. melléklet Önkormányzat'!D104)</f>
        <v>0</v>
      </c>
      <c r="E29" s="115">
        <f>SUM('4. melléklet Önkormányzat'!E104)</f>
        <v>390</v>
      </c>
      <c r="F29" s="115"/>
      <c r="G29" s="118">
        <f>SUM('4. melléklet Önkormányzat'!G104)</f>
        <v>690</v>
      </c>
      <c r="H29" s="257">
        <f>SUM('4. melléklet Önkormányzat'!G104)</f>
        <v>690</v>
      </c>
      <c r="I29" s="14"/>
      <c r="J29" s="14"/>
      <c r="K29" s="14"/>
      <c r="L29" s="11">
        <f t="shared" si="7"/>
        <v>690</v>
      </c>
      <c r="M29" s="708" t="s">
        <v>732</v>
      </c>
    </row>
    <row r="30" spans="1:13" ht="18.75" x14ac:dyDescent="0.3">
      <c r="A30" s="1" t="s">
        <v>658</v>
      </c>
      <c r="B30" s="635" t="s">
        <v>659</v>
      </c>
      <c r="C30" s="116">
        <f>SUM('4. melléklet Önkormányzat'!C105)</f>
        <v>2500</v>
      </c>
      <c r="D30" s="115">
        <f>SUM('4. melléklet Önkormányzat'!D105)</f>
        <v>1885</v>
      </c>
      <c r="E30" s="115">
        <f>SUM('4. melléklet Önkormányzat'!E105)</f>
        <v>16910</v>
      </c>
      <c r="F30" s="115"/>
      <c r="G30" s="118">
        <f>SUM('4. melléklet Önkormányzat'!G105)</f>
        <v>21295</v>
      </c>
      <c r="H30" s="257">
        <f>SUM('4. melléklet Önkormányzat'!G105)</f>
        <v>21295</v>
      </c>
      <c r="I30" s="14"/>
      <c r="J30" s="14"/>
      <c r="K30" s="14"/>
      <c r="L30" s="11">
        <f t="shared" si="7"/>
        <v>21295</v>
      </c>
      <c r="M30" s="708" t="s">
        <v>732</v>
      </c>
    </row>
    <row r="31" spans="1:13" ht="18.75" x14ac:dyDescent="0.3">
      <c r="A31" s="1" t="s">
        <v>600</v>
      </c>
      <c r="B31" s="38" t="s">
        <v>504</v>
      </c>
      <c r="C31" s="116"/>
      <c r="D31" s="115">
        <f>SUM('4. melléklet Önkormányzat'!D106,'5. melléklet Önk.hivatal'!D102)</f>
        <v>0</v>
      </c>
      <c r="E31" s="115">
        <f>SUM('4. melléklet Önkormányzat'!E106,'5. melléklet Önk.hivatal'!E102)</f>
        <v>25</v>
      </c>
      <c r="F31" s="115"/>
      <c r="G31" s="577">
        <f>SUM('4. melléklet Önkormányzat'!G106,'5. melléklet Önk.hivatal'!G102)</f>
        <v>25</v>
      </c>
      <c r="H31" s="257"/>
      <c r="I31" s="14">
        <f>SUM('5. melléklet Önk.hivatal'!G102)</f>
        <v>25</v>
      </c>
      <c r="J31" s="14"/>
      <c r="K31" s="14"/>
      <c r="L31" s="11">
        <f t="shared" si="7"/>
        <v>25</v>
      </c>
    </row>
    <row r="32" spans="1:13" ht="18.75" x14ac:dyDescent="0.3">
      <c r="A32" s="84" t="s">
        <v>254</v>
      </c>
      <c r="B32" s="81" t="s">
        <v>255</v>
      </c>
      <c r="C32" s="75">
        <f t="shared" ref="C32:H32" si="8">SUM(C25:C31)</f>
        <v>137800</v>
      </c>
      <c r="D32" s="73">
        <f t="shared" si="8"/>
        <v>1885</v>
      </c>
      <c r="E32" s="73">
        <f t="shared" si="8"/>
        <v>49025</v>
      </c>
      <c r="F32" s="73">
        <f t="shared" si="8"/>
        <v>0</v>
      </c>
      <c r="G32" s="95">
        <f t="shared" si="8"/>
        <v>188710</v>
      </c>
      <c r="H32" s="73">
        <f t="shared" si="8"/>
        <v>188685</v>
      </c>
      <c r="I32" s="73">
        <f t="shared" ref="I32:L32" si="9">SUM(I25:I31)</f>
        <v>25</v>
      </c>
      <c r="J32" s="73">
        <f t="shared" si="9"/>
        <v>0</v>
      </c>
      <c r="K32" s="73">
        <f t="shared" si="9"/>
        <v>0</v>
      </c>
      <c r="L32" s="73">
        <f t="shared" si="9"/>
        <v>188710</v>
      </c>
    </row>
    <row r="33" spans="1:13" ht="18.75" x14ac:dyDescent="0.3">
      <c r="A33" s="1" t="s">
        <v>258</v>
      </c>
      <c r="B33" s="38" t="s">
        <v>264</v>
      </c>
      <c r="C33" s="263">
        <f>SUM('4. melléklet Önkormányzat'!C108,'5. melléklet Önk.hivatal'!C104,'6. melléklet Óvoda'!C102)</f>
        <v>8166</v>
      </c>
      <c r="D33" s="264">
        <f>SUM('4. melléklet Önkormányzat'!D108,'5. melléklet Önk.hivatal'!D104,'6. melléklet Óvoda'!D102)</f>
        <v>-3900</v>
      </c>
      <c r="E33" s="264">
        <f>SUM('4. melléklet Önkormányzat'!E108,'5. melléklet Önk.hivatal'!E104,'6. melléklet Óvoda'!E102)</f>
        <v>0</v>
      </c>
      <c r="F33" s="264">
        <f>SUM('4. melléklet Önkormányzat'!F108,'5. melléklet Önk.hivatal'!F104,'6. melléklet Óvoda'!F102)</f>
        <v>-2474</v>
      </c>
      <c r="G33" s="118">
        <f>SUM(L33)</f>
        <v>1792</v>
      </c>
      <c r="H33" s="257">
        <f>SUM('4. melléklet Önkormányzat'!G108)</f>
        <v>1500</v>
      </c>
      <c r="I33" s="116">
        <f>SUM('5. melléklet Önk.hivatal'!G104)</f>
        <v>0</v>
      </c>
      <c r="J33" s="257">
        <f>SUM('6. melléklet Óvoda'!G102)</f>
        <v>292</v>
      </c>
      <c r="K33" s="86">
        <f>SUM(üres!F101)</f>
        <v>0</v>
      </c>
      <c r="L33" s="11">
        <f t="shared" ref="L33:L42" si="10">SUM(H33:K33)</f>
        <v>1792</v>
      </c>
      <c r="M33" s="708" t="s">
        <v>733</v>
      </c>
    </row>
    <row r="34" spans="1:13" ht="18.75" x14ac:dyDescent="0.3">
      <c r="A34" s="1" t="s">
        <v>259</v>
      </c>
      <c r="B34" s="38" t="s">
        <v>724</v>
      </c>
      <c r="C34" s="263">
        <f>SUM('4. melléklet Önkormányzat'!C109,'5. melléklet Önk.hivatal'!C105,'6. melléklet Óvoda'!C103)</f>
        <v>3853</v>
      </c>
      <c r="D34" s="264">
        <f>SUM('4. melléklet Önkormányzat'!D109,'5. melléklet Önk.hivatal'!D105,'6. melléklet Óvoda'!D103)</f>
        <v>-500</v>
      </c>
      <c r="E34" s="264">
        <f>SUM('4. melléklet Önkormányzat'!E109,'5. melléklet Önk.hivatal'!E105,'6. melléklet Óvoda'!E103)</f>
        <v>0</v>
      </c>
      <c r="F34" s="264">
        <f>SUM('4. melléklet Önkormányzat'!F109,'5. melléklet Önk.hivatal'!F105,'6. melléklet Óvoda'!F103)</f>
        <v>4780</v>
      </c>
      <c r="G34" s="118">
        <f t="shared" ref="G34:G47" si="11">SUM(L34)</f>
        <v>8133</v>
      </c>
      <c r="H34" s="257">
        <f>SUM('4. melléklet Önkormányzat'!G109)</f>
        <v>3780</v>
      </c>
      <c r="I34" s="116">
        <f>SUM('5. melléklet Önk.hivatal'!G105)</f>
        <v>0</v>
      </c>
      <c r="J34" s="257">
        <f>SUM('6. melléklet Óvoda'!G103)</f>
        <v>4353</v>
      </c>
      <c r="K34" s="86"/>
      <c r="L34" s="11">
        <f t="shared" si="10"/>
        <v>8133</v>
      </c>
    </row>
    <row r="35" spans="1:13" ht="18.75" x14ac:dyDescent="0.3">
      <c r="A35" s="1"/>
      <c r="B35" s="38"/>
      <c r="C35" s="263"/>
      <c r="D35" s="525"/>
      <c r="E35" s="263"/>
      <c r="F35" s="263"/>
      <c r="G35" s="576">
        <f t="shared" si="11"/>
        <v>0</v>
      </c>
      <c r="H35" s="257">
        <f>SUM('4. melléklet Önkormányzat'!G110)</f>
        <v>0</v>
      </c>
      <c r="I35" s="116">
        <f>SUM('5. melléklet Önk.hivatal'!G106)</f>
        <v>0</v>
      </c>
      <c r="J35" s="257"/>
      <c r="K35" s="86">
        <f>SUM(üres!F103)</f>
        <v>0</v>
      </c>
      <c r="L35" s="11">
        <f t="shared" si="10"/>
        <v>0</v>
      </c>
    </row>
    <row r="36" spans="1:13" ht="18.75" x14ac:dyDescent="0.3">
      <c r="A36" s="1" t="s">
        <v>260</v>
      </c>
      <c r="B36" s="38" t="s">
        <v>661</v>
      </c>
      <c r="C36" s="263">
        <f>SUM('4. melléklet Önkormányzat'!C111,'5. melléklet Önk.hivatal'!C107,'6. melléklet Óvoda'!C106)</f>
        <v>3042</v>
      </c>
      <c r="D36" s="525">
        <f>SUM('4. melléklet Önkormányzat'!D111,'5. melléklet Önk.hivatal'!D107,'6. melléklet Óvoda'!D106)</f>
        <v>-887</v>
      </c>
      <c r="E36" s="525">
        <f>SUM('4. melléklet Önkormányzat'!E111,'5. melléklet Önk.hivatal'!E107,'6. melléklet Óvoda'!E106)</f>
        <v>0</v>
      </c>
      <c r="F36" s="525">
        <f>SUM('4. melléklet Önkormányzat'!F111,'5. melléklet Önk.hivatal'!F107,'6. melléklet Óvoda'!F106)</f>
        <v>-300</v>
      </c>
      <c r="G36" s="118">
        <f t="shared" si="11"/>
        <v>1855</v>
      </c>
      <c r="H36" s="257">
        <f>SUM('4. melléklet Önkormányzat'!G111)</f>
        <v>1620</v>
      </c>
      <c r="I36" s="116">
        <f>SUM('5. melléklet Önk.hivatal'!G107)</f>
        <v>113</v>
      </c>
      <c r="J36" s="257">
        <f>SUM('6. melléklet Óvoda'!G106)</f>
        <v>122</v>
      </c>
      <c r="K36" s="86">
        <f>SUM(üres!F104)</f>
        <v>0</v>
      </c>
      <c r="L36" s="11">
        <f t="shared" si="10"/>
        <v>1855</v>
      </c>
    </row>
    <row r="37" spans="1:13" ht="18.75" x14ac:dyDescent="0.3">
      <c r="A37" s="1" t="s">
        <v>261</v>
      </c>
      <c r="B37" s="38" t="s">
        <v>482</v>
      </c>
      <c r="C37" s="263">
        <f>SUM('4. melléklet Önkormányzat'!C112,'5. melléklet Önk.hivatal'!C108,'6. melléklet Óvoda'!C105)</f>
        <v>930</v>
      </c>
      <c r="D37" s="264">
        <f>SUM('4. melléklet Önkormányzat'!D112)</f>
        <v>0</v>
      </c>
      <c r="E37" s="264">
        <f>SUM('4. melléklet Önkormányzat'!E112)</f>
        <v>0</v>
      </c>
      <c r="F37" s="264">
        <f>SUM('4. melléklet Önkormányzat'!F112)</f>
        <v>0</v>
      </c>
      <c r="G37" s="118">
        <f t="shared" si="11"/>
        <v>930</v>
      </c>
      <c r="H37" s="257">
        <f>SUM('4. melléklet Önkormányzat'!G112)</f>
        <v>930</v>
      </c>
      <c r="I37" s="116">
        <f>SUM('5. melléklet Önk.hivatal'!G108)</f>
        <v>0</v>
      </c>
      <c r="J37" s="257"/>
      <c r="K37" s="86">
        <f>SUM(üres!F105)</f>
        <v>0</v>
      </c>
      <c r="L37" s="11">
        <f t="shared" si="10"/>
        <v>930</v>
      </c>
    </row>
    <row r="38" spans="1:13" ht="18.75" x14ac:dyDescent="0.3">
      <c r="A38" s="1" t="s">
        <v>262</v>
      </c>
      <c r="B38" s="38" t="s">
        <v>265</v>
      </c>
      <c r="C38" s="263">
        <f>SUM('4. melléklet Önkormányzat'!C113,'5. melléklet Önk.hivatal'!C109,'6. melléklet Óvoda'!C107:C109)</f>
        <v>0</v>
      </c>
      <c r="D38" s="263">
        <f>SUM('4. melléklet Önkormányzat'!D113,'5. melléklet Önk.hivatal'!D109,'6. melléklet Óvoda'!D107:D110)</f>
        <v>6000</v>
      </c>
      <c r="E38" s="263">
        <f>SUM('4. melléklet Önkormányzat'!E113,'5. melléklet Önk.hivatal'!E109,'6. melléklet Óvoda'!E107:E110)</f>
        <v>669</v>
      </c>
      <c r="F38" s="263">
        <f>SUM('4. melléklet Önkormányzat'!F113,'5. melléklet Önk.hivatal'!F109,'6. melléklet Óvoda'!F107:F110)</f>
        <v>-319</v>
      </c>
      <c r="G38" s="118">
        <f t="shared" si="11"/>
        <v>6350</v>
      </c>
      <c r="H38" s="257">
        <f>SUM('4. melléklet Önkormányzat'!G113)</f>
        <v>0</v>
      </c>
      <c r="I38" s="116">
        <f>SUM('5. melléklet Önk.hivatal'!G109)</f>
        <v>0</v>
      </c>
      <c r="J38" s="257">
        <f>SUM('6. melléklet Óvoda'!G107:G110)</f>
        <v>6350</v>
      </c>
      <c r="K38" s="86">
        <f>SUM(üres!F106)</f>
        <v>0</v>
      </c>
      <c r="L38" s="11">
        <f t="shared" si="10"/>
        <v>6350</v>
      </c>
    </row>
    <row r="39" spans="1:13" ht="18.75" x14ac:dyDescent="0.3">
      <c r="A39" s="1" t="s">
        <v>263</v>
      </c>
      <c r="B39" s="38" t="s">
        <v>484</v>
      </c>
      <c r="C39" s="263">
        <f>SUM('4. melléklet Önkormányzat'!C114,'5. melléklet Önk.hivatal'!C110,'6. melléklet Óvoda'!C111)</f>
        <v>13052</v>
      </c>
      <c r="D39" s="264">
        <f>SUM('4. melléklet Önkormányzat'!D114,'5. melléklet Önk.hivatal'!D110,'6. melléklet Óvoda'!D111)</f>
        <v>-600</v>
      </c>
      <c r="E39" s="264">
        <f>SUM('4. melléklet Önkormányzat'!E114,'5. melléklet Önk.hivatal'!E110,'6. melléklet Óvoda'!E111)</f>
        <v>0</v>
      </c>
      <c r="F39" s="264">
        <f>SUM('4. melléklet Önkormányzat'!F114,'5. melléklet Önk.hivatal'!F110,'6. melléklet Óvoda'!F111)</f>
        <v>-2343</v>
      </c>
      <c r="G39" s="118">
        <f t="shared" si="11"/>
        <v>10109</v>
      </c>
      <c r="H39" s="257">
        <f>SUM('4. melléklet Önkormányzat'!G114)</f>
        <v>7252</v>
      </c>
      <c r="I39" s="116">
        <f>SUM('5. melléklet Önk.hivatal'!G110)</f>
        <v>0</v>
      </c>
      <c r="J39" s="257">
        <f>SUM('6. melléklet Óvoda'!G111)</f>
        <v>2857</v>
      </c>
      <c r="K39" s="86">
        <f>SUM(üres!F107)</f>
        <v>0</v>
      </c>
      <c r="L39" s="11">
        <f t="shared" si="10"/>
        <v>10109</v>
      </c>
      <c r="M39" s="708" t="s">
        <v>733</v>
      </c>
    </row>
    <row r="40" spans="1:13" ht="18.75" x14ac:dyDescent="0.3">
      <c r="A40" s="1" t="s">
        <v>266</v>
      </c>
      <c r="B40" s="38" t="s">
        <v>662</v>
      </c>
      <c r="C40" s="263"/>
      <c r="D40" s="264">
        <f>SUM('4. melléklet Önkormányzat'!D115,'5. melléklet Önk.hivatal'!D111,'6. melléklet Óvoda'!D112)</f>
        <v>0</v>
      </c>
      <c r="E40" s="264">
        <f>SUM('4. melléklet Önkormányzat'!E115,'5. melléklet Önk.hivatal'!E111,'6. melléklet Óvoda'!E112)</f>
        <v>0</v>
      </c>
      <c r="F40" s="264">
        <f>SUM('4. melléklet Önkormányzat'!F115,'5. melléklet Önk.hivatal'!F111,'6. melléklet Óvoda'!F112)</f>
        <v>155</v>
      </c>
      <c r="G40" s="118">
        <f t="shared" si="11"/>
        <v>155</v>
      </c>
      <c r="H40" s="257"/>
      <c r="I40" s="116">
        <f>SUM('5. melléklet Önk.hivatal'!G111)</f>
        <v>0</v>
      </c>
      <c r="J40" s="257">
        <f>SUM('6. melléklet Óvoda'!G112)</f>
        <v>155</v>
      </c>
      <c r="K40" s="86">
        <f>SUM(üres!F108)</f>
        <v>0</v>
      </c>
      <c r="L40" s="11">
        <f t="shared" si="10"/>
        <v>155</v>
      </c>
      <c r="M40" s="708" t="s">
        <v>738</v>
      </c>
    </row>
    <row r="41" spans="1:13" ht="18.75" x14ac:dyDescent="0.3">
      <c r="A41" s="1" t="s">
        <v>268</v>
      </c>
      <c r="B41" s="38" t="s">
        <v>269</v>
      </c>
      <c r="C41" s="263">
        <f>SUM('4. melléklet Önkormányzat'!C116,'5. melléklet Önk.hivatal'!C112,üres!C109)</f>
        <v>0</v>
      </c>
      <c r="D41" s="264">
        <f>SUM('4. melléklet Önkormányzat'!D116,'5. melléklet Önk.hivatal'!D112,'6. melléklet Óvoda'!D113)</f>
        <v>0</v>
      </c>
      <c r="E41" s="264">
        <f>SUM('4. melléklet Önkormányzat'!E116,'5. melléklet Önk.hivatal'!E112,'6. melléklet Óvoda'!E113)</f>
        <v>10</v>
      </c>
      <c r="F41" s="264">
        <f>SUM('4. melléklet Önkormányzat'!F116,'5. melléklet Önk.hivatal'!F112,'6. melléklet Óvoda'!F113)</f>
        <v>301</v>
      </c>
      <c r="G41" s="118">
        <f t="shared" si="11"/>
        <v>311</v>
      </c>
      <c r="H41" s="257">
        <f>SUM('4. melléklet Önkormányzat'!G116)</f>
        <v>290</v>
      </c>
      <c r="I41" s="116">
        <f>SUM('5. melléklet Önk.hivatal'!G112)</f>
        <v>10</v>
      </c>
      <c r="J41" s="257">
        <f>SUM('6. melléklet Óvoda'!G113)</f>
        <v>11</v>
      </c>
      <c r="K41" s="86">
        <f>SUM(üres!F109)</f>
        <v>0</v>
      </c>
      <c r="L41" s="11">
        <f t="shared" si="10"/>
        <v>311</v>
      </c>
      <c r="M41" s="708" t="s">
        <v>733</v>
      </c>
    </row>
    <row r="42" spans="1:13" ht="18.75" x14ac:dyDescent="0.3">
      <c r="A42" s="1" t="s">
        <v>601</v>
      </c>
      <c r="B42" s="38" t="s">
        <v>271</v>
      </c>
      <c r="C42" s="263">
        <f>SUM('4. melléklet Önkormányzat'!C117,'5. melléklet Önk.hivatal'!C113,'6. melléklet Óvoda'!C114)</f>
        <v>80</v>
      </c>
      <c r="D42" s="264">
        <f>SUM('4. melléklet Önkormányzat'!D117,'5. melléklet Önk.hivatal'!D113,'6. melléklet Óvoda'!D114)</f>
        <v>1012</v>
      </c>
      <c r="E42" s="264">
        <f>SUM('4. melléklet Önkormányzat'!E117,'5. melléklet Önk.hivatal'!E113,'6. melléklet Óvoda'!E114)</f>
        <v>1393</v>
      </c>
      <c r="F42" s="264">
        <f>SUM('4. melléklet Önkormányzat'!F117,'5. melléklet Önk.hivatal'!F113,'6. melléklet Óvoda'!F114)</f>
        <v>200</v>
      </c>
      <c r="G42" s="118">
        <f t="shared" si="11"/>
        <v>2685</v>
      </c>
      <c r="H42" s="257">
        <f>SUM('4. melléklet Önkormányzat'!G117)</f>
        <v>2106</v>
      </c>
      <c r="I42" s="116">
        <f>SUM('5. melléklet Önk.hivatal'!G113)</f>
        <v>579</v>
      </c>
      <c r="J42" s="257">
        <f>SUM('6. melléklet Óvoda'!G114)</f>
        <v>0</v>
      </c>
      <c r="K42" s="86">
        <f>SUM(üres!F110)</f>
        <v>0</v>
      </c>
      <c r="L42" s="11">
        <f t="shared" si="10"/>
        <v>2685</v>
      </c>
      <c r="M42" s="708" t="s">
        <v>733</v>
      </c>
    </row>
    <row r="43" spans="1:13" ht="18.75" x14ac:dyDescent="0.3">
      <c r="A43" s="84" t="s">
        <v>256</v>
      </c>
      <c r="B43" s="81" t="s">
        <v>257</v>
      </c>
      <c r="C43" s="75">
        <f t="shared" ref="C43:L43" si="12">SUM(C33:C42)</f>
        <v>29123</v>
      </c>
      <c r="D43" s="73">
        <f t="shared" si="12"/>
        <v>1125</v>
      </c>
      <c r="E43" s="73">
        <f t="shared" si="12"/>
        <v>2072</v>
      </c>
      <c r="F43" s="73">
        <f t="shared" si="12"/>
        <v>0</v>
      </c>
      <c r="G43" s="95">
        <f>SUM(G33:G42)</f>
        <v>32320</v>
      </c>
      <c r="H43" s="73">
        <f t="shared" si="12"/>
        <v>17478</v>
      </c>
      <c r="I43" s="73">
        <f t="shared" si="12"/>
        <v>702</v>
      </c>
      <c r="J43" s="73">
        <f t="shared" si="12"/>
        <v>14140</v>
      </c>
      <c r="K43" s="73">
        <f t="shared" si="12"/>
        <v>0</v>
      </c>
      <c r="L43" s="73">
        <f t="shared" si="12"/>
        <v>32320</v>
      </c>
    </row>
    <row r="44" spans="1:13" ht="18.75" x14ac:dyDescent="0.3">
      <c r="A44" s="1" t="s">
        <v>272</v>
      </c>
      <c r="B44" s="35" t="s">
        <v>274</v>
      </c>
      <c r="C44" s="116">
        <f>SUM('4. melléklet Önkormányzat'!C119)</f>
        <v>52354</v>
      </c>
      <c r="D44" s="115">
        <f>SUM('4. melléklet Önkormányzat'!D119)</f>
        <v>3711</v>
      </c>
      <c r="E44" s="115">
        <f>SUM('4. melléklet Önkormányzat'!E119)</f>
        <v>0</v>
      </c>
      <c r="F44" s="115">
        <f>SUM('4. melléklet Önkormányzat'!F119)</f>
        <v>0</v>
      </c>
      <c r="G44" s="118">
        <f t="shared" si="11"/>
        <v>56065</v>
      </c>
      <c r="H44" s="257">
        <f>SUM('4. melléklet Önkormányzat'!G119)</f>
        <v>56065</v>
      </c>
      <c r="I44" s="86"/>
      <c r="J44" s="86"/>
      <c r="K44" s="86"/>
      <c r="L44" s="11">
        <f>SUM(H44:K44)</f>
        <v>56065</v>
      </c>
      <c r="M44" s="708" t="s">
        <v>737</v>
      </c>
    </row>
    <row r="45" spans="1:13" ht="18.75" x14ac:dyDescent="0.3">
      <c r="A45" s="1" t="s">
        <v>273</v>
      </c>
      <c r="B45" s="35" t="s">
        <v>275</v>
      </c>
      <c r="C45" s="116">
        <f>SUM('4. melléklet Önkormányzat'!C120)</f>
        <v>0</v>
      </c>
      <c r="D45" s="115">
        <f>SUM('4. melléklet Önkormányzat'!C120)</f>
        <v>0</v>
      </c>
      <c r="E45" s="115">
        <f>SUM('4. melléklet Önkormányzat'!F120)</f>
        <v>0</v>
      </c>
      <c r="F45" s="115"/>
      <c r="G45" s="118">
        <f t="shared" si="11"/>
        <v>0</v>
      </c>
      <c r="H45" s="257">
        <f>SUM('4. melléklet Önkormányzat'!G120)</f>
        <v>0</v>
      </c>
      <c r="I45" s="14"/>
      <c r="J45" s="14"/>
      <c r="K45" s="14"/>
      <c r="L45" s="11">
        <f>SUM(H45:K45)</f>
        <v>0</v>
      </c>
    </row>
    <row r="46" spans="1:13" ht="18.75" x14ac:dyDescent="0.3">
      <c r="A46" s="84" t="s">
        <v>276</v>
      </c>
      <c r="B46" s="81" t="s">
        <v>277</v>
      </c>
      <c r="C46" s="75">
        <f t="shared" ref="C46:L46" si="13">SUM(C44:C45)</f>
        <v>52354</v>
      </c>
      <c r="D46" s="73">
        <f t="shared" si="13"/>
        <v>3711</v>
      </c>
      <c r="E46" s="73">
        <f t="shared" si="13"/>
        <v>0</v>
      </c>
      <c r="F46" s="73">
        <f t="shared" si="13"/>
        <v>0</v>
      </c>
      <c r="G46" s="95">
        <f t="shared" si="13"/>
        <v>56065</v>
      </c>
      <c r="H46" s="73">
        <f t="shared" si="13"/>
        <v>56065</v>
      </c>
      <c r="I46" s="73">
        <f t="shared" si="13"/>
        <v>0</v>
      </c>
      <c r="J46" s="73">
        <f t="shared" si="13"/>
        <v>0</v>
      </c>
      <c r="K46" s="73">
        <f t="shared" si="13"/>
        <v>0</v>
      </c>
      <c r="L46" s="73">
        <f t="shared" si="13"/>
        <v>56065</v>
      </c>
    </row>
    <row r="47" spans="1:13" ht="18.75" x14ac:dyDescent="0.3">
      <c r="A47" s="1" t="s">
        <v>280</v>
      </c>
      <c r="B47" s="35" t="s">
        <v>821</v>
      </c>
      <c r="C47" s="116">
        <f>SUM('4. melléklet Önkormányzat'!C122)</f>
        <v>0</v>
      </c>
      <c r="D47" s="115">
        <f>SUM('4. melléklet Önkormányzat'!D122)</f>
        <v>0</v>
      </c>
      <c r="E47" s="115">
        <f>SUM('4. melléklet Önkormányzat'!F122)</f>
        <v>0</v>
      </c>
      <c r="F47" s="115"/>
      <c r="G47" s="118">
        <f t="shared" si="11"/>
        <v>0</v>
      </c>
      <c r="H47" s="257">
        <f>SUM('4. melléklet Önkormányzat'!G122)</f>
        <v>0</v>
      </c>
      <c r="I47" s="14"/>
      <c r="J47" s="14"/>
      <c r="K47" s="14"/>
      <c r="L47" s="11">
        <f>SUM(H47:K47)</f>
        <v>0</v>
      </c>
      <c r="M47" s="708" t="s">
        <v>733</v>
      </c>
    </row>
    <row r="48" spans="1:13" ht="18.75" x14ac:dyDescent="0.3">
      <c r="A48" s="1" t="s">
        <v>663</v>
      </c>
      <c r="B48" s="35" t="s">
        <v>822</v>
      </c>
      <c r="C48" s="116">
        <f>SUM('4. melléklet Önkormányzat'!C123)</f>
        <v>315</v>
      </c>
      <c r="D48" s="115">
        <f>SUM('4. melléklet Önkormányzat'!D123)</f>
        <v>0</v>
      </c>
      <c r="E48" s="115">
        <f>SUM('4. melléklet Önkormányzat'!E123)</f>
        <v>0</v>
      </c>
      <c r="F48" s="115">
        <f>SUM('4. melléklet Önkormányzat'!F123)</f>
        <v>-184</v>
      </c>
      <c r="G48" s="118">
        <f>SUM('4. melléklet Önkormányzat'!G123)</f>
        <v>131</v>
      </c>
      <c r="H48" s="257">
        <f>SUM('4. melléklet Önkormányzat'!G123)</f>
        <v>131</v>
      </c>
      <c r="I48" s="14"/>
      <c r="J48" s="14"/>
      <c r="K48" s="14"/>
      <c r="L48" s="11">
        <f>SUM(H48:K48)</f>
        <v>131</v>
      </c>
    </row>
    <row r="49" spans="1:13" ht="18.75" x14ac:dyDescent="0.3">
      <c r="A49" s="1" t="s">
        <v>801</v>
      </c>
      <c r="B49" s="35" t="s">
        <v>281</v>
      </c>
      <c r="C49" s="116"/>
      <c r="D49" s="115">
        <f>SUM('4. melléklet Önkormányzat'!D124)</f>
        <v>0</v>
      </c>
      <c r="E49" s="115">
        <f>SUM('4. melléklet Önkormányzat'!E124)</f>
        <v>0</v>
      </c>
      <c r="F49" s="115">
        <f>SUM('4. melléklet Önkormányzat'!F124)</f>
        <v>184</v>
      </c>
      <c r="G49" s="118">
        <f>SUM('4. melléklet Önkormányzat'!G124)</f>
        <v>184</v>
      </c>
      <c r="H49" s="257">
        <f>SUM('4. melléklet Önkormányzat'!G124)</f>
        <v>184</v>
      </c>
      <c r="I49" s="14"/>
      <c r="J49" s="14"/>
      <c r="K49" s="14"/>
      <c r="L49" s="11">
        <f>SUM(H49:K49)</f>
        <v>184</v>
      </c>
    </row>
    <row r="50" spans="1:13" ht="18.75" x14ac:dyDescent="0.3">
      <c r="A50" s="84" t="s">
        <v>282</v>
      </c>
      <c r="B50" s="81" t="s">
        <v>285</v>
      </c>
      <c r="C50" s="75">
        <f t="shared" ref="C50" si="14">SUM(C47:C48)</f>
        <v>315</v>
      </c>
      <c r="D50" s="73">
        <f>SUM(D47:D49)</f>
        <v>0</v>
      </c>
      <c r="E50" s="73">
        <f>SUM(E47:E49)</f>
        <v>0</v>
      </c>
      <c r="F50" s="73">
        <f>SUM(F47:F49)</f>
        <v>0</v>
      </c>
      <c r="G50" s="73">
        <f>SUM(G47:G49)</f>
        <v>315</v>
      </c>
      <c r="H50" s="73">
        <f>SUM(H47:H49)</f>
        <v>315</v>
      </c>
      <c r="I50" s="73">
        <f t="shared" ref="I50:K50" si="15">SUM(I47:I49)</f>
        <v>0</v>
      </c>
      <c r="J50" s="73">
        <f t="shared" si="15"/>
        <v>0</v>
      </c>
      <c r="K50" s="73">
        <f t="shared" si="15"/>
        <v>0</v>
      </c>
      <c r="L50" s="73">
        <f>SUM(L47:L49)</f>
        <v>315</v>
      </c>
    </row>
    <row r="51" spans="1:13" ht="18.75" x14ac:dyDescent="0.3">
      <c r="A51" s="1" t="s">
        <v>286</v>
      </c>
      <c r="B51" s="35" t="s">
        <v>820</v>
      </c>
      <c r="C51" s="116">
        <f>SUM('4. melléklet Önkormányzat'!C126)</f>
        <v>0</v>
      </c>
      <c r="D51" s="115">
        <f>SUM('4. melléklet Önkormányzat'!D122)</f>
        <v>0</v>
      </c>
      <c r="E51" s="115">
        <f>SUM('4. melléklet Önkormányzat'!F126)</f>
        <v>0</v>
      </c>
      <c r="F51" s="115"/>
      <c r="G51" s="118">
        <f t="shared" ref="G51:G52" si="16">SUM(L51)</f>
        <v>0</v>
      </c>
      <c r="H51" s="257">
        <f>SUM('4. melléklet Önkormányzat'!G126)</f>
        <v>0</v>
      </c>
      <c r="I51" s="14"/>
      <c r="J51" s="14"/>
      <c r="K51" s="14"/>
      <c r="L51" s="11">
        <f>SUM(H51:K51)</f>
        <v>0</v>
      </c>
      <c r="M51" s="708" t="s">
        <v>733</v>
      </c>
    </row>
    <row r="52" spans="1:13" ht="18.75" x14ac:dyDescent="0.3">
      <c r="A52" s="1" t="s">
        <v>288</v>
      </c>
      <c r="B52" s="35" t="s">
        <v>289</v>
      </c>
      <c r="C52" s="116">
        <f>SUM('4. melléklet Önkormányzat'!C127)</f>
        <v>0</v>
      </c>
      <c r="D52" s="115">
        <f>SUM('4. melléklet Önkormányzat'!D127,'6. melléklet Óvoda'!D123)</f>
        <v>0</v>
      </c>
      <c r="E52" s="115">
        <f>SUM('4. melléklet Önkormányzat'!E127,'6. melléklet Óvoda'!E123)</f>
        <v>30</v>
      </c>
      <c r="F52" s="115">
        <f>SUM('4. melléklet Önkormányzat'!F127,'6. melléklet Óvoda'!F123)</f>
        <v>0</v>
      </c>
      <c r="G52" s="118">
        <f t="shared" si="16"/>
        <v>30</v>
      </c>
      <c r="H52" s="116">
        <f>SUM('4. melléklet Önkormányzat'!G127)</f>
        <v>0</v>
      </c>
      <c r="I52" s="86"/>
      <c r="J52" s="86">
        <f>SUM('6. melléklet Óvoda'!G123)</f>
        <v>30</v>
      </c>
      <c r="K52" s="86"/>
      <c r="L52" s="11">
        <f>SUM(H52:K52)</f>
        <v>30</v>
      </c>
      <c r="M52" s="708" t="s">
        <v>733</v>
      </c>
    </row>
    <row r="53" spans="1:13" ht="18.75" x14ac:dyDescent="0.3">
      <c r="A53" s="1" t="s">
        <v>818</v>
      </c>
      <c r="B53" s="35" t="s">
        <v>819</v>
      </c>
      <c r="C53" s="116">
        <f>SUM('4. melléklet Önkormányzat'!C128)</f>
        <v>4250</v>
      </c>
      <c r="D53" s="115">
        <f>SUM('4. melléklet Önkormányzat'!D128,'6. melléklet Óvoda'!D124)</f>
        <v>0</v>
      </c>
      <c r="E53" s="115">
        <f>SUM('4. melléklet Önkormányzat'!E128)</f>
        <v>14750</v>
      </c>
      <c r="F53" s="115">
        <f>SUM('4. melléklet Önkormányzat'!F128,'6. melléklet Óvoda'!F124)</f>
        <v>0</v>
      </c>
      <c r="G53" s="118">
        <f>SUM('4. melléklet Önkormányzat'!G128)</f>
        <v>19000</v>
      </c>
      <c r="H53" s="116">
        <f>SUM('4. melléklet Önkormányzat'!G128)</f>
        <v>19000</v>
      </c>
      <c r="I53" s="86"/>
      <c r="J53" s="86"/>
      <c r="K53" s="86"/>
      <c r="L53" s="11">
        <f>SUM(H53:K53)</f>
        <v>19000</v>
      </c>
      <c r="M53" s="708"/>
    </row>
    <row r="54" spans="1:13" ht="18.75" x14ac:dyDescent="0.3">
      <c r="A54" s="84" t="s">
        <v>283</v>
      </c>
      <c r="B54" s="81" t="s">
        <v>284</v>
      </c>
      <c r="C54" s="75">
        <f>SUM(C51:C53)</f>
        <v>4250</v>
      </c>
      <c r="D54" s="73">
        <f>SUM(D51:D53)</f>
        <v>0</v>
      </c>
      <c r="E54" s="73">
        <f>SUM(E51:E53)</f>
        <v>14780</v>
      </c>
      <c r="F54" s="73">
        <f t="shared" ref="F54:K54" si="17">SUM(F51:F52)</f>
        <v>0</v>
      </c>
      <c r="G54" s="95">
        <f>SUM(G51:G53)</f>
        <v>19030</v>
      </c>
      <c r="H54" s="73">
        <f>SUM(H51:H53)</f>
        <v>19000</v>
      </c>
      <c r="I54" s="73">
        <f t="shared" ref="I54:J54" si="18">SUM(I51:I53)</f>
        <v>0</v>
      </c>
      <c r="J54" s="73">
        <f t="shared" si="18"/>
        <v>30</v>
      </c>
      <c r="K54" s="73">
        <f t="shared" si="17"/>
        <v>0</v>
      </c>
      <c r="L54" s="73">
        <f>SUM(L51:L53)</f>
        <v>19030</v>
      </c>
    </row>
    <row r="55" spans="1:13" ht="18.75" x14ac:dyDescent="0.3">
      <c r="A55" s="98"/>
      <c r="B55" s="81" t="s">
        <v>32</v>
      </c>
      <c r="C55" s="73">
        <f t="shared" ref="C55:L55" si="19">SUM(C17,C24,C32,C43,C46,C50,C54)</f>
        <v>406160</v>
      </c>
      <c r="D55" s="73">
        <f t="shared" si="19"/>
        <v>132556</v>
      </c>
      <c r="E55" s="73">
        <f t="shared" si="19"/>
        <v>69442</v>
      </c>
      <c r="F55" s="73">
        <f t="shared" si="19"/>
        <v>0</v>
      </c>
      <c r="G55" s="141">
        <f t="shared" si="19"/>
        <v>608158</v>
      </c>
      <c r="H55" s="73">
        <f t="shared" si="19"/>
        <v>592880</v>
      </c>
      <c r="I55" s="73">
        <f t="shared" si="19"/>
        <v>1028</v>
      </c>
      <c r="J55" s="73">
        <f t="shared" si="19"/>
        <v>14250</v>
      </c>
      <c r="K55" s="73">
        <f t="shared" si="19"/>
        <v>0</v>
      </c>
      <c r="L55" s="73">
        <f t="shared" si="19"/>
        <v>608158</v>
      </c>
    </row>
    <row r="56" spans="1:13" ht="18.75" x14ac:dyDescent="0.3">
      <c r="A56" s="4" t="s">
        <v>664</v>
      </c>
      <c r="B56" s="40" t="s">
        <v>665</v>
      </c>
      <c r="C56" s="116">
        <f>SUM(H56)</f>
        <v>217800</v>
      </c>
      <c r="D56" s="115">
        <f>SUM('4. melléklet Önkormányzat'!D135)</f>
        <v>0</v>
      </c>
      <c r="E56" s="115">
        <f>SUM('4. melléklet Önkormányzat'!E135)</f>
        <v>0</v>
      </c>
      <c r="F56" s="115">
        <f>SUM('4. melléklet Önkormányzat'!F135)</f>
        <v>0</v>
      </c>
      <c r="G56" s="118">
        <f>SUM(L56)</f>
        <v>217800</v>
      </c>
      <c r="H56" s="841">
        <f>SUM('4. melléklet Önkormányzat'!C135)</f>
        <v>217800</v>
      </c>
      <c r="I56" s="14"/>
      <c r="J56" s="14"/>
      <c r="K56" s="14"/>
      <c r="L56" s="11">
        <f>SUM(H56:K56)</f>
        <v>217800</v>
      </c>
    </row>
    <row r="57" spans="1:13" ht="18.75" x14ac:dyDescent="0.3">
      <c r="A57" s="4" t="s">
        <v>823</v>
      </c>
      <c r="B57" s="40" t="s">
        <v>644</v>
      </c>
      <c r="C57" s="116"/>
      <c r="D57" s="840">
        <f>SUM('4. melléklet Önkormányzat'!D132)</f>
        <v>0</v>
      </c>
      <c r="E57" s="840">
        <f>SUM('4. melléklet Önkormányzat'!E132)</f>
        <v>4442</v>
      </c>
      <c r="F57" s="840">
        <f>SUM('4. melléklet Önkormányzat'!F132)</f>
        <v>0</v>
      </c>
      <c r="G57" s="118">
        <f>SUM('4. melléklet Önkormányzat'!G132)</f>
        <v>4442</v>
      </c>
      <c r="H57" s="841">
        <f>SUM('4. melléklet Önkormányzat'!G132)</f>
        <v>4442</v>
      </c>
      <c r="I57" s="14"/>
      <c r="J57" s="14"/>
      <c r="K57" s="14"/>
      <c r="L57" s="11">
        <f>SUM(H57:K57)</f>
        <v>4442</v>
      </c>
    </row>
    <row r="58" spans="1:13" ht="18.75" x14ac:dyDescent="0.3">
      <c r="A58" s="4" t="s">
        <v>294</v>
      </c>
      <c r="B58" s="40" t="s">
        <v>295</v>
      </c>
      <c r="C58" s="116">
        <f>SUM('4. melléklet Önkormányzat'!C133,'5. melléklet Önk.hivatal'!C126,'6. melléklet Óvoda'!C127,)</f>
        <v>38807</v>
      </c>
      <c r="D58" s="116">
        <f>SUM('4. melléklet Önkormányzat'!D133,'5. melléklet Önk.hivatal'!D126,'6. melléklet Óvoda'!D127,)</f>
        <v>-2683</v>
      </c>
      <c r="E58" s="116">
        <f>SUM('4. melléklet Önkormányzat'!E133,'5. melléklet Önk.hivatal'!E126,'6. melléklet Óvoda'!E127,'4. melléklet Önkormányzat'!E134)</f>
        <v>3782</v>
      </c>
      <c r="F58" s="116">
        <f>SUM('4. melléklet Önkormányzat'!F133,'5. melléklet Önk.hivatal'!F126,'6. melléklet Óvoda'!F127,)</f>
        <v>0</v>
      </c>
      <c r="G58" s="279">
        <f>SUM('4. melléklet Önkormányzat'!G133,'5. melléklet Önk.hivatal'!G126,'6. melléklet Óvoda'!G127,üres!F123,'4. melléklet Önkormányzat'!G134)</f>
        <v>39906</v>
      </c>
      <c r="H58" s="257">
        <f>SUM('4. melléklet Önkormányzat'!G133,'4. melléklet Önkormányzat'!G134)</f>
        <v>33030</v>
      </c>
      <c r="I58" s="251">
        <f>SUM('5. melléklet Önk.hivatal'!G126)</f>
        <v>3751</v>
      </c>
      <c r="J58" s="251">
        <f>SUM('6. melléklet Óvoda'!G127)</f>
        <v>3125</v>
      </c>
      <c r="K58" s="251"/>
      <c r="L58" s="11">
        <f>SUM(H58:K58)</f>
        <v>39906</v>
      </c>
      <c r="M58" s="708" t="s">
        <v>733</v>
      </c>
    </row>
    <row r="59" spans="1:13" ht="18.75" x14ac:dyDescent="0.3">
      <c r="A59" s="288"/>
      <c r="B59" s="292" t="s">
        <v>387</v>
      </c>
      <c r="C59" s="291">
        <f>SUM(C55:C58)</f>
        <v>662767</v>
      </c>
      <c r="D59" s="289">
        <f>SUM(D55:D58)</f>
        <v>129873</v>
      </c>
      <c r="E59" s="291">
        <f>SUM(E55:E58)</f>
        <v>77666</v>
      </c>
      <c r="F59" s="291"/>
      <c r="G59" s="290">
        <f t="shared" ref="G59:L59" si="20">SUM(G55:G58)</f>
        <v>870306</v>
      </c>
      <c r="H59" s="289">
        <f t="shared" si="20"/>
        <v>848152</v>
      </c>
      <c r="I59" s="289">
        <f t="shared" si="20"/>
        <v>4779</v>
      </c>
      <c r="J59" s="289">
        <f t="shared" si="20"/>
        <v>17375</v>
      </c>
      <c r="K59" s="289">
        <f t="shared" si="20"/>
        <v>0</v>
      </c>
      <c r="L59" s="289">
        <f t="shared" si="20"/>
        <v>870306</v>
      </c>
    </row>
    <row r="60" spans="1:13" ht="18.75" x14ac:dyDescent="0.3">
      <c r="A60" s="4" t="s">
        <v>296</v>
      </c>
      <c r="B60" s="40" t="s">
        <v>31</v>
      </c>
      <c r="C60" s="116">
        <f>SUM('5. melléklet Önk.hivatal'!C127,'6. melléklet Óvoda'!C128,)</f>
        <v>145704</v>
      </c>
      <c r="D60" s="116">
        <f>SUM('5. melléklet Önk.hivatal'!D127,'6. melléklet Óvoda'!D128)</f>
        <v>3343</v>
      </c>
      <c r="E60" s="116">
        <f>SUM('5. melléklet Önk.hivatal'!E127,'6. melléklet Óvoda'!E128)</f>
        <v>123</v>
      </c>
      <c r="F60" s="116">
        <f>SUM('5. melléklet Önk.hivatal'!F127,'6. melléklet Óvoda'!F128)</f>
        <v>0</v>
      </c>
      <c r="G60" s="118">
        <f>SUM('5. melléklet Önk.hivatal'!G127,'6. melléklet Óvoda'!G128)</f>
        <v>149170</v>
      </c>
      <c r="H60" s="116"/>
      <c r="I60" s="14">
        <f>SUM('5. melléklet Önk.hivatal'!G127)</f>
        <v>64544</v>
      </c>
      <c r="J60" s="14">
        <f>SUM('6. melléklet Óvoda'!G128)</f>
        <v>84626</v>
      </c>
      <c r="K60" s="14"/>
      <c r="L60" s="11">
        <f>SUM(H60:K60)</f>
        <v>149170</v>
      </c>
    </row>
    <row r="61" spans="1:13" ht="18.75" x14ac:dyDescent="0.3">
      <c r="A61" s="4" t="s">
        <v>297</v>
      </c>
      <c r="B61" s="40" t="s">
        <v>298</v>
      </c>
      <c r="C61" s="116">
        <f>SUM('4. melléklet Önkormányzat'!C136)</f>
        <v>0</v>
      </c>
      <c r="D61" s="115">
        <f>SUM('4. melléklet Önkormányzat'!E136)</f>
        <v>0</v>
      </c>
      <c r="E61" s="115">
        <f>SUM('4. melléklet Önkormányzat'!F136)</f>
        <v>0</v>
      </c>
      <c r="F61" s="115"/>
      <c r="G61" s="118">
        <f>SUM('4. melléklet Önkormányzat'!G136)</f>
        <v>0</v>
      </c>
      <c r="H61" s="116">
        <f>SUM('4. melléklet Önkormányzat'!H136)</f>
        <v>0</v>
      </c>
      <c r="I61" s="14"/>
      <c r="J61" s="14"/>
      <c r="K61" s="14"/>
      <c r="L61" s="11">
        <f>SUM(H61:K61)</f>
        <v>0</v>
      </c>
    </row>
    <row r="62" spans="1:13" ht="18.75" x14ac:dyDescent="0.3">
      <c r="A62" s="99"/>
      <c r="B62" s="81"/>
      <c r="C62" s="73"/>
      <c r="D62" s="249"/>
      <c r="E62" s="73"/>
      <c r="F62" s="73"/>
      <c r="G62" s="32"/>
      <c r="H62" s="73">
        <f>SUM(H59:H61)</f>
        <v>848152</v>
      </c>
      <c r="I62" s="73">
        <f>SUM(I59:I61)</f>
        <v>69323</v>
      </c>
      <c r="J62" s="73">
        <f>SUM(J59:J61)</f>
        <v>102001</v>
      </c>
      <c r="K62" s="73">
        <f>SUM(K59:K61)</f>
        <v>0</v>
      </c>
      <c r="L62" s="73"/>
    </row>
    <row r="63" spans="1:13" x14ac:dyDescent="0.2">
      <c r="L63" s="46"/>
    </row>
    <row r="64" spans="1:13" x14ac:dyDescent="0.2">
      <c r="D64" s="41"/>
    </row>
    <row r="65" spans="8:8" x14ac:dyDescent="0.2">
      <c r="H65" t="s">
        <v>598</v>
      </c>
    </row>
    <row r="66" spans="8:8" x14ac:dyDescent="0.2">
      <c r="H66" t="s">
        <v>597</v>
      </c>
    </row>
  </sheetData>
  <mergeCells count="4">
    <mergeCell ref="H1:L1"/>
    <mergeCell ref="A1:A2"/>
    <mergeCell ref="B1:B2"/>
    <mergeCell ref="C1:G1"/>
  </mergeCells>
  <phoneticPr fontId="3" type="noConversion"/>
  <pageMargins left="0.7" right="0.7" top="0.75" bottom="0.75" header="0.3" footer="0.3"/>
  <pageSetup paperSize="9" scale="53" orientation="portrait" r:id="rId1"/>
  <headerFooter>
    <oddHeader>&amp;L&amp;"Times,Félkövér"&amp;14Rajka Község Önkormányzata&amp;C&amp;"Times New Roman,Félkövér"&amp;14Bevételek 2015.&amp;R&amp;"Times,Normál"&amp;11 10. számú melléklet 
Adatok:  e Ft-ban</oddHeader>
  </headerFooter>
  <colBreaks count="1" manualBreakCount="1">
    <brk id="7" max="52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3:V30"/>
  <sheetViews>
    <sheetView view="pageLayout" zoomScaleNormal="100" workbookViewId="0">
      <selection activeCell="I22" sqref="I22"/>
    </sheetView>
  </sheetViews>
  <sheetFormatPr defaultRowHeight="12.75" x14ac:dyDescent="0.2"/>
  <cols>
    <col min="1" max="1" width="5.85546875" customWidth="1"/>
    <col min="2" max="2" width="44.140625" customWidth="1"/>
    <col min="3" max="3" width="14.28515625" customWidth="1"/>
    <col min="4" max="4" width="13" customWidth="1"/>
    <col min="5" max="5" width="12.85546875" customWidth="1"/>
    <col min="6" max="6" width="18.42578125" customWidth="1"/>
    <col min="7" max="7" width="12.140625" customWidth="1"/>
    <col min="8" max="8" width="14.28515625" customWidth="1"/>
    <col min="9" max="9" width="12.28515625" customWidth="1"/>
    <col min="10" max="10" width="19.140625" customWidth="1"/>
    <col min="11" max="11" width="12.140625" customWidth="1"/>
    <col min="12" max="12" width="11" customWidth="1"/>
    <col min="13" max="13" width="12" customWidth="1"/>
    <col min="14" max="14" width="16.85546875" customWidth="1"/>
    <col min="15" max="16" width="12.5703125" customWidth="1"/>
    <col min="17" max="17" width="14.5703125" customWidth="1"/>
    <col min="18" max="18" width="16" customWidth="1"/>
    <col min="19" max="19" width="14.42578125" customWidth="1"/>
    <col min="20" max="20" width="13.28515625" customWidth="1"/>
    <col min="21" max="21" width="12.85546875" customWidth="1"/>
    <col min="22" max="22" width="17.5703125" customWidth="1"/>
  </cols>
  <sheetData>
    <row r="3" spans="1:22" ht="18" customHeight="1" x14ac:dyDescent="0.3">
      <c r="A3" s="1105" t="s">
        <v>200</v>
      </c>
      <c r="B3" s="1114" t="s">
        <v>3</v>
      </c>
      <c r="C3" s="983" t="s">
        <v>18</v>
      </c>
      <c r="D3" s="983"/>
      <c r="E3" s="983"/>
      <c r="F3" s="983"/>
      <c r="G3" s="983" t="s">
        <v>299</v>
      </c>
      <c r="H3" s="983"/>
      <c r="I3" s="983"/>
      <c r="J3" s="983"/>
      <c r="K3" s="983" t="s">
        <v>14</v>
      </c>
      <c r="L3" s="983"/>
      <c r="M3" s="983"/>
      <c r="N3" s="983"/>
      <c r="O3" s="983"/>
      <c r="P3" s="983"/>
      <c r="Q3" s="983"/>
      <c r="R3" s="983"/>
      <c r="S3" s="983" t="s">
        <v>9</v>
      </c>
      <c r="T3" s="983"/>
      <c r="U3" s="983"/>
      <c r="V3" s="983"/>
    </row>
    <row r="4" spans="1:22" ht="18.75" x14ac:dyDescent="0.3">
      <c r="A4" s="1106"/>
      <c r="B4" s="1115"/>
      <c r="C4" s="571" t="s">
        <v>467</v>
      </c>
      <c r="D4" s="1104" t="s">
        <v>614</v>
      </c>
      <c r="E4" s="1104"/>
      <c r="F4" s="30" t="s">
        <v>471</v>
      </c>
      <c r="G4" s="571" t="s">
        <v>467</v>
      </c>
      <c r="H4" s="1104" t="s">
        <v>614</v>
      </c>
      <c r="I4" s="1104"/>
      <c r="J4" s="30" t="s">
        <v>471</v>
      </c>
      <c r="K4" s="571" t="s">
        <v>467</v>
      </c>
      <c r="L4" s="1104" t="s">
        <v>614</v>
      </c>
      <c r="M4" s="1104"/>
      <c r="N4" s="30" t="s">
        <v>471</v>
      </c>
      <c r="O4" s="571" t="s">
        <v>467</v>
      </c>
      <c r="P4" s="1104" t="s">
        <v>614</v>
      </c>
      <c r="Q4" s="1104"/>
      <c r="R4" s="30" t="s">
        <v>471</v>
      </c>
      <c r="S4" s="571" t="s">
        <v>467</v>
      </c>
      <c r="T4" s="1104" t="s">
        <v>614</v>
      </c>
      <c r="U4" s="1104"/>
      <c r="V4" s="30" t="s">
        <v>471</v>
      </c>
    </row>
    <row r="5" spans="1:22" ht="21.75" customHeight="1" x14ac:dyDescent="0.2">
      <c r="A5" s="1107"/>
      <c r="B5" s="1116"/>
      <c r="C5" s="677" t="s">
        <v>616</v>
      </c>
      <c r="D5" s="677" t="s">
        <v>827</v>
      </c>
      <c r="E5" s="677" t="s">
        <v>810</v>
      </c>
      <c r="F5" s="678" t="s">
        <v>615</v>
      </c>
      <c r="G5" s="677" t="s">
        <v>616</v>
      </c>
      <c r="H5" s="677" t="s">
        <v>827</v>
      </c>
      <c r="I5" s="677" t="s">
        <v>810</v>
      </c>
      <c r="J5" s="678" t="s">
        <v>615</v>
      </c>
      <c r="K5" s="677" t="s">
        <v>616</v>
      </c>
      <c r="L5" s="677" t="s">
        <v>827</v>
      </c>
      <c r="M5" s="677" t="s">
        <v>810</v>
      </c>
      <c r="N5" s="678" t="s">
        <v>615</v>
      </c>
      <c r="O5" s="677" t="s">
        <v>616</v>
      </c>
      <c r="P5" s="677" t="s">
        <v>827</v>
      </c>
      <c r="Q5" s="677" t="s">
        <v>810</v>
      </c>
      <c r="R5" s="678" t="s">
        <v>615</v>
      </c>
      <c r="S5" s="677" t="s">
        <v>616</v>
      </c>
      <c r="T5" s="677" t="s">
        <v>827</v>
      </c>
      <c r="U5" s="677" t="s">
        <v>810</v>
      </c>
      <c r="V5" s="678" t="s">
        <v>615</v>
      </c>
    </row>
    <row r="6" spans="1:22" ht="18.75" x14ac:dyDescent="0.3">
      <c r="A6" s="4" t="s">
        <v>87</v>
      </c>
      <c r="B6" s="35" t="s">
        <v>4</v>
      </c>
      <c r="C6" s="108">
        <f>SUM('4. melléklet Önkormányzat'!C20)</f>
        <v>19703</v>
      </c>
      <c r="D6" s="23">
        <f>SUM('4. melléklet Önkormányzat'!D20)</f>
        <v>395</v>
      </c>
      <c r="E6" s="23">
        <f>SUM('4. melléklet Önkormányzat'!E20)</f>
        <v>1307</v>
      </c>
      <c r="F6" s="12">
        <f>SUM('4. melléklet Önkormányzat'!G20)</f>
        <v>21405</v>
      </c>
      <c r="G6" s="108">
        <f>SUM('5. melléklet Önk.hivatal'!C21)</f>
        <v>38888</v>
      </c>
      <c r="H6" s="65">
        <f>SUM('5. melléklet Önk.hivatal'!D21)</f>
        <v>3391</v>
      </c>
      <c r="I6" s="65">
        <f>SUM('5. melléklet Önk.hivatal'!E21)</f>
        <v>139</v>
      </c>
      <c r="J6" s="12">
        <f>SUM('5. melléklet Önk.hivatal'!G21)</f>
        <v>42418</v>
      </c>
      <c r="K6" s="108">
        <f>SUM('6. melléklet Óvoda'!C21)</f>
        <v>49686</v>
      </c>
      <c r="L6" s="65">
        <f>SUM('6. melléklet Óvoda'!D21)</f>
        <v>812</v>
      </c>
      <c r="M6" s="65">
        <f>SUM('6. melléklet Óvoda'!E21)</f>
        <v>2918</v>
      </c>
      <c r="N6" s="12">
        <f>SUM('6. melléklet Óvoda'!G21)</f>
        <v>53416</v>
      </c>
      <c r="O6" s="108"/>
      <c r="P6" s="65"/>
      <c r="Q6" s="65"/>
      <c r="R6" s="12"/>
      <c r="S6" s="108">
        <f>SUM(C6,G6,K6,O6)</f>
        <v>108277</v>
      </c>
      <c r="T6" s="65">
        <f t="shared" ref="T6:U25" si="0">SUM(D6,H6,L6,P6)</f>
        <v>4598</v>
      </c>
      <c r="U6" s="65">
        <f t="shared" si="0"/>
        <v>4364</v>
      </c>
      <c r="V6" s="12">
        <f>SUM(F6,J6,N6,R6)</f>
        <v>117239</v>
      </c>
    </row>
    <row r="7" spans="1:22" ht="18.75" x14ac:dyDescent="0.3">
      <c r="A7" s="4" t="s">
        <v>92</v>
      </c>
      <c r="B7" s="35" t="s">
        <v>15</v>
      </c>
      <c r="C7" s="108">
        <f>SUM('4. melléklet Önkormányzat'!C26)</f>
        <v>5319</v>
      </c>
      <c r="D7" s="23">
        <f>SUM('4. melléklet Önkormányzat'!D26)</f>
        <v>8</v>
      </c>
      <c r="E7" s="65">
        <f>SUM('4. melléklet Önkormányzat'!E26)</f>
        <v>0</v>
      </c>
      <c r="F7" s="12">
        <f>SUM('4. melléklet Önkormányzat'!G26)</f>
        <v>5327</v>
      </c>
      <c r="G7" s="108">
        <f>SUM('5. melléklet Önk.hivatal'!C26)</f>
        <v>10622</v>
      </c>
      <c r="H7" s="65">
        <f>SUM('5. melléklet Önk.hivatal'!D26)</f>
        <v>969</v>
      </c>
      <c r="I7" s="65">
        <f>SUM('5. melléklet Önk.hivatal'!E26)</f>
        <v>38</v>
      </c>
      <c r="J7" s="12">
        <f>SUM('5. melléklet Önk.hivatal'!G26)</f>
        <v>11629</v>
      </c>
      <c r="K7" s="108">
        <f>SUM('6. melléklet Óvoda'!C26)</f>
        <v>12922</v>
      </c>
      <c r="L7" s="65">
        <f>SUM('6. melléklet Óvoda'!D26)</f>
        <v>1290</v>
      </c>
      <c r="M7" s="65">
        <f>SUM('6. melléklet Óvoda'!E26)</f>
        <v>788</v>
      </c>
      <c r="N7" s="12">
        <f>SUM('6. melléklet Óvoda'!G26)</f>
        <v>15000</v>
      </c>
      <c r="O7" s="108"/>
      <c r="P7" s="65"/>
      <c r="Q7" s="65"/>
      <c r="R7" s="12"/>
      <c r="S7" s="108">
        <f t="shared" ref="S7:S13" si="1">SUM(C7,G7,K7,O7)</f>
        <v>28863</v>
      </c>
      <c r="T7" s="65">
        <f t="shared" si="0"/>
        <v>2267</v>
      </c>
      <c r="U7" s="65">
        <f t="shared" si="0"/>
        <v>826</v>
      </c>
      <c r="V7" s="12">
        <f t="shared" ref="V7:V13" si="2">SUM(F7,J7,N7,R7)</f>
        <v>31956</v>
      </c>
    </row>
    <row r="8" spans="1:22" ht="18.75" x14ac:dyDescent="0.3">
      <c r="A8" s="4" t="s">
        <v>149</v>
      </c>
      <c r="B8" s="35" t="s">
        <v>5</v>
      </c>
      <c r="C8" s="108">
        <f>SUM('4. melléklet Önkormányzat'!C59)</f>
        <v>83834</v>
      </c>
      <c r="D8" s="23">
        <f>SUM('4. melléklet Önkormányzat'!D59)</f>
        <v>10389</v>
      </c>
      <c r="E8" s="65">
        <f>SUM('4. melléklet Önkormányzat'!E59)</f>
        <v>5717</v>
      </c>
      <c r="F8" s="12">
        <f>SUM('4. melléklet Önkormányzat'!G59)</f>
        <v>99940</v>
      </c>
      <c r="G8" s="108">
        <f>SUM('5. melléklet Önk.hivatal'!C59)</f>
        <v>13180</v>
      </c>
      <c r="H8" s="65">
        <f>SUM('5. melléklet Önk.hivatal'!D59)</f>
        <v>113</v>
      </c>
      <c r="I8" s="65">
        <f>SUM('5. melléklet Önk.hivatal'!E59)</f>
        <v>0</v>
      </c>
      <c r="J8" s="12">
        <f>SUM('5. melléklet Önk.hivatal'!G59)</f>
        <v>13293</v>
      </c>
      <c r="K8" s="108">
        <f>SUM('6. melléklet Óvoda'!C59)</f>
        <v>33181</v>
      </c>
      <c r="L8" s="65">
        <f>SUM('6. melléklet Óvoda'!D59)</f>
        <v>-1229</v>
      </c>
      <c r="M8" s="65">
        <f>SUM('6. melléklet Óvoda'!E59)</f>
        <v>779</v>
      </c>
      <c r="N8" s="12">
        <f>SUM('6. melléklet Óvoda'!G59)</f>
        <v>32731</v>
      </c>
      <c r="O8" s="108"/>
      <c r="P8" s="65"/>
      <c r="Q8" s="65"/>
      <c r="R8" s="12"/>
      <c r="S8" s="108">
        <f t="shared" si="1"/>
        <v>130195</v>
      </c>
      <c r="T8" s="65">
        <f t="shared" si="0"/>
        <v>9273</v>
      </c>
      <c r="U8" s="65">
        <f t="shared" si="0"/>
        <v>6496</v>
      </c>
      <c r="V8" s="12">
        <f t="shared" si="2"/>
        <v>145964</v>
      </c>
    </row>
    <row r="9" spans="1:22" ht="18.75" x14ac:dyDescent="0.3">
      <c r="A9" s="4" t="s">
        <v>180</v>
      </c>
      <c r="B9" s="35" t="s">
        <v>300</v>
      </c>
      <c r="C9" s="108">
        <f>SUM('4. melléklet Önkormányzat'!C60)</f>
        <v>6635</v>
      </c>
      <c r="D9" s="23">
        <f>SUM('4. melléklet Önkormányzat'!D60)</f>
        <v>0</v>
      </c>
      <c r="E9" s="65">
        <f>SUM('4. melléklet Önkormányzat'!E60)</f>
        <v>0</v>
      </c>
      <c r="F9" s="12">
        <f>SUM('4. melléklet Önkormányzat'!G60)</f>
        <v>6635</v>
      </c>
      <c r="G9" s="108">
        <f>SUM('5. melléklet Önk.hivatal'!C60)</f>
        <v>0</v>
      </c>
      <c r="H9" s="65">
        <f>SUM('5. melléklet Önk.hivatal'!D60)</f>
        <v>297</v>
      </c>
      <c r="I9" s="65">
        <f>SUM('5. melléklet Önk.hivatal'!E60)</f>
        <v>857</v>
      </c>
      <c r="J9" s="12">
        <f>SUM('5. melléklet Önk.hivatal'!G60)</f>
        <v>1154</v>
      </c>
      <c r="K9" s="108">
        <f>SUM('6. melléklet Óvoda'!C60)</f>
        <v>0</v>
      </c>
      <c r="L9" s="65">
        <f>SUM('6. melléklet Óvoda'!D60)</f>
        <v>0</v>
      </c>
      <c r="M9" s="65">
        <f>SUM('6. melléklet Óvoda'!E60)</f>
        <v>0</v>
      </c>
      <c r="N9" s="12">
        <f>SUM('6. melléklet Óvoda'!G60)</f>
        <v>0</v>
      </c>
      <c r="O9" s="108"/>
      <c r="P9" s="65"/>
      <c r="Q9" s="65"/>
      <c r="R9" s="12">
        <f>SUM(üres!F59)</f>
        <v>0</v>
      </c>
      <c r="S9" s="108">
        <f t="shared" si="1"/>
        <v>6635</v>
      </c>
      <c r="T9" s="65">
        <f t="shared" si="0"/>
        <v>297</v>
      </c>
      <c r="U9" s="65">
        <f t="shared" si="0"/>
        <v>857</v>
      </c>
      <c r="V9" s="12">
        <f t="shared" si="2"/>
        <v>7789</v>
      </c>
    </row>
    <row r="10" spans="1:22" ht="18.75" x14ac:dyDescent="0.3">
      <c r="A10" s="4" t="s">
        <v>181</v>
      </c>
      <c r="B10" s="72" t="s">
        <v>182</v>
      </c>
      <c r="C10" s="108"/>
      <c r="D10" s="23">
        <f>SUM('4. melléklet Önkormányzat'!D61)</f>
        <v>534</v>
      </c>
      <c r="E10" s="23">
        <f>SUM('4. melléklet Önkormányzat'!E61)</f>
        <v>-457</v>
      </c>
      <c r="F10" s="12">
        <f>SUM('4. melléklet Önkormányzat'!G61)</f>
        <v>77</v>
      </c>
      <c r="G10" s="108"/>
      <c r="H10" s="65">
        <f>SUM('5. melléklet Önk.hivatal'!D61)</f>
        <v>53</v>
      </c>
      <c r="I10" s="65">
        <f>SUM('5. melléklet Önk.hivatal'!E61)</f>
        <v>0</v>
      </c>
      <c r="J10" s="12">
        <f>SUM('5. melléklet Önk.hivatal'!G61)</f>
        <v>53</v>
      </c>
      <c r="K10" s="108"/>
      <c r="L10" s="65">
        <f>SUM('6. melléklet Óvoda'!D61)</f>
        <v>29</v>
      </c>
      <c r="M10" s="65">
        <f>SUM('6. melléklet Óvoda'!E61)</f>
        <v>0</v>
      </c>
      <c r="N10" s="12">
        <f>SUM('6. melléklet Óvoda'!G61)</f>
        <v>29</v>
      </c>
      <c r="O10" s="108"/>
      <c r="P10" s="65"/>
      <c r="Q10" s="65"/>
      <c r="R10" s="12">
        <f>SUM(üres!F60)</f>
        <v>0</v>
      </c>
      <c r="S10" s="108">
        <f t="shared" si="1"/>
        <v>0</v>
      </c>
      <c r="T10" s="65">
        <f t="shared" si="0"/>
        <v>616</v>
      </c>
      <c r="U10" s="65">
        <f t="shared" si="0"/>
        <v>-457</v>
      </c>
      <c r="V10" s="12">
        <f t="shared" si="2"/>
        <v>159</v>
      </c>
    </row>
    <row r="11" spans="1:22" ht="18.75" x14ac:dyDescent="0.3">
      <c r="A11" s="94" t="s">
        <v>183</v>
      </c>
      <c r="B11" s="72" t="s">
        <v>216</v>
      </c>
      <c r="C11" s="108">
        <f>SUM('4. melléklet Önkormányzat'!C62)</f>
        <v>2907</v>
      </c>
      <c r="D11" s="23">
        <f>SUM('4. melléklet Önkormányzat'!D62)</f>
        <v>219</v>
      </c>
      <c r="E11" s="65">
        <f>SUM('4. melléklet Önkormányzat'!E62)</f>
        <v>457</v>
      </c>
      <c r="F11" s="12">
        <f>SUM('4. melléklet Önkormányzat'!G62)</f>
        <v>3583</v>
      </c>
      <c r="G11" s="108">
        <f>SUM('5. melléklet Önk.hivatal'!C62)</f>
        <v>0</v>
      </c>
      <c r="H11" s="65">
        <f>SUM('5. melléklet Önk.hivatal'!D62)</f>
        <v>0</v>
      </c>
      <c r="I11" s="65">
        <f>SUM('5. melléklet Önk.hivatal'!E62)</f>
        <v>0</v>
      </c>
      <c r="J11" s="12">
        <f>SUM('5. melléklet Önk.hivatal'!G62)</f>
        <v>0</v>
      </c>
      <c r="K11" s="108">
        <f>SUM('6. melléklet Óvoda'!C62)</f>
        <v>0</v>
      </c>
      <c r="L11" s="65">
        <f>SUM('6. melléklet Óvoda'!D62)</f>
        <v>0</v>
      </c>
      <c r="M11" s="65">
        <f>SUM('6. melléklet Óvoda'!E62)</f>
        <v>0</v>
      </c>
      <c r="N11" s="12">
        <f>SUM('6. melléklet Óvoda'!G62)</f>
        <v>0</v>
      </c>
      <c r="O11" s="108"/>
      <c r="P11" s="65"/>
      <c r="Q11" s="65"/>
      <c r="R11" s="12">
        <f>SUM(üres!F60)</f>
        <v>0</v>
      </c>
      <c r="S11" s="108">
        <f t="shared" si="1"/>
        <v>2907</v>
      </c>
      <c r="T11" s="65">
        <f t="shared" si="0"/>
        <v>219</v>
      </c>
      <c r="U11" s="65">
        <f t="shared" si="0"/>
        <v>457</v>
      </c>
      <c r="V11" s="12">
        <f t="shared" si="2"/>
        <v>3583</v>
      </c>
    </row>
    <row r="12" spans="1:22" ht="18.75" x14ac:dyDescent="0.3">
      <c r="A12" s="94" t="s">
        <v>185</v>
      </c>
      <c r="B12" s="72" t="s">
        <v>323</v>
      </c>
      <c r="C12" s="108">
        <f>SUM('4. melléklet Önkormányzat'!C63)</f>
        <v>0</v>
      </c>
      <c r="D12" s="23">
        <f>SUM('4. melléklet Önkormányzat'!D63)</f>
        <v>0</v>
      </c>
      <c r="E12" s="65">
        <f>SUM('4. melléklet Önkormányzat'!E63)</f>
        <v>0</v>
      </c>
      <c r="F12" s="12">
        <f>SUM('4. melléklet Önkormányzat'!G63)</f>
        <v>0</v>
      </c>
      <c r="G12" s="108">
        <f>SUM('5. melléklet Önk.hivatal'!C63)</f>
        <v>0</v>
      </c>
      <c r="H12" s="65">
        <f>SUM('5. melléklet Önk.hivatal'!D63)</f>
        <v>0</v>
      </c>
      <c r="I12" s="65">
        <f>SUM('5. melléklet Önk.hivatal'!E63)</f>
        <v>0</v>
      </c>
      <c r="J12" s="12">
        <f>SUM('5. melléklet Önk.hivatal'!G63)</f>
        <v>0</v>
      </c>
      <c r="K12" s="108">
        <f>SUM('6. melléklet Óvoda'!C63)</f>
        <v>0</v>
      </c>
      <c r="L12" s="65">
        <f>SUM('6. melléklet Óvoda'!D63)</f>
        <v>0</v>
      </c>
      <c r="M12" s="65">
        <f>SUM('6. melléklet Óvoda'!E63)</f>
        <v>0</v>
      </c>
      <c r="N12" s="12">
        <f>SUM('6. melléklet Óvoda'!G63)</f>
        <v>0</v>
      </c>
      <c r="O12" s="108"/>
      <c r="P12" s="65"/>
      <c r="Q12" s="65"/>
      <c r="R12" s="12">
        <f>SUM(üres!F61)</f>
        <v>0</v>
      </c>
      <c r="S12" s="108">
        <f t="shared" si="1"/>
        <v>0</v>
      </c>
      <c r="T12" s="65">
        <f t="shared" si="0"/>
        <v>0</v>
      </c>
      <c r="U12" s="65">
        <f t="shared" si="0"/>
        <v>0</v>
      </c>
      <c r="V12" s="12">
        <f t="shared" si="2"/>
        <v>0</v>
      </c>
    </row>
    <row r="13" spans="1:22" ht="18.75" x14ac:dyDescent="0.3">
      <c r="A13" s="94" t="s">
        <v>187</v>
      </c>
      <c r="B13" s="72" t="s">
        <v>218</v>
      </c>
      <c r="C13" s="108">
        <f>SUM('4. melléklet Önkormányzat'!C64)</f>
        <v>9404</v>
      </c>
      <c r="D13" s="23">
        <f>SUM('4. melléklet Önkormányzat'!D64)</f>
        <v>210</v>
      </c>
      <c r="E13" s="65">
        <f>SUM('4. melléklet Önkormányzat'!E64)</f>
        <v>1800</v>
      </c>
      <c r="F13" s="12">
        <f>SUM('4. melléklet Önkormányzat'!G64)</f>
        <v>11414</v>
      </c>
      <c r="G13" s="108">
        <f>SUM('5. melléklet Önk.hivatal'!C64)</f>
        <v>0</v>
      </c>
      <c r="H13" s="65">
        <f>SUM('5. melléklet Önk.hivatal'!D64)</f>
        <v>0</v>
      </c>
      <c r="I13" s="65">
        <f>SUM('5. melléklet Önk.hivatal'!E64)</f>
        <v>0</v>
      </c>
      <c r="J13" s="12">
        <f>SUM('5. melléklet Önk.hivatal'!G64)</f>
        <v>0</v>
      </c>
      <c r="K13" s="108">
        <f>SUM('6. melléklet Óvoda'!C64)</f>
        <v>0</v>
      </c>
      <c r="L13" s="65">
        <f>SUM('6. melléklet Óvoda'!D64)</f>
        <v>0</v>
      </c>
      <c r="M13" s="65">
        <f>SUM('6. melléklet Óvoda'!E64)</f>
        <v>0</v>
      </c>
      <c r="N13" s="12">
        <f>SUM('6. melléklet Óvoda'!G64)</f>
        <v>0</v>
      </c>
      <c r="O13" s="108"/>
      <c r="P13" s="65"/>
      <c r="Q13" s="65"/>
      <c r="R13" s="12"/>
      <c r="S13" s="108">
        <f t="shared" si="1"/>
        <v>9404</v>
      </c>
      <c r="T13" s="65">
        <f t="shared" si="0"/>
        <v>210</v>
      </c>
      <c r="U13" s="65">
        <f t="shared" si="0"/>
        <v>1800</v>
      </c>
      <c r="V13" s="12">
        <f t="shared" si="2"/>
        <v>11414</v>
      </c>
    </row>
    <row r="14" spans="1:22" ht="20.25" x14ac:dyDescent="0.3">
      <c r="A14" s="1112" t="s">
        <v>8</v>
      </c>
      <c r="B14" s="1113"/>
      <c r="C14" s="109">
        <f t="shared" ref="C14:V14" si="3">SUM(C6:C13)</f>
        <v>127802</v>
      </c>
      <c r="D14" s="107">
        <f t="shared" si="3"/>
        <v>11755</v>
      </c>
      <c r="E14" s="107">
        <f t="shared" si="3"/>
        <v>8824</v>
      </c>
      <c r="F14" s="43">
        <f t="shared" si="3"/>
        <v>148381</v>
      </c>
      <c r="G14" s="109">
        <f t="shared" si="3"/>
        <v>62690</v>
      </c>
      <c r="H14" s="107">
        <f t="shared" si="3"/>
        <v>4823</v>
      </c>
      <c r="I14" s="107">
        <f t="shared" si="3"/>
        <v>1034</v>
      </c>
      <c r="J14" s="44">
        <f t="shared" si="3"/>
        <v>68547</v>
      </c>
      <c r="K14" s="109">
        <f t="shared" si="3"/>
        <v>95789</v>
      </c>
      <c r="L14" s="107">
        <f t="shared" si="3"/>
        <v>902</v>
      </c>
      <c r="M14" s="107">
        <f t="shared" si="3"/>
        <v>4485</v>
      </c>
      <c r="N14" s="43">
        <f t="shared" si="3"/>
        <v>101176</v>
      </c>
      <c r="O14" s="107">
        <f t="shared" si="3"/>
        <v>0</v>
      </c>
      <c r="P14" s="107">
        <f t="shared" si="3"/>
        <v>0</v>
      </c>
      <c r="Q14" s="107">
        <f t="shared" si="3"/>
        <v>0</v>
      </c>
      <c r="R14" s="43">
        <f t="shared" si="3"/>
        <v>0</v>
      </c>
      <c r="S14" s="107">
        <f t="shared" si="3"/>
        <v>286281</v>
      </c>
      <c r="T14" s="107">
        <f t="shared" si="3"/>
        <v>17480</v>
      </c>
      <c r="U14" s="107">
        <f t="shared" si="3"/>
        <v>14343</v>
      </c>
      <c r="V14" s="43">
        <f t="shared" si="3"/>
        <v>318104</v>
      </c>
    </row>
    <row r="15" spans="1:22" ht="18.75" x14ac:dyDescent="0.3">
      <c r="A15" s="4" t="s">
        <v>163</v>
      </c>
      <c r="B15" s="35" t="s">
        <v>7</v>
      </c>
      <c r="C15" s="108">
        <f>SUM('4. melléklet Önkormányzat'!C67)</f>
        <v>342223</v>
      </c>
      <c r="D15" s="23">
        <f>SUM('4. melléklet Önkormányzat'!D67)</f>
        <v>126799</v>
      </c>
      <c r="E15" s="65">
        <f>SUM('4. melléklet Önkormányzat'!E67)</f>
        <v>3998</v>
      </c>
      <c r="F15" s="12">
        <f>SUM('4. melléklet Önkormányzat'!G67)</f>
        <v>473020</v>
      </c>
      <c r="G15" s="108">
        <f>SUM('5. melléklet Önk.hivatal'!C67)</f>
        <v>776</v>
      </c>
      <c r="H15" s="65">
        <f>SUM('5. melléklet Önk.hivatal'!D67)</f>
        <v>0</v>
      </c>
      <c r="I15" s="65">
        <f>SUM('5. melléklet Önk.hivatal'!E67)</f>
        <v>0</v>
      </c>
      <c r="J15" s="888">
        <f>SUM('5. melléklet Önk.hivatal'!G67)</f>
        <v>776</v>
      </c>
      <c r="K15" s="108">
        <f>SUM('6. melléklet Óvoda'!C67)</f>
        <v>0</v>
      </c>
      <c r="L15" s="65">
        <f>SUM('6. melléklet Óvoda'!D67)</f>
        <v>825</v>
      </c>
      <c r="M15" s="65">
        <f>SUM('6. melléklet Óvoda'!E67)</f>
        <v>0</v>
      </c>
      <c r="N15" s="888">
        <f>SUM('6. melléklet Óvoda'!G67)</f>
        <v>825</v>
      </c>
      <c r="O15" s="13">
        <f>SUM(üres!C65)</f>
        <v>0</v>
      </c>
      <c r="P15" s="23">
        <f>SUM(üres!D65)</f>
        <v>0</v>
      </c>
      <c r="Q15" s="23">
        <f>SUM(üres!E65)</f>
        <v>0</v>
      </c>
      <c r="R15" s="12">
        <f>SUM(üres!F65)</f>
        <v>0</v>
      </c>
      <c r="S15" s="108">
        <f t="shared" ref="S15:T19" si="4">SUM(C15,G15,K15,O15)</f>
        <v>342999</v>
      </c>
      <c r="T15" s="108">
        <f t="shared" si="4"/>
        <v>127624</v>
      </c>
      <c r="U15" s="108">
        <f t="shared" si="0"/>
        <v>3998</v>
      </c>
      <c r="V15" s="12">
        <f>SUM(F15,J15,N15,R15)</f>
        <v>474621</v>
      </c>
    </row>
    <row r="16" spans="1:22" ht="18.75" x14ac:dyDescent="0.3">
      <c r="A16" s="4" t="s">
        <v>169</v>
      </c>
      <c r="B16" s="35" t="s">
        <v>20</v>
      </c>
      <c r="C16" s="108">
        <f>SUM('4. melléklet Önkormányzat'!C68)</f>
        <v>2672</v>
      </c>
      <c r="D16" s="23">
        <f>SUM('4. melléklet Önkormányzat'!D68)</f>
        <v>0</v>
      </c>
      <c r="E16" s="65">
        <f>SUM('4. melléklet Önkormányzat'!E68)</f>
        <v>3500</v>
      </c>
      <c r="F16" s="12">
        <f>SUM('4. melléklet Önkormányzat'!G68)</f>
        <v>6172</v>
      </c>
      <c r="G16" s="108">
        <f>SUM('5. melléklet Önk.hivatal'!C69)</f>
        <v>0</v>
      </c>
      <c r="H16" s="65">
        <f>SUM('5. melléklet Önk.hivatal'!D69)</f>
        <v>0</v>
      </c>
      <c r="I16" s="65">
        <f>SUM('5. melléklet Önk.hivatal'!E69)</f>
        <v>0</v>
      </c>
      <c r="J16" s="111">
        <f>SUM('5. melléklet Önk.hivatal'!G69)</f>
        <v>0</v>
      </c>
      <c r="K16" s="108">
        <f>SUM('6. melléklet Óvoda'!C68)</f>
        <v>0</v>
      </c>
      <c r="L16" s="65">
        <f>SUM('6. melléklet Óvoda'!D68)</f>
        <v>0</v>
      </c>
      <c r="M16" s="65">
        <f>SUM('6. melléklet Óvoda'!F68)</f>
        <v>0</v>
      </c>
      <c r="N16" s="111">
        <f>SUM('6. melléklet Óvoda'!G68)</f>
        <v>0</v>
      </c>
      <c r="O16" s="13">
        <f>SUM(üres!C66)</f>
        <v>0</v>
      </c>
      <c r="P16" s="23">
        <f>SUM(üres!D66)</f>
        <v>0</v>
      </c>
      <c r="Q16" s="23">
        <f>SUM(üres!E66)</f>
        <v>0</v>
      </c>
      <c r="R16" s="12">
        <f>SUM(üres!F66)</f>
        <v>0</v>
      </c>
      <c r="S16" s="108">
        <f t="shared" si="4"/>
        <v>2672</v>
      </c>
      <c r="T16" s="108">
        <f t="shared" si="4"/>
        <v>0</v>
      </c>
      <c r="U16" s="108">
        <f t="shared" si="0"/>
        <v>3500</v>
      </c>
      <c r="V16" s="12">
        <f>SUM(F16,J16,N16,R16)</f>
        <v>6172</v>
      </c>
    </row>
    <row r="17" spans="1:22" ht="18.75" x14ac:dyDescent="0.3">
      <c r="A17" s="4" t="s">
        <v>642</v>
      </c>
      <c r="B17" s="72" t="s">
        <v>643</v>
      </c>
      <c r="C17" s="108">
        <f>SUM('4. melléklet Önkormányzat'!C69)</f>
        <v>0</v>
      </c>
      <c r="D17" s="23">
        <f>SUM('4. melléklet Önkormányzat'!D69)</f>
        <v>500</v>
      </c>
      <c r="E17" s="23">
        <f>SUM('4. melléklet Önkormányzat'!E69)</f>
        <v>0</v>
      </c>
      <c r="F17" s="12">
        <f>SUM('4. melléklet Önkormányzat'!G69)</f>
        <v>500</v>
      </c>
      <c r="G17" s="108">
        <f>SUM('5. melléklet Önk.hivatal'!C70)</f>
        <v>0</v>
      </c>
      <c r="H17" s="65">
        <f>SUM('5. melléklet Önk.hivatal'!D70)</f>
        <v>0</v>
      </c>
      <c r="I17" s="65">
        <f>SUM('5. melléklet Önk.hivatal'!E70)</f>
        <v>0</v>
      </c>
      <c r="J17" s="111">
        <f>SUM('5. melléklet Önk.hivatal'!G70)</f>
        <v>0</v>
      </c>
      <c r="K17" s="108">
        <f>SUM('6. melléklet Óvoda'!C69)</f>
        <v>0</v>
      </c>
      <c r="L17" s="65">
        <f>SUM('6. melléklet Óvoda'!D69)</f>
        <v>0</v>
      </c>
      <c r="M17" s="65">
        <f>SUM('6. melléklet Óvoda'!E69)</f>
        <v>0</v>
      </c>
      <c r="N17" s="111">
        <f>SUM('6. melléklet Óvoda'!G69)</f>
        <v>0</v>
      </c>
      <c r="O17" s="13">
        <f>SUM(üres!C66)</f>
        <v>0</v>
      </c>
      <c r="P17" s="23">
        <f>SUM(üres!D66)</f>
        <v>0</v>
      </c>
      <c r="Q17" s="23">
        <f>SUM(üres!E66)</f>
        <v>0</v>
      </c>
      <c r="R17" s="12">
        <f>SUM(üres!F66)</f>
        <v>0</v>
      </c>
      <c r="S17" s="108">
        <f t="shared" si="4"/>
        <v>0</v>
      </c>
      <c r="T17" s="108">
        <f t="shared" si="4"/>
        <v>500</v>
      </c>
      <c r="U17" s="108">
        <f t="shared" si="0"/>
        <v>0</v>
      </c>
      <c r="V17" s="12">
        <f>SUM(F17,J17,N17,R17)</f>
        <v>500</v>
      </c>
    </row>
    <row r="18" spans="1:22" ht="18.75" x14ac:dyDescent="0.3">
      <c r="A18" s="4" t="s">
        <v>171</v>
      </c>
      <c r="B18" s="72" t="s">
        <v>223</v>
      </c>
      <c r="C18" s="108">
        <f>SUM('4. melléklet Önkormányzat'!C70)</f>
        <v>7500</v>
      </c>
      <c r="D18" s="23">
        <f>SUM('4. melléklet Önkormányzat'!D70)</f>
        <v>-500</v>
      </c>
      <c r="E18" s="23">
        <f>SUM('4. melléklet Önkormányzat'!E70)</f>
        <v>0</v>
      </c>
      <c r="F18" s="12">
        <f>SUM('4. melléklet Önkormányzat'!G70)</f>
        <v>7000</v>
      </c>
      <c r="G18" s="108">
        <f>SUM('5. melléklet Önk.hivatal'!C71)</f>
        <v>0</v>
      </c>
      <c r="H18" s="65">
        <f>SUM('5. melléklet Önk.hivatal'!D71)</f>
        <v>0</v>
      </c>
      <c r="I18" s="65">
        <f>SUM('5. melléklet Önk.hivatal'!E71)</f>
        <v>0</v>
      </c>
      <c r="J18" s="111">
        <f>SUM('5. melléklet Önk.hivatal'!G71)</f>
        <v>0</v>
      </c>
      <c r="K18" s="108">
        <f>SUM('6. melléklet Óvoda'!C70)</f>
        <v>0</v>
      </c>
      <c r="L18" s="65">
        <f>SUM('6. melléklet Óvoda'!D70)</f>
        <v>0</v>
      </c>
      <c r="M18" s="65">
        <f>SUM('6. melléklet Óvoda'!E70)</f>
        <v>0</v>
      </c>
      <c r="N18" s="111">
        <f>SUM('6. melléklet Óvoda'!G70)</f>
        <v>0</v>
      </c>
      <c r="O18" s="13">
        <f>SUM(üres!C68)</f>
        <v>0</v>
      </c>
      <c r="P18" s="23">
        <f>SUM(üres!D68)</f>
        <v>0</v>
      </c>
      <c r="Q18" s="23">
        <f>SUM(üres!E68)</f>
        <v>0</v>
      </c>
      <c r="R18" s="12">
        <f>SUM(üres!F68)</f>
        <v>0</v>
      </c>
      <c r="S18" s="108">
        <f t="shared" si="4"/>
        <v>7500</v>
      </c>
      <c r="T18" s="108">
        <f t="shared" si="4"/>
        <v>-500</v>
      </c>
      <c r="U18" s="108">
        <f t="shared" si="0"/>
        <v>0</v>
      </c>
      <c r="V18" s="12">
        <f>SUM(F18,J18,N18,R18)</f>
        <v>7000</v>
      </c>
    </row>
    <row r="19" spans="1:22" ht="18.75" x14ac:dyDescent="0.3">
      <c r="A19" s="4" t="s">
        <v>173</v>
      </c>
      <c r="B19" s="72" t="s">
        <v>225</v>
      </c>
      <c r="C19" s="86">
        <f>SUM('4. melléklet Önkormányzat'!C71)</f>
        <v>0</v>
      </c>
      <c r="D19" s="251">
        <f>SUM('4. melléklet Önkormányzat'!D71)</f>
        <v>36</v>
      </c>
      <c r="E19" s="251">
        <f>SUM('4. melléklet Önkormányzat'!E71)</f>
        <v>44</v>
      </c>
      <c r="F19" s="12">
        <f>SUM('4. melléklet Önkormányzat'!G71)</f>
        <v>80</v>
      </c>
      <c r="G19" s="108">
        <f>SUM('5. melléklet Önk.hivatal'!C72)</f>
        <v>0</v>
      </c>
      <c r="H19" s="65">
        <f>SUM('5. melléklet Önk.hivatal'!D72)</f>
        <v>0</v>
      </c>
      <c r="I19" s="65">
        <f>SUM('5. melléklet Önk.hivatal'!E72)</f>
        <v>0</v>
      </c>
      <c r="J19" s="111">
        <f>SUM('5. melléklet Önk.hivatal'!G72)</f>
        <v>0</v>
      </c>
      <c r="K19" s="108">
        <f>SUM('6. melléklet Óvoda'!C71)</f>
        <v>0</v>
      </c>
      <c r="L19" s="65">
        <f>SUM('6. melléklet Óvoda'!D71)</f>
        <v>0</v>
      </c>
      <c r="M19" s="65">
        <f>SUM('6. melléklet Óvoda'!E71)</f>
        <v>0</v>
      </c>
      <c r="N19" s="111">
        <f>SUM('6. melléklet Óvoda'!G71)</f>
        <v>0</v>
      </c>
      <c r="O19" s="13">
        <f>SUM(üres!C69)</f>
        <v>0</v>
      </c>
      <c r="P19" s="23">
        <f>SUM(üres!D69)</f>
        <v>0</v>
      </c>
      <c r="Q19" s="23">
        <f>SUM(üres!E69)</f>
        <v>0</v>
      </c>
      <c r="R19" s="12">
        <f>SUM(üres!F69)</f>
        <v>0</v>
      </c>
      <c r="S19" s="108">
        <f t="shared" si="4"/>
        <v>0</v>
      </c>
      <c r="T19" s="108">
        <f t="shared" si="4"/>
        <v>36</v>
      </c>
      <c r="U19" s="108">
        <f t="shared" si="0"/>
        <v>44</v>
      </c>
      <c r="V19" s="12">
        <f>SUM(F19,J19,N19,R19)</f>
        <v>80</v>
      </c>
    </row>
    <row r="20" spans="1:22" ht="20.25" x14ac:dyDescent="0.3">
      <c r="A20" s="1112" t="s">
        <v>10</v>
      </c>
      <c r="B20" s="1113"/>
      <c r="C20" s="107">
        <f t="shared" ref="C20:V20" si="5">SUM(C15:C19)</f>
        <v>352395</v>
      </c>
      <c r="D20" s="107">
        <f t="shared" si="5"/>
        <v>126835</v>
      </c>
      <c r="E20" s="107">
        <f t="shared" si="5"/>
        <v>7542</v>
      </c>
      <c r="F20" s="43">
        <f t="shared" si="5"/>
        <v>486772</v>
      </c>
      <c r="G20" s="107">
        <f t="shared" si="5"/>
        <v>776</v>
      </c>
      <c r="H20" s="107">
        <f t="shared" si="5"/>
        <v>0</v>
      </c>
      <c r="I20" s="107">
        <f t="shared" si="5"/>
        <v>0</v>
      </c>
      <c r="J20" s="44">
        <f t="shared" si="5"/>
        <v>776</v>
      </c>
      <c r="K20" s="107">
        <f t="shared" si="5"/>
        <v>0</v>
      </c>
      <c r="L20" s="107">
        <f t="shared" si="5"/>
        <v>825</v>
      </c>
      <c r="M20" s="107">
        <f t="shared" si="5"/>
        <v>0</v>
      </c>
      <c r="N20" s="43">
        <f t="shared" si="5"/>
        <v>825</v>
      </c>
      <c r="O20" s="107">
        <f t="shared" si="5"/>
        <v>0</v>
      </c>
      <c r="P20" s="107">
        <f t="shared" si="5"/>
        <v>0</v>
      </c>
      <c r="Q20" s="107">
        <f t="shared" si="5"/>
        <v>0</v>
      </c>
      <c r="R20" s="43">
        <f t="shared" si="5"/>
        <v>0</v>
      </c>
      <c r="S20" s="107">
        <f t="shared" si="5"/>
        <v>353171</v>
      </c>
      <c r="T20" s="107">
        <f t="shared" si="5"/>
        <v>127660</v>
      </c>
      <c r="U20" s="107">
        <f t="shared" si="5"/>
        <v>7542</v>
      </c>
      <c r="V20" s="43">
        <f t="shared" si="5"/>
        <v>488373</v>
      </c>
    </row>
    <row r="21" spans="1:22" ht="18.75" x14ac:dyDescent="0.3">
      <c r="A21" s="4" t="s">
        <v>189</v>
      </c>
      <c r="B21" s="35" t="s">
        <v>17</v>
      </c>
      <c r="C21" s="28">
        <f>SUM('4. melléklet Önkormányzat'!C65)</f>
        <v>19462</v>
      </c>
      <c r="D21" s="8">
        <f>SUM('4. melléklet Önkormányzat'!D65)</f>
        <v>-15267</v>
      </c>
      <c r="E21" s="8">
        <f>SUM('4. melléklet Önkormányzat'!E65)</f>
        <v>55781</v>
      </c>
      <c r="F21" s="12">
        <f>SUM('4. melléklet Önkormányzat'!G65)</f>
        <v>59976</v>
      </c>
      <c r="G21" s="28">
        <f>SUM('5. melléklet Önk.hivatal'!C65)</f>
        <v>0</v>
      </c>
      <c r="H21" s="22">
        <f>SUM('5. melléklet Önk.hivatal'!D65)</f>
        <v>0</v>
      </c>
      <c r="I21" s="22">
        <f>SUM('5. melléklet Önk.hivatal'!E65)</f>
        <v>0</v>
      </c>
      <c r="J21" s="111">
        <f>SUM('5. melléklet Önk.hivatal'!G65)</f>
        <v>0</v>
      </c>
      <c r="K21" s="28">
        <f>SUM('6. melléklet Óvoda'!C65)</f>
        <v>0</v>
      </c>
      <c r="L21" s="22">
        <f>SUM('6. melléklet Óvoda'!D65)</f>
        <v>0</v>
      </c>
      <c r="M21" s="22">
        <f>SUM('6. melléklet Óvoda'!E65)</f>
        <v>0</v>
      </c>
      <c r="N21" s="111">
        <f>SUM('6. melléklet Óvoda'!G65)</f>
        <v>0</v>
      </c>
      <c r="O21" s="9">
        <f>SUM(üres!C63)</f>
        <v>0</v>
      </c>
      <c r="P21" s="9">
        <f>SUM(üres!D63)</f>
        <v>0</v>
      </c>
      <c r="Q21" s="9">
        <f>SUM(üres!E63)</f>
        <v>0</v>
      </c>
      <c r="R21" s="11">
        <f>SUM(üres!F63)</f>
        <v>0</v>
      </c>
      <c r="S21" s="108">
        <f>SUM(C21,G21,K21,O21)</f>
        <v>19462</v>
      </c>
      <c r="T21" s="108">
        <f>SUM(D21,H21,L21,P21)</f>
        <v>-15267</v>
      </c>
      <c r="U21" s="108">
        <f t="shared" si="0"/>
        <v>55781</v>
      </c>
      <c r="V21" s="12">
        <f>SUM(F21,J21,N21,R21)</f>
        <v>59976</v>
      </c>
    </row>
    <row r="22" spans="1:22" ht="18.75" x14ac:dyDescent="0.3">
      <c r="A22" s="1110" t="s">
        <v>11</v>
      </c>
      <c r="B22" s="1111"/>
      <c r="C22" s="29">
        <f>SUM(C14,C20,C21)</f>
        <v>499659</v>
      </c>
      <c r="D22" s="29">
        <f>SUM(D14,D20,D21)</f>
        <v>123323</v>
      </c>
      <c r="E22" s="29">
        <f>SUM(E14,E20,E21)</f>
        <v>72147</v>
      </c>
      <c r="F22" s="32">
        <f>SUM(F14,F21,F20)</f>
        <v>695129</v>
      </c>
      <c r="G22" s="29">
        <f>SUM(G14,G20,G21)</f>
        <v>63466</v>
      </c>
      <c r="H22" s="29">
        <f>SUM(H14,H20,H21)</f>
        <v>4823</v>
      </c>
      <c r="I22" s="29">
        <f>SUM(I14,I20,I21)</f>
        <v>1034</v>
      </c>
      <c r="J22" s="32">
        <f>SUM(J14,J21,J20)</f>
        <v>69323</v>
      </c>
      <c r="K22" s="29">
        <f>SUM(K14,K20,K21)</f>
        <v>95789</v>
      </c>
      <c r="L22" s="29">
        <f>SUM(L14,L20,L21)</f>
        <v>1727</v>
      </c>
      <c r="M22" s="29">
        <f>SUM(M14,M20,M21)</f>
        <v>4485</v>
      </c>
      <c r="N22" s="32">
        <f>SUM(N14,N21,N20)</f>
        <v>102001</v>
      </c>
      <c r="O22" s="29">
        <f>SUM(O14,O20,O21)</f>
        <v>0</v>
      </c>
      <c r="P22" s="29">
        <f>SUM(P14,P20,P21)</f>
        <v>0</v>
      </c>
      <c r="Q22" s="29">
        <f>SUM(Q14,Q20,Q21)</f>
        <v>0</v>
      </c>
      <c r="R22" s="32">
        <f>SUM(R14,R21,R20)</f>
        <v>0</v>
      </c>
      <c r="S22" s="29">
        <f>SUM(S14,S20,S21)</f>
        <v>658914</v>
      </c>
      <c r="T22" s="29">
        <f>SUM(T14,T20,T21)</f>
        <v>129873</v>
      </c>
      <c r="U22" s="29">
        <f>SUM(U14,U20,U21)</f>
        <v>77666</v>
      </c>
      <c r="V22" s="32">
        <f>SUM(V14,V21,V20)</f>
        <v>866453</v>
      </c>
    </row>
    <row r="23" spans="1:22" ht="18.75" x14ac:dyDescent="0.3">
      <c r="A23" s="4" t="s">
        <v>628</v>
      </c>
      <c r="B23" s="97" t="s">
        <v>630</v>
      </c>
      <c r="C23" s="8">
        <f>SUM('4. melléklet Önkormányzat'!C74)</f>
        <v>3853</v>
      </c>
      <c r="D23" s="9">
        <f>SUM('4. melléklet Önkormányzat'!D74)</f>
        <v>0</v>
      </c>
      <c r="E23" s="9">
        <f>SUM('4. melléklet Önkormányzat'!E74)</f>
        <v>0</v>
      </c>
      <c r="F23" s="111">
        <f>SUM('4. melléklet Önkormányzat'!G74)</f>
        <v>3853</v>
      </c>
      <c r="G23" s="28">
        <f>SUM('5. melléklet Önk.hivatal'!C75)</f>
        <v>0</v>
      </c>
      <c r="H23" s="28">
        <f>SUM('5. melléklet Önk.hivatal'!D75)</f>
        <v>0</v>
      </c>
      <c r="I23" s="28">
        <f>SUM('5. melléklet Önk.hivatal'!E75)</f>
        <v>0</v>
      </c>
      <c r="J23" s="111">
        <f>SUM('5. melléklet Önk.hivatal'!G75)</f>
        <v>0</v>
      </c>
      <c r="K23" s="28">
        <f>SUM('6. melléklet Óvoda'!C74)</f>
        <v>0</v>
      </c>
      <c r="L23" s="28">
        <f>SUM('6. melléklet Óvoda'!D74)</f>
        <v>0</v>
      </c>
      <c r="M23" s="28">
        <f>SUM('6. melléklet Óvoda'!E74)</f>
        <v>0</v>
      </c>
      <c r="N23" s="12">
        <f>SUM('6. melléklet Óvoda'!G74)</f>
        <v>0</v>
      </c>
      <c r="O23" s="28"/>
      <c r="P23" s="22"/>
      <c r="Q23" s="22"/>
      <c r="R23" s="12">
        <f>SUM(üres!F72)</f>
        <v>0</v>
      </c>
      <c r="S23" s="108">
        <f>SUM(C23,G23,K23,O23)</f>
        <v>3853</v>
      </c>
      <c r="T23" s="108">
        <f>SUM(D23,H23,L23,P23)</f>
        <v>0</v>
      </c>
      <c r="U23" s="108">
        <f t="shared" si="0"/>
        <v>0</v>
      </c>
      <c r="V23" s="12">
        <f>SUM(F23,J23,N23,R23)</f>
        <v>3853</v>
      </c>
    </row>
    <row r="24" spans="1:22" ht="18.75" x14ac:dyDescent="0.3">
      <c r="A24" s="4"/>
      <c r="B24" s="97"/>
      <c r="C24" s="8"/>
      <c r="D24" s="9"/>
      <c r="E24" s="9"/>
      <c r="F24" s="111"/>
      <c r="G24" s="28"/>
      <c r="H24" s="28"/>
      <c r="I24" s="28"/>
      <c r="J24" s="111"/>
      <c r="K24" s="28"/>
      <c r="L24" s="28"/>
      <c r="M24" s="28"/>
      <c r="N24" s="12"/>
      <c r="O24" s="28"/>
      <c r="P24" s="22"/>
      <c r="Q24" s="22"/>
      <c r="R24" s="12"/>
      <c r="S24" s="108"/>
      <c r="T24" s="108"/>
      <c r="U24" s="108"/>
      <c r="V24" s="12"/>
    </row>
    <row r="25" spans="1:22" ht="18.75" x14ac:dyDescent="0.3">
      <c r="A25" s="104" t="s">
        <v>215</v>
      </c>
      <c r="B25" s="105" t="s">
        <v>31</v>
      </c>
      <c r="C25" s="8">
        <f>SUM('4. melléklet Önkormányzat'!C75)</f>
        <v>145704</v>
      </c>
      <c r="D25" s="9">
        <f>SUM('4. melléklet Önkormányzat'!D75)</f>
        <v>3343</v>
      </c>
      <c r="E25" s="9">
        <f>SUM('4. melléklet Önkormányzat'!E75)</f>
        <v>123</v>
      </c>
      <c r="F25" s="111">
        <f>SUM('4. melléklet Önkormányzat'!G75)</f>
        <v>149170</v>
      </c>
      <c r="G25" s="28">
        <f>SUM(-'5. melléklet Önk.hivatal'!C127)</f>
        <v>-63386</v>
      </c>
      <c r="H25" s="28">
        <f>SUM(-'5. melléklet Önk.hivatal'!D127)</f>
        <v>-2312</v>
      </c>
      <c r="I25" s="28">
        <f>SUM(-'5. melléklet Önk.hivatal'!E127)</f>
        <v>1154</v>
      </c>
      <c r="J25" s="110">
        <f>SUM(-'5. melléklet Önk.hivatal'!G127)</f>
        <v>-64544</v>
      </c>
      <c r="K25" s="28">
        <f>SUM(-'6. melléklet Óvoda'!C128)</f>
        <v>-82318</v>
      </c>
      <c r="L25" s="28">
        <f>SUM(-'6. melléklet Óvoda'!D128)</f>
        <v>-1031</v>
      </c>
      <c r="M25" s="28">
        <f>SUM(-'6. melléklet Óvoda'!E128)</f>
        <v>-1277</v>
      </c>
      <c r="N25" s="110">
        <f>SUM(-'6. melléklet Óvoda'!G128)</f>
        <v>-84626</v>
      </c>
      <c r="O25" s="28"/>
      <c r="P25" s="28"/>
      <c r="Q25" s="28"/>
      <c r="R25" s="110"/>
      <c r="S25" s="108">
        <f>SUM(C25,G25,K25,O25)</f>
        <v>0</v>
      </c>
      <c r="T25" s="108">
        <f>SUM(D25,H25,L25,P25)</f>
        <v>0</v>
      </c>
      <c r="U25" s="108">
        <f t="shared" si="0"/>
        <v>0</v>
      </c>
      <c r="V25" s="12">
        <f>SUM(F25,J25,N25,R25)</f>
        <v>0</v>
      </c>
    </row>
    <row r="26" spans="1:22" ht="18.75" x14ac:dyDescent="0.3">
      <c r="A26" s="4" t="s">
        <v>229</v>
      </c>
      <c r="B26" s="97" t="s">
        <v>230</v>
      </c>
      <c r="C26" s="8">
        <f>SUM('4. melléklet Önkormányzat'!C76)</f>
        <v>0</v>
      </c>
      <c r="D26" s="9">
        <f>SUM('4. melléklet Önkormányzat'!E76)</f>
        <v>0</v>
      </c>
      <c r="E26" s="9">
        <f>SUM('4. melléklet Önkormányzat'!F76)</f>
        <v>0</v>
      </c>
      <c r="F26" s="111">
        <f>SUM('4. melléklet Önkormányzat'!G76)</f>
        <v>0</v>
      </c>
      <c r="G26" s="28">
        <f>SUM('5. melléklet Önk.hivatal'!C77)</f>
        <v>0</v>
      </c>
      <c r="H26" s="28">
        <f>SUM('5. melléklet Önk.hivatal'!D77)</f>
        <v>0</v>
      </c>
      <c r="I26" s="28">
        <f>SUM('5. melléklet Önk.hivatal'!E77)</f>
        <v>0</v>
      </c>
      <c r="J26" s="111">
        <f>SUM('5. melléklet Önk.hivatal'!G77)</f>
        <v>0</v>
      </c>
      <c r="K26" s="28">
        <f>SUM('6. melléklet Óvoda'!C76)</f>
        <v>0</v>
      </c>
      <c r="L26" s="28">
        <f>SUM('6. melléklet Óvoda'!D76)</f>
        <v>0</v>
      </c>
      <c r="M26" s="28">
        <f>SUM('6. melléklet Óvoda'!E76)</f>
        <v>0</v>
      </c>
      <c r="N26" s="12">
        <f>SUM('6. melléklet Óvoda'!G76)</f>
        <v>0</v>
      </c>
      <c r="O26" s="28"/>
      <c r="P26" s="22"/>
      <c r="Q26" s="22"/>
      <c r="R26" s="12">
        <f>SUM(üres!F74)</f>
        <v>0</v>
      </c>
      <c r="S26" s="108">
        <f>SUM(C26,G26,K26,O26)</f>
        <v>0</v>
      </c>
      <c r="T26" s="108">
        <f>SUM(D26,H26,L26,P26)</f>
        <v>0</v>
      </c>
      <c r="U26" s="108">
        <f>SUM(E26,I26,M26,Q26)</f>
        <v>0</v>
      </c>
      <c r="V26" s="12">
        <f>SUM(F26,J26,N26,R26)</f>
        <v>0</v>
      </c>
    </row>
    <row r="27" spans="1:22" ht="18.75" x14ac:dyDescent="0.3">
      <c r="A27" s="1110" t="s">
        <v>301</v>
      </c>
      <c r="B27" s="1111"/>
      <c r="C27" s="29">
        <f t="shared" ref="C27:V27" si="6">SUM(C22:C26)</f>
        <v>649216</v>
      </c>
      <c r="D27" s="31">
        <f t="shared" si="6"/>
        <v>126666</v>
      </c>
      <c r="E27" s="31">
        <f t="shared" si="6"/>
        <v>72270</v>
      </c>
      <c r="F27" s="524">
        <f t="shared" si="6"/>
        <v>848152</v>
      </c>
      <c r="G27" s="31">
        <f t="shared" si="6"/>
        <v>80</v>
      </c>
      <c r="H27" s="31">
        <f t="shared" si="6"/>
        <v>2511</v>
      </c>
      <c r="I27" s="31">
        <f t="shared" si="6"/>
        <v>2188</v>
      </c>
      <c r="J27" s="524">
        <f t="shared" si="6"/>
        <v>4779</v>
      </c>
      <c r="K27" s="31">
        <f t="shared" si="6"/>
        <v>13471</v>
      </c>
      <c r="L27" s="31">
        <f t="shared" si="6"/>
        <v>696</v>
      </c>
      <c r="M27" s="31">
        <f t="shared" si="6"/>
        <v>3208</v>
      </c>
      <c r="N27" s="524">
        <f t="shared" si="6"/>
        <v>17375</v>
      </c>
      <c r="O27" s="31">
        <f t="shared" si="6"/>
        <v>0</v>
      </c>
      <c r="P27" s="31">
        <f t="shared" si="6"/>
        <v>0</v>
      </c>
      <c r="Q27" s="31">
        <f t="shared" si="6"/>
        <v>0</v>
      </c>
      <c r="R27" s="524">
        <f t="shared" si="6"/>
        <v>0</v>
      </c>
      <c r="S27" s="31">
        <f t="shared" si="6"/>
        <v>662767</v>
      </c>
      <c r="T27" s="31">
        <f t="shared" si="6"/>
        <v>129873</v>
      </c>
      <c r="U27" s="31">
        <f t="shared" si="6"/>
        <v>77666</v>
      </c>
      <c r="V27" s="32">
        <f t="shared" si="6"/>
        <v>870306</v>
      </c>
    </row>
    <row r="28" spans="1:22" ht="15" x14ac:dyDescent="0.25">
      <c r="A28" s="106"/>
    </row>
    <row r="29" spans="1:22" ht="15" x14ac:dyDescent="0.25">
      <c r="A29" s="106"/>
    </row>
    <row r="30" spans="1:22" ht="18.75" x14ac:dyDescent="0.3">
      <c r="A30" s="1108" t="s">
        <v>58</v>
      </c>
      <c r="B30" s="1109"/>
      <c r="C30" s="11">
        <f>SUM('4. melléklet Önkormányzat'!C139)</f>
        <v>0</v>
      </c>
      <c r="D30" s="11">
        <f>SUM('4. melléklet Önkormányzat'!E139)</f>
        <v>0</v>
      </c>
      <c r="E30" s="11">
        <f>SUM('4. melléklet Önkormányzat'!F139)</f>
        <v>0</v>
      </c>
      <c r="F30" s="281">
        <f>SUM('4. melléklet Önkormányzat'!G139)</f>
        <v>0</v>
      </c>
      <c r="G30" s="11">
        <f>SUM('5. melléklet Önk.hivatal'!C131)</f>
        <v>0</v>
      </c>
      <c r="H30" s="11">
        <f>SUM('5. melléklet Önk.hivatal'!E131)</f>
        <v>0</v>
      </c>
      <c r="I30" s="11"/>
      <c r="J30" s="281">
        <f>SUM('5. melléklet Önk.hivatal'!G131)</f>
        <v>0</v>
      </c>
      <c r="K30" s="11">
        <f>SUM('6. melléklet Óvoda'!C132)</f>
        <v>0</v>
      </c>
      <c r="L30" s="11">
        <f>SUM('6. melléklet Óvoda'!E132)</f>
        <v>0</v>
      </c>
      <c r="M30" s="11">
        <f>SUM('6. melléklet Óvoda'!F132)</f>
        <v>0</v>
      </c>
      <c r="N30" s="281">
        <f>SUM('6. melléklet Óvoda'!G132)</f>
        <v>0</v>
      </c>
      <c r="O30" s="11">
        <f>SUM(üres!C128)</f>
        <v>0</v>
      </c>
      <c r="P30" s="11">
        <f>SUM(üres!D128)</f>
        <v>0</v>
      </c>
      <c r="Q30" s="11"/>
      <c r="R30" s="281">
        <f>SUM(üres!F128)</f>
        <v>0</v>
      </c>
      <c r="S30" s="112">
        <f>SUM(C30,G30,K30,O30)</f>
        <v>0</v>
      </c>
      <c r="T30" s="112">
        <f>SUM(D30,H30,L30,P30)</f>
        <v>0</v>
      </c>
      <c r="U30" s="110">
        <f>SUM(E30,I30,M30,Q30)</f>
        <v>0</v>
      </c>
      <c r="V30" s="280">
        <f>SUM(F30,J30,N30,R30)</f>
        <v>0</v>
      </c>
    </row>
  </sheetData>
  <mergeCells count="17">
    <mergeCell ref="A3:A5"/>
    <mergeCell ref="A30:B30"/>
    <mergeCell ref="A27:B27"/>
    <mergeCell ref="A22:B22"/>
    <mergeCell ref="A14:B14"/>
    <mergeCell ref="A20:B20"/>
    <mergeCell ref="B3:B5"/>
    <mergeCell ref="D4:E4"/>
    <mergeCell ref="H4:I4"/>
    <mergeCell ref="L4:M4"/>
    <mergeCell ref="P4:Q4"/>
    <mergeCell ref="T4:U4"/>
    <mergeCell ref="S3:V3"/>
    <mergeCell ref="K3:N3"/>
    <mergeCell ref="C3:F3"/>
    <mergeCell ref="G3:J3"/>
    <mergeCell ref="O3:R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&amp;L&amp;"Times,Félkövér"&amp;14Rajka Község Önkormányzata&amp;C&amp;"Times,Félkövér"&amp;14Kiadások kiemelt előirányzatonként és költségvetési szervenként 2015.&amp;R&amp;"Times,Normál"&amp;12 11. számú melléklet
Adatok: e Ft-ban</oddHeader>
  </headerFooter>
  <colBreaks count="1" manualBreakCount="1">
    <brk id="10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0"/>
  <dimension ref="A1:L128"/>
  <sheetViews>
    <sheetView topLeftCell="A63" zoomScaleNormal="100" workbookViewId="0">
      <selection activeCell="A76" sqref="A76:B76"/>
    </sheetView>
  </sheetViews>
  <sheetFormatPr defaultRowHeight="12.75" x14ac:dyDescent="0.2"/>
  <cols>
    <col min="1" max="1" width="5.42578125" customWidth="1"/>
    <col min="2" max="2" width="58.28515625" customWidth="1"/>
    <col min="3" max="3" width="14.85546875" customWidth="1"/>
    <col min="4" max="4" width="17.42578125" customWidth="1"/>
    <col min="5" max="5" width="15.85546875" customWidth="1"/>
    <col min="6" max="6" width="20" customWidth="1"/>
    <col min="7" max="7" width="10" customWidth="1"/>
    <col min="10" max="10" width="12" customWidth="1"/>
    <col min="11" max="11" width="11" bestFit="1" customWidth="1"/>
    <col min="12" max="12" width="11.140625" bestFit="1" customWidth="1"/>
  </cols>
  <sheetData>
    <row r="1" spans="1:7" ht="18" customHeight="1" x14ac:dyDescent="0.3">
      <c r="A1" s="1002" t="s">
        <v>200</v>
      </c>
      <c r="B1" s="399"/>
      <c r="C1" s="1005" t="s">
        <v>467</v>
      </c>
      <c r="D1" s="1006"/>
      <c r="E1" s="1006"/>
      <c r="F1" s="1007"/>
      <c r="G1" s="428" t="s">
        <v>52</v>
      </c>
    </row>
    <row r="2" spans="1:7" ht="18" customHeight="1" x14ac:dyDescent="0.3">
      <c r="A2" s="1003"/>
      <c r="B2" s="101"/>
      <c r="C2" s="1008"/>
      <c r="D2" s="1009"/>
      <c r="E2" s="1009"/>
      <c r="F2" s="1010"/>
      <c r="G2" s="429" t="s">
        <v>55</v>
      </c>
    </row>
    <row r="3" spans="1:7" ht="18" customHeight="1" x14ac:dyDescent="0.3">
      <c r="A3" s="1003"/>
      <c r="B3" s="207"/>
      <c r="C3" s="578" t="s">
        <v>602</v>
      </c>
      <c r="D3" s="1117" t="s">
        <v>603</v>
      </c>
      <c r="E3" s="1117"/>
      <c r="F3" s="574" t="s">
        <v>605</v>
      </c>
      <c r="G3" s="429" t="s">
        <v>56</v>
      </c>
    </row>
    <row r="4" spans="1:7" ht="18" customHeight="1" x14ac:dyDescent="0.3">
      <c r="A4" s="1004"/>
      <c r="B4" s="103"/>
      <c r="C4" s="579" t="s">
        <v>606</v>
      </c>
      <c r="D4" s="601" t="s">
        <v>604</v>
      </c>
      <c r="E4" s="601" t="s">
        <v>629</v>
      </c>
      <c r="F4" s="573" t="s">
        <v>606</v>
      </c>
      <c r="G4" s="430" t="s">
        <v>57</v>
      </c>
    </row>
    <row r="5" spans="1:7" ht="18.75" x14ac:dyDescent="0.3">
      <c r="A5" s="400" t="s">
        <v>60</v>
      </c>
      <c r="B5" s="35" t="s">
        <v>61</v>
      </c>
      <c r="C5" s="208"/>
      <c r="D5" s="208"/>
      <c r="E5" s="319"/>
      <c r="F5" s="210">
        <f>SUM(C5:E5)</f>
        <v>0</v>
      </c>
      <c r="G5" s="401"/>
    </row>
    <row r="6" spans="1:7" ht="18.75" x14ac:dyDescent="0.3">
      <c r="A6" s="400" t="s">
        <v>62</v>
      </c>
      <c r="B6" s="35" t="s">
        <v>63</v>
      </c>
      <c r="C6" s="208"/>
      <c r="D6" s="208"/>
      <c r="E6" s="319"/>
      <c r="F6" s="210">
        <f t="shared" ref="F6:F69" si="0">SUM(C6:E6)</f>
        <v>0</v>
      </c>
      <c r="G6" s="401"/>
    </row>
    <row r="7" spans="1:7" ht="18.75" x14ac:dyDescent="0.3">
      <c r="A7" s="400" t="s">
        <v>64</v>
      </c>
      <c r="B7" s="35" t="s">
        <v>65</v>
      </c>
      <c r="C7" s="208"/>
      <c r="D7" s="208"/>
      <c r="E7" s="319"/>
      <c r="F7" s="210">
        <f t="shared" si="0"/>
        <v>0</v>
      </c>
      <c r="G7" s="401"/>
    </row>
    <row r="8" spans="1:7" ht="18.75" x14ac:dyDescent="0.3">
      <c r="A8" s="400" t="s">
        <v>66</v>
      </c>
      <c r="B8" s="35" t="s">
        <v>67</v>
      </c>
      <c r="C8" s="208"/>
      <c r="D8" s="208"/>
      <c r="E8" s="319"/>
      <c r="F8" s="210">
        <f t="shared" si="0"/>
        <v>0</v>
      </c>
      <c r="G8" s="401"/>
    </row>
    <row r="9" spans="1:7" ht="18.75" x14ac:dyDescent="0.3">
      <c r="A9" s="400" t="s">
        <v>68</v>
      </c>
      <c r="B9" s="35" t="s">
        <v>69</v>
      </c>
      <c r="C9" s="208"/>
      <c r="D9" s="208"/>
      <c r="E9" s="319"/>
      <c r="F9" s="210">
        <f t="shared" si="0"/>
        <v>0</v>
      </c>
      <c r="G9" s="401"/>
    </row>
    <row r="10" spans="1:7" ht="18.75" x14ac:dyDescent="0.3">
      <c r="A10" s="400" t="s">
        <v>70</v>
      </c>
      <c r="B10" s="35" t="s">
        <v>71</v>
      </c>
      <c r="C10" s="208"/>
      <c r="D10" s="208"/>
      <c r="E10" s="319"/>
      <c r="F10" s="210">
        <f t="shared" si="0"/>
        <v>0</v>
      </c>
      <c r="G10" s="401"/>
    </row>
    <row r="11" spans="1:7" ht="18.75" x14ac:dyDescent="0.3">
      <c r="A11" s="400" t="s">
        <v>72</v>
      </c>
      <c r="B11" s="35" t="s">
        <v>73</v>
      </c>
      <c r="C11" s="208"/>
      <c r="D11" s="208"/>
      <c r="E11" s="319"/>
      <c r="F11" s="210">
        <f t="shared" si="0"/>
        <v>0</v>
      </c>
      <c r="G11" s="401"/>
    </row>
    <row r="12" spans="1:7" ht="18.75" x14ac:dyDescent="0.3">
      <c r="A12" s="400" t="s">
        <v>74</v>
      </c>
      <c r="B12" s="35" t="s">
        <v>75</v>
      </c>
      <c r="C12" s="208"/>
      <c r="D12" s="208"/>
      <c r="E12" s="319"/>
      <c r="F12" s="210">
        <f t="shared" si="0"/>
        <v>0</v>
      </c>
      <c r="G12" s="401"/>
    </row>
    <row r="13" spans="1:7" ht="18.75" x14ac:dyDescent="0.3">
      <c r="A13" s="400" t="s">
        <v>76</v>
      </c>
      <c r="B13" s="35" t="s">
        <v>77</v>
      </c>
      <c r="C13" s="208"/>
      <c r="D13" s="208"/>
      <c r="E13" s="319"/>
      <c r="F13" s="210">
        <f t="shared" si="0"/>
        <v>0</v>
      </c>
      <c r="G13" s="401"/>
    </row>
    <row r="14" spans="1:7" ht="18.75" x14ac:dyDescent="0.3">
      <c r="A14" s="400" t="s">
        <v>78</v>
      </c>
      <c r="B14" s="35" t="s">
        <v>112</v>
      </c>
      <c r="C14" s="208"/>
      <c r="D14" s="208"/>
      <c r="E14" s="319"/>
      <c r="F14" s="210">
        <f t="shared" si="0"/>
        <v>0</v>
      </c>
      <c r="G14" s="401"/>
    </row>
    <row r="15" spans="1:7" ht="15.75" x14ac:dyDescent="0.25">
      <c r="A15" s="402" t="s">
        <v>85</v>
      </c>
      <c r="B15" s="80" t="s">
        <v>84</v>
      </c>
      <c r="C15" s="211">
        <f>SUM(C5:C14)</f>
        <v>0</v>
      </c>
      <c r="D15" s="211">
        <f>SUM(D5:D14)</f>
        <v>0</v>
      </c>
      <c r="E15" s="330">
        <f>SUM(E5:E14)</f>
        <v>0</v>
      </c>
      <c r="F15" s="330">
        <f>SUM(F5:F14)</f>
        <v>0</v>
      </c>
      <c r="G15" s="403">
        <f>SUM(G5:G14)</f>
        <v>0</v>
      </c>
    </row>
    <row r="16" spans="1:7" ht="18.75" x14ac:dyDescent="0.3">
      <c r="A16" s="400" t="s">
        <v>79</v>
      </c>
      <c r="B16" s="35" t="s">
        <v>82</v>
      </c>
      <c r="C16" s="208"/>
      <c r="D16" s="208"/>
      <c r="E16" s="319"/>
      <c r="F16" s="210">
        <f t="shared" si="0"/>
        <v>0</v>
      </c>
      <c r="G16" s="404"/>
    </row>
    <row r="17" spans="1:8" ht="18.75" x14ac:dyDescent="0.3">
      <c r="A17" s="400" t="s">
        <v>80</v>
      </c>
      <c r="B17" s="35" t="s">
        <v>83</v>
      </c>
      <c r="C17" s="208"/>
      <c r="D17" s="208"/>
      <c r="E17" s="319"/>
      <c r="F17" s="210">
        <f t="shared" si="0"/>
        <v>0</v>
      </c>
      <c r="G17" s="404"/>
    </row>
    <row r="18" spans="1:8" ht="18.75" x14ac:dyDescent="0.3">
      <c r="A18" s="400" t="s">
        <v>81</v>
      </c>
      <c r="B18" s="35" t="s">
        <v>502</v>
      </c>
      <c r="C18" s="208"/>
      <c r="D18" s="208"/>
      <c r="E18" s="319"/>
      <c r="F18" s="210">
        <f t="shared" si="0"/>
        <v>0</v>
      </c>
      <c r="G18" s="404"/>
      <c r="H18" s="299"/>
    </row>
    <row r="19" spans="1:8" ht="15.75" x14ac:dyDescent="0.25">
      <c r="A19" s="402" t="s">
        <v>86</v>
      </c>
      <c r="B19" s="80" t="s">
        <v>27</v>
      </c>
      <c r="C19" s="211">
        <f>SUM(C16:C18)</f>
        <v>0</v>
      </c>
      <c r="D19" s="211">
        <f>SUM(D16:D18)</f>
        <v>0</v>
      </c>
      <c r="E19" s="330">
        <f>SUM(E16:E18)</f>
        <v>0</v>
      </c>
      <c r="F19" s="330">
        <f t="shared" ref="F19:G19" si="1">SUM(F16:F18)</f>
        <v>0</v>
      </c>
      <c r="G19" s="330">
        <f t="shared" si="1"/>
        <v>0</v>
      </c>
    </row>
    <row r="20" spans="1:8" ht="18.75" x14ac:dyDescent="0.3">
      <c r="A20" s="406" t="s">
        <v>87</v>
      </c>
      <c r="B20" s="314" t="s">
        <v>94</v>
      </c>
      <c r="C20" s="315">
        <f>SUM(C15,C19)</f>
        <v>0</v>
      </c>
      <c r="D20" s="315">
        <f>SUM(D15,D19)</f>
        <v>0</v>
      </c>
      <c r="E20" s="315">
        <f>SUM(E15,E19)</f>
        <v>0</v>
      </c>
      <c r="F20" s="315">
        <f t="shared" ref="F20:G20" si="2">SUM(F15,F19)</f>
        <v>0</v>
      </c>
      <c r="G20" s="315">
        <f t="shared" si="2"/>
        <v>0</v>
      </c>
    </row>
    <row r="21" spans="1:8" ht="18.75" x14ac:dyDescent="0.3">
      <c r="A21" s="400" t="s">
        <v>88</v>
      </c>
      <c r="B21" s="38" t="s">
        <v>28</v>
      </c>
      <c r="C21" s="208"/>
      <c r="D21" s="208"/>
      <c r="E21" s="319"/>
      <c r="F21" s="210">
        <f t="shared" si="0"/>
        <v>0</v>
      </c>
      <c r="G21" s="401"/>
    </row>
    <row r="22" spans="1:8" ht="18.75" x14ac:dyDescent="0.3">
      <c r="A22" s="400" t="s">
        <v>89</v>
      </c>
      <c r="B22" s="38" t="s">
        <v>29</v>
      </c>
      <c r="C22" s="208"/>
      <c r="D22" s="208"/>
      <c r="E22" s="319"/>
      <c r="F22" s="210">
        <f t="shared" si="0"/>
        <v>0</v>
      </c>
      <c r="G22" s="401"/>
    </row>
    <row r="23" spans="1:8" ht="18.75" x14ac:dyDescent="0.3">
      <c r="A23" s="400" t="s">
        <v>90</v>
      </c>
      <c r="B23" s="38" t="s">
        <v>23</v>
      </c>
      <c r="C23" s="208"/>
      <c r="D23" s="208"/>
      <c r="E23" s="319"/>
      <c r="F23" s="210">
        <f t="shared" si="0"/>
        <v>0</v>
      </c>
      <c r="G23" s="401"/>
    </row>
    <row r="24" spans="1:8" ht="18.75" x14ac:dyDescent="0.3">
      <c r="A24" s="400" t="s">
        <v>91</v>
      </c>
      <c r="B24" s="38" t="s">
        <v>26</v>
      </c>
      <c r="C24" s="209"/>
      <c r="D24" s="208"/>
      <c r="E24" s="319"/>
      <c r="F24" s="210">
        <f t="shared" si="0"/>
        <v>0</v>
      </c>
      <c r="G24" s="401"/>
    </row>
    <row r="25" spans="1:8" ht="18.75" x14ac:dyDescent="0.3">
      <c r="A25" s="408" t="s">
        <v>92</v>
      </c>
      <c r="B25" s="318" t="s">
        <v>93</v>
      </c>
      <c r="C25" s="316">
        <f>SUM(C21:C24)</f>
        <v>0</v>
      </c>
      <c r="D25" s="316">
        <f>SUM(D21:D24)</f>
        <v>0</v>
      </c>
      <c r="E25" s="331">
        <f>SUM(E21:E24)</f>
        <v>0</v>
      </c>
      <c r="F25" s="331">
        <f>SUM(F21:F24)</f>
        <v>0</v>
      </c>
      <c r="G25" s="409">
        <f>SUM(G21:G24)</f>
        <v>0</v>
      </c>
    </row>
    <row r="26" spans="1:8" ht="18.75" x14ac:dyDescent="0.3">
      <c r="A26" s="400" t="s">
        <v>96</v>
      </c>
      <c r="B26" s="38" t="s">
        <v>38</v>
      </c>
      <c r="C26" s="208"/>
      <c r="D26" s="208"/>
      <c r="E26" s="208"/>
      <c r="F26" s="210">
        <f t="shared" si="0"/>
        <v>0</v>
      </c>
      <c r="G26" s="401"/>
    </row>
    <row r="27" spans="1:8" ht="18.75" x14ac:dyDescent="0.3">
      <c r="A27" s="400" t="s">
        <v>97</v>
      </c>
      <c r="B27" s="35" t="s">
        <v>98</v>
      </c>
      <c r="C27" s="208"/>
      <c r="D27" s="208"/>
      <c r="E27" s="319"/>
      <c r="F27" s="210">
        <f t="shared" si="0"/>
        <v>0</v>
      </c>
      <c r="G27" s="401"/>
    </row>
    <row r="28" spans="1:8" ht="18.75" x14ac:dyDescent="0.3">
      <c r="A28" s="410" t="s">
        <v>99</v>
      </c>
      <c r="B28" s="39" t="s">
        <v>100</v>
      </c>
      <c r="C28" s="209">
        <f>SUM(C26:C27)</f>
        <v>0</v>
      </c>
      <c r="D28" s="209">
        <f>SUM(D26:D27)</f>
        <v>0</v>
      </c>
      <c r="E28" s="332">
        <f>SUM(E26:E27)</f>
        <v>0</v>
      </c>
      <c r="F28" s="210">
        <f t="shared" si="0"/>
        <v>0</v>
      </c>
      <c r="G28" s="404">
        <f>SUM(G26:G27)</f>
        <v>0</v>
      </c>
    </row>
    <row r="29" spans="1:8" ht="18.75" x14ac:dyDescent="0.3">
      <c r="A29" s="400" t="s">
        <v>104</v>
      </c>
      <c r="B29" s="35" t="s">
        <v>24</v>
      </c>
      <c r="C29" s="208"/>
      <c r="D29" s="208"/>
      <c r="E29" s="208"/>
      <c r="F29" s="210">
        <f t="shared" si="0"/>
        <v>0</v>
      </c>
      <c r="G29" s="401"/>
    </row>
    <row r="30" spans="1:8" ht="18.75" x14ac:dyDescent="0.3">
      <c r="A30" s="400" t="s">
        <v>105</v>
      </c>
      <c r="B30" s="35" t="s">
        <v>101</v>
      </c>
      <c r="C30" s="208"/>
      <c r="D30" s="208"/>
      <c r="E30" s="319"/>
      <c r="F30" s="210">
        <f t="shared" si="0"/>
        <v>0</v>
      </c>
      <c r="G30" s="401"/>
    </row>
    <row r="31" spans="1:8" ht="18.75" x14ac:dyDescent="0.3">
      <c r="A31" s="400" t="s">
        <v>106</v>
      </c>
      <c r="B31" s="35" t="s">
        <v>102</v>
      </c>
      <c r="C31" s="208"/>
      <c r="D31" s="208"/>
      <c r="E31" s="208"/>
      <c r="F31" s="210">
        <f t="shared" si="0"/>
        <v>0</v>
      </c>
      <c r="G31" s="401"/>
    </row>
    <row r="32" spans="1:8" ht="18.75" x14ac:dyDescent="0.3">
      <c r="A32" s="400" t="s">
        <v>107</v>
      </c>
      <c r="B32" s="35" t="s">
        <v>25</v>
      </c>
      <c r="C32" s="208"/>
      <c r="D32" s="208"/>
      <c r="E32" s="208"/>
      <c r="F32" s="210">
        <f t="shared" si="0"/>
        <v>0</v>
      </c>
      <c r="G32" s="401"/>
    </row>
    <row r="33" spans="1:12" ht="18.75" x14ac:dyDescent="0.3">
      <c r="A33" s="400" t="s">
        <v>108</v>
      </c>
      <c r="B33" s="38" t="s">
        <v>30</v>
      </c>
      <c r="C33" s="208"/>
      <c r="D33" s="208"/>
      <c r="E33" s="208"/>
      <c r="F33" s="210">
        <f t="shared" si="0"/>
        <v>0</v>
      </c>
      <c r="G33" s="401"/>
    </row>
    <row r="34" spans="1:12" ht="18.75" x14ac:dyDescent="0.3">
      <c r="A34" s="400" t="s">
        <v>109</v>
      </c>
      <c r="B34" s="35" t="s">
        <v>103</v>
      </c>
      <c r="C34" s="208"/>
      <c r="D34" s="208"/>
      <c r="E34" s="319"/>
      <c r="F34" s="210">
        <f t="shared" si="0"/>
        <v>0</v>
      </c>
      <c r="G34" s="401"/>
    </row>
    <row r="35" spans="1:12" ht="18.75" x14ac:dyDescent="0.3">
      <c r="A35" s="400" t="s">
        <v>110</v>
      </c>
      <c r="B35" s="37" t="s">
        <v>111</v>
      </c>
      <c r="C35" s="209">
        <f>SUM(C29:C34)</f>
        <v>0</v>
      </c>
      <c r="D35" s="209">
        <f>SUM(D29:D34)</f>
        <v>0</v>
      </c>
      <c r="E35" s="332">
        <f>SUM(E29:E34)</f>
        <v>0</v>
      </c>
      <c r="F35" s="210">
        <f t="shared" si="0"/>
        <v>0</v>
      </c>
      <c r="G35" s="404">
        <f>SUM(G29:G34)</f>
        <v>0</v>
      </c>
    </row>
    <row r="36" spans="1:12" ht="15.75" x14ac:dyDescent="0.25">
      <c r="A36" s="411" t="s">
        <v>95</v>
      </c>
      <c r="B36" s="80" t="s">
        <v>113</v>
      </c>
      <c r="C36" s="214">
        <f>SUM(C35,C28)</f>
        <v>0</v>
      </c>
      <c r="D36" s="214">
        <f>SUM(D35,D28)</f>
        <v>0</v>
      </c>
      <c r="E36" s="214">
        <f>SUM(E35,E28)</f>
        <v>0</v>
      </c>
      <c r="F36" s="214">
        <f>SUM(F35,F28)</f>
        <v>0</v>
      </c>
      <c r="G36" s="405">
        <f>SUM(G35,G28)</f>
        <v>0</v>
      </c>
    </row>
    <row r="37" spans="1:12" ht="18.75" x14ac:dyDescent="0.3">
      <c r="A37" s="400" t="s">
        <v>114</v>
      </c>
      <c r="B37" s="35" t="s">
        <v>115</v>
      </c>
      <c r="C37" s="208"/>
      <c r="D37" s="208"/>
      <c r="E37" s="319"/>
      <c r="F37" s="210">
        <f t="shared" si="0"/>
        <v>0</v>
      </c>
      <c r="G37" s="401"/>
      <c r="K37" s="510" t="s">
        <v>487</v>
      </c>
      <c r="L37" s="510" t="s">
        <v>473</v>
      </c>
    </row>
    <row r="38" spans="1:12" ht="18.75" x14ac:dyDescent="0.3">
      <c r="A38" s="400" t="s">
        <v>116</v>
      </c>
      <c r="B38" s="35" t="s">
        <v>342</v>
      </c>
      <c r="C38" s="208"/>
      <c r="D38" s="208"/>
      <c r="E38" s="319"/>
      <c r="F38" s="210">
        <f t="shared" si="0"/>
        <v>0</v>
      </c>
      <c r="G38" s="401"/>
      <c r="I38" s="501"/>
      <c r="K38" s="228"/>
      <c r="L38" s="228"/>
    </row>
    <row r="39" spans="1:12" ht="14.25" x14ac:dyDescent="0.2">
      <c r="A39" s="411" t="s">
        <v>117</v>
      </c>
      <c r="B39" s="74" t="s">
        <v>118</v>
      </c>
      <c r="C39" s="212">
        <f>SUM(C37:C38)</f>
        <v>0</v>
      </c>
      <c r="D39" s="212">
        <f>SUM(D37:D38)</f>
        <v>0</v>
      </c>
      <c r="E39" s="212">
        <f>SUM(E37:E38)</f>
        <v>0</v>
      </c>
      <c r="F39" s="212">
        <f>SUM(F37:F38)</f>
        <v>0</v>
      </c>
      <c r="G39" s="405">
        <f>SUM(G37:G38)</f>
        <v>0</v>
      </c>
      <c r="I39" s="354"/>
      <c r="J39" s="354" t="s">
        <v>391</v>
      </c>
      <c r="K39" s="506"/>
      <c r="L39" s="506"/>
    </row>
    <row r="40" spans="1:12" ht="18.75" x14ac:dyDescent="0.3">
      <c r="A40" s="400" t="s">
        <v>119</v>
      </c>
      <c r="B40" s="35" t="s">
        <v>343</v>
      </c>
      <c r="C40" s="208"/>
      <c r="D40" s="208"/>
      <c r="E40" s="319"/>
      <c r="F40" s="210">
        <f t="shared" si="0"/>
        <v>0</v>
      </c>
      <c r="G40" s="401"/>
      <c r="I40" s="354"/>
      <c r="J40" s="354" t="s">
        <v>392</v>
      </c>
      <c r="K40" s="511"/>
      <c r="L40" s="511"/>
    </row>
    <row r="41" spans="1:12" ht="18.75" x14ac:dyDescent="0.3">
      <c r="A41" s="400" t="s">
        <v>130</v>
      </c>
      <c r="B41" s="35" t="s">
        <v>131</v>
      </c>
      <c r="C41" s="208"/>
      <c r="D41" s="208"/>
      <c r="E41" s="319"/>
      <c r="F41" s="210">
        <f t="shared" si="0"/>
        <v>0</v>
      </c>
      <c r="G41" s="401"/>
      <c r="I41" s="515"/>
      <c r="J41" s="354" t="s">
        <v>393</v>
      </c>
      <c r="K41" s="511"/>
      <c r="L41" s="511"/>
    </row>
    <row r="42" spans="1:12" ht="18.75" x14ac:dyDescent="0.3">
      <c r="A42" s="400" t="s">
        <v>120</v>
      </c>
      <c r="B42" s="35" t="s">
        <v>121</v>
      </c>
      <c r="C42" s="208"/>
      <c r="D42" s="208"/>
      <c r="E42" s="319"/>
      <c r="F42" s="210">
        <f t="shared" si="0"/>
        <v>0</v>
      </c>
      <c r="G42" s="401"/>
      <c r="I42" s="516" t="s">
        <v>119</v>
      </c>
      <c r="J42" s="356" t="s">
        <v>491</v>
      </c>
      <c r="K42" s="364">
        <f>SUM(K39:K41)</f>
        <v>0</v>
      </c>
      <c r="L42" s="512">
        <f>SUM(L39:L41)</f>
        <v>0</v>
      </c>
    </row>
    <row r="43" spans="1:12" ht="18.75" x14ac:dyDescent="0.3">
      <c r="A43" s="400" t="s">
        <v>122</v>
      </c>
      <c r="B43" s="35" t="s">
        <v>123</v>
      </c>
      <c r="C43" s="208"/>
      <c r="D43" s="208"/>
      <c r="E43" s="319"/>
      <c r="F43" s="210">
        <f t="shared" si="0"/>
        <v>0</v>
      </c>
      <c r="G43" s="401"/>
      <c r="I43" s="240"/>
      <c r="J43" s="226" t="s">
        <v>555</v>
      </c>
      <c r="K43" s="227"/>
      <c r="L43" s="227"/>
    </row>
    <row r="44" spans="1:12" ht="18.75" x14ac:dyDescent="0.3">
      <c r="A44" s="400" t="s">
        <v>124</v>
      </c>
      <c r="B44" s="35" t="s">
        <v>125</v>
      </c>
      <c r="C44" s="208"/>
      <c r="D44" s="208"/>
      <c r="E44" s="319"/>
      <c r="F44" s="210">
        <f t="shared" si="0"/>
        <v>0</v>
      </c>
      <c r="G44" s="401"/>
      <c r="I44" s="240"/>
      <c r="J44" s="502" t="s">
        <v>563</v>
      </c>
      <c r="K44" s="227"/>
      <c r="L44" s="227"/>
    </row>
    <row r="45" spans="1:12" ht="18.75" x14ac:dyDescent="0.3">
      <c r="A45" s="400" t="s">
        <v>126</v>
      </c>
      <c r="B45" s="35" t="s">
        <v>362</v>
      </c>
      <c r="C45" s="208"/>
      <c r="D45" s="208"/>
      <c r="E45" s="319"/>
      <c r="F45" s="210">
        <f t="shared" si="0"/>
        <v>0</v>
      </c>
      <c r="G45" s="401"/>
      <c r="I45" s="517"/>
      <c r="J45" s="226" t="s">
        <v>556</v>
      </c>
      <c r="K45" s="227"/>
      <c r="L45" s="227"/>
    </row>
    <row r="46" spans="1:12" ht="18.75" x14ac:dyDescent="0.3">
      <c r="A46" s="400" t="s">
        <v>127</v>
      </c>
      <c r="B46" s="35" t="s">
        <v>365</v>
      </c>
      <c r="C46" s="208"/>
      <c r="D46" s="208"/>
      <c r="E46" s="319"/>
      <c r="F46" s="210">
        <f t="shared" si="0"/>
        <v>0</v>
      </c>
      <c r="G46" s="401"/>
      <c r="I46" s="518"/>
      <c r="J46" t="s">
        <v>549</v>
      </c>
      <c r="K46" s="227"/>
      <c r="L46" s="227"/>
    </row>
    <row r="47" spans="1:12" ht="15.75" x14ac:dyDescent="0.25">
      <c r="A47" s="411" t="s">
        <v>128</v>
      </c>
      <c r="B47" s="74" t="s">
        <v>129</v>
      </c>
      <c r="C47" s="211">
        <f>SUM(C40:C46)</f>
        <v>0</v>
      </c>
      <c r="D47" s="211">
        <f>SUM(D40:D46)</f>
        <v>0</v>
      </c>
      <c r="E47" s="330">
        <f>SUM(E40:E46)</f>
        <v>0</v>
      </c>
      <c r="F47" s="330">
        <f>SUM(F40:F46)</f>
        <v>0</v>
      </c>
      <c r="G47" s="405">
        <f>SUM(G40:G46)</f>
        <v>0</v>
      </c>
      <c r="I47" s="516" t="s">
        <v>122</v>
      </c>
      <c r="J47" s="358" t="s">
        <v>451</v>
      </c>
      <c r="K47" s="366">
        <f>SUM(K43:K46)</f>
        <v>0</v>
      </c>
      <c r="L47" s="366">
        <f>SUM(L43:L46)</f>
        <v>0</v>
      </c>
    </row>
    <row r="48" spans="1:12" ht="18.75" x14ac:dyDescent="0.3">
      <c r="A48" s="400" t="s">
        <v>132</v>
      </c>
      <c r="B48" s="35" t="s">
        <v>134</v>
      </c>
      <c r="C48" s="208"/>
      <c r="D48" s="208"/>
      <c r="E48" s="319"/>
      <c r="F48" s="210">
        <f t="shared" si="0"/>
        <v>0</v>
      </c>
      <c r="G48" s="401"/>
      <c r="I48" s="519"/>
      <c r="J48" s="226" t="s">
        <v>557</v>
      </c>
      <c r="K48" s="227"/>
      <c r="L48" s="228"/>
    </row>
    <row r="49" spans="1:12" ht="18.75" x14ac:dyDescent="0.3">
      <c r="A49" s="400" t="s">
        <v>133</v>
      </c>
      <c r="B49" s="35" t="s">
        <v>135</v>
      </c>
      <c r="C49" s="208"/>
      <c r="D49" s="208"/>
      <c r="E49" s="208"/>
      <c r="F49" s="210">
        <f t="shared" si="0"/>
        <v>0</v>
      </c>
      <c r="G49" s="401"/>
      <c r="I49" s="519"/>
      <c r="J49" s="226" t="s">
        <v>558</v>
      </c>
      <c r="K49" s="227"/>
      <c r="L49" s="227"/>
    </row>
    <row r="50" spans="1:12" ht="18.75" x14ac:dyDescent="0.3">
      <c r="A50" s="400"/>
      <c r="B50" s="35"/>
      <c r="C50" s="208"/>
      <c r="D50" s="208"/>
      <c r="E50" s="208"/>
      <c r="F50" s="210">
        <f t="shared" si="0"/>
        <v>0</v>
      </c>
      <c r="G50" s="401"/>
      <c r="H50" s="398"/>
      <c r="I50" s="517"/>
      <c r="J50" s="226" t="s">
        <v>559</v>
      </c>
      <c r="K50" s="227"/>
      <c r="L50" s="227"/>
    </row>
    <row r="51" spans="1:12" ht="15" x14ac:dyDescent="0.25">
      <c r="A51" s="411" t="s">
        <v>136</v>
      </c>
      <c r="B51" s="74" t="s">
        <v>137</v>
      </c>
      <c r="C51" s="211">
        <f>SUM(C48:C50)</f>
        <v>0</v>
      </c>
      <c r="D51" s="211">
        <f>SUM(D48:D50)</f>
        <v>0</v>
      </c>
      <c r="E51" s="330">
        <f>SUM(E48:E50)</f>
        <v>0</v>
      </c>
      <c r="F51" s="330">
        <f>SUM(F48:F50)</f>
        <v>0</v>
      </c>
      <c r="G51" s="405">
        <f>SUM(G48:G50)</f>
        <v>0</v>
      </c>
      <c r="I51" s="519"/>
      <c r="J51" s="226" t="s">
        <v>560</v>
      </c>
      <c r="K51" s="227"/>
      <c r="L51" s="227"/>
    </row>
    <row r="52" spans="1:12" ht="18.75" x14ac:dyDescent="0.3">
      <c r="A52" s="400" t="s">
        <v>138</v>
      </c>
      <c r="B52" s="35" t="s">
        <v>143</v>
      </c>
      <c r="C52" s="208"/>
      <c r="D52" s="208"/>
      <c r="E52" s="319"/>
      <c r="F52" s="210">
        <f t="shared" si="0"/>
        <v>0</v>
      </c>
      <c r="G52" s="401"/>
      <c r="I52" s="516" t="s">
        <v>126</v>
      </c>
      <c r="J52" s="358" t="s">
        <v>561</v>
      </c>
      <c r="K52" s="366">
        <f>SUM(K48:K51)</f>
        <v>0</v>
      </c>
      <c r="L52" s="366">
        <f>SUM(L48:L51)</f>
        <v>0</v>
      </c>
    </row>
    <row r="53" spans="1:12" ht="18.75" x14ac:dyDescent="0.3">
      <c r="A53" s="400" t="s">
        <v>139</v>
      </c>
      <c r="B53" s="35" t="s">
        <v>144</v>
      </c>
      <c r="C53" s="208"/>
      <c r="D53" s="208"/>
      <c r="E53" s="208"/>
      <c r="F53" s="210">
        <f t="shared" si="0"/>
        <v>0</v>
      </c>
      <c r="G53" s="401"/>
      <c r="I53" s="517"/>
      <c r="J53" s="357" t="s">
        <v>549</v>
      </c>
      <c r="K53" s="362"/>
      <c r="L53" s="362"/>
    </row>
    <row r="54" spans="1:12" ht="18.75" x14ac:dyDescent="0.3">
      <c r="A54" s="400" t="s">
        <v>140</v>
      </c>
      <c r="B54" s="35" t="s">
        <v>145</v>
      </c>
      <c r="C54" s="208"/>
      <c r="D54" s="208"/>
      <c r="E54" s="208"/>
      <c r="F54" s="210">
        <f t="shared" si="0"/>
        <v>0</v>
      </c>
      <c r="G54" s="401"/>
      <c r="I54" s="519"/>
      <c r="J54" s="357" t="s">
        <v>412</v>
      </c>
      <c r="K54" s="362"/>
      <c r="L54" s="362"/>
    </row>
    <row r="55" spans="1:12" ht="18.75" x14ac:dyDescent="0.3">
      <c r="A55" s="400" t="s">
        <v>141</v>
      </c>
      <c r="B55" s="38" t="s">
        <v>146</v>
      </c>
      <c r="C55" s="208"/>
      <c r="D55" s="208"/>
      <c r="E55" s="208"/>
      <c r="F55" s="210">
        <f t="shared" si="0"/>
        <v>0</v>
      </c>
      <c r="G55" s="401"/>
      <c r="I55" s="519"/>
      <c r="J55" s="357" t="s">
        <v>406</v>
      </c>
      <c r="K55" s="362"/>
      <c r="L55" s="362"/>
    </row>
    <row r="56" spans="1:12" ht="18.75" x14ac:dyDescent="0.3">
      <c r="A56" s="400" t="s">
        <v>142</v>
      </c>
      <c r="B56" s="35" t="s">
        <v>147</v>
      </c>
      <c r="C56" s="208"/>
      <c r="D56" s="208"/>
      <c r="E56" s="208"/>
      <c r="F56" s="210">
        <f t="shared" si="0"/>
        <v>0</v>
      </c>
      <c r="G56" s="401"/>
      <c r="I56" s="519"/>
      <c r="J56" s="357" t="s">
        <v>455</v>
      </c>
      <c r="K56" s="362"/>
      <c r="L56" s="362"/>
    </row>
    <row r="57" spans="1:12" ht="18.75" x14ac:dyDescent="0.3">
      <c r="A57" s="411" t="s">
        <v>148</v>
      </c>
      <c r="B57" s="74" t="s">
        <v>468</v>
      </c>
      <c r="C57" s="211">
        <f>SUM(C52:C56)</f>
        <v>0</v>
      </c>
      <c r="D57" s="211">
        <f>SUM(D52:D56)</f>
        <v>0</v>
      </c>
      <c r="E57" s="211">
        <f>SUM(E52:E56)</f>
        <v>0</v>
      </c>
      <c r="F57" s="210">
        <f t="shared" si="0"/>
        <v>0</v>
      </c>
      <c r="G57" s="405">
        <f>SUM(G54:G56)</f>
        <v>0</v>
      </c>
      <c r="I57" s="519"/>
      <c r="J57" s="357" t="s">
        <v>550</v>
      </c>
      <c r="K57" s="362"/>
      <c r="L57" s="362"/>
    </row>
    <row r="58" spans="1:12" ht="18.75" x14ac:dyDescent="0.3">
      <c r="A58" s="412" t="s">
        <v>149</v>
      </c>
      <c r="B58" s="314" t="s">
        <v>150</v>
      </c>
      <c r="C58" s="315">
        <f>SUM(C36,C39,C47,C51,C57)</f>
        <v>0</v>
      </c>
      <c r="D58" s="315">
        <f>SUM(D36,D39,D47,D51,D57)</f>
        <v>0</v>
      </c>
      <c r="E58" s="315">
        <f>SUM(E36,E39,E47,E51,E57)</f>
        <v>0</v>
      </c>
      <c r="F58" s="315">
        <f>SUM(F36,F39,F47,F51,F57)</f>
        <v>0</v>
      </c>
      <c r="G58" s="437">
        <f>SUM(G36,G39,G47,G51,G57)</f>
        <v>0</v>
      </c>
      <c r="I58" s="519"/>
      <c r="J58" s="357" t="s">
        <v>551</v>
      </c>
      <c r="K58" s="362"/>
      <c r="L58" s="362"/>
    </row>
    <row r="59" spans="1:12" ht="18.75" x14ac:dyDescent="0.3">
      <c r="A59" s="414" t="s">
        <v>180</v>
      </c>
      <c r="B59" s="314" t="s">
        <v>219</v>
      </c>
      <c r="C59" s="315"/>
      <c r="D59" s="315"/>
      <c r="E59" s="315"/>
      <c r="F59" s="315"/>
      <c r="G59" s="409"/>
      <c r="I59" s="445"/>
      <c r="J59" s="357" t="s">
        <v>552</v>
      </c>
      <c r="K59" s="362"/>
      <c r="L59" s="362"/>
    </row>
    <row r="60" spans="1:12" ht="18.75" x14ac:dyDescent="0.3">
      <c r="A60" s="415" t="s">
        <v>183</v>
      </c>
      <c r="B60" s="72" t="s">
        <v>216</v>
      </c>
      <c r="C60" s="216"/>
      <c r="D60" s="216"/>
      <c r="E60" s="216"/>
      <c r="F60" s="210">
        <f t="shared" si="0"/>
        <v>0</v>
      </c>
      <c r="G60" s="401"/>
      <c r="I60" s="514"/>
      <c r="J60" s="357" t="s">
        <v>546</v>
      </c>
      <c r="K60" s="362"/>
      <c r="L60" s="362"/>
    </row>
    <row r="61" spans="1:12" ht="18.75" x14ac:dyDescent="0.3">
      <c r="A61" s="415" t="s">
        <v>185</v>
      </c>
      <c r="B61" s="72" t="s">
        <v>217</v>
      </c>
      <c r="C61" s="216"/>
      <c r="D61" s="216"/>
      <c r="E61" s="216"/>
      <c r="F61" s="210">
        <f t="shared" si="0"/>
        <v>0</v>
      </c>
      <c r="G61" s="401"/>
      <c r="I61" s="320"/>
      <c r="J61" s="24" t="s">
        <v>553</v>
      </c>
      <c r="K61" s="513"/>
      <c r="L61" s="513"/>
    </row>
    <row r="62" spans="1:12" ht="18.75" x14ac:dyDescent="0.3">
      <c r="A62" s="415" t="s">
        <v>187</v>
      </c>
      <c r="B62" s="72" t="s">
        <v>218</v>
      </c>
      <c r="C62" s="216"/>
      <c r="D62" s="216"/>
      <c r="E62" s="216"/>
      <c r="F62" s="210">
        <f t="shared" si="0"/>
        <v>0</v>
      </c>
      <c r="G62" s="401"/>
      <c r="I62" s="320"/>
      <c r="J62" s="24" t="s">
        <v>554</v>
      </c>
      <c r="K62" s="27"/>
      <c r="L62" s="27"/>
    </row>
    <row r="63" spans="1:12" ht="18.75" x14ac:dyDescent="0.3">
      <c r="A63" s="415" t="s">
        <v>189</v>
      </c>
      <c r="B63" s="72" t="s">
        <v>190</v>
      </c>
      <c r="C63" s="216"/>
      <c r="D63" s="216"/>
      <c r="E63" s="216"/>
      <c r="F63" s="210">
        <f t="shared" si="0"/>
        <v>0</v>
      </c>
      <c r="G63" s="401"/>
      <c r="I63" s="516" t="s">
        <v>127</v>
      </c>
      <c r="J63" s="358" t="s">
        <v>495</v>
      </c>
      <c r="K63" s="365">
        <f>SUM(K53:K62)</f>
        <v>0</v>
      </c>
      <c r="L63" s="365">
        <f>SUM(L53:L62)</f>
        <v>0</v>
      </c>
    </row>
    <row r="64" spans="1:12" ht="18.75" x14ac:dyDescent="0.3">
      <c r="A64" s="412" t="s">
        <v>191</v>
      </c>
      <c r="B64" s="314" t="s">
        <v>192</v>
      </c>
      <c r="C64" s="315">
        <f>SUM(C60:C63)</f>
        <v>0</v>
      </c>
      <c r="D64" s="315">
        <f>SUM(D60:D63)</f>
        <v>0</v>
      </c>
      <c r="E64" s="315"/>
      <c r="F64" s="315">
        <f>SUM(C64:E64)</f>
        <v>0</v>
      </c>
      <c r="G64" s="409">
        <f>SUM(G60:G63)</f>
        <v>0</v>
      </c>
      <c r="I64" s="320"/>
      <c r="J64" s="226"/>
      <c r="K64" s="226"/>
      <c r="L64" s="226"/>
    </row>
    <row r="65" spans="1:9" ht="18.75" x14ac:dyDescent="0.3">
      <c r="A65" s="412" t="s">
        <v>163</v>
      </c>
      <c r="B65" s="314" t="s">
        <v>220</v>
      </c>
      <c r="C65" s="315"/>
      <c r="D65" s="315"/>
      <c r="E65" s="315"/>
      <c r="F65" s="315"/>
      <c r="G65" s="409">
        <v>0</v>
      </c>
      <c r="I65" s="320"/>
    </row>
    <row r="66" spans="1:9" ht="18.75" x14ac:dyDescent="0.3">
      <c r="A66" s="412" t="s">
        <v>169</v>
      </c>
      <c r="B66" s="314" t="s">
        <v>221</v>
      </c>
      <c r="C66" s="315"/>
      <c r="D66" s="315"/>
      <c r="E66" s="315"/>
      <c r="F66" s="315"/>
      <c r="G66" s="409"/>
      <c r="I66" s="514"/>
    </row>
    <row r="67" spans="1:9" ht="18.75" x14ac:dyDescent="0.3">
      <c r="A67" s="416" t="s">
        <v>171</v>
      </c>
      <c r="B67" s="72" t="s">
        <v>223</v>
      </c>
      <c r="C67" s="209"/>
      <c r="D67" s="209"/>
      <c r="E67" s="209"/>
      <c r="F67" s="210">
        <f t="shared" si="0"/>
        <v>0</v>
      </c>
      <c r="G67" s="404"/>
      <c r="I67" s="320"/>
    </row>
    <row r="68" spans="1:9" ht="18.75" x14ac:dyDescent="0.3">
      <c r="A68" s="416" t="s">
        <v>172</v>
      </c>
      <c r="B68" s="72" t="s">
        <v>224</v>
      </c>
      <c r="C68" s="209"/>
      <c r="D68" s="209"/>
      <c r="E68" s="209"/>
      <c r="F68" s="210">
        <f t="shared" si="0"/>
        <v>0</v>
      </c>
      <c r="G68" s="404"/>
      <c r="I68" s="320"/>
    </row>
    <row r="69" spans="1:9" ht="18.75" x14ac:dyDescent="0.3">
      <c r="A69" s="416" t="s">
        <v>173</v>
      </c>
      <c r="B69" s="72" t="s">
        <v>225</v>
      </c>
      <c r="C69" s="209"/>
      <c r="D69" s="209"/>
      <c r="E69" s="209"/>
      <c r="F69" s="210">
        <f t="shared" si="0"/>
        <v>0</v>
      </c>
      <c r="G69" s="404"/>
      <c r="I69" s="320"/>
    </row>
    <row r="70" spans="1:9" ht="18.75" x14ac:dyDescent="0.3">
      <c r="A70" s="412" t="s">
        <v>177</v>
      </c>
      <c r="B70" s="314" t="s">
        <v>222</v>
      </c>
      <c r="C70" s="315">
        <f>SUM(C67:C69)</f>
        <v>0</v>
      </c>
      <c r="D70" s="315">
        <f>SUM(D67:D69)</f>
        <v>0</v>
      </c>
      <c r="E70" s="315">
        <f>SUM(E67:E69)</f>
        <v>0</v>
      </c>
      <c r="F70" s="315">
        <f>SUM(F67:F69)</f>
        <v>0</v>
      </c>
      <c r="G70" s="409">
        <f>SUM(G67:G69)</f>
        <v>0</v>
      </c>
      <c r="I70" s="514"/>
    </row>
    <row r="71" spans="1:9" ht="18.75" x14ac:dyDescent="0.3">
      <c r="A71" s="417"/>
      <c r="B71" s="81" t="s">
        <v>226</v>
      </c>
      <c r="C71" s="214">
        <f>SUM(C20,C25,C58,C59,C64,C65,C66,C70)</f>
        <v>0</v>
      </c>
      <c r="D71" s="214">
        <f>SUM(D20,D25,D58,D59,D64,D65,D66,D70)</f>
        <v>0</v>
      </c>
      <c r="E71" s="214">
        <f>SUM(E20,E25,E58,E59,E64,E65,E66,E70)</f>
        <v>0</v>
      </c>
      <c r="F71" s="214">
        <f>SUM(F20,F25,F58,F59,F64,F65,F66,F70)</f>
        <v>0</v>
      </c>
      <c r="G71" s="405">
        <f>SUM(G20,G25,G58,G59,G64,G65,G66,G70)</f>
        <v>0</v>
      </c>
      <c r="I71" s="24"/>
    </row>
    <row r="72" spans="1:9" ht="18.75" x14ac:dyDescent="0.3">
      <c r="A72" s="416" t="s">
        <v>227</v>
      </c>
      <c r="B72" s="97" t="s">
        <v>228</v>
      </c>
      <c r="C72" s="219"/>
      <c r="D72" s="217"/>
      <c r="E72" s="219"/>
      <c r="F72" s="210">
        <f t="shared" ref="F72:F74" si="3">SUM(C72:E72)</f>
        <v>0</v>
      </c>
      <c r="G72" s="401"/>
      <c r="I72" s="24"/>
    </row>
    <row r="73" spans="1:9" ht="18.75" x14ac:dyDescent="0.3">
      <c r="A73" s="416"/>
      <c r="B73" s="97"/>
      <c r="C73" s="217"/>
      <c r="D73" s="217"/>
      <c r="E73" s="217"/>
      <c r="F73" s="210">
        <f t="shared" si="3"/>
        <v>0</v>
      </c>
      <c r="G73" s="432"/>
      <c r="I73" s="24"/>
    </row>
    <row r="74" spans="1:9" ht="18.75" x14ac:dyDescent="0.3">
      <c r="A74" s="416" t="s">
        <v>229</v>
      </c>
      <c r="B74" s="97" t="s">
        <v>230</v>
      </c>
      <c r="C74" s="219"/>
      <c r="D74" s="217"/>
      <c r="E74" s="219"/>
      <c r="F74" s="210">
        <f t="shared" si="3"/>
        <v>0</v>
      </c>
      <c r="G74" s="401"/>
      <c r="I74" s="24"/>
    </row>
    <row r="75" spans="1:9" ht="27" customHeight="1" thickBot="1" x14ac:dyDescent="0.35">
      <c r="A75" s="425"/>
      <c r="B75" s="426" t="s">
        <v>290</v>
      </c>
      <c r="C75" s="438">
        <f>SUM(C71:C74)</f>
        <v>0</v>
      </c>
      <c r="D75" s="580">
        <f>SUM(D71:D74)</f>
        <v>0</v>
      </c>
      <c r="E75" s="438">
        <f>SUM(E71:E74)</f>
        <v>0</v>
      </c>
      <c r="F75" s="434">
        <f>SUM(F71:F74)</f>
        <v>0</v>
      </c>
      <c r="G75" s="435">
        <f>SUM(G71:G74)</f>
        <v>0</v>
      </c>
      <c r="I75" s="24"/>
    </row>
    <row r="76" spans="1:9" ht="33.75" customHeight="1" x14ac:dyDescent="0.3">
      <c r="A76" s="1011"/>
      <c r="B76" s="1012"/>
      <c r="C76" s="420" t="s">
        <v>607</v>
      </c>
      <c r="D76" s="581" t="s">
        <v>608</v>
      </c>
      <c r="E76" s="420"/>
      <c r="F76" s="420" t="s">
        <v>609</v>
      </c>
      <c r="G76" s="421"/>
    </row>
    <row r="77" spans="1:9" ht="18.75" x14ac:dyDescent="0.3">
      <c r="A77" s="422" t="s">
        <v>302</v>
      </c>
      <c r="B77" s="2" t="s">
        <v>308</v>
      </c>
      <c r="C77" s="208"/>
      <c r="D77" s="209"/>
      <c r="E77" s="208"/>
      <c r="F77" s="210">
        <f t="shared" ref="F77:F82" si="4">SUM(C77:E77)</f>
        <v>0</v>
      </c>
      <c r="G77" s="401"/>
    </row>
    <row r="78" spans="1:9" ht="18.75" x14ac:dyDescent="0.3">
      <c r="A78" s="422" t="s">
        <v>303</v>
      </c>
      <c r="B78" s="35" t="s">
        <v>309</v>
      </c>
      <c r="C78" s="208"/>
      <c r="D78" s="209"/>
      <c r="E78" s="208"/>
      <c r="F78" s="210">
        <f t="shared" si="4"/>
        <v>0</v>
      </c>
      <c r="G78" s="401"/>
    </row>
    <row r="79" spans="1:9" ht="18.75" x14ac:dyDescent="0.3">
      <c r="A79" s="422" t="s">
        <v>304</v>
      </c>
      <c r="B79" s="35" t="s">
        <v>310</v>
      </c>
      <c r="C79" s="208"/>
      <c r="D79" s="209"/>
      <c r="E79" s="208"/>
      <c r="F79" s="210">
        <f t="shared" si="4"/>
        <v>0</v>
      </c>
      <c r="G79" s="401"/>
    </row>
    <row r="80" spans="1:9" ht="18.75" x14ac:dyDescent="0.3">
      <c r="A80" s="422" t="s">
        <v>305</v>
      </c>
      <c r="B80" s="35" t="s">
        <v>311</v>
      </c>
      <c r="C80" s="208"/>
      <c r="D80" s="209"/>
      <c r="E80" s="208"/>
      <c r="F80" s="210">
        <f t="shared" si="4"/>
        <v>0</v>
      </c>
      <c r="G80" s="401"/>
    </row>
    <row r="81" spans="1:7" ht="18.75" x14ac:dyDescent="0.3">
      <c r="A81" s="422" t="s">
        <v>306</v>
      </c>
      <c r="B81" s="35" t="s">
        <v>312</v>
      </c>
      <c r="C81" s="208"/>
      <c r="D81" s="209"/>
      <c r="E81" s="208"/>
      <c r="F81" s="210">
        <f t="shared" si="4"/>
        <v>0</v>
      </c>
      <c r="G81" s="401"/>
    </row>
    <row r="82" spans="1:7" ht="18.75" x14ac:dyDescent="0.3">
      <c r="A82" s="422" t="s">
        <v>307</v>
      </c>
      <c r="B82" s="35" t="s">
        <v>313</v>
      </c>
      <c r="C82" s="208"/>
      <c r="D82" s="209"/>
      <c r="E82" s="208"/>
      <c r="F82" s="210">
        <f t="shared" si="4"/>
        <v>0</v>
      </c>
      <c r="G82" s="401"/>
    </row>
    <row r="83" spans="1:7" ht="18.75" x14ac:dyDescent="0.3">
      <c r="A83" s="423" t="s">
        <v>236</v>
      </c>
      <c r="B83" s="80" t="s">
        <v>232</v>
      </c>
      <c r="C83" s="211">
        <f>SUM(C77:C82)</f>
        <v>0</v>
      </c>
      <c r="D83" s="212">
        <f>SUM(D77:D82)</f>
        <v>0</v>
      </c>
      <c r="E83" s="211">
        <f>SUM(E77:E82)</f>
        <v>0</v>
      </c>
      <c r="F83" s="213">
        <f>SUM(F77:F82)</f>
        <v>0</v>
      </c>
      <c r="G83" s="405">
        <f>SUM(G77:G82)</f>
        <v>0</v>
      </c>
    </row>
    <row r="84" spans="1:7" ht="18.75" x14ac:dyDescent="0.3">
      <c r="A84" s="400"/>
      <c r="B84" s="35" t="s">
        <v>346</v>
      </c>
      <c r="C84" s="208"/>
      <c r="D84" s="209"/>
      <c r="E84" s="208"/>
      <c r="F84" s="210">
        <f t="shared" ref="F84:F85" si="5">SUM(C84:E84)</f>
        <v>0</v>
      </c>
      <c r="G84" s="401"/>
    </row>
    <row r="85" spans="1:7" ht="18.75" x14ac:dyDescent="0.3">
      <c r="A85" s="400"/>
      <c r="B85" s="35"/>
      <c r="C85" s="208"/>
      <c r="D85" s="208"/>
      <c r="E85" s="208"/>
      <c r="F85" s="210">
        <f t="shared" si="5"/>
        <v>0</v>
      </c>
      <c r="G85" s="401"/>
    </row>
    <row r="86" spans="1:7" ht="15.75" x14ac:dyDescent="0.25">
      <c r="A86" s="423" t="s">
        <v>237</v>
      </c>
      <c r="B86" s="80" t="s">
        <v>233</v>
      </c>
      <c r="C86" s="215">
        <f>SUM(C84:C85)</f>
        <v>0</v>
      </c>
      <c r="D86" s="214">
        <f>SUM(D84:D85)</f>
        <v>0</v>
      </c>
      <c r="E86" s="215">
        <f>SUM(E84:E85)</f>
        <v>0</v>
      </c>
      <c r="F86" s="214">
        <f>SUM(F84:F85)</f>
        <v>0</v>
      </c>
      <c r="G86" s="436">
        <f>SUM(G84:G85)</f>
        <v>0</v>
      </c>
    </row>
    <row r="87" spans="1:7" ht="18.75" x14ac:dyDescent="0.3">
      <c r="A87" s="412" t="s">
        <v>231</v>
      </c>
      <c r="B87" s="314" t="s">
        <v>234</v>
      </c>
      <c r="C87" s="315">
        <f>SUM(C86,C83)</f>
        <v>0</v>
      </c>
      <c r="D87" s="315">
        <f>SUM(D86,D83)</f>
        <v>0</v>
      </c>
      <c r="E87" s="315">
        <f>SUM(E86,E83)</f>
        <v>0</v>
      </c>
      <c r="F87" s="317">
        <f>SUM(F83,F86)</f>
        <v>0</v>
      </c>
      <c r="G87" s="409">
        <f>SUM(G83,G86)</f>
        <v>0</v>
      </c>
    </row>
    <row r="88" spans="1:7" ht="15.75" x14ac:dyDescent="0.25">
      <c r="A88" s="423" t="s">
        <v>241</v>
      </c>
      <c r="B88" s="80" t="s">
        <v>235</v>
      </c>
      <c r="C88" s="214"/>
      <c r="D88" s="214"/>
      <c r="E88" s="214"/>
      <c r="F88" s="214"/>
      <c r="G88" s="405"/>
    </row>
    <row r="89" spans="1:7" ht="18.75" x14ac:dyDescent="0.3">
      <c r="A89" s="400"/>
      <c r="B89" s="35" t="s">
        <v>347</v>
      </c>
      <c r="C89" s="208"/>
      <c r="D89" s="209"/>
      <c r="E89" s="208"/>
      <c r="F89" s="210"/>
      <c r="G89" s="401"/>
    </row>
    <row r="90" spans="1:7" ht="18.75" x14ac:dyDescent="0.3">
      <c r="A90" s="400"/>
      <c r="B90" s="35"/>
      <c r="C90" s="208"/>
      <c r="D90" s="208"/>
      <c r="E90" s="208"/>
      <c r="F90" s="210"/>
      <c r="G90" s="401"/>
    </row>
    <row r="91" spans="1:7" ht="15.75" x14ac:dyDescent="0.25">
      <c r="A91" s="423" t="s">
        <v>239</v>
      </c>
      <c r="B91" s="80" t="s">
        <v>238</v>
      </c>
      <c r="C91" s="215">
        <f>SUM(C89:C90)</f>
        <v>0</v>
      </c>
      <c r="D91" s="214">
        <f>SUM(D89:D90)</f>
        <v>0</v>
      </c>
      <c r="E91" s="214">
        <f>SUM(E89:E90)</f>
        <v>0</v>
      </c>
      <c r="F91" s="214">
        <f>SUM(F89:F90)</f>
        <v>0</v>
      </c>
      <c r="G91" s="436">
        <f>SUM(G89:G90)</f>
        <v>0</v>
      </c>
    </row>
    <row r="92" spans="1:7" ht="18.75" x14ac:dyDescent="0.3">
      <c r="A92" s="412" t="s">
        <v>240</v>
      </c>
      <c r="B92" s="314" t="s">
        <v>242</v>
      </c>
      <c r="C92" s="315">
        <f>SUM(C88,C91)</f>
        <v>0</v>
      </c>
      <c r="D92" s="316">
        <f>SUM(D88,D91)</f>
        <v>0</v>
      </c>
      <c r="E92" s="315">
        <f>SUM(E88,E91)</f>
        <v>0</v>
      </c>
      <c r="F92" s="317">
        <f>SUM(F88,F91)</f>
        <v>0</v>
      </c>
      <c r="G92" s="407">
        <f>SUM(G88,G91)</f>
        <v>0</v>
      </c>
    </row>
    <row r="93" spans="1:7" ht="18.75" x14ac:dyDescent="0.3">
      <c r="A93" s="400" t="s">
        <v>243</v>
      </c>
      <c r="B93" s="39" t="s">
        <v>244</v>
      </c>
      <c r="C93" s="208"/>
      <c r="D93" s="208"/>
      <c r="E93" s="208"/>
      <c r="F93" s="210"/>
      <c r="G93" s="401"/>
    </row>
    <row r="94" spans="1:7" ht="18.75" x14ac:dyDescent="0.3">
      <c r="A94" s="400" t="s">
        <v>245</v>
      </c>
      <c r="B94" s="39" t="s">
        <v>246</v>
      </c>
      <c r="C94" s="208"/>
      <c r="D94" s="209"/>
      <c r="E94" s="208"/>
      <c r="F94" s="210"/>
      <c r="G94" s="401"/>
    </row>
    <row r="95" spans="1:7" ht="18.75" x14ac:dyDescent="0.3">
      <c r="A95" s="400" t="s">
        <v>247</v>
      </c>
      <c r="B95" s="35" t="s">
        <v>248</v>
      </c>
      <c r="C95" s="208"/>
      <c r="D95" s="209"/>
      <c r="E95" s="208"/>
      <c r="F95" s="210"/>
      <c r="G95" s="401"/>
    </row>
    <row r="96" spans="1:7" ht="18.75" x14ac:dyDescent="0.3">
      <c r="A96" s="400" t="s">
        <v>249</v>
      </c>
      <c r="B96" s="37" t="s">
        <v>251</v>
      </c>
      <c r="C96" s="208"/>
      <c r="D96" s="209"/>
      <c r="E96" s="208"/>
      <c r="F96" s="210"/>
      <c r="G96" s="401"/>
    </row>
    <row r="97" spans="1:7" ht="18.75" x14ac:dyDescent="0.3">
      <c r="A97" s="400" t="s">
        <v>250</v>
      </c>
      <c r="B97" s="35" t="s">
        <v>252</v>
      </c>
      <c r="C97" s="208"/>
      <c r="D97" s="209"/>
      <c r="E97" s="208"/>
      <c r="F97" s="210"/>
      <c r="G97" s="401"/>
    </row>
    <row r="98" spans="1:7" ht="18.75" x14ac:dyDescent="0.3">
      <c r="A98" s="400"/>
      <c r="B98" s="38" t="s">
        <v>253</v>
      </c>
      <c r="C98" s="208"/>
      <c r="D98" s="209"/>
      <c r="E98" s="208"/>
      <c r="F98" s="210"/>
      <c r="G98" s="401"/>
    </row>
    <row r="99" spans="1:7" ht="18.75" x14ac:dyDescent="0.3">
      <c r="A99" s="400"/>
      <c r="B99" s="38" t="s">
        <v>481</v>
      </c>
      <c r="C99" s="208"/>
      <c r="D99" s="209"/>
      <c r="E99" s="208"/>
      <c r="F99" s="210"/>
      <c r="G99" s="401"/>
    </row>
    <row r="100" spans="1:7" ht="18.75" x14ac:dyDescent="0.3">
      <c r="A100" s="412" t="s">
        <v>254</v>
      </c>
      <c r="B100" s="314" t="s">
        <v>255</v>
      </c>
      <c r="C100" s="316">
        <f>SUM(C93:C99)</f>
        <v>0</v>
      </c>
      <c r="D100" s="316">
        <f>SUM(D93:D99)</f>
        <v>0</v>
      </c>
      <c r="E100" s="316">
        <f>SUM(E93:E99)</f>
        <v>0</v>
      </c>
      <c r="F100" s="316">
        <f>SUM(F93:F99)</f>
        <v>0</v>
      </c>
      <c r="G100" s="413">
        <f>SUM(G93:G99)</f>
        <v>0</v>
      </c>
    </row>
    <row r="101" spans="1:7" ht="18.75" x14ac:dyDescent="0.3">
      <c r="A101" s="400" t="s">
        <v>258</v>
      </c>
      <c r="B101" s="38" t="s">
        <v>264</v>
      </c>
      <c r="C101" s="208"/>
      <c r="D101" s="209"/>
      <c r="E101" s="208"/>
      <c r="F101" s="210">
        <f t="shared" ref="F101:F110" si="6">SUM(C101:E101)</f>
        <v>0</v>
      </c>
      <c r="G101" s="401"/>
    </row>
    <row r="102" spans="1:7" ht="18.75" x14ac:dyDescent="0.3">
      <c r="A102" s="400" t="s">
        <v>259</v>
      </c>
      <c r="B102" s="38" t="s">
        <v>505</v>
      </c>
      <c r="C102" s="208"/>
      <c r="D102" s="209"/>
      <c r="E102" s="208"/>
      <c r="F102" s="210">
        <f t="shared" si="6"/>
        <v>0</v>
      </c>
      <c r="G102" s="401"/>
    </row>
    <row r="103" spans="1:7" ht="18.75" x14ac:dyDescent="0.3">
      <c r="A103" s="400"/>
      <c r="B103" s="38"/>
      <c r="C103" s="208"/>
      <c r="D103" s="209"/>
      <c r="E103" s="208"/>
      <c r="F103" s="210">
        <f t="shared" si="6"/>
        <v>0</v>
      </c>
      <c r="G103" s="401"/>
    </row>
    <row r="104" spans="1:7" ht="18.75" x14ac:dyDescent="0.3">
      <c r="A104" s="400" t="s">
        <v>260</v>
      </c>
      <c r="B104" s="38" t="s">
        <v>125</v>
      </c>
      <c r="C104" s="208"/>
      <c r="D104" s="209"/>
      <c r="E104" s="208"/>
      <c r="F104" s="210">
        <f t="shared" si="6"/>
        <v>0</v>
      </c>
      <c r="G104" s="401"/>
    </row>
    <row r="105" spans="1:7" ht="18.75" x14ac:dyDescent="0.3">
      <c r="A105" s="400" t="s">
        <v>261</v>
      </c>
      <c r="B105" s="38" t="s">
        <v>482</v>
      </c>
      <c r="C105" s="208">
        <v>0</v>
      </c>
      <c r="D105" s="209"/>
      <c r="E105" s="208"/>
      <c r="F105" s="210">
        <f t="shared" si="6"/>
        <v>0</v>
      </c>
      <c r="G105" s="401"/>
    </row>
    <row r="106" spans="1:7" ht="18.75" x14ac:dyDescent="0.3">
      <c r="A106" s="400" t="s">
        <v>262</v>
      </c>
      <c r="B106" s="38" t="s">
        <v>265</v>
      </c>
      <c r="C106" s="208"/>
      <c r="D106" s="209"/>
      <c r="E106" s="208"/>
      <c r="F106" s="210">
        <f t="shared" si="6"/>
        <v>0</v>
      </c>
      <c r="G106" s="401"/>
    </row>
    <row r="107" spans="1:7" ht="18.75" x14ac:dyDescent="0.3">
      <c r="A107" s="400" t="s">
        <v>263</v>
      </c>
      <c r="B107" s="38" t="s">
        <v>314</v>
      </c>
      <c r="C107" s="208"/>
      <c r="D107" s="209"/>
      <c r="E107" s="208"/>
      <c r="F107" s="210">
        <f t="shared" si="6"/>
        <v>0</v>
      </c>
      <c r="G107" s="401"/>
    </row>
    <row r="108" spans="1:7" ht="18.75" x14ac:dyDescent="0.3">
      <c r="A108" s="400" t="s">
        <v>266</v>
      </c>
      <c r="B108" s="38" t="s">
        <v>267</v>
      </c>
      <c r="C108" s="208"/>
      <c r="D108" s="209"/>
      <c r="E108" s="208"/>
      <c r="F108" s="210">
        <f t="shared" si="6"/>
        <v>0</v>
      </c>
      <c r="G108" s="401"/>
    </row>
    <row r="109" spans="1:7" ht="18.75" x14ac:dyDescent="0.3">
      <c r="A109" s="400" t="s">
        <v>268</v>
      </c>
      <c r="B109" s="38" t="s">
        <v>269</v>
      </c>
      <c r="C109" s="208"/>
      <c r="D109" s="209"/>
      <c r="E109" s="208"/>
      <c r="F109" s="210">
        <f t="shared" si="6"/>
        <v>0</v>
      </c>
      <c r="G109" s="401"/>
    </row>
    <row r="110" spans="1:7" ht="18.75" x14ac:dyDescent="0.3">
      <c r="A110" s="400" t="s">
        <v>270</v>
      </c>
      <c r="B110" s="38" t="s">
        <v>271</v>
      </c>
      <c r="C110" s="208"/>
      <c r="D110" s="209"/>
      <c r="E110" s="208"/>
      <c r="F110" s="210">
        <f t="shared" si="6"/>
        <v>0</v>
      </c>
      <c r="G110" s="401"/>
    </row>
    <row r="111" spans="1:7" ht="18.75" x14ac:dyDescent="0.3">
      <c r="A111" s="417" t="s">
        <v>256</v>
      </c>
      <c r="B111" s="81" t="s">
        <v>257</v>
      </c>
      <c r="C111" s="215">
        <f>SUM(C101:C110)</f>
        <v>0</v>
      </c>
      <c r="D111" s="214">
        <f>SUM(D101:D110)</f>
        <v>0</v>
      </c>
      <c r="E111" s="215">
        <f>SUM(E101:E110)</f>
        <v>0</v>
      </c>
      <c r="F111" s="213">
        <f>SUM(F101:F110)</f>
        <v>0</v>
      </c>
      <c r="G111" s="405">
        <f>SUM(G101:G110)</f>
        <v>0</v>
      </c>
    </row>
    <row r="112" spans="1:7" ht="18.75" x14ac:dyDescent="0.3">
      <c r="A112" s="400" t="s">
        <v>272</v>
      </c>
      <c r="B112" s="35" t="s">
        <v>274</v>
      </c>
      <c r="C112" s="209"/>
      <c r="D112" s="209"/>
      <c r="E112" s="208"/>
      <c r="F112" s="210"/>
      <c r="G112" s="401"/>
    </row>
    <row r="113" spans="1:7" ht="18.75" x14ac:dyDescent="0.3">
      <c r="A113" s="400" t="s">
        <v>273</v>
      </c>
      <c r="B113" s="35" t="s">
        <v>275</v>
      </c>
      <c r="C113" s="209"/>
      <c r="D113" s="209"/>
      <c r="E113" s="208"/>
      <c r="F113" s="210"/>
      <c r="G113" s="401"/>
    </row>
    <row r="114" spans="1:7" ht="18.75" x14ac:dyDescent="0.3">
      <c r="A114" s="417" t="s">
        <v>276</v>
      </c>
      <c r="B114" s="81" t="s">
        <v>277</v>
      </c>
      <c r="C114" s="215">
        <f>SUM(C112:C113)</f>
        <v>0</v>
      </c>
      <c r="D114" s="214">
        <f>SUM(D112:D113)</f>
        <v>0</v>
      </c>
      <c r="E114" s="215">
        <f>SUM(E112:E113)</f>
        <v>0</v>
      </c>
      <c r="F114" s="213">
        <f>SUM(F112:F113)</f>
        <v>0</v>
      </c>
      <c r="G114" s="405">
        <f>SUM(G112:G113)</f>
        <v>0</v>
      </c>
    </row>
    <row r="115" spans="1:7" ht="18.75" x14ac:dyDescent="0.3">
      <c r="A115" s="400" t="s">
        <v>278</v>
      </c>
      <c r="B115" s="35" t="s">
        <v>279</v>
      </c>
      <c r="C115" s="208"/>
      <c r="D115" s="209"/>
      <c r="E115" s="208"/>
      <c r="F115" s="210"/>
      <c r="G115" s="401"/>
    </row>
    <row r="116" spans="1:7" ht="18.75" x14ac:dyDescent="0.3">
      <c r="A116" s="400" t="s">
        <v>280</v>
      </c>
      <c r="B116" s="35" t="s">
        <v>281</v>
      </c>
      <c r="C116" s="208"/>
      <c r="D116" s="209"/>
      <c r="E116" s="208"/>
      <c r="F116" s="210"/>
      <c r="G116" s="401"/>
    </row>
    <row r="117" spans="1:7" ht="18.75" x14ac:dyDescent="0.3">
      <c r="A117" s="417" t="s">
        <v>282</v>
      </c>
      <c r="B117" s="81" t="s">
        <v>285</v>
      </c>
      <c r="C117" s="215">
        <f>SUM(C115:C116)</f>
        <v>0</v>
      </c>
      <c r="D117" s="214">
        <f>SUM(D115:D116)</f>
        <v>0</v>
      </c>
      <c r="E117" s="215">
        <f>SUM(E115:E116)</f>
        <v>0</v>
      </c>
      <c r="F117" s="213">
        <f>SUM(F115:F116)</f>
        <v>0</v>
      </c>
      <c r="G117" s="405">
        <f>SUM(G115:G116)</f>
        <v>0</v>
      </c>
    </row>
    <row r="118" spans="1:7" ht="18.75" x14ac:dyDescent="0.3">
      <c r="A118" s="400" t="s">
        <v>286</v>
      </c>
      <c r="B118" s="35" t="s">
        <v>287</v>
      </c>
      <c r="C118" s="208"/>
      <c r="D118" s="209"/>
      <c r="E118" s="208"/>
      <c r="F118" s="210"/>
      <c r="G118" s="401"/>
    </row>
    <row r="119" spans="1:7" ht="18.75" x14ac:dyDescent="0.3">
      <c r="A119" s="400" t="s">
        <v>288</v>
      </c>
      <c r="B119" s="35" t="s">
        <v>289</v>
      </c>
      <c r="C119" s="208"/>
      <c r="D119" s="209"/>
      <c r="E119" s="208"/>
      <c r="F119" s="210"/>
      <c r="G119" s="401"/>
    </row>
    <row r="120" spans="1:7" ht="18.75" x14ac:dyDescent="0.3">
      <c r="A120" s="417" t="s">
        <v>283</v>
      </c>
      <c r="B120" s="81" t="s">
        <v>284</v>
      </c>
      <c r="C120" s="215">
        <f>SUM(C118:C119)</f>
        <v>0</v>
      </c>
      <c r="D120" s="214">
        <f>SUM(D118:D119)</f>
        <v>0</v>
      </c>
      <c r="E120" s="215">
        <f>SUM(E118:E119)</f>
        <v>0</v>
      </c>
      <c r="F120" s="213">
        <f>SUM(F118:F119)</f>
        <v>0</v>
      </c>
      <c r="G120" s="405">
        <f>SUM(G118:G119)</f>
        <v>0</v>
      </c>
    </row>
    <row r="121" spans="1:7" ht="18.75" x14ac:dyDescent="0.3">
      <c r="A121" s="424"/>
      <c r="B121" s="81" t="s">
        <v>32</v>
      </c>
      <c r="C121" s="214">
        <f>SUM(C87,C92,C100,C111,C114,C117,C120)</f>
        <v>0</v>
      </c>
      <c r="D121" s="215">
        <f>SUM(D87,D92,D100,D111,D114,D117,D120)</f>
        <v>0</v>
      </c>
      <c r="E121" s="214">
        <f>SUM(E87,E92,E100,E111,E114,E117,E120)</f>
        <v>0</v>
      </c>
      <c r="F121" s="213">
        <f>SUM(F87,F92,F100,F111,F114,F117,F120)</f>
        <v>0</v>
      </c>
      <c r="G121" s="436">
        <f>SUM(G87,G92,G100,G111,G114,G117,G120)</f>
        <v>0</v>
      </c>
    </row>
    <row r="122" spans="1:7" ht="18.75" x14ac:dyDescent="0.3">
      <c r="A122" s="416" t="s">
        <v>293</v>
      </c>
      <c r="B122" s="40" t="s">
        <v>292</v>
      </c>
      <c r="C122" s="217"/>
      <c r="D122" s="218"/>
      <c r="E122" s="219"/>
      <c r="F122" s="210">
        <f t="shared" ref="F122:F125" si="7">SUM(C122:E122)</f>
        <v>0</v>
      </c>
      <c r="G122" s="401"/>
    </row>
    <row r="123" spans="1:7" ht="18.75" x14ac:dyDescent="0.3">
      <c r="A123" s="416" t="s">
        <v>294</v>
      </c>
      <c r="B123" s="40" t="s">
        <v>295</v>
      </c>
      <c r="C123" s="220"/>
      <c r="D123" s="221"/>
      <c r="E123" s="220"/>
      <c r="F123" s="210">
        <f t="shared" si="7"/>
        <v>0</v>
      </c>
      <c r="G123" s="401"/>
    </row>
    <row r="124" spans="1:7" ht="18.75" x14ac:dyDescent="0.3">
      <c r="A124" s="416" t="s">
        <v>296</v>
      </c>
      <c r="B124" s="40" t="s">
        <v>31</v>
      </c>
      <c r="C124" s="220"/>
      <c r="D124" s="221"/>
      <c r="E124" s="220"/>
      <c r="F124" s="210">
        <f t="shared" si="7"/>
        <v>0</v>
      </c>
      <c r="G124" s="401"/>
    </row>
    <row r="125" spans="1:7" ht="18.75" x14ac:dyDescent="0.3">
      <c r="A125" s="416" t="s">
        <v>297</v>
      </c>
      <c r="B125" s="40" t="s">
        <v>298</v>
      </c>
      <c r="C125" s="217"/>
      <c r="D125" s="218"/>
      <c r="E125" s="219"/>
      <c r="F125" s="210">
        <f t="shared" si="7"/>
        <v>0</v>
      </c>
      <c r="G125" s="401"/>
    </row>
    <row r="126" spans="1:7" ht="19.5" thickBot="1" x14ac:dyDescent="0.35">
      <c r="A126" s="418"/>
      <c r="B126" s="439" t="s">
        <v>291</v>
      </c>
      <c r="C126" s="440">
        <f>SUM(C121:C125)</f>
        <v>0</v>
      </c>
      <c r="D126" s="441">
        <f>SUM(D121:D125)</f>
        <v>0</v>
      </c>
      <c r="E126" s="440">
        <f>SUM(E121:E125)</f>
        <v>0</v>
      </c>
      <c r="F126" s="442">
        <f>SUM(F121:F125)</f>
        <v>0</v>
      </c>
      <c r="G126" s="443">
        <f>SUM(G121:G125)</f>
        <v>0</v>
      </c>
    </row>
    <row r="127" spans="1:7" ht="15" x14ac:dyDescent="0.2">
      <c r="C127" s="100"/>
      <c r="D127" s="100"/>
      <c r="E127" s="100"/>
      <c r="G127" s="188"/>
    </row>
    <row r="128" spans="1:7" ht="18.75" x14ac:dyDescent="0.3">
      <c r="A128" s="190"/>
      <c r="B128" s="191" t="s">
        <v>54</v>
      </c>
      <c r="C128" s="242"/>
      <c r="D128" s="243">
        <v>0</v>
      </c>
      <c r="E128" s="242">
        <v>0</v>
      </c>
      <c r="F128" s="222"/>
      <c r="G128" s="223"/>
    </row>
  </sheetData>
  <mergeCells count="4">
    <mergeCell ref="A76:B76"/>
    <mergeCell ref="A1:A4"/>
    <mergeCell ref="C1:F2"/>
    <mergeCell ref="D3:E3"/>
  </mergeCells>
  <phoneticPr fontId="3" type="noConversion"/>
  <pageMargins left="0.75" right="0.75" top="1" bottom="1" header="0.5" footer="0.5"/>
  <pageSetup paperSize="9" scale="51" orientation="portrait" r:id="rId1"/>
  <headerFooter alignWithMargins="0">
    <oddHeader>&amp;L&amp;"Times,Félkövér"&amp;14Rajka Község Önkormányzata&amp;C&amp;"Times,Félkövér"&amp;14Művelődési Ház 
2015. év&amp;R&amp;"Times,Normál"&amp;12 12. mellékletAdatok: e Ft-ban</oddHeader>
  </headerFooter>
  <rowBreaks count="1" manualBreakCount="1">
    <brk id="7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view="pageLayout" zoomScaleNormal="100" workbookViewId="0">
      <selection activeCell="E11" sqref="E11"/>
    </sheetView>
  </sheetViews>
  <sheetFormatPr defaultRowHeight="15" x14ac:dyDescent="0.25"/>
  <cols>
    <col min="1" max="1" width="48.7109375" style="726" customWidth="1"/>
    <col min="2" max="2" width="16.85546875" style="726" customWidth="1"/>
    <col min="3" max="3" width="13.85546875" style="726" customWidth="1"/>
    <col min="4" max="4" width="15.85546875" style="726" customWidth="1"/>
    <col min="5" max="5" width="15.5703125" style="726" customWidth="1"/>
    <col min="6" max="6" width="16.28515625" style="726" customWidth="1"/>
    <col min="7" max="7" width="12" style="726" customWidth="1"/>
    <col min="8" max="8" width="14.7109375" style="726" customWidth="1"/>
    <col min="9" max="9" width="14.42578125" style="726" customWidth="1"/>
    <col min="10" max="10" width="12.42578125" style="726" customWidth="1"/>
    <col min="11" max="11" width="13.5703125" style="726" customWidth="1"/>
    <col min="12" max="12" width="15.42578125" style="726" customWidth="1"/>
    <col min="13" max="16384" width="9.140625" style="726"/>
  </cols>
  <sheetData>
    <row r="1" spans="1:12" ht="15.75" x14ac:dyDescent="0.25">
      <c r="A1" s="745"/>
      <c r="B1" s="970" t="s">
        <v>742</v>
      </c>
      <c r="C1" s="971"/>
      <c r="D1" s="971"/>
      <c r="E1" s="972"/>
      <c r="F1" s="973" t="s">
        <v>743</v>
      </c>
      <c r="G1" s="974"/>
      <c r="H1" s="974"/>
      <c r="I1" s="974"/>
      <c r="J1" s="975" t="s">
        <v>744</v>
      </c>
      <c r="K1" s="976"/>
    </row>
    <row r="2" spans="1:12" ht="15.75" x14ac:dyDescent="0.25">
      <c r="A2" s="746"/>
      <c r="B2" s="729" t="s">
        <v>745</v>
      </c>
      <c r="C2" s="729" t="s">
        <v>14</v>
      </c>
      <c r="D2" s="729" t="s">
        <v>626</v>
      </c>
      <c r="E2" s="743" t="s">
        <v>21</v>
      </c>
      <c r="F2" s="730" t="s">
        <v>745</v>
      </c>
      <c r="G2" s="729" t="s">
        <v>14</v>
      </c>
      <c r="H2" s="729" t="s">
        <v>626</v>
      </c>
      <c r="I2" s="741" t="s">
        <v>21</v>
      </c>
      <c r="J2" s="729" t="s">
        <v>746</v>
      </c>
      <c r="K2" s="747" t="s">
        <v>747</v>
      </c>
    </row>
    <row r="3" spans="1:12" ht="15.75" x14ac:dyDescent="0.25">
      <c r="A3" s="746" t="s">
        <v>748</v>
      </c>
      <c r="B3" s="731">
        <f>SUM('4. melléklet Önkormányzat'!G92,'4. melléklet Önkormányzat'!G107,'4. melléklet Önkormányzat'!G118,'4. melléklet Önkormányzat'!G125)</f>
        <v>349882</v>
      </c>
      <c r="C3" s="731">
        <f>SUM('6. melléklet Óvoda'!G89,'6. melléklet Óvoda'!G115)</f>
        <v>14220</v>
      </c>
      <c r="D3" s="731">
        <f>SUM('5. melléklet Önk.hivatal'!G90,'5. melléklet Önk.hivatal'!G103,'5. melléklet Önk.hivatal'!G114)</f>
        <v>1028</v>
      </c>
      <c r="E3" s="744">
        <f>SUM(B3:D3)</f>
        <v>365130</v>
      </c>
      <c r="F3" s="732">
        <f>SUM('4. melléklet Önkormányzat'!G66,'4. melléklet Önkormányzat'!G60,'4. melléklet Önkormányzat'!G59,'4. melléklet Önkormányzat'!G26,'4. melléklet Önkormányzat'!G20)</f>
        <v>208357</v>
      </c>
      <c r="G3" s="731">
        <f>SUM('6. melléklet Óvoda'!G21,'6. melléklet Óvoda'!G26,'6. melléklet Óvoda'!G59,'6. melléklet Óvoda'!G60,'6. melléklet Óvoda'!G66)</f>
        <v>101176</v>
      </c>
      <c r="H3" s="731">
        <f>SUM('5. melléklet Önk.hivatal'!G21,'5. melléklet Önk.hivatal'!G26,'5. melléklet Önk.hivatal'!G59,'5. melléklet Önk.hivatal'!G60,'5. melléklet Önk.hivatal'!G66)</f>
        <v>68547</v>
      </c>
      <c r="I3" s="742">
        <f>SUM(F3:H3)</f>
        <v>378080</v>
      </c>
      <c r="J3" s="733">
        <f>SUM(E3,-I3)</f>
        <v>-12950</v>
      </c>
      <c r="K3" s="757"/>
    </row>
    <row r="4" spans="1:12" ht="15.75" x14ac:dyDescent="0.25">
      <c r="A4" s="746" t="s">
        <v>749</v>
      </c>
      <c r="B4" s="731">
        <f>SUM('4. melléklet Önkormányzat'!G99,'4. melléklet Önkormányzat'!G121,'4. melléklet Önkormányzat'!G129)</f>
        <v>242998</v>
      </c>
      <c r="C4" s="731">
        <f>SUM('6. melléklet Óvoda'!G124)</f>
        <v>30</v>
      </c>
      <c r="D4" s="731">
        <v>0</v>
      </c>
      <c r="E4" s="744">
        <f t="shared" ref="E4:E9" si="0">SUM(B4:D4)</f>
        <v>243028</v>
      </c>
      <c r="F4" s="732">
        <f>SUM('4. melléklet Önkormányzat'!G67,'4. melléklet Önkormányzat'!G68,'4. melléklet Önkormányzat'!G72)</f>
        <v>486772</v>
      </c>
      <c r="G4" s="731">
        <f>SUM('6. melléklet Óvoda'!G67,'6. melléklet Óvoda'!G68,'6. melléklet Óvoda'!G72)</f>
        <v>825</v>
      </c>
      <c r="H4" s="731">
        <f>SUM('5. melléklet Önk.hivatal'!G67,'5. melléklet Önk.hivatal'!G69,'5. melléklet Önk.hivatal'!G73)</f>
        <v>776</v>
      </c>
      <c r="I4" s="742">
        <f t="shared" ref="I4:I9" si="1">SUM(F4:H4)</f>
        <v>488373</v>
      </c>
      <c r="J4" s="731"/>
      <c r="K4" s="758">
        <f>SUM(E4,-I4)</f>
        <v>-245345</v>
      </c>
    </row>
    <row r="5" spans="1:12" ht="17.25" customHeight="1" x14ac:dyDescent="0.25">
      <c r="A5" s="749" t="s">
        <v>750</v>
      </c>
      <c r="B5" s="735">
        <f>SUM(B3:B4)</f>
        <v>592880</v>
      </c>
      <c r="C5" s="735">
        <f t="shared" ref="C5:D5" si="2">SUM(C3:C4)</f>
        <v>14250</v>
      </c>
      <c r="D5" s="735">
        <f t="shared" si="2"/>
        <v>1028</v>
      </c>
      <c r="E5" s="736">
        <f t="shared" si="0"/>
        <v>608158</v>
      </c>
      <c r="F5" s="737">
        <f>SUM(F3:F4)</f>
        <v>695129</v>
      </c>
      <c r="G5" s="735">
        <f t="shared" ref="G5:I5" si="3">SUM(G3:G4)</f>
        <v>102001</v>
      </c>
      <c r="H5" s="735">
        <f t="shared" si="3"/>
        <v>69323</v>
      </c>
      <c r="I5" s="735">
        <f t="shared" si="3"/>
        <v>866453</v>
      </c>
      <c r="J5" s="738"/>
      <c r="K5" s="750"/>
    </row>
    <row r="6" spans="1:12" ht="15.75" x14ac:dyDescent="0.25">
      <c r="A6" s="746" t="s">
        <v>846</v>
      </c>
      <c r="B6" s="731">
        <f>SUM('4. melléklet Önkormányzat'!G133)</f>
        <v>5484</v>
      </c>
      <c r="C6" s="731">
        <f>SUM('6. melléklet Óvoda'!G127)</f>
        <v>3125</v>
      </c>
      <c r="D6" s="731">
        <f>SUM('5. melléklet Önk.hivatal'!G126)</f>
        <v>3751</v>
      </c>
      <c r="E6" s="744">
        <f t="shared" si="0"/>
        <v>12360</v>
      </c>
      <c r="F6" s="732"/>
      <c r="G6" s="731"/>
      <c r="H6" s="731"/>
      <c r="I6" s="742"/>
      <c r="J6" s="734"/>
      <c r="K6" s="748"/>
    </row>
    <row r="7" spans="1:12" ht="15.75" x14ac:dyDescent="0.25">
      <c r="A7" s="874" t="s">
        <v>847</v>
      </c>
      <c r="B7" s="731">
        <f>SUM('4. melléklet Önkormányzat'!G134)</f>
        <v>27546</v>
      </c>
      <c r="C7" s="731"/>
      <c r="D7" s="731"/>
      <c r="E7" s="744">
        <f t="shared" si="0"/>
        <v>27546</v>
      </c>
      <c r="F7" s="732"/>
      <c r="G7" s="731"/>
      <c r="H7" s="731"/>
      <c r="I7" s="742"/>
      <c r="J7" s="734"/>
      <c r="K7" s="748"/>
    </row>
    <row r="8" spans="1:12" ht="15.75" x14ac:dyDescent="0.25">
      <c r="A8" s="746" t="s">
        <v>751</v>
      </c>
      <c r="B8" s="731">
        <f>SUM('4. melléklet Önkormányzat'!G135)</f>
        <v>217800</v>
      </c>
      <c r="C8" s="731"/>
      <c r="D8" s="731"/>
      <c r="E8" s="744">
        <f t="shared" si="0"/>
        <v>217800</v>
      </c>
      <c r="F8" s="732"/>
      <c r="G8" s="731"/>
      <c r="H8" s="731"/>
      <c r="I8" s="742"/>
      <c r="J8" s="734"/>
      <c r="K8" s="748"/>
    </row>
    <row r="9" spans="1:12" ht="15.75" x14ac:dyDescent="0.25">
      <c r="A9" s="739" t="s">
        <v>830</v>
      </c>
      <c r="B9" s="731">
        <f>SUM('4. melléklet Önkormányzat'!G132)</f>
        <v>4442</v>
      </c>
      <c r="C9" s="731"/>
      <c r="D9" s="731"/>
      <c r="E9" s="744">
        <f t="shared" si="0"/>
        <v>4442</v>
      </c>
      <c r="F9" s="732">
        <f>SUM('2. melléklet Ktvetési mérleg'!M29)</f>
        <v>3853</v>
      </c>
      <c r="G9" s="731"/>
      <c r="H9" s="731"/>
      <c r="I9" s="742">
        <f t="shared" si="1"/>
        <v>3853</v>
      </c>
      <c r="J9" s="734"/>
      <c r="K9" s="748"/>
      <c r="L9" s="728"/>
    </row>
    <row r="10" spans="1:12" ht="15.75" x14ac:dyDescent="0.25">
      <c r="A10" s="751" t="s">
        <v>752</v>
      </c>
      <c r="B10" s="735">
        <f>SUM(B6:B9)</f>
        <v>255272</v>
      </c>
      <c r="C10" s="735"/>
      <c r="D10" s="735"/>
      <c r="E10" s="736">
        <f>SUM(E6:E9)</f>
        <v>262148</v>
      </c>
      <c r="F10" s="737">
        <f>SUM(F6:F9)</f>
        <v>3853</v>
      </c>
      <c r="G10" s="735"/>
      <c r="H10" s="735"/>
      <c r="I10" s="735">
        <f>SUM(I6:I9)</f>
        <v>3853</v>
      </c>
      <c r="J10" s="738"/>
      <c r="K10" s="750"/>
      <c r="L10" s="728"/>
    </row>
    <row r="11" spans="1:12" ht="19.5" thickBot="1" x14ac:dyDescent="0.35">
      <c r="A11" s="752" t="s">
        <v>753</v>
      </c>
      <c r="B11" s="753">
        <f>SUM(B10,B5)</f>
        <v>848152</v>
      </c>
      <c r="C11" s="753">
        <f t="shared" ref="C11:D11" si="4">SUM(C10,C5)</f>
        <v>14250</v>
      </c>
      <c r="D11" s="753">
        <f t="shared" si="4"/>
        <v>1028</v>
      </c>
      <c r="E11" s="754">
        <f>SUM(E10,E5)</f>
        <v>870306</v>
      </c>
      <c r="F11" s="755">
        <f>SUM(F10,F5)</f>
        <v>698982</v>
      </c>
      <c r="G11" s="755">
        <f t="shared" ref="G11:H11" si="5">SUM(G10,G5)</f>
        <v>102001</v>
      </c>
      <c r="H11" s="755">
        <f t="shared" si="5"/>
        <v>69323</v>
      </c>
      <c r="I11" s="753">
        <f>SUM(I10,I5)</f>
        <v>870306</v>
      </c>
      <c r="J11" s="756"/>
      <c r="K11" s="762">
        <f>SUM(J3:K4)</f>
        <v>-258295</v>
      </c>
      <c r="L11" s="728"/>
    </row>
    <row r="12" spans="1:12" ht="15.75" x14ac:dyDescent="0.25">
      <c r="B12" s="727"/>
      <c r="C12" s="727"/>
      <c r="D12" s="727"/>
      <c r="E12" s="727"/>
      <c r="F12" s="728"/>
      <c r="G12" s="728"/>
      <c r="H12" s="728"/>
      <c r="I12" s="728"/>
      <c r="J12" s="728"/>
      <c r="K12" s="728"/>
      <c r="L12" s="728"/>
    </row>
    <row r="13" spans="1:12" ht="15.75" x14ac:dyDescent="0.25">
      <c r="B13" s="728"/>
      <c r="C13" s="728"/>
      <c r="D13" s="728"/>
      <c r="E13" s="728"/>
      <c r="F13" s="728"/>
      <c r="G13" s="728"/>
      <c r="H13" s="728"/>
      <c r="I13" s="727"/>
      <c r="J13" s="728"/>
      <c r="K13" s="728"/>
      <c r="L13" s="728"/>
    </row>
    <row r="14" spans="1:12" ht="46.5" customHeight="1" x14ac:dyDescent="0.25"/>
    <row r="15" spans="1:12" ht="22.5" customHeight="1" x14ac:dyDescent="0.25"/>
    <row r="23" spans="6:11" ht="29.25" customHeight="1" x14ac:dyDescent="0.25"/>
    <row r="25" spans="6:11" x14ac:dyDescent="0.25">
      <c r="F25" s="740"/>
      <c r="K25" s="740"/>
    </row>
  </sheetData>
  <mergeCells count="3">
    <mergeCell ref="B1:E1"/>
    <mergeCell ref="F1:I1"/>
    <mergeCell ref="J1:K1"/>
  </mergeCells>
  <pageMargins left="0.7" right="0.7" top="0.75" bottom="0.75" header="0.3" footer="0.3"/>
  <pageSetup paperSize="9" scale="66" orientation="landscape" r:id="rId1"/>
  <headerFooter>
    <oddHeader xml:space="preserve">&amp;L&amp;"Arial CE,Félkövér"&amp;12Rajka Község Önkormányzata
1. számú melléklet &amp;C&amp;"Arial CE,Félkövér"&amp;14A KÖLTSÉGVETÉSI EGYENLEG BEMUTATÁSA 2015 &amp;R1. számú mellléklet 
Adatok: e Ft-ban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O35"/>
  <sheetViews>
    <sheetView view="pageBreakPreview" topLeftCell="C1" zoomScale="60" zoomScaleNormal="100" workbookViewId="0">
      <selection activeCell="O26" sqref="O26"/>
    </sheetView>
  </sheetViews>
  <sheetFormatPr defaultRowHeight="12.75" x14ac:dyDescent="0.2"/>
  <cols>
    <col min="1" max="1" width="6.28515625" customWidth="1"/>
    <col min="2" max="2" width="44.7109375" customWidth="1"/>
    <col min="3" max="3" width="16.5703125" customWidth="1"/>
    <col min="4" max="4" width="19.140625" customWidth="1"/>
    <col min="5" max="5" width="18.7109375" customWidth="1"/>
    <col min="6" max="6" width="15.28515625" customWidth="1"/>
    <col min="7" max="7" width="19.28515625" customWidth="1"/>
    <col min="8" max="8" width="7" customWidth="1"/>
    <col min="9" max="9" width="47" customWidth="1"/>
    <col min="10" max="10" width="15.5703125" customWidth="1"/>
    <col min="11" max="11" width="18.42578125" customWidth="1"/>
    <col min="12" max="12" width="19" customWidth="1"/>
    <col min="13" max="13" width="19.85546875" customWidth="1"/>
    <col min="14" max="14" width="12.42578125" customWidth="1"/>
    <col min="15" max="15" width="15.28515625" customWidth="1"/>
  </cols>
  <sheetData>
    <row r="1" spans="1:15" ht="24.95" customHeight="1" x14ac:dyDescent="0.25">
      <c r="A1" s="981"/>
      <c r="B1" s="983" t="s">
        <v>36</v>
      </c>
      <c r="C1" s="984" t="s">
        <v>467</v>
      </c>
      <c r="D1" s="985"/>
      <c r="E1" s="985"/>
      <c r="F1" s="985"/>
      <c r="G1" s="986"/>
      <c r="H1" s="979"/>
      <c r="I1" s="983" t="s">
        <v>12</v>
      </c>
      <c r="J1" s="984" t="s">
        <v>467</v>
      </c>
      <c r="K1" s="985"/>
      <c r="L1" s="985"/>
      <c r="M1" s="986"/>
      <c r="N1" s="977" t="s">
        <v>388</v>
      </c>
      <c r="O1" s="978"/>
    </row>
    <row r="2" spans="1:15" ht="24.95" customHeight="1" x14ac:dyDescent="0.25">
      <c r="A2" s="982"/>
      <c r="B2" s="983"/>
      <c r="C2" s="571" t="s">
        <v>16</v>
      </c>
      <c r="D2" s="673" t="s">
        <v>829</v>
      </c>
      <c r="E2" s="843" t="s">
        <v>799</v>
      </c>
      <c r="F2" s="586" t="s">
        <v>641</v>
      </c>
      <c r="G2" s="586" t="s">
        <v>605</v>
      </c>
      <c r="H2" s="980"/>
      <c r="I2" s="983"/>
      <c r="J2" s="571" t="s">
        <v>16</v>
      </c>
      <c r="K2" s="571" t="s">
        <v>829</v>
      </c>
      <c r="L2" s="843" t="s">
        <v>799</v>
      </c>
      <c r="M2" s="586" t="s">
        <v>605</v>
      </c>
      <c r="N2" s="293" t="s">
        <v>389</v>
      </c>
      <c r="O2" s="293" t="s">
        <v>390</v>
      </c>
    </row>
    <row r="3" spans="1:15" ht="24.95" customHeight="1" x14ac:dyDescent="0.3">
      <c r="A3" s="121" t="s">
        <v>236</v>
      </c>
      <c r="B3" s="2" t="s">
        <v>232</v>
      </c>
      <c r="C3" s="65">
        <f>SUM('Bevétel össz.'!C9)</f>
        <v>117431</v>
      </c>
      <c r="D3" s="451">
        <f>SUM('Bevétel össz.'!D9)</f>
        <v>1902</v>
      </c>
      <c r="E3" s="845">
        <f>SUM('Bevétel össz.'!E9)</f>
        <v>3184</v>
      </c>
      <c r="F3" s="452">
        <f>SUM('Bevétel össz.'!F9)</f>
        <v>0</v>
      </c>
      <c r="G3" s="453">
        <f>SUM(C3:F3)</f>
        <v>122517</v>
      </c>
      <c r="H3" s="543" t="s">
        <v>87</v>
      </c>
      <c r="I3" s="541" t="s">
        <v>4</v>
      </c>
      <c r="J3" s="555">
        <f>SUM('Kiadás ktgvszervenként'!S6)</f>
        <v>108277</v>
      </c>
      <c r="K3" s="555">
        <f>SUM('Kiadás ktgvszervenként'!T6)</f>
        <v>4598</v>
      </c>
      <c r="L3" s="555">
        <f>SUM('Kiadás ktgvszervenként'!U6)</f>
        <v>4364</v>
      </c>
      <c r="M3" s="544">
        <f>SUM(J3:L3)</f>
        <v>117239</v>
      </c>
      <c r="N3" s="556"/>
      <c r="O3" s="556">
        <f>SUM('4. melléklet Önkormányzat'!H20)</f>
        <v>20807</v>
      </c>
    </row>
    <row r="4" spans="1:15" ht="24.95" customHeight="1" x14ac:dyDescent="0.3">
      <c r="A4" s="121" t="s">
        <v>237</v>
      </c>
      <c r="B4" s="2" t="s">
        <v>316</v>
      </c>
      <c r="C4" s="452">
        <f>SUM('Bevétel össz.'!C16)</f>
        <v>20887</v>
      </c>
      <c r="D4" s="451">
        <f>SUM('Bevétel össz.'!D16)</f>
        <v>0</v>
      </c>
      <c r="E4" s="845">
        <f>SUM('Bevétel össz.'!E16)</f>
        <v>381</v>
      </c>
      <c r="F4" s="452">
        <f>SUM('Bevétel össz.'!F16)</f>
        <v>0</v>
      </c>
      <c r="G4" s="453">
        <f>SUM(C4:F4)</f>
        <v>21268</v>
      </c>
      <c r="H4" s="543" t="s">
        <v>92</v>
      </c>
      <c r="I4" s="541" t="s">
        <v>15</v>
      </c>
      <c r="J4" s="555">
        <f>SUM('Kiadás ktgvszervenként'!S7)</f>
        <v>28863</v>
      </c>
      <c r="K4" s="555">
        <f>SUM('Kiadás ktgvszervenként'!T7)</f>
        <v>2267</v>
      </c>
      <c r="L4" s="555">
        <f>SUM('Kiadás ktgvszervenként'!U7)</f>
        <v>826</v>
      </c>
      <c r="M4" s="544">
        <f t="shared" ref="M4:M6" si="0">SUM(J4:L4)</f>
        <v>31956</v>
      </c>
      <c r="N4" s="556"/>
      <c r="O4" s="556">
        <f>SUM('4. melléklet Önkormányzat'!H26)</f>
        <v>4831</v>
      </c>
    </row>
    <row r="5" spans="1:15" ht="24.95" customHeight="1" x14ac:dyDescent="0.3">
      <c r="A5" s="540" t="s">
        <v>231</v>
      </c>
      <c r="B5" s="541" t="s">
        <v>328</v>
      </c>
      <c r="C5" s="542">
        <f>SUM(C3:C4)</f>
        <v>138318</v>
      </c>
      <c r="D5" s="543">
        <f>SUM(D3:D4)</f>
        <v>1902</v>
      </c>
      <c r="E5" s="542">
        <f>SUM(E3:E4)</f>
        <v>3565</v>
      </c>
      <c r="F5" s="542">
        <f>SUM(F3:F4)</f>
        <v>0</v>
      </c>
      <c r="G5" s="544">
        <f>SUM(G3:G4)</f>
        <v>143785</v>
      </c>
      <c r="H5" s="543" t="s">
        <v>149</v>
      </c>
      <c r="I5" s="541" t="s">
        <v>5</v>
      </c>
      <c r="J5" s="555">
        <f>SUM('Kiadás ktgvszervenként'!S8)</f>
        <v>130195</v>
      </c>
      <c r="K5" s="555">
        <f>SUM('Kiadás ktgvszervenként'!T8)</f>
        <v>9273</v>
      </c>
      <c r="L5" s="555">
        <f>SUM('Kiadás ktgvszervenként'!U8)</f>
        <v>6496</v>
      </c>
      <c r="M5" s="544">
        <f t="shared" si="0"/>
        <v>145964</v>
      </c>
      <c r="N5" s="556"/>
      <c r="O5" s="556">
        <f>SUM('4. melléklet Önkormányzat'!H59)</f>
        <v>71689</v>
      </c>
    </row>
    <row r="6" spans="1:15" ht="24.95" customHeight="1" x14ac:dyDescent="0.3">
      <c r="A6" s="121" t="s">
        <v>241</v>
      </c>
      <c r="B6" s="2" t="s">
        <v>617</v>
      </c>
      <c r="C6" s="452">
        <f>SUM('Bevétel össz.'!C18)</f>
        <v>0</v>
      </c>
      <c r="D6" s="142">
        <f>SUM('Bevétel össz.'!D18)</f>
        <v>0</v>
      </c>
      <c r="E6" s="142">
        <f>SUM('Bevétel össz.'!E18)</f>
        <v>0</v>
      </c>
      <c r="F6" s="452">
        <f>SUM('Bevétel össz.'!F18)</f>
        <v>0</v>
      </c>
      <c r="G6" s="453">
        <f>SUM(C6:F6)</f>
        <v>0</v>
      </c>
      <c r="H6" s="543" t="s">
        <v>180</v>
      </c>
      <c r="I6" s="541" t="s">
        <v>6</v>
      </c>
      <c r="J6" s="555">
        <f>SUM('Kiadás ktgvszervenként'!S9)</f>
        <v>6635</v>
      </c>
      <c r="K6" s="555">
        <f>SUM('Kiadás ktgvszervenként'!T9)</f>
        <v>297</v>
      </c>
      <c r="L6" s="555">
        <f>SUM('Kiadás ktgvszervenként'!U9)</f>
        <v>857</v>
      </c>
      <c r="M6" s="544">
        <f t="shared" si="0"/>
        <v>7789</v>
      </c>
      <c r="N6" s="556">
        <f>SUM('5. melléklet Önk.hivatal'!H60)</f>
        <v>692.4</v>
      </c>
      <c r="O6" s="556">
        <f>SUM('4. melléklet Önkormányzat'!H60)</f>
        <v>0</v>
      </c>
    </row>
    <row r="7" spans="1:15" ht="24.95" customHeight="1" x14ac:dyDescent="0.3">
      <c r="A7" s="125" t="s">
        <v>239</v>
      </c>
      <c r="B7" s="2" t="s">
        <v>318</v>
      </c>
      <c r="C7" s="452">
        <f>SUM('Bevétel össz.'!C23)</f>
        <v>44000</v>
      </c>
      <c r="D7" s="142">
        <f>SUM('Bevétel össz.'!D23)</f>
        <v>123933</v>
      </c>
      <c r="E7" s="142">
        <f>SUM('Bevétel össz.'!E23)</f>
        <v>0</v>
      </c>
      <c r="F7" s="452">
        <f>SUM('Bevétel össz.'!F23)</f>
        <v>0</v>
      </c>
      <c r="G7" s="453">
        <f>SUM(C7:F7)</f>
        <v>167933</v>
      </c>
      <c r="H7" s="129" t="s">
        <v>181</v>
      </c>
      <c r="I7" s="35" t="s">
        <v>182</v>
      </c>
      <c r="J7" s="133">
        <f>SUM('Kiadás ktgvszervenként'!S10)</f>
        <v>0</v>
      </c>
      <c r="K7" s="626">
        <f>SUM('Kiadás ktgvszervenként'!T10)</f>
        <v>616</v>
      </c>
      <c r="L7" s="626">
        <f>SUM('Kiadás ktgvszervenként'!U10)</f>
        <v>-457</v>
      </c>
      <c r="M7" s="135">
        <f>SUM(J7:L7)</f>
        <v>159</v>
      </c>
      <c r="N7" s="294"/>
      <c r="O7" s="294"/>
    </row>
    <row r="8" spans="1:15" ht="24.95" customHeight="1" x14ac:dyDescent="0.3">
      <c r="A8" s="125"/>
      <c r="B8" s="2"/>
      <c r="C8" s="452"/>
      <c r="D8" s="142"/>
      <c r="E8" s="142"/>
      <c r="F8" s="452"/>
      <c r="G8" s="453"/>
      <c r="H8" s="129" t="s">
        <v>852</v>
      </c>
      <c r="I8" s="35" t="s">
        <v>216</v>
      </c>
      <c r="J8" s="133">
        <f>SUM('Kiadás ktgvszervenként'!S11)</f>
        <v>2907</v>
      </c>
      <c r="K8" s="626">
        <f>SUM('Kiadás ktgvszervenként'!T11)</f>
        <v>219</v>
      </c>
      <c r="L8" s="626">
        <f>SUM('Kiadás ktgvszervenként'!U11)</f>
        <v>457</v>
      </c>
      <c r="M8" s="135">
        <f>SUM(J8:L8)</f>
        <v>3583</v>
      </c>
      <c r="N8" s="294"/>
      <c r="O8" s="294"/>
    </row>
    <row r="9" spans="1:15" ht="24.95" customHeight="1" x14ac:dyDescent="0.3">
      <c r="A9" s="545" t="s">
        <v>240</v>
      </c>
      <c r="B9" s="541" t="s">
        <v>320</v>
      </c>
      <c r="C9" s="543">
        <f>SUM(C6:C7)</f>
        <v>44000</v>
      </c>
      <c r="D9" s="543">
        <f>SUM(D6:D7)</f>
        <v>123933</v>
      </c>
      <c r="E9" s="542">
        <f>SUM(E6:E7)</f>
        <v>0</v>
      </c>
      <c r="F9" s="542">
        <f>SUM(F6:F7)</f>
        <v>0</v>
      </c>
      <c r="G9" s="544">
        <f>SUM(G6:G7)</f>
        <v>167933</v>
      </c>
      <c r="H9" s="120" t="s">
        <v>185</v>
      </c>
      <c r="I9" s="35" t="s">
        <v>323</v>
      </c>
      <c r="J9" s="133">
        <f>SUM('Kiadás ktgvszervenként'!S12)</f>
        <v>0</v>
      </c>
      <c r="K9" s="626">
        <f>SUM('Kiadás ktgvszervenként'!T12)</f>
        <v>0</v>
      </c>
      <c r="L9" s="626">
        <f>SUM('Kiadás ktgvszervenként'!U12)</f>
        <v>0</v>
      </c>
      <c r="M9" s="135">
        <f t="shared" ref="M9:M10" si="1">SUM(J9:L9)</f>
        <v>0</v>
      </c>
      <c r="N9" s="294"/>
      <c r="O9" s="294"/>
    </row>
    <row r="10" spans="1:15" ht="24.95" customHeight="1" x14ac:dyDescent="0.3">
      <c r="A10" s="126" t="s">
        <v>243</v>
      </c>
      <c r="B10" s="137" t="s">
        <v>331</v>
      </c>
      <c r="C10" s="452">
        <f>SUM('Bevétel össz.'!C25)</f>
        <v>0</v>
      </c>
      <c r="D10" s="142">
        <f>SUM('Bevétel össz.'!D25)</f>
        <v>0</v>
      </c>
      <c r="E10" s="452">
        <f>SUM('Bevétel össz.'!E25)</f>
        <v>0</v>
      </c>
      <c r="F10" s="452">
        <f>SUM('Bevétel össz.'!F25)</f>
        <v>0</v>
      </c>
      <c r="G10" s="453">
        <f t="shared" ref="G10:G16" si="2">SUM(C10:F10)</f>
        <v>0</v>
      </c>
      <c r="H10" s="120" t="s">
        <v>187</v>
      </c>
      <c r="I10" s="35" t="s">
        <v>218</v>
      </c>
      <c r="J10" s="133">
        <f>SUM('Kiadás ktgvszervenként'!S13)</f>
        <v>9404</v>
      </c>
      <c r="K10" s="626">
        <f>SUM('Kiadás ktgvszervenként'!T13)</f>
        <v>210</v>
      </c>
      <c r="L10" s="626">
        <f>SUM('Kiadás ktgvszervenként'!U13)</f>
        <v>1800</v>
      </c>
      <c r="M10" s="135">
        <f t="shared" si="1"/>
        <v>11414</v>
      </c>
      <c r="N10" s="294"/>
      <c r="O10" s="294"/>
    </row>
    <row r="11" spans="1:15" ht="24.95" customHeight="1" x14ac:dyDescent="0.3">
      <c r="A11" s="126" t="s">
        <v>245</v>
      </c>
      <c r="B11" s="137" t="s">
        <v>332</v>
      </c>
      <c r="C11" s="452">
        <f>SUM('Bevétel össz.'!C26)</f>
        <v>30000</v>
      </c>
      <c r="D11" s="142">
        <f>SUM('Bevétel össz.'!D26)</f>
        <v>0</v>
      </c>
      <c r="E11" s="452">
        <f>SUM('Bevétel össz.'!E26)</f>
        <v>25600</v>
      </c>
      <c r="F11" s="452">
        <f>SUM('Bevétel össz.'!F26)</f>
        <v>0</v>
      </c>
      <c r="G11" s="453">
        <f t="shared" si="2"/>
        <v>55600</v>
      </c>
      <c r="H11" s="543" t="s">
        <v>191</v>
      </c>
      <c r="I11" s="541" t="s">
        <v>326</v>
      </c>
      <c r="J11" s="543">
        <f>SUM(J7:J10)</f>
        <v>12311</v>
      </c>
      <c r="K11" s="543">
        <f>SUM(K7:K10)</f>
        <v>1045</v>
      </c>
      <c r="L11" s="543">
        <f>SUM(L7:L10)</f>
        <v>1800</v>
      </c>
      <c r="M11" s="544">
        <f t="shared" ref="M11:M19" si="3">SUM(J11:L11)</f>
        <v>15156</v>
      </c>
      <c r="N11" s="556"/>
      <c r="O11" s="556">
        <f>SUM('8. melléklet Pénze.átadás'!H39)</f>
        <v>3660</v>
      </c>
    </row>
    <row r="12" spans="1:15" ht="24.95" customHeight="1" x14ac:dyDescent="0.3">
      <c r="A12" s="126" t="s">
        <v>247</v>
      </c>
      <c r="B12" s="138" t="s">
        <v>333</v>
      </c>
      <c r="C12" s="452">
        <f>SUM('Bevétel össz.'!C27)</f>
        <v>100000</v>
      </c>
      <c r="D12" s="142">
        <f>SUM('Bevétel össz.'!D27)</f>
        <v>0</v>
      </c>
      <c r="E12" s="452">
        <f>SUM('Bevétel össz.'!E27)</f>
        <v>4400</v>
      </c>
      <c r="F12" s="452">
        <f>SUM('Bevétel össz.'!F27)</f>
        <v>0</v>
      </c>
      <c r="G12" s="453">
        <f t="shared" si="2"/>
        <v>104400</v>
      </c>
      <c r="H12" s="557" t="s">
        <v>163</v>
      </c>
      <c r="I12" s="558" t="s">
        <v>7</v>
      </c>
      <c r="J12" s="555">
        <f>SUM('Kiadás ktgvszervenként'!S15)</f>
        <v>342999</v>
      </c>
      <c r="K12" s="555">
        <f>SUM('Kiadás ktgvszervenként'!T15)</f>
        <v>127624</v>
      </c>
      <c r="L12" s="555">
        <f>SUM('Kiadás ktgvszervenként'!U15)</f>
        <v>3998</v>
      </c>
      <c r="M12" s="544">
        <f t="shared" si="3"/>
        <v>474621</v>
      </c>
      <c r="N12" s="556"/>
      <c r="O12" s="556">
        <f>SUM('7. melléklet Ber.-felú.'!H36)</f>
        <v>0</v>
      </c>
    </row>
    <row r="13" spans="1:15" ht="24.95" customHeight="1" x14ac:dyDescent="0.3">
      <c r="A13" s="126" t="s">
        <v>249</v>
      </c>
      <c r="B13" s="712" t="s">
        <v>251</v>
      </c>
      <c r="C13" s="452">
        <f>SUM('Bevétel össz.'!C28)</f>
        <v>5000</v>
      </c>
      <c r="D13" s="142">
        <f>SUM('Bevétel össz.'!D28)</f>
        <v>0</v>
      </c>
      <c r="E13" s="452">
        <f>SUM('Bevétel össz.'!E28)</f>
        <v>1700</v>
      </c>
      <c r="F13" s="452">
        <f>SUM('Bevétel össz.'!F28)</f>
        <v>0</v>
      </c>
      <c r="G13" s="453">
        <f t="shared" si="2"/>
        <v>6700</v>
      </c>
      <c r="H13" s="557" t="s">
        <v>169</v>
      </c>
      <c r="I13" s="558" t="s">
        <v>20</v>
      </c>
      <c r="J13" s="555">
        <f>SUM('Kiadás ktgvszervenként'!S16)</f>
        <v>2672</v>
      </c>
      <c r="K13" s="555">
        <f>SUM('Kiadás ktgvszervenként'!T16)</f>
        <v>0</v>
      </c>
      <c r="L13" s="555">
        <f>SUM('Kiadás ktgvszervenként'!U16)</f>
        <v>3500</v>
      </c>
      <c r="M13" s="544">
        <f t="shared" si="3"/>
        <v>6172</v>
      </c>
      <c r="N13" s="556"/>
      <c r="O13" s="556">
        <f>SUM('7. melléklet Ber.-felú.'!H39)</f>
        <v>0</v>
      </c>
    </row>
    <row r="14" spans="1:15" ht="24.95" customHeight="1" x14ac:dyDescent="0.3">
      <c r="A14" s="126" t="s">
        <v>250</v>
      </c>
      <c r="B14" s="712" t="s">
        <v>740</v>
      </c>
      <c r="C14" s="452">
        <f>SUM('Bevétel össz.'!C29)</f>
        <v>300</v>
      </c>
      <c r="D14" s="142">
        <f>SUM('Bevétel össz.'!D29)</f>
        <v>0</v>
      </c>
      <c r="E14" s="452">
        <f>SUM('Bevétel össz.'!E29)</f>
        <v>390</v>
      </c>
      <c r="F14" s="452">
        <f>SUM('Bevétel össz.'!F29)</f>
        <v>0</v>
      </c>
      <c r="G14" s="453">
        <f t="shared" si="2"/>
        <v>690</v>
      </c>
      <c r="H14" s="2" t="s">
        <v>171</v>
      </c>
      <c r="I14" s="35" t="s">
        <v>223</v>
      </c>
      <c r="J14" s="133">
        <f>SUM('Kiadás ktgvszervenként'!S17)</f>
        <v>0</v>
      </c>
      <c r="K14" s="133">
        <f>SUM('Kiadás ktgvszervenként'!T17)</f>
        <v>500</v>
      </c>
      <c r="L14" s="133">
        <f>SUM('Kiadás ktgvszervenként'!U17)</f>
        <v>0</v>
      </c>
      <c r="M14" s="135">
        <f t="shared" si="3"/>
        <v>500</v>
      </c>
      <c r="N14" s="294"/>
      <c r="O14" s="294"/>
    </row>
    <row r="15" spans="1:15" ht="24.95" customHeight="1" x14ac:dyDescent="0.3">
      <c r="A15" s="1" t="s">
        <v>658</v>
      </c>
      <c r="B15" s="635" t="s">
        <v>739</v>
      </c>
      <c r="C15" s="452">
        <f>SUM('Bevétel össz.'!C30)</f>
        <v>2500</v>
      </c>
      <c r="D15" s="142">
        <f>SUM('Bevétel össz.'!D30)</f>
        <v>1885</v>
      </c>
      <c r="E15" s="452">
        <f>SUM('Bevétel össz.'!E30)</f>
        <v>16910</v>
      </c>
      <c r="F15" s="452">
        <f>SUM('Bevétel össz.'!F30)</f>
        <v>0</v>
      </c>
      <c r="G15" s="453">
        <f t="shared" si="2"/>
        <v>21295</v>
      </c>
      <c r="H15" s="2" t="s">
        <v>172</v>
      </c>
      <c r="I15" s="35" t="s">
        <v>224</v>
      </c>
      <c r="J15" s="133">
        <f>SUM('Kiadás ktgvszervenként'!S18)</f>
        <v>7500</v>
      </c>
      <c r="K15" s="133">
        <f>SUM('Kiadás ktgvszervenként'!T18)</f>
        <v>-500</v>
      </c>
      <c r="L15" s="133">
        <f>SUM('Kiadás ktgvszervenként'!U18)</f>
        <v>0</v>
      </c>
      <c r="M15" s="135">
        <f t="shared" si="3"/>
        <v>7000</v>
      </c>
      <c r="N15" s="294"/>
      <c r="O15" s="294">
        <f>SUM('7. melléklet Ber.-felú.'!H43)</f>
        <v>0</v>
      </c>
    </row>
    <row r="16" spans="1:15" ht="24.95" customHeight="1" x14ac:dyDescent="0.3">
      <c r="A16" s="126"/>
      <c r="B16" s="635" t="s">
        <v>618</v>
      </c>
      <c r="C16" s="452">
        <f>SUM('Bevétel össz.'!C31)</f>
        <v>0</v>
      </c>
      <c r="D16" s="142">
        <f>SUM('Bevétel össz.'!D31)</f>
        <v>0</v>
      </c>
      <c r="E16" s="845">
        <f>SUM('Bevétel össz.'!E31)</f>
        <v>25</v>
      </c>
      <c r="F16" s="452"/>
      <c r="G16" s="453">
        <f t="shared" si="2"/>
        <v>25</v>
      </c>
      <c r="H16" s="2"/>
      <c r="I16" s="35"/>
      <c r="J16" s="133"/>
      <c r="K16" s="133"/>
      <c r="L16" s="133"/>
      <c r="M16" s="135">
        <f t="shared" si="3"/>
        <v>0</v>
      </c>
      <c r="N16" s="294"/>
      <c r="O16" s="294"/>
    </row>
    <row r="17" spans="1:15" ht="24.95" customHeight="1" x14ac:dyDescent="0.3">
      <c r="A17" s="545" t="s">
        <v>254</v>
      </c>
      <c r="B17" s="541" t="s">
        <v>319</v>
      </c>
      <c r="C17" s="542">
        <f>SUM(C10:C16)</f>
        <v>137800</v>
      </c>
      <c r="D17" s="546">
        <f>SUM(D10:D16)</f>
        <v>1885</v>
      </c>
      <c r="E17" s="546">
        <f>SUM(E10:E16)</f>
        <v>49025</v>
      </c>
      <c r="F17" s="546">
        <f>SUM(F10:F16)</f>
        <v>0</v>
      </c>
      <c r="G17" s="544">
        <f>SUM(G10:G16)</f>
        <v>188710</v>
      </c>
      <c r="H17" s="2" t="s">
        <v>173</v>
      </c>
      <c r="I17" s="35" t="s">
        <v>225</v>
      </c>
      <c r="J17" s="133">
        <f>SUM('Kiadás ktgvszervenként'!S19)</f>
        <v>0</v>
      </c>
      <c r="K17" s="133">
        <f>SUM('Kiadás ktgvszervenként'!T19)</f>
        <v>36</v>
      </c>
      <c r="L17" s="133">
        <f>SUM('Kiadás ktgvszervenként'!U19)</f>
        <v>44</v>
      </c>
      <c r="M17" s="135">
        <f t="shared" si="3"/>
        <v>80</v>
      </c>
      <c r="N17" s="294"/>
      <c r="O17" s="294"/>
    </row>
    <row r="18" spans="1:15" ht="24.95" customHeight="1" x14ac:dyDescent="0.3">
      <c r="A18" s="540" t="s">
        <v>256</v>
      </c>
      <c r="B18" s="541" t="s">
        <v>41</v>
      </c>
      <c r="C18" s="542">
        <f>SUM('Bevétel össz.'!C43)</f>
        <v>29123</v>
      </c>
      <c r="D18" s="546">
        <f>SUM('Bevétel össz.'!D43)</f>
        <v>1125</v>
      </c>
      <c r="E18" s="542">
        <f>SUM('Bevétel össz.'!E43)</f>
        <v>2072</v>
      </c>
      <c r="F18" s="542">
        <f>SUM('Bevétel össz.'!F43)</f>
        <v>0</v>
      </c>
      <c r="G18" s="544">
        <f>SUM(C18:F18)</f>
        <v>32320</v>
      </c>
      <c r="H18" s="543" t="s">
        <v>177</v>
      </c>
      <c r="I18" s="541" t="s">
        <v>327</v>
      </c>
      <c r="J18" s="543">
        <f>SUM(J14:J17)</f>
        <v>7500</v>
      </c>
      <c r="K18" s="543">
        <f>SUM(K14:K17)</f>
        <v>36</v>
      </c>
      <c r="L18" s="543">
        <f>SUM(L14:L17)</f>
        <v>44</v>
      </c>
      <c r="M18" s="544">
        <f t="shared" si="3"/>
        <v>7580</v>
      </c>
      <c r="N18" s="556"/>
      <c r="O18" s="556">
        <f>SUM('7. melléklet Ber.-felú.'!H45)</f>
        <v>0</v>
      </c>
    </row>
    <row r="19" spans="1:15" ht="24.95" customHeight="1" x14ac:dyDescent="0.3">
      <c r="A19" s="540" t="s">
        <v>321</v>
      </c>
      <c r="B19" s="541" t="s">
        <v>322</v>
      </c>
      <c r="C19" s="542">
        <f>SUM('Bevétel össz.'!C46)</f>
        <v>52354</v>
      </c>
      <c r="D19" s="546">
        <f>SUM('Bevétel össz.'!D46)</f>
        <v>3711</v>
      </c>
      <c r="E19" s="542">
        <f>SUM('Bevétel össz.'!E46)</f>
        <v>0</v>
      </c>
      <c r="F19" s="542">
        <f>SUM('Bevétel össz.'!F46)</f>
        <v>0</v>
      </c>
      <c r="G19" s="544">
        <f>SUM(C19:F19)</f>
        <v>56065</v>
      </c>
      <c r="H19" s="4" t="s">
        <v>189</v>
      </c>
      <c r="I19" s="35" t="s">
        <v>17</v>
      </c>
      <c r="J19" s="142">
        <f>SUM('Kiadás ktgvszervenként'!S21)</f>
        <v>19462</v>
      </c>
      <c r="K19" s="142">
        <f>SUM('Kiadás ktgvszervenként'!T21)</f>
        <v>-15267</v>
      </c>
      <c r="L19" s="142">
        <f>SUM('Kiadás ktgvszervenként'!U21)</f>
        <v>55781</v>
      </c>
      <c r="M19" s="135">
        <f t="shared" si="3"/>
        <v>59976</v>
      </c>
      <c r="N19" s="294"/>
      <c r="O19" s="294"/>
    </row>
    <row r="20" spans="1:15" ht="24.95" customHeight="1" x14ac:dyDescent="0.3">
      <c r="A20" s="127" t="s">
        <v>278</v>
      </c>
      <c r="B20" s="35" t="s">
        <v>821</v>
      </c>
      <c r="C20" s="136">
        <f>SUM('Bevétel össz.'!C47)</f>
        <v>0</v>
      </c>
      <c r="D20" s="347">
        <f>SUM('Bevétel össz.'!D47)</f>
        <v>0</v>
      </c>
      <c r="E20" s="346">
        <f>SUM('Bevétel össz.'!E47)</f>
        <v>0</v>
      </c>
      <c r="F20" s="346">
        <f>SUM('Bevétel össz.'!F47)</f>
        <v>0</v>
      </c>
      <c r="G20" s="453">
        <f>SUM(C20:F20)</f>
        <v>0</v>
      </c>
      <c r="H20" s="6"/>
      <c r="I20" s="124"/>
      <c r="J20" s="9"/>
      <c r="K20" s="9"/>
      <c r="L20" s="9"/>
      <c r="M20" s="12"/>
      <c r="N20" s="294"/>
      <c r="O20" s="294"/>
    </row>
    <row r="21" spans="1:15" ht="24.95" customHeight="1" x14ac:dyDescent="0.3">
      <c r="A21" s="127" t="s">
        <v>280</v>
      </c>
      <c r="B21" s="35" t="s">
        <v>822</v>
      </c>
      <c r="C21" s="136">
        <f>SUM('Bevétel össz.'!C48)</f>
        <v>315</v>
      </c>
      <c r="D21" s="136">
        <f>SUM('Bevétel össz.'!D48)</f>
        <v>0</v>
      </c>
      <c r="E21" s="143">
        <f>SUM('Bevétel össz.'!E48)</f>
        <v>0</v>
      </c>
      <c r="F21" s="143">
        <f>SUM('Bevétel össz.'!F48)</f>
        <v>-184</v>
      </c>
      <c r="G21" s="453">
        <f>SUM(C21:F21)</f>
        <v>131</v>
      </c>
      <c r="H21" s="6"/>
      <c r="I21" s="2"/>
      <c r="J21" s="8"/>
      <c r="K21" s="9"/>
      <c r="L21" s="8"/>
      <c r="M21" s="12"/>
      <c r="N21" s="294"/>
      <c r="O21" s="294"/>
    </row>
    <row r="22" spans="1:15" ht="24.95" customHeight="1" x14ac:dyDescent="0.3">
      <c r="A22" s="1" t="s">
        <v>801</v>
      </c>
      <c r="B22" s="35" t="s">
        <v>281</v>
      </c>
      <c r="C22" s="136"/>
      <c r="D22" s="136"/>
      <c r="E22" s="143">
        <f>SUM('Bevétel össz.'!E49)</f>
        <v>0</v>
      </c>
      <c r="F22" s="143">
        <f>SUM('Bevétel össz.'!F49)</f>
        <v>184</v>
      </c>
      <c r="G22" s="453">
        <f>SUM(C22:F22)</f>
        <v>184</v>
      </c>
      <c r="H22" s="6"/>
      <c r="I22" s="2"/>
      <c r="J22" s="8"/>
      <c r="K22" s="9"/>
      <c r="L22" s="8"/>
      <c r="M22" s="12"/>
      <c r="N22" s="294"/>
      <c r="O22" s="294"/>
    </row>
    <row r="23" spans="1:15" ht="24.95" customHeight="1" x14ac:dyDescent="0.3">
      <c r="A23" s="547" t="s">
        <v>282</v>
      </c>
      <c r="B23" s="548" t="s">
        <v>329</v>
      </c>
      <c r="C23" s="546">
        <f>SUM(C20:C21)</f>
        <v>315</v>
      </c>
      <c r="D23" s="546">
        <f>SUM(D20:D22)</f>
        <v>0</v>
      </c>
      <c r="E23" s="542">
        <f>SUM(E20:E22)</f>
        <v>0</v>
      </c>
      <c r="F23" s="542">
        <f>SUM(F20:F22)</f>
        <v>0</v>
      </c>
      <c r="G23" s="549">
        <f>SUM(G20:G22)</f>
        <v>315</v>
      </c>
      <c r="H23" s="6"/>
      <c r="I23" s="2"/>
      <c r="J23" s="8"/>
      <c r="K23" s="9"/>
      <c r="L23" s="8"/>
      <c r="M23" s="12"/>
      <c r="N23" s="294"/>
      <c r="O23" s="294"/>
    </row>
    <row r="24" spans="1:15" ht="24.95" customHeight="1" x14ac:dyDescent="0.3">
      <c r="A24" s="1" t="s">
        <v>286</v>
      </c>
      <c r="B24" s="35" t="s">
        <v>820</v>
      </c>
      <c r="C24" s="455">
        <f>SUM('Bevétel össz.'!C51)</f>
        <v>0</v>
      </c>
      <c r="D24" s="627">
        <f>SUM('Bevétel össz.'!D51)</f>
        <v>0</v>
      </c>
      <c r="E24" s="455">
        <f>SUM('Bevétel össz.'!E51)</f>
        <v>0</v>
      </c>
      <c r="F24" s="455">
        <f>SUM('Bevétel össz.'!F51)</f>
        <v>0</v>
      </c>
      <c r="G24" s="453">
        <f>SUM(C24:F24)</f>
        <v>0</v>
      </c>
      <c r="H24" s="6"/>
      <c r="I24" s="2"/>
      <c r="J24" s="8"/>
      <c r="K24" s="9"/>
      <c r="L24" s="8"/>
      <c r="M24" s="12"/>
      <c r="N24" s="294"/>
      <c r="O24" s="294"/>
    </row>
    <row r="25" spans="1:15" ht="24.95" customHeight="1" x14ac:dyDescent="0.3">
      <c r="A25" s="1" t="s">
        <v>288</v>
      </c>
      <c r="B25" s="35" t="s">
        <v>289</v>
      </c>
      <c r="C25" s="455">
        <f>SUM('Bevétel össz.'!C52)</f>
        <v>0</v>
      </c>
      <c r="D25" s="627">
        <f>SUM('Bevétel össz.'!D52)</f>
        <v>0</v>
      </c>
      <c r="E25" s="22">
        <f>SUM('Bevétel össz.'!E52)</f>
        <v>30</v>
      </c>
      <c r="F25" s="455">
        <f>SUM('Bevétel össz.'!F52)</f>
        <v>0</v>
      </c>
      <c r="G25" s="453">
        <f>SUM(C25:F25)</f>
        <v>30</v>
      </c>
      <c r="H25" s="6"/>
      <c r="I25" s="2"/>
      <c r="J25" s="8"/>
      <c r="K25" s="9"/>
      <c r="L25" s="8"/>
      <c r="M25" s="12"/>
      <c r="N25" s="294"/>
      <c r="O25" s="294"/>
    </row>
    <row r="26" spans="1:15" ht="24.95" customHeight="1" x14ac:dyDescent="0.3">
      <c r="A26" s="1" t="s">
        <v>818</v>
      </c>
      <c r="B26" s="35" t="s">
        <v>819</v>
      </c>
      <c r="C26" s="251">
        <f>SUM('Bevétel össz.'!C53)</f>
        <v>4250</v>
      </c>
      <c r="D26" s="627">
        <f>SUM('Bevétel össz.'!D53)</f>
        <v>0</v>
      </c>
      <c r="E26" s="22">
        <f>SUM('Bevétel össz.'!E53)</f>
        <v>14750</v>
      </c>
      <c r="F26" s="454">
        <f>SUM('Bevétel össz.'!F53)</f>
        <v>0</v>
      </c>
      <c r="G26" s="453">
        <f>SUM(C26:F26)</f>
        <v>19000</v>
      </c>
      <c r="H26" s="6"/>
      <c r="I26" s="2"/>
      <c r="J26" s="8"/>
      <c r="K26" s="9"/>
      <c r="L26" s="8"/>
      <c r="M26" s="12"/>
      <c r="N26" s="294"/>
      <c r="O26" s="294"/>
    </row>
    <row r="27" spans="1:15" ht="24.95" customHeight="1" x14ac:dyDescent="0.3">
      <c r="A27" s="547" t="s">
        <v>283</v>
      </c>
      <c r="B27" s="548" t="s">
        <v>330</v>
      </c>
      <c r="C27" s="550">
        <f>SUM(C24:C26)</f>
        <v>4250</v>
      </c>
      <c r="D27" s="551">
        <f>SUM(D24:D26)</f>
        <v>0</v>
      </c>
      <c r="E27" s="550">
        <f>SUM(E24:E26)</f>
        <v>14780</v>
      </c>
      <c r="F27" s="550">
        <f>SUM(F24:F26)</f>
        <v>0</v>
      </c>
      <c r="G27" s="552">
        <f>SUM(G24:G26)</f>
        <v>19030</v>
      </c>
      <c r="H27" s="122"/>
      <c r="I27" s="2"/>
      <c r="J27" s="8"/>
      <c r="K27" s="9"/>
      <c r="L27" s="8"/>
      <c r="M27" s="12"/>
      <c r="N27" s="294"/>
      <c r="O27" s="294"/>
    </row>
    <row r="28" spans="1:15" ht="24.95" customHeight="1" x14ac:dyDescent="0.3">
      <c r="A28" s="540"/>
      <c r="B28" s="553" t="s">
        <v>324</v>
      </c>
      <c r="C28" s="543">
        <f>SUM(C27,C23,C17,C9,C5,C18,C19)</f>
        <v>406160</v>
      </c>
      <c r="D28" s="542">
        <f>SUM(D27,D23,D17,D9,D5,D18,D19)</f>
        <v>132556</v>
      </c>
      <c r="E28" s="543">
        <f>SUM(E27,E23,E17,E9,E5,E18,E19)</f>
        <v>69442</v>
      </c>
      <c r="F28" s="543">
        <f>SUM(F27,F23,F17,F9,F5,F18,F19)</f>
        <v>0</v>
      </c>
      <c r="G28" s="554">
        <f>SUM(G27,G23,G17,G9,G5,G18,G19)</f>
        <v>608158</v>
      </c>
      <c r="H28" s="543"/>
      <c r="I28" s="553" t="s">
        <v>325</v>
      </c>
      <c r="J28" s="543">
        <f>SUM(J3:J6,J11:J13,J18,J19)</f>
        <v>658914</v>
      </c>
      <c r="K28" s="542">
        <f>SUM(K3:K6,K11:K13,K18,K19)</f>
        <v>129873</v>
      </c>
      <c r="L28" s="543">
        <f>SUM(L3:L6,L11:L13,L18,L19)</f>
        <v>77666</v>
      </c>
      <c r="M28" s="544">
        <f t="shared" ref="M28:M33" si="4">SUM(J28:L28)</f>
        <v>866453</v>
      </c>
      <c r="N28" s="542">
        <f>SUM(N3:N6,N11:N13,N18,N19)</f>
        <v>692.4</v>
      </c>
      <c r="O28" s="542">
        <f>SUM(O3:O6,O11:O13,O18,O19)</f>
        <v>100987</v>
      </c>
    </row>
    <row r="29" spans="1:15" ht="24.95" customHeight="1" x14ac:dyDescent="0.3">
      <c r="A29" s="130" t="s">
        <v>727</v>
      </c>
      <c r="B29" s="40" t="s">
        <v>726</v>
      </c>
      <c r="C29" s="144">
        <f>SUM('Bevétel össz.'!C56)</f>
        <v>217800</v>
      </c>
      <c r="D29" s="627">
        <f>SUM('Bevétel össz.'!D56)</f>
        <v>0</v>
      </c>
      <c r="E29" s="9">
        <f>SUM('Bevétel össz.'!E56)</f>
        <v>0</v>
      </c>
      <c r="F29" s="9">
        <f>SUM('Bevétel össz.'!F56)</f>
        <v>0</v>
      </c>
      <c r="G29" s="453">
        <f>SUM(C29:F29)</f>
        <v>217800</v>
      </c>
      <c r="H29" s="2" t="s">
        <v>628</v>
      </c>
      <c r="I29" s="40" t="s">
        <v>630</v>
      </c>
      <c r="J29" s="144">
        <f>SUM('Kiadás ktgvszervenként'!S23)</f>
        <v>3853</v>
      </c>
      <c r="K29" s="144">
        <f>SUM('Kiadás ktgvszervenként'!T23)</f>
        <v>0</v>
      </c>
      <c r="L29" s="144">
        <f>SUM('Kiadás ktgvszervenként'!U23)</f>
        <v>0</v>
      </c>
      <c r="M29" s="135">
        <f t="shared" si="4"/>
        <v>3853</v>
      </c>
      <c r="N29" s="294"/>
      <c r="O29" s="294"/>
    </row>
    <row r="30" spans="1:15" ht="24.95" customHeight="1" x14ac:dyDescent="0.3">
      <c r="A30" s="4" t="s">
        <v>823</v>
      </c>
      <c r="B30" s="40" t="s">
        <v>644</v>
      </c>
      <c r="C30" s="144"/>
      <c r="D30" s="627">
        <f>SUM('Bevétel össz.'!D57)</f>
        <v>0</v>
      </c>
      <c r="E30" s="22">
        <f>SUM('Bevétel össz.'!E57)</f>
        <v>4442</v>
      </c>
      <c r="F30" s="22">
        <f>SUM('Bevétel össz.'!F57)</f>
        <v>0</v>
      </c>
      <c r="G30" s="453">
        <f>SUM(C30:F30)</f>
        <v>4442</v>
      </c>
      <c r="H30" s="2"/>
      <c r="I30" s="40"/>
      <c r="J30" s="144"/>
      <c r="K30" s="144"/>
      <c r="L30" s="144"/>
      <c r="M30" s="135">
        <f t="shared" si="4"/>
        <v>0</v>
      </c>
      <c r="N30" s="294"/>
      <c r="O30" s="294"/>
    </row>
    <row r="31" spans="1:15" ht="24.95" customHeight="1" x14ac:dyDescent="0.3">
      <c r="A31" s="130" t="s">
        <v>294</v>
      </c>
      <c r="B31" s="40" t="s">
        <v>295</v>
      </c>
      <c r="C31" s="144">
        <f>SUM('Bevétel össz.'!C58)</f>
        <v>38807</v>
      </c>
      <c r="D31" s="627">
        <f>SUM('Bevétel össz.'!D58)</f>
        <v>-2683</v>
      </c>
      <c r="E31" s="22">
        <f>SUM('Bevétel össz.'!E58)</f>
        <v>3782</v>
      </c>
      <c r="F31" s="9">
        <f>SUM('Bevétel össz.'!F58)</f>
        <v>0</v>
      </c>
      <c r="G31" s="453">
        <f>SUM(C31:F31)</f>
        <v>39906</v>
      </c>
      <c r="H31" s="2"/>
      <c r="I31" s="40"/>
      <c r="J31" s="144">
        <f>SUM('Kiadás ktgvszervenként'!S24)</f>
        <v>0</v>
      </c>
      <c r="K31" s="144">
        <f>SUM('Kiadás ktgvszervenként'!T24)</f>
        <v>0</v>
      </c>
      <c r="L31" s="144">
        <f>SUM('Kiadás ktgvszervenként'!U24)</f>
        <v>0</v>
      </c>
      <c r="M31" s="135">
        <f t="shared" si="4"/>
        <v>0</v>
      </c>
      <c r="N31" s="294"/>
      <c r="O31" s="294"/>
    </row>
    <row r="32" spans="1:15" ht="24.95" customHeight="1" x14ac:dyDescent="0.3">
      <c r="A32" s="258"/>
      <c r="B32" s="259" t="s">
        <v>379</v>
      </c>
      <c r="C32" s="36">
        <f>SUM(C28:C31)</f>
        <v>662767</v>
      </c>
      <c r="D32" s="260">
        <f>SUM(D28:D31)</f>
        <v>129873</v>
      </c>
      <c r="E32" s="36">
        <f>SUM(E28:E31)</f>
        <v>77666</v>
      </c>
      <c r="F32" s="36">
        <f>SUM(F28:F31)</f>
        <v>0</v>
      </c>
      <c r="G32" s="141">
        <f>SUM(G28:G31)</f>
        <v>870306</v>
      </c>
      <c r="H32" s="261"/>
      <c r="I32" s="259" t="s">
        <v>379</v>
      </c>
      <c r="J32" s="36">
        <f t="shared" ref="J32:O32" si="5">SUM(J28:J31)</f>
        <v>662767</v>
      </c>
      <c r="K32" s="262">
        <f t="shared" si="5"/>
        <v>129873</v>
      </c>
      <c r="L32" s="36">
        <f t="shared" si="5"/>
        <v>77666</v>
      </c>
      <c r="M32" s="141">
        <f t="shared" si="4"/>
        <v>870306</v>
      </c>
      <c r="N32" s="262">
        <f t="shared" si="5"/>
        <v>692.4</v>
      </c>
      <c r="O32" s="262">
        <f t="shared" si="5"/>
        <v>100987</v>
      </c>
    </row>
    <row r="33" spans="1:15" ht="24.95" customHeight="1" x14ac:dyDescent="0.3">
      <c r="A33" s="130" t="s">
        <v>296</v>
      </c>
      <c r="B33" s="40" t="s">
        <v>31</v>
      </c>
      <c r="C33" s="144">
        <f>SUM('Bevétel össz.'!C60)</f>
        <v>145704</v>
      </c>
      <c r="D33" s="627">
        <f>SUM('Bevétel össz.'!D60)</f>
        <v>3343</v>
      </c>
      <c r="E33" s="626">
        <f>SUM('Bevétel össz.'!E60)</f>
        <v>123</v>
      </c>
      <c r="F33" s="9">
        <f>SUM('Bevétel össz.'!F60)</f>
        <v>0</v>
      </c>
      <c r="G33" s="453">
        <f>SUM(C33:F33)</f>
        <v>149170</v>
      </c>
      <c r="H33" s="2" t="s">
        <v>215</v>
      </c>
      <c r="I33" s="40" t="s">
        <v>31</v>
      </c>
      <c r="J33" s="144">
        <f>SUM('Kiadás ktgvszervenként'!C25)</f>
        <v>145704</v>
      </c>
      <c r="K33" s="144">
        <f>SUM('Kiadás ktgvszervenként'!D25)</f>
        <v>3343</v>
      </c>
      <c r="L33" s="144">
        <f>SUM('Kiadás ktgvszervenként'!E25)</f>
        <v>123</v>
      </c>
      <c r="M33" s="888">
        <f t="shared" si="4"/>
        <v>149170</v>
      </c>
      <c r="N33" s="294"/>
      <c r="O33" s="294"/>
    </row>
    <row r="34" spans="1:15" ht="24.95" customHeight="1" x14ac:dyDescent="0.25">
      <c r="A34" s="130"/>
      <c r="B34" s="40"/>
      <c r="C34" s="144">
        <f>SUM('Bevétel össz.'!C61)</f>
        <v>0</v>
      </c>
      <c r="D34" s="627">
        <f>SUM('Bevétel össz.'!D61)</f>
        <v>0</v>
      </c>
      <c r="E34" s="28">
        <f>SUM('Bevétel össz.'!E61)</f>
        <v>0</v>
      </c>
      <c r="F34" s="9"/>
      <c r="G34" s="139">
        <f>SUM('Bevétel össz.'!G61)</f>
        <v>0</v>
      </c>
      <c r="H34" s="2"/>
      <c r="I34" s="40"/>
      <c r="J34" s="144">
        <f>SUM('Kiadás ktgvszervenként'!S26)</f>
        <v>0</v>
      </c>
      <c r="K34" s="144">
        <f>SUM('Kiadás ktgvszervenként'!T26)</f>
        <v>0</v>
      </c>
      <c r="L34" s="144">
        <f>SUM('Kiadás ktgvszervenként'!U26)</f>
        <v>0</v>
      </c>
      <c r="M34" s="145"/>
      <c r="N34" s="294"/>
      <c r="O34" s="294"/>
    </row>
    <row r="35" spans="1:15" ht="24.95" customHeight="1" x14ac:dyDescent="0.3">
      <c r="A35" s="265"/>
      <c r="B35" s="78"/>
      <c r="C35" s="29"/>
      <c r="D35" s="266"/>
      <c r="E35" s="29"/>
      <c r="F35" s="29"/>
      <c r="G35" s="267"/>
      <c r="H35" s="32"/>
      <c r="I35" s="78"/>
      <c r="J35" s="73"/>
      <c r="K35" s="131"/>
      <c r="L35" s="73"/>
      <c r="M35" s="268"/>
      <c r="N35" s="294"/>
      <c r="O35" s="294"/>
    </row>
  </sheetData>
  <mergeCells count="7">
    <mergeCell ref="N1:O1"/>
    <mergeCell ref="H1:H2"/>
    <mergeCell ref="A1:A2"/>
    <mergeCell ref="I1:I2"/>
    <mergeCell ref="B1:B2"/>
    <mergeCell ref="C1:G1"/>
    <mergeCell ref="J1:M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44" orientation="landscape" r:id="rId1"/>
  <headerFooter>
    <oddHeader>&amp;L&amp;"Times,Félkövér"&amp;14Rajka Község Önkormányzata
2. számú melláklet&amp;C&amp;"Times,Félkövér"&amp;14KÖLTSÉGVETÉSI MÉRLEG 2015. &amp;R&amp;"Times,Normál"&amp;12 2. számú melléklet
Adatok: e Ft-ban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O34"/>
  <sheetViews>
    <sheetView view="pageLayout" zoomScaleNormal="100" workbookViewId="0">
      <selection activeCell="M28" sqref="M28"/>
    </sheetView>
  </sheetViews>
  <sheetFormatPr defaultRowHeight="12.75" x14ac:dyDescent="0.2"/>
  <cols>
    <col min="1" max="1" width="5.85546875" style="707" customWidth="1"/>
    <col min="2" max="2" width="51" customWidth="1"/>
    <col min="3" max="3" width="11.28515625" customWidth="1"/>
    <col min="4" max="4" width="11.140625" customWidth="1"/>
    <col min="5" max="6" width="12.5703125" customWidth="1"/>
    <col min="7" max="7" width="17.85546875" customWidth="1"/>
    <col min="8" max="9" width="8.5703125" customWidth="1"/>
    <col min="10" max="10" width="43" customWidth="1"/>
    <col min="11" max="11" width="12" customWidth="1"/>
    <col min="12" max="12" width="11.7109375" customWidth="1"/>
    <col min="13" max="13" width="12.85546875" customWidth="1"/>
    <col min="14" max="14" width="16.42578125" customWidth="1"/>
    <col min="15" max="15" width="9.28515625" bestFit="1" customWidth="1"/>
  </cols>
  <sheetData>
    <row r="1" spans="1:15" ht="20.100000000000001" customHeight="1" x14ac:dyDescent="0.2">
      <c r="A1" s="994"/>
      <c r="B1" s="995" t="s">
        <v>39</v>
      </c>
      <c r="C1" s="989" t="s">
        <v>467</v>
      </c>
      <c r="D1" s="990"/>
      <c r="E1" s="990"/>
      <c r="F1" s="990"/>
      <c r="G1" s="991"/>
      <c r="H1" s="149" t="s">
        <v>52</v>
      </c>
      <c r="I1" s="996"/>
      <c r="J1" s="997" t="s">
        <v>22</v>
      </c>
      <c r="K1" s="989" t="s">
        <v>467</v>
      </c>
      <c r="L1" s="990"/>
      <c r="M1" s="990"/>
      <c r="N1" s="991"/>
      <c r="O1" s="150" t="s">
        <v>52</v>
      </c>
    </row>
    <row r="2" spans="1:15" ht="18.75" customHeight="1" x14ac:dyDescent="0.2">
      <c r="A2" s="994"/>
      <c r="B2" s="995"/>
      <c r="C2" s="987" t="s">
        <v>612</v>
      </c>
      <c r="D2" s="989" t="s">
        <v>603</v>
      </c>
      <c r="E2" s="990"/>
      <c r="F2" s="991"/>
      <c r="G2" s="992" t="s">
        <v>605</v>
      </c>
      <c r="H2" s="149" t="s">
        <v>334</v>
      </c>
      <c r="I2" s="996"/>
      <c r="J2" s="998"/>
      <c r="K2" s="987" t="s">
        <v>612</v>
      </c>
      <c r="L2" s="989" t="s">
        <v>603</v>
      </c>
      <c r="M2" s="991"/>
      <c r="N2" s="992" t="s">
        <v>605</v>
      </c>
      <c r="O2" s="151" t="s">
        <v>728</v>
      </c>
    </row>
    <row r="3" spans="1:15" ht="24.75" customHeight="1" x14ac:dyDescent="0.2">
      <c r="A3" s="994"/>
      <c r="B3" s="995"/>
      <c r="C3" s="988"/>
      <c r="D3" s="584" t="s">
        <v>827</v>
      </c>
      <c r="E3" s="672" t="s">
        <v>810</v>
      </c>
      <c r="F3" s="842" t="s">
        <v>730</v>
      </c>
      <c r="G3" s="993"/>
      <c r="H3" s="149" t="s">
        <v>56</v>
      </c>
      <c r="I3" s="996"/>
      <c r="J3" s="999"/>
      <c r="K3" s="988"/>
      <c r="L3" s="672" t="s">
        <v>827</v>
      </c>
      <c r="M3" s="842" t="s">
        <v>810</v>
      </c>
      <c r="N3" s="993"/>
      <c r="O3" s="152" t="s">
        <v>56</v>
      </c>
    </row>
    <row r="4" spans="1:15" ht="20.100000000000001" customHeight="1" x14ac:dyDescent="0.25">
      <c r="A4" s="713" t="s">
        <v>236</v>
      </c>
      <c r="B4" s="35" t="s">
        <v>232</v>
      </c>
      <c r="C4" s="50">
        <f>SUM('2. melléklet Ktvetési mérleg'!C3)</f>
        <v>117431</v>
      </c>
      <c r="D4" s="50">
        <f>SUM('2. melléklet Ktvetési mérleg'!D3)</f>
        <v>1902</v>
      </c>
      <c r="E4" s="50">
        <f>SUM('2. melléklet Ktvetési mérleg'!E3)</f>
        <v>3184</v>
      </c>
      <c r="F4" s="50">
        <f>SUM('2. melléklet Ktvetési mérleg'!F3)</f>
        <v>0</v>
      </c>
      <c r="G4" s="889">
        <f t="shared" ref="G4:G12" si="0">SUM(C4:F4)</f>
        <v>122517</v>
      </c>
      <c r="H4" s="66"/>
      <c r="I4" s="29" t="s">
        <v>87</v>
      </c>
      <c r="J4" s="78" t="s">
        <v>4</v>
      </c>
      <c r="K4" s="174">
        <f>SUM('2. melléklet Ktvetési mérleg'!J3)</f>
        <v>108277</v>
      </c>
      <c r="L4" s="174">
        <f>SUM('2. melléklet Ktvetési mérleg'!K3)</f>
        <v>4598</v>
      </c>
      <c r="M4" s="174">
        <f>SUM('2. melléklet Ktvetési mérleg'!L3)</f>
        <v>4364</v>
      </c>
      <c r="N4" s="176">
        <f t="shared" ref="N4:N12" si="1">SUM(K4:M4)</f>
        <v>117239</v>
      </c>
      <c r="O4" s="174">
        <f>SUM('4. melléklet Önkormányzat'!H20)</f>
        <v>20807</v>
      </c>
    </row>
    <row r="5" spans="1:15" ht="20.100000000000001" customHeight="1" x14ac:dyDescent="0.25">
      <c r="A5" s="713" t="s">
        <v>237</v>
      </c>
      <c r="B5" s="35" t="s">
        <v>316</v>
      </c>
      <c r="C5" s="50">
        <f>SUM('2. melléklet Ktvetési mérleg'!C4)</f>
        <v>20887</v>
      </c>
      <c r="D5" s="50">
        <f>SUM('2. melléklet Ktvetési mérleg'!D4)</f>
        <v>0</v>
      </c>
      <c r="E5" s="50">
        <f>SUM('2. melléklet Ktvetési mérleg'!E4)</f>
        <v>381</v>
      </c>
      <c r="F5" s="50">
        <f>SUM('2. melléklet Ktvetési mérleg'!F4)</f>
        <v>0</v>
      </c>
      <c r="G5" s="186">
        <f t="shared" si="0"/>
        <v>21268</v>
      </c>
      <c r="H5" s="67"/>
      <c r="I5" s="29" t="s">
        <v>92</v>
      </c>
      <c r="J5" s="78" t="s">
        <v>15</v>
      </c>
      <c r="K5" s="174">
        <f>SUM('2. melléklet Ktvetési mérleg'!J4)</f>
        <v>28863</v>
      </c>
      <c r="L5" s="174">
        <f>SUM('2. melléklet Ktvetési mérleg'!K4)</f>
        <v>2267</v>
      </c>
      <c r="M5" s="174">
        <f>SUM('2. melléklet Ktvetési mérleg'!L4)</f>
        <v>826</v>
      </c>
      <c r="N5" s="176">
        <f t="shared" si="1"/>
        <v>31956</v>
      </c>
      <c r="O5" s="174">
        <f>SUM('4. melléklet Önkormányzat'!H26)</f>
        <v>4831</v>
      </c>
    </row>
    <row r="6" spans="1:15" ht="20.100000000000001" customHeight="1" x14ac:dyDescent="0.25">
      <c r="A6" s="714" t="s">
        <v>231</v>
      </c>
      <c r="B6" s="80" t="s">
        <v>328</v>
      </c>
      <c r="C6" s="178">
        <f>SUM(C4:C5)</f>
        <v>138318</v>
      </c>
      <c r="D6" s="178">
        <f>SUM(D4:D5)</f>
        <v>1902</v>
      </c>
      <c r="E6" s="178">
        <f>SUM(E4:E5)</f>
        <v>3565</v>
      </c>
      <c r="F6" s="178">
        <f>SUM(F4:F5)</f>
        <v>0</v>
      </c>
      <c r="G6" s="561">
        <f t="shared" si="0"/>
        <v>143785</v>
      </c>
      <c r="H6" s="165"/>
      <c r="I6" s="29" t="s">
        <v>149</v>
      </c>
      <c r="J6" s="78" t="s">
        <v>5</v>
      </c>
      <c r="K6" s="174">
        <f>SUM('2. melléklet Ktvetési mérleg'!J5)</f>
        <v>130195</v>
      </c>
      <c r="L6" s="174">
        <f>SUM('2. melléklet Ktvetési mérleg'!K5)</f>
        <v>9273</v>
      </c>
      <c r="M6" s="174">
        <f>SUM('2. melléklet Ktvetési mérleg'!L5)</f>
        <v>6496</v>
      </c>
      <c r="N6" s="176">
        <f t="shared" si="1"/>
        <v>145964</v>
      </c>
      <c r="O6" s="174">
        <f>SUM('4. melléklet Önkormányzat'!H59)</f>
        <v>71689</v>
      </c>
    </row>
    <row r="7" spans="1:15" ht="20.100000000000001" customHeight="1" x14ac:dyDescent="0.25">
      <c r="A7" s="715" t="s">
        <v>254</v>
      </c>
      <c r="B7" s="80" t="s">
        <v>319</v>
      </c>
      <c r="C7" s="178">
        <f>SUM('2. melléklet Ktvetési mérleg'!C17)</f>
        <v>137800</v>
      </c>
      <c r="D7" s="178">
        <f>SUM('2. melléklet Ktvetési mérleg'!D17)</f>
        <v>1885</v>
      </c>
      <c r="E7" s="178">
        <f>SUM('2. melléklet Ktvetési mérleg'!E17)</f>
        <v>49025</v>
      </c>
      <c r="F7" s="178">
        <f>SUM('2. melléklet Ktvetési mérleg'!F17)</f>
        <v>0</v>
      </c>
      <c r="G7" s="561">
        <f t="shared" si="0"/>
        <v>188710</v>
      </c>
      <c r="H7" s="165"/>
      <c r="I7" s="29" t="s">
        <v>180</v>
      </c>
      <c r="J7" s="78" t="s">
        <v>6</v>
      </c>
      <c r="K7" s="174">
        <f>SUM('2. melléklet Ktvetési mérleg'!J6)</f>
        <v>6635</v>
      </c>
      <c r="L7" s="174">
        <f>SUM('2. melléklet Ktvetési mérleg'!K6)</f>
        <v>297</v>
      </c>
      <c r="M7" s="174">
        <f>SUM('2. melléklet Ktvetési mérleg'!L6)</f>
        <v>857</v>
      </c>
      <c r="N7" s="176">
        <f t="shared" si="1"/>
        <v>7789</v>
      </c>
      <c r="O7" s="174"/>
    </row>
    <row r="8" spans="1:15" ht="20.100000000000001" customHeight="1" x14ac:dyDescent="0.25">
      <c r="A8" s="714" t="s">
        <v>256</v>
      </c>
      <c r="B8" s="80" t="s">
        <v>41</v>
      </c>
      <c r="C8" s="178">
        <f>SUM('2. melléklet Ktvetési mérleg'!C18)</f>
        <v>29123</v>
      </c>
      <c r="D8" s="178">
        <f>SUM('2. melléklet Ktvetési mérleg'!D18)</f>
        <v>1125</v>
      </c>
      <c r="E8" s="178">
        <f>SUM('2. melléklet Ktvetési mérleg'!E18)</f>
        <v>2072</v>
      </c>
      <c r="F8" s="178">
        <f>SUM('2. melléklet Ktvetési mérleg'!F18)</f>
        <v>0</v>
      </c>
      <c r="G8" s="561">
        <f t="shared" si="0"/>
        <v>32320</v>
      </c>
      <c r="H8" s="165"/>
      <c r="I8" s="129" t="s">
        <v>181</v>
      </c>
      <c r="J8" s="35" t="s">
        <v>182</v>
      </c>
      <c r="K8" s="175">
        <f>SUM('2. melléklet Ktvetési mérleg'!J7)</f>
        <v>0</v>
      </c>
      <c r="L8" s="175">
        <f>SUM('2. melléklet Ktvetési mérleg'!K7)</f>
        <v>616</v>
      </c>
      <c r="M8" s="175">
        <f>SUM('2. melléklet Ktvetési mérleg'!L7)</f>
        <v>-457</v>
      </c>
      <c r="N8" s="177">
        <f t="shared" si="1"/>
        <v>159</v>
      </c>
      <c r="O8" s="67">
        <f>SUM('4. melléklet Önkormányzat'!H61:H62)</f>
        <v>3660</v>
      </c>
    </row>
    <row r="9" spans="1:15" ht="20.100000000000001" customHeight="1" x14ac:dyDescent="0.25">
      <c r="A9" s="127" t="s">
        <v>278</v>
      </c>
      <c r="B9" s="35" t="s">
        <v>821</v>
      </c>
      <c r="C9" s="52">
        <f>SUM('2. melléklet Ktvetési mérleg'!C20)</f>
        <v>0</v>
      </c>
      <c r="D9" s="52">
        <f>SUM('2. melléklet Ktvetési mérleg'!D20)</f>
        <v>0</v>
      </c>
      <c r="E9" s="52">
        <f>SUM('2. melléklet Ktvetési mérleg'!E20)</f>
        <v>0</v>
      </c>
      <c r="F9" s="52">
        <f>SUM('2. melléklet Ktvetési mérleg'!F20)</f>
        <v>0</v>
      </c>
      <c r="G9" s="561">
        <f t="shared" si="0"/>
        <v>0</v>
      </c>
      <c r="H9" s="67"/>
      <c r="I9" s="129" t="s">
        <v>852</v>
      </c>
      <c r="J9" s="35" t="s">
        <v>216</v>
      </c>
      <c r="K9" s="175">
        <f>SUM('2. melléklet Ktvetési mérleg'!J8)</f>
        <v>2907</v>
      </c>
      <c r="L9" s="175">
        <f>SUM('2. melléklet Ktvetési mérleg'!K8)</f>
        <v>219</v>
      </c>
      <c r="M9" s="175">
        <f>SUM('2. melléklet Ktvetési mérleg'!L8)</f>
        <v>457</v>
      </c>
      <c r="N9" s="177">
        <f t="shared" si="1"/>
        <v>3583</v>
      </c>
      <c r="O9" s="67">
        <f>SUM('4. melléklet Önkormányzat'!H63)</f>
        <v>0</v>
      </c>
    </row>
    <row r="10" spans="1:15" ht="20.100000000000001" customHeight="1" x14ac:dyDescent="0.25">
      <c r="A10" s="127" t="s">
        <v>280</v>
      </c>
      <c r="B10" s="35" t="s">
        <v>822</v>
      </c>
      <c r="C10" s="52">
        <f>SUM('2. melléklet Ktvetési mérleg'!C21)</f>
        <v>315</v>
      </c>
      <c r="D10" s="52">
        <f>SUM('2. melléklet Ktvetési mérleg'!D21)</f>
        <v>0</v>
      </c>
      <c r="E10" s="52">
        <f>SUM('2. melléklet Ktvetési mérleg'!E21)</f>
        <v>0</v>
      </c>
      <c r="F10" s="52">
        <f>SUM('2. melléklet Ktvetési mérleg'!F21)</f>
        <v>-184</v>
      </c>
      <c r="G10" s="889">
        <f t="shared" si="0"/>
        <v>131</v>
      </c>
      <c r="H10" s="67"/>
      <c r="I10" s="120" t="s">
        <v>185</v>
      </c>
      <c r="J10" s="35" t="s">
        <v>323</v>
      </c>
      <c r="K10" s="175"/>
      <c r="L10" s="175"/>
      <c r="M10" s="175"/>
      <c r="N10" s="177">
        <f t="shared" si="1"/>
        <v>0</v>
      </c>
      <c r="O10" s="67">
        <f>SUM('4. melléklet Önkormányzat'!H64)</f>
        <v>0</v>
      </c>
    </row>
    <row r="11" spans="1:15" ht="20.100000000000001" customHeight="1" x14ac:dyDescent="0.25">
      <c r="A11" s="1" t="s">
        <v>801</v>
      </c>
      <c r="B11" s="35" t="s">
        <v>281</v>
      </c>
      <c r="C11" s="52"/>
      <c r="D11" s="52">
        <f>SUM('2. melléklet Ktvetési mérleg'!D22)</f>
        <v>0</v>
      </c>
      <c r="E11" s="52">
        <f>SUM('2. melléklet Ktvetési mérleg'!E22)</f>
        <v>0</v>
      </c>
      <c r="F11" s="52">
        <f>SUM('2. melléklet Ktvetési mérleg'!F22)</f>
        <v>184</v>
      </c>
      <c r="G11" s="889">
        <f t="shared" si="0"/>
        <v>184</v>
      </c>
      <c r="H11" s="67"/>
      <c r="I11" s="120" t="s">
        <v>187</v>
      </c>
      <c r="J11" s="35" t="s">
        <v>218</v>
      </c>
      <c r="K11" s="175">
        <f>SUM('2. melléklet Ktvetési mérleg'!J10)</f>
        <v>9404</v>
      </c>
      <c r="L11" s="175">
        <f>SUM('2. melléklet Ktvetési mérleg'!K10)</f>
        <v>210</v>
      </c>
      <c r="M11" s="175">
        <f>SUM('2. melléklet Ktvetési mérleg'!L10)</f>
        <v>1800</v>
      </c>
      <c r="N11" s="177">
        <f t="shared" si="1"/>
        <v>11414</v>
      </c>
      <c r="O11" s="67"/>
    </row>
    <row r="12" spans="1:15" ht="20.100000000000001" customHeight="1" thickBot="1" x14ac:dyDescent="0.3">
      <c r="A12" s="862" t="s">
        <v>282</v>
      </c>
      <c r="B12" s="80" t="s">
        <v>329</v>
      </c>
      <c r="C12" s="178">
        <f>SUM(C9:C10)</f>
        <v>315</v>
      </c>
      <c r="D12" s="178">
        <f>SUM(D9:D11)</f>
        <v>0</v>
      </c>
      <c r="E12" s="178">
        <f t="shared" ref="E12:F12" si="2">SUM(E9:E11)</f>
        <v>0</v>
      </c>
      <c r="F12" s="178">
        <f t="shared" si="2"/>
        <v>0</v>
      </c>
      <c r="G12" s="561">
        <f t="shared" si="0"/>
        <v>315</v>
      </c>
      <c r="H12" s="165"/>
      <c r="I12" s="29" t="s">
        <v>191</v>
      </c>
      <c r="J12" s="78" t="s">
        <v>326</v>
      </c>
      <c r="K12" s="178">
        <f>SUM(K8:K11)</f>
        <v>12311</v>
      </c>
      <c r="L12" s="178">
        <f>SUM(L8:L11)</f>
        <v>1045</v>
      </c>
      <c r="M12" s="178">
        <f>SUM(M8:M11)</f>
        <v>1800</v>
      </c>
      <c r="N12" s="176">
        <f t="shared" si="1"/>
        <v>15156</v>
      </c>
      <c r="O12" s="178">
        <f>SUM(O8:O10)</f>
        <v>3660</v>
      </c>
    </row>
    <row r="13" spans="1:15" ht="20.100000000000001" customHeight="1" thickBot="1" x14ac:dyDescent="0.25">
      <c r="A13" s="869"/>
      <c r="B13" s="155" t="s">
        <v>45</v>
      </c>
      <c r="C13" s="162">
        <f>SUM(C6:C8,C12)</f>
        <v>305556</v>
      </c>
      <c r="D13" s="162">
        <f>SUM(D6:D8,D12)</f>
        <v>4912</v>
      </c>
      <c r="E13" s="162">
        <f>SUM(E6:E8,E12)</f>
        <v>54662</v>
      </c>
      <c r="F13" s="162"/>
      <c r="G13" s="275">
        <f>SUM(G6:G8,G12)</f>
        <v>365130</v>
      </c>
      <c r="H13" s="162">
        <f>SUM(H2:H4,H7,H12)</f>
        <v>0</v>
      </c>
      <c r="I13" s="163"/>
      <c r="J13" s="164" t="s">
        <v>46</v>
      </c>
      <c r="K13" s="162">
        <f>SUM(K4:K7,K12)</f>
        <v>286281</v>
      </c>
      <c r="L13" s="162">
        <f>SUM(L4:L7,L12)</f>
        <v>17480</v>
      </c>
      <c r="M13" s="162">
        <f>SUM(M4:M7,M12)</f>
        <v>14343</v>
      </c>
      <c r="N13" s="275">
        <f>SUM(N4:N7,N12)</f>
        <v>318104</v>
      </c>
      <c r="O13" s="178"/>
    </row>
    <row r="14" spans="1:15" ht="20.100000000000001" customHeight="1" thickBot="1" x14ac:dyDescent="0.25">
      <c r="A14" s="860"/>
      <c r="B14" s="153" t="s">
        <v>382</v>
      </c>
      <c r="C14" s="185" t="str">
        <f>IF(((K13-C13)&gt;0),K13-C13,"----")</f>
        <v>----</v>
      </c>
      <c r="D14" s="185">
        <f>IF(((L13-D13)&gt;0),L13-D13,"----")</f>
        <v>12568</v>
      </c>
      <c r="E14" s="185" t="str">
        <f>IF(((M13-E13)&gt;0),M13-E13,"----")</f>
        <v>----</v>
      </c>
      <c r="F14" s="185"/>
      <c r="G14" s="562" t="str">
        <f>IF(((N13-G13)&gt;0),N13-G13,"----")</f>
        <v>----</v>
      </c>
      <c r="H14" s="69" t="str">
        <f>IF(((O13-H13)&gt;0),O13-H13,"----")</f>
        <v>----</v>
      </c>
      <c r="I14" s="282"/>
      <c r="J14" s="283" t="s">
        <v>383</v>
      </c>
      <c r="K14" s="284">
        <f>IF(((C13-K13)&gt;0),C13-K13,"----")</f>
        <v>19275</v>
      </c>
      <c r="L14" s="284"/>
      <c r="M14" s="284"/>
      <c r="N14" s="285"/>
      <c r="O14" s="867"/>
    </row>
    <row r="15" spans="1:15" ht="20.100000000000001" customHeight="1" x14ac:dyDescent="0.25">
      <c r="A15" s="868"/>
      <c r="B15" s="168" t="s">
        <v>42</v>
      </c>
      <c r="C15" s="53"/>
      <c r="D15" s="53"/>
      <c r="E15" s="53"/>
      <c r="F15" s="53"/>
      <c r="G15" s="180">
        <f>SUM(C15:E15)</f>
        <v>0</v>
      </c>
      <c r="H15" s="68"/>
      <c r="I15" s="4" t="s">
        <v>189</v>
      </c>
      <c r="J15" s="35" t="s">
        <v>17</v>
      </c>
      <c r="K15" s="53">
        <f>SUM('2. melléklet Ktvetési mérleg'!J19)</f>
        <v>19462</v>
      </c>
      <c r="L15" s="53">
        <f>SUM('2. melléklet Ktvetési mérleg'!K19)</f>
        <v>-15267</v>
      </c>
      <c r="M15" s="53">
        <f>SUM('2. melléklet Ktvetési mérleg'!L19)</f>
        <v>55781</v>
      </c>
      <c r="N15" s="180">
        <f>SUM('2. melléklet Ktvetési mérleg'!M19)</f>
        <v>59976</v>
      </c>
      <c r="O15" s="855">
        <f>SUM('4. melléklet Önkormányzat'!H65)</f>
        <v>0</v>
      </c>
    </row>
    <row r="16" spans="1:15" ht="20.100000000000001" customHeight="1" x14ac:dyDescent="0.2">
      <c r="A16" s="716"/>
      <c r="B16" s="55" t="s">
        <v>338</v>
      </c>
      <c r="C16" s="52"/>
      <c r="D16" s="52"/>
      <c r="E16" s="52"/>
      <c r="F16" s="52"/>
      <c r="G16" s="180">
        <f>SUM(C16:E16)</f>
        <v>0</v>
      </c>
      <c r="H16" s="67"/>
      <c r="I16" s="52"/>
      <c r="J16" s="54"/>
      <c r="K16" s="52"/>
      <c r="L16" s="52"/>
      <c r="M16" s="52"/>
      <c r="N16" s="147"/>
      <c r="O16" s="67"/>
    </row>
    <row r="17" spans="1:15" ht="20.100000000000001" customHeight="1" thickBot="1" x14ac:dyDescent="0.25">
      <c r="A17" s="718"/>
      <c r="B17" s="166" t="s">
        <v>43</v>
      </c>
      <c r="C17" s="146">
        <f>SUM(C15:C16)</f>
        <v>0</v>
      </c>
      <c r="D17" s="146">
        <f>SUM(D15:D16)</f>
        <v>0</v>
      </c>
      <c r="E17" s="146">
        <f>SUM(E15:E16)</f>
        <v>0</v>
      </c>
      <c r="F17" s="146"/>
      <c r="G17" s="180">
        <f>SUM(G15:G16)</f>
        <v>0</v>
      </c>
      <c r="H17" s="167">
        <f>SUM(H16:H16)</f>
        <v>0</v>
      </c>
      <c r="I17" s="146" t="s">
        <v>336</v>
      </c>
      <c r="J17" s="170" t="s">
        <v>44</v>
      </c>
      <c r="K17" s="146">
        <f>SUM(K15:K16)</f>
        <v>19462</v>
      </c>
      <c r="L17" s="146">
        <f>SUM(L15:L16)</f>
        <v>-15267</v>
      </c>
      <c r="M17" s="146">
        <f>SUM(M15:M16)</f>
        <v>55781</v>
      </c>
      <c r="N17" s="146">
        <f>SUM(N15:N16)</f>
        <v>59976</v>
      </c>
      <c r="O17" s="162">
        <f>SUM(O15:O16)</f>
        <v>0</v>
      </c>
    </row>
    <row r="18" spans="1:15" ht="20.100000000000001" customHeight="1" thickBot="1" x14ac:dyDescent="0.25">
      <c r="A18" s="719"/>
      <c r="B18" s="528" t="s">
        <v>45</v>
      </c>
      <c r="C18" s="529">
        <f>SUM(C13,C17)</f>
        <v>305556</v>
      </c>
      <c r="D18" s="530">
        <f>SUM(D13,D17)</f>
        <v>4912</v>
      </c>
      <c r="E18" s="529">
        <f>SUM(E13,E17)</f>
        <v>54662</v>
      </c>
      <c r="F18" s="529"/>
      <c r="G18" s="563">
        <f>SUM(G13,G17)</f>
        <v>365130</v>
      </c>
      <c r="H18" s="529">
        <f>SUM(H6:H8,H12,H17)</f>
        <v>0</v>
      </c>
      <c r="I18" s="532"/>
      <c r="J18" s="533" t="s">
        <v>46</v>
      </c>
      <c r="K18" s="529">
        <f>SUM(K13,K17)</f>
        <v>305743</v>
      </c>
      <c r="L18" s="530">
        <f>SUM(L13,L17)</f>
        <v>2213</v>
      </c>
      <c r="M18" s="529">
        <f>SUM(M13,M17)</f>
        <v>70124</v>
      </c>
      <c r="N18" s="531">
        <f>SUM(N13,N17)</f>
        <v>378080</v>
      </c>
      <c r="O18" s="529">
        <f>SUM(O4:O7,O12,O17)</f>
        <v>100987</v>
      </c>
    </row>
    <row r="19" spans="1:15" ht="20.100000000000001" customHeight="1" x14ac:dyDescent="0.25">
      <c r="A19" s="713" t="s">
        <v>241</v>
      </c>
      <c r="B19" s="35" t="s">
        <v>317</v>
      </c>
      <c r="C19" s="50">
        <f>SUM('2. melléklet Ktvetési mérleg'!C6)</f>
        <v>0</v>
      </c>
      <c r="D19" s="50">
        <f>SUM('2. melléklet Ktvetési mérleg'!D6)</f>
        <v>0</v>
      </c>
      <c r="E19" s="50">
        <f>SUM('2. melléklet Ktvetési mérleg'!E6)</f>
        <v>0</v>
      </c>
      <c r="F19" s="50"/>
      <c r="G19" s="561">
        <f>SUM(C19:F19)</f>
        <v>0</v>
      </c>
      <c r="H19" s="66"/>
      <c r="I19" s="847"/>
      <c r="J19" s="848"/>
      <c r="K19" s="847"/>
      <c r="L19" s="849"/>
      <c r="M19" s="847"/>
      <c r="N19" s="147"/>
      <c r="O19" s="66"/>
    </row>
    <row r="20" spans="1:15" ht="20.100000000000001" customHeight="1" x14ac:dyDescent="0.25">
      <c r="A20" s="720" t="s">
        <v>239</v>
      </c>
      <c r="B20" s="35" t="s">
        <v>318</v>
      </c>
      <c r="C20" s="50">
        <f>SUM('2. melléklet Ktvetési mérleg'!C7)</f>
        <v>44000</v>
      </c>
      <c r="D20" s="50">
        <f>SUM('2. melléklet Ktvetési mérleg'!D7)</f>
        <v>123933</v>
      </c>
      <c r="E20" s="50">
        <f>SUM('2. melléklet Ktvetési mérleg'!E7)</f>
        <v>0</v>
      </c>
      <c r="F20" s="50">
        <f>SUM('2. melléklet Ktvetési mérleg'!F7)</f>
        <v>0</v>
      </c>
      <c r="G20" s="889">
        <f>SUM(C20:F20)</f>
        <v>167933</v>
      </c>
      <c r="H20" s="67"/>
      <c r="I20" s="846"/>
      <c r="J20" s="851"/>
      <c r="K20" s="852"/>
      <c r="L20" s="853"/>
      <c r="M20" s="852"/>
      <c r="N20" s="147"/>
      <c r="O20" s="67"/>
    </row>
    <row r="21" spans="1:15" ht="20.100000000000001" customHeight="1" x14ac:dyDescent="0.25">
      <c r="A21" s="715" t="s">
        <v>240</v>
      </c>
      <c r="B21" s="80" t="s">
        <v>320</v>
      </c>
      <c r="C21" s="178">
        <f>SUM(C19:C20)</f>
        <v>44000</v>
      </c>
      <c r="D21" s="178">
        <f>SUM(D19:D20)</f>
        <v>123933</v>
      </c>
      <c r="E21" s="178">
        <f>SUM(E19:E20)</f>
        <v>0</v>
      </c>
      <c r="F21" s="178"/>
      <c r="G21" s="180">
        <f>SUM(G19:G20)</f>
        <v>167933</v>
      </c>
      <c r="H21" s="165"/>
      <c r="I21" s="29" t="s">
        <v>163</v>
      </c>
      <c r="J21" s="850" t="s">
        <v>7</v>
      </c>
      <c r="K21" s="174">
        <f>SUM('2. melléklet Ktvetési mérleg'!J12)</f>
        <v>342999</v>
      </c>
      <c r="L21" s="174">
        <f>SUM('2. melléklet Ktvetési mérleg'!K12)</f>
        <v>127624</v>
      </c>
      <c r="M21" s="174">
        <f>SUM('2. melléklet Ktvetési mérleg'!L12)</f>
        <v>3998</v>
      </c>
      <c r="N21" s="176">
        <f>SUM(K21:M21)</f>
        <v>474621</v>
      </c>
      <c r="O21" s="169">
        <f>SUM('4. melléklet Önkormányzat'!H67)</f>
        <v>314053</v>
      </c>
    </row>
    <row r="22" spans="1:15" ht="20.100000000000001" customHeight="1" x14ac:dyDescent="0.25">
      <c r="A22" s="714" t="s">
        <v>321</v>
      </c>
      <c r="B22" s="80" t="s">
        <v>322</v>
      </c>
      <c r="C22" s="178">
        <f>SUM('2. melléklet Ktvetési mérleg'!C19)</f>
        <v>52354</v>
      </c>
      <c r="D22" s="178">
        <f>SUM('2. melléklet Ktvetési mérleg'!D19)</f>
        <v>3711</v>
      </c>
      <c r="E22" s="178">
        <f>SUM('2. melléklet Ktvetési mérleg'!E19)</f>
        <v>0</v>
      </c>
      <c r="F22" s="178">
        <f>SUM('2. melléklet Ktvetési mérleg'!F19)</f>
        <v>0</v>
      </c>
      <c r="G22" s="180">
        <f>SUM('2. melléklet Ktvetési mérleg'!G19)</f>
        <v>56065</v>
      </c>
      <c r="H22" s="165"/>
      <c r="I22" s="29" t="s">
        <v>169</v>
      </c>
      <c r="J22" s="128" t="s">
        <v>20</v>
      </c>
      <c r="K22" s="174">
        <f>SUM('2. melléklet Ktvetési mérleg'!J13)</f>
        <v>2672</v>
      </c>
      <c r="L22" s="174">
        <f>SUM('2. melléklet Ktvetési mérleg'!K13)</f>
        <v>0</v>
      </c>
      <c r="M22" s="174">
        <f>SUM('2. melléklet Ktvetési mérleg'!L13)</f>
        <v>3500</v>
      </c>
      <c r="N22" s="176">
        <f>SUM('2. melléklet Ktvetési mérleg'!M13)</f>
        <v>6172</v>
      </c>
      <c r="O22" s="169">
        <f>SUM('4. melléklet Önkormányzat'!H68)</f>
        <v>0</v>
      </c>
    </row>
    <row r="23" spans="1:15" ht="20.100000000000001" customHeight="1" x14ac:dyDescent="0.25">
      <c r="A23" s="1" t="s">
        <v>286</v>
      </c>
      <c r="B23" s="35" t="s">
        <v>820</v>
      </c>
      <c r="C23" s="52">
        <f>SUM('2. melléklet Ktvetési mérleg'!C24)</f>
        <v>0</v>
      </c>
      <c r="D23" s="52">
        <f>SUM('2. melléklet Ktvetési mérleg'!D24)</f>
        <v>0</v>
      </c>
      <c r="E23" s="52">
        <f>SUM('2. melléklet Ktvetési mérleg'!E24)</f>
        <v>0</v>
      </c>
      <c r="F23" s="52"/>
      <c r="G23" s="561">
        <f>SUM(C23:F23)</f>
        <v>0</v>
      </c>
      <c r="H23" s="67"/>
      <c r="I23" s="4" t="s">
        <v>171</v>
      </c>
      <c r="J23" s="35" t="s">
        <v>223</v>
      </c>
      <c r="K23" s="175">
        <f>SUM('2. melléklet Ktvetési mérleg'!J14)</f>
        <v>0</v>
      </c>
      <c r="L23" s="175">
        <f>SUM('2. melléklet Ktvetési mérleg'!K14)</f>
        <v>500</v>
      </c>
      <c r="M23" s="175">
        <f>SUM('2. melléklet Ktvetési mérleg'!L14)</f>
        <v>0</v>
      </c>
      <c r="N23" s="181">
        <f>SUM('2. melléklet Ktvetési mérleg'!M14)</f>
        <v>500</v>
      </c>
      <c r="O23" s="67">
        <f>SUM('4. melléklet Önkormányzat'!H69)</f>
        <v>500</v>
      </c>
    </row>
    <row r="24" spans="1:15" ht="20.100000000000001" customHeight="1" x14ac:dyDescent="0.25">
      <c r="A24" s="1" t="s">
        <v>288</v>
      </c>
      <c r="B24" s="35" t="s">
        <v>289</v>
      </c>
      <c r="C24" s="52">
        <f>SUM('2. melléklet Ktvetési mérleg'!C25)</f>
        <v>0</v>
      </c>
      <c r="D24" s="52">
        <f>SUM('2. melléklet Ktvetési mérleg'!D25)</f>
        <v>0</v>
      </c>
      <c r="E24" s="52">
        <f>SUM('2. melléklet Ktvetési mérleg'!E25)</f>
        <v>30</v>
      </c>
      <c r="F24" s="52"/>
      <c r="G24" s="889">
        <f>SUM(C24:F24)</f>
        <v>30</v>
      </c>
      <c r="H24" s="67"/>
      <c r="I24" s="4" t="s">
        <v>172</v>
      </c>
      <c r="J24" s="35" t="s">
        <v>224</v>
      </c>
      <c r="K24" s="175">
        <f>SUM('2. melléklet Ktvetési mérleg'!J15)</f>
        <v>7500</v>
      </c>
      <c r="L24" s="175">
        <f>SUM('2. melléklet Ktvetési mérleg'!K15)</f>
        <v>-500</v>
      </c>
      <c r="M24" s="175">
        <f>SUM('2. melléklet Ktvetési mérleg'!L15)</f>
        <v>0</v>
      </c>
      <c r="N24" s="181">
        <f>SUM('2. melléklet Ktvetési mérleg'!M15)</f>
        <v>7000</v>
      </c>
      <c r="O24" s="67">
        <f>SUM('4. melléklet Önkormányzat'!H70)</f>
        <v>7000</v>
      </c>
    </row>
    <row r="25" spans="1:15" ht="20.100000000000001" customHeight="1" x14ac:dyDescent="0.25">
      <c r="A25" s="1" t="s">
        <v>818</v>
      </c>
      <c r="B25" s="35" t="s">
        <v>819</v>
      </c>
      <c r="C25" s="52">
        <f>SUM('2. melléklet Ktvetési mérleg'!C26)</f>
        <v>4250</v>
      </c>
      <c r="D25" s="52"/>
      <c r="E25" s="52">
        <f>SUM('2. melléklet Ktvetési mérleg'!E26)</f>
        <v>14750</v>
      </c>
      <c r="F25" s="52">
        <f>SUM('2. melléklet Ktvetési mérleg'!F26)</f>
        <v>0</v>
      </c>
      <c r="G25" s="889">
        <f>SUM(C25:F25)</f>
        <v>19000</v>
      </c>
      <c r="H25" s="67"/>
      <c r="I25" s="4" t="s">
        <v>173</v>
      </c>
      <c r="J25" s="35" t="s">
        <v>225</v>
      </c>
      <c r="K25" s="175">
        <f>SUM('2. melléklet Ktvetési mérleg'!J17)</f>
        <v>0</v>
      </c>
      <c r="L25" s="175">
        <f>SUM('2. melléklet Ktvetési mérleg'!K17)</f>
        <v>36</v>
      </c>
      <c r="M25" s="175">
        <f>SUM('2. melléklet Ktvetési mérleg'!L17)</f>
        <v>44</v>
      </c>
      <c r="N25" s="181">
        <f>SUM('2. melléklet Ktvetési mérleg'!M17)</f>
        <v>80</v>
      </c>
      <c r="O25" s="67">
        <f>SUM('4. melléklet Önkormányzat'!H71)</f>
        <v>0</v>
      </c>
    </row>
    <row r="26" spans="1:15" ht="20.100000000000001" customHeight="1" thickBot="1" x14ac:dyDescent="0.3">
      <c r="A26" s="862" t="s">
        <v>283</v>
      </c>
      <c r="B26" s="80" t="s">
        <v>330</v>
      </c>
      <c r="C26" s="178">
        <f>SUM(C23:C25)</f>
        <v>4250</v>
      </c>
      <c r="D26" s="178">
        <f>SUM(D23:D25)</f>
        <v>0</v>
      </c>
      <c r="E26" s="178">
        <f>SUM(E23:E25)</f>
        <v>14780</v>
      </c>
      <c r="F26" s="178">
        <f>SUM(F23:F25)</f>
        <v>0</v>
      </c>
      <c r="G26" s="180">
        <f>SUM(G23:G25)</f>
        <v>19030</v>
      </c>
      <c r="H26" s="178">
        <f>SUM(H23:H24)</f>
        <v>0</v>
      </c>
      <c r="I26" s="29" t="s">
        <v>177</v>
      </c>
      <c r="J26" s="78" t="s">
        <v>327</v>
      </c>
      <c r="K26" s="178">
        <f>SUM(K23:K25)</f>
        <v>7500</v>
      </c>
      <c r="L26" s="178">
        <f>SUM(L23:L25)</f>
        <v>36</v>
      </c>
      <c r="M26" s="178">
        <f>SUM(M23:M25)</f>
        <v>44</v>
      </c>
      <c r="N26" s="179">
        <f>SUM(N23:N25)</f>
        <v>7580</v>
      </c>
      <c r="O26" s="178">
        <f>SUM(O23:O25)</f>
        <v>7500</v>
      </c>
    </row>
    <row r="27" spans="1:15" ht="20.100000000000001" customHeight="1" thickBot="1" x14ac:dyDescent="0.25">
      <c r="A27" s="861"/>
      <c r="B27" s="534" t="s">
        <v>48</v>
      </c>
      <c r="C27" s="535">
        <f>SUM(C21:C22,C26)</f>
        <v>100604</v>
      </c>
      <c r="D27" s="536">
        <f>SUM(D21:D22,D26)</f>
        <v>127644</v>
      </c>
      <c r="E27" s="535">
        <f>SUM(E21:E22,E26)</f>
        <v>14780</v>
      </c>
      <c r="F27" s="535">
        <f>SUM(F21:F22,F26)</f>
        <v>0</v>
      </c>
      <c r="G27" s="537">
        <f>SUM(G21:G22,G26)</f>
        <v>243028</v>
      </c>
      <c r="H27" s="535">
        <f>SUM(H17:H18,H20,H26)</f>
        <v>0</v>
      </c>
      <c r="I27" s="538"/>
      <c r="J27" s="539" t="s">
        <v>49</v>
      </c>
      <c r="K27" s="535">
        <f>SUM(K21:K22,K26)</f>
        <v>353171</v>
      </c>
      <c r="L27" s="536">
        <f>SUM(L21:L22,L26)</f>
        <v>127660</v>
      </c>
      <c r="M27" s="535">
        <f>SUM(M21:M22,M26)</f>
        <v>7542</v>
      </c>
      <c r="N27" s="537">
        <f>SUM(N21:N22,N26)</f>
        <v>488373</v>
      </c>
      <c r="O27" s="535">
        <f>SUM(O21,O22,O26)</f>
        <v>321553</v>
      </c>
    </row>
    <row r="28" spans="1:15" ht="20.100000000000001" customHeight="1" thickBot="1" x14ac:dyDescent="0.25">
      <c r="A28" s="860"/>
      <c r="B28" s="858" t="s">
        <v>384</v>
      </c>
      <c r="C28" s="286">
        <f>IF(((K27-C27)&gt;0),K27-C27,"----")</f>
        <v>252567</v>
      </c>
      <c r="D28" s="284">
        <f>IF(((L27-D27)&gt;0),L27-D27,"----")</f>
        <v>16</v>
      </c>
      <c r="E28" s="286" t="str">
        <f>IF(((M27-E27)&gt;0),M27-E27,"----")</f>
        <v>----</v>
      </c>
      <c r="F28" s="286"/>
      <c r="G28" s="564">
        <f>IF(((N27-G27)&gt;0),N27-G27,"----")</f>
        <v>245345</v>
      </c>
      <c r="H28" s="287">
        <f>SUM(H18:H18,H23,H27)</f>
        <v>0</v>
      </c>
      <c r="I28" s="859"/>
      <c r="J28" s="864" t="s">
        <v>385</v>
      </c>
      <c r="K28" s="865" t="str">
        <f>IF(((C27-K27)&gt;0),C27-K27,"----")</f>
        <v>----</v>
      </c>
      <c r="L28" s="865" t="str">
        <f>IF(((D27-L27)&gt;0),D27-L27,"----")</f>
        <v>----</v>
      </c>
      <c r="M28" s="865">
        <f>IF(((E27-M27)&gt;0),E27-M27,"----")</f>
        <v>7238</v>
      </c>
      <c r="N28" s="866"/>
      <c r="O28" s="865" t="str">
        <f>IF(((H27-O27)&gt;0),H27-O27,"----")</f>
        <v>----</v>
      </c>
    </row>
    <row r="29" spans="1:15" ht="20.100000000000001" customHeight="1" x14ac:dyDescent="0.25">
      <c r="A29" s="130" t="s">
        <v>727</v>
      </c>
      <c r="B29" s="40" t="s">
        <v>726</v>
      </c>
      <c r="C29" s="854">
        <f>SUM('2. melléklet Ktvetési mérleg'!C29,-C15)</f>
        <v>217800</v>
      </c>
      <c r="D29" s="855">
        <f>SUM('2. melléklet Ktvetési mérleg'!D29,-D15)</f>
        <v>0</v>
      </c>
      <c r="E29" s="855">
        <f>SUM('2. melléklet Ktvetési mérleg'!E29,-E15)</f>
        <v>0</v>
      </c>
      <c r="F29" s="855"/>
      <c r="G29" s="561">
        <f t="shared" ref="G29:G34" si="3">SUM(C29:F29)</f>
        <v>217800</v>
      </c>
      <c r="H29" s="856"/>
      <c r="I29" s="857"/>
      <c r="J29" s="863" t="s">
        <v>337</v>
      </c>
      <c r="K29" s="855"/>
      <c r="L29" s="855"/>
      <c r="M29" s="855"/>
      <c r="N29" s="181">
        <f>SUM('2. melléklet Ktvetési mérleg'!M21)</f>
        <v>0</v>
      </c>
      <c r="O29" s="856"/>
    </row>
    <row r="30" spans="1:15" ht="20.100000000000001" customHeight="1" x14ac:dyDescent="0.25">
      <c r="A30" s="4" t="s">
        <v>823</v>
      </c>
      <c r="B30" s="40" t="s">
        <v>644</v>
      </c>
      <c r="C30" s="187"/>
      <c r="D30" s="855">
        <f>SUM('2. melléklet Ktvetési mérleg'!D30,-D16)</f>
        <v>0</v>
      </c>
      <c r="E30" s="855">
        <f>SUM('2. melléklet Ktvetési mérleg'!E30)</f>
        <v>4442</v>
      </c>
      <c r="F30" s="855">
        <f>SUM('2. melléklet Ktvetési mérleg'!F30,-F16)</f>
        <v>0</v>
      </c>
      <c r="G30" s="561">
        <f t="shared" si="3"/>
        <v>4442</v>
      </c>
      <c r="H30" s="68"/>
      <c r="I30" s="148"/>
      <c r="J30" s="171"/>
      <c r="K30" s="53"/>
      <c r="L30" s="53"/>
      <c r="M30" s="53"/>
      <c r="N30" s="181"/>
      <c r="O30" s="68"/>
    </row>
    <row r="31" spans="1:15" ht="20.100000000000001" customHeight="1" x14ac:dyDescent="0.25">
      <c r="A31" s="130" t="s">
        <v>294</v>
      </c>
      <c r="B31" s="40" t="s">
        <v>758</v>
      </c>
      <c r="C31" s="278">
        <f>SUM('2. melléklet Ktvetési mérleg'!C31,-C16)</f>
        <v>38807</v>
      </c>
      <c r="D31" s="278">
        <f>SUM('2. melléklet Ktvetési mérleg'!D31)</f>
        <v>-2683</v>
      </c>
      <c r="E31" s="278">
        <f>SUM('2. melléklet Ktvetési mérleg'!E31)</f>
        <v>3782</v>
      </c>
      <c r="F31" s="278"/>
      <c r="G31" s="561">
        <f t="shared" si="3"/>
        <v>39906</v>
      </c>
      <c r="H31" s="67"/>
      <c r="I31" s="154"/>
      <c r="J31" s="51" t="s">
        <v>630</v>
      </c>
      <c r="K31" s="52">
        <v>3853</v>
      </c>
      <c r="L31" s="52"/>
      <c r="M31" s="52"/>
      <c r="N31" s="181">
        <f>SUM(K31:M31)</f>
        <v>3853</v>
      </c>
      <c r="O31" s="67">
        <f>SUM('4. melléklet Önkormányzat'!H74)</f>
        <v>3853</v>
      </c>
    </row>
    <row r="32" spans="1:15" ht="20.100000000000001" customHeight="1" thickBot="1" x14ac:dyDescent="0.25">
      <c r="A32" s="717" t="s">
        <v>335</v>
      </c>
      <c r="B32" s="166" t="s">
        <v>47</v>
      </c>
      <c r="C32" s="147">
        <f>SUM(C29:C31)</f>
        <v>256607</v>
      </c>
      <c r="D32" s="146">
        <f>SUM(D29:D31)</f>
        <v>-2683</v>
      </c>
      <c r="E32" s="147">
        <f>SUM(E29:E31)</f>
        <v>8224</v>
      </c>
      <c r="F32" s="147"/>
      <c r="G32" s="184">
        <f t="shared" si="3"/>
        <v>262148</v>
      </c>
      <c r="H32" s="146">
        <f>SUM(H31:H31)</f>
        <v>0</v>
      </c>
      <c r="I32" s="172" t="s">
        <v>336</v>
      </c>
      <c r="J32" s="173" t="s">
        <v>44</v>
      </c>
      <c r="K32" s="146">
        <f>SUM(K29:K31)</f>
        <v>3853</v>
      </c>
      <c r="L32" s="146">
        <f t="shared" ref="L32:M32" si="4">SUM(L29:L31)</f>
        <v>0</v>
      </c>
      <c r="M32" s="146">
        <f t="shared" si="4"/>
        <v>0</v>
      </c>
      <c r="N32" s="180">
        <f>SUM(N29:N31)</f>
        <v>3853</v>
      </c>
      <c r="O32" s="146">
        <f>SUM(O28:O31)</f>
        <v>3853</v>
      </c>
    </row>
    <row r="33" spans="1:15" ht="20.100000000000001" customHeight="1" thickBot="1" x14ac:dyDescent="0.25">
      <c r="A33" s="718"/>
      <c r="B33" s="155" t="s">
        <v>741</v>
      </c>
      <c r="C33" s="156">
        <f>SUM(C27,C32)</f>
        <v>357211</v>
      </c>
      <c r="D33" s="277">
        <f>SUM(D27,D32)</f>
        <v>124961</v>
      </c>
      <c r="E33" s="156">
        <f>SUM(E27,E32)</f>
        <v>23004</v>
      </c>
      <c r="F33" s="156"/>
      <c r="G33" s="182">
        <f t="shared" si="3"/>
        <v>505176</v>
      </c>
      <c r="H33" s="156">
        <f>SUM(H21:H22,H26,H32)</f>
        <v>0</v>
      </c>
      <c r="I33" s="157"/>
      <c r="J33" s="158" t="s">
        <v>49</v>
      </c>
      <c r="K33" s="156">
        <f>SUM(K27,K32)</f>
        <v>357024</v>
      </c>
      <c r="L33" s="277">
        <f>SUM(L27,L32)</f>
        <v>127660</v>
      </c>
      <c r="M33" s="156">
        <f>SUM(M27,M32)</f>
        <v>7542</v>
      </c>
      <c r="N33" s="276">
        <f>SUM(K33:M33)</f>
        <v>492226</v>
      </c>
      <c r="O33" s="146">
        <f>SUM(O27,O32)</f>
        <v>325406</v>
      </c>
    </row>
    <row r="34" spans="1:15" ht="20.100000000000001" customHeight="1" thickBot="1" x14ac:dyDescent="0.35">
      <c r="A34" s="721"/>
      <c r="B34" s="159" t="s">
        <v>50</v>
      </c>
      <c r="C34" s="160">
        <f>SUM(C18,C33)</f>
        <v>662767</v>
      </c>
      <c r="D34" s="160">
        <f>SUM(D18,D33)</f>
        <v>129873</v>
      </c>
      <c r="E34" s="160">
        <f>SUM(E18,E33)</f>
        <v>77666</v>
      </c>
      <c r="F34" s="160"/>
      <c r="G34" s="183">
        <f t="shared" si="3"/>
        <v>870306</v>
      </c>
      <c r="H34" s="160">
        <f>SUM(H18,H33)</f>
        <v>0</v>
      </c>
      <c r="I34" s="160"/>
      <c r="J34" s="161" t="s">
        <v>51</v>
      </c>
      <c r="K34" s="160">
        <f>SUM(K18,K33)</f>
        <v>662767</v>
      </c>
      <c r="L34" s="160">
        <f>SUM(L18,L33)</f>
        <v>129873</v>
      </c>
      <c r="M34" s="160">
        <f>SUM(M18,M33)</f>
        <v>77666</v>
      </c>
      <c r="N34" s="183">
        <f>SUM(K34:M34)</f>
        <v>870306</v>
      </c>
      <c r="O34" s="160">
        <f>SUM(O18,O27,O32)</f>
        <v>426393</v>
      </c>
    </row>
  </sheetData>
  <mergeCells count="12">
    <mergeCell ref="K2:K3"/>
    <mergeCell ref="K1:N1"/>
    <mergeCell ref="L2:M2"/>
    <mergeCell ref="N2:N3"/>
    <mergeCell ref="A1:A3"/>
    <mergeCell ref="B1:B3"/>
    <mergeCell ref="I1:I3"/>
    <mergeCell ref="J1:J3"/>
    <mergeCell ref="C1:G1"/>
    <mergeCell ref="G2:G3"/>
    <mergeCell ref="C2:C3"/>
    <mergeCell ref="D2:F2"/>
  </mergeCells>
  <phoneticPr fontId="3" type="noConversion"/>
  <pageMargins left="0.75" right="0.75" top="1" bottom="1" header="0.5" footer="0.5"/>
  <pageSetup paperSize="9" scale="53" orientation="landscape" r:id="rId1"/>
  <headerFooter alignWithMargins="0">
    <oddHeader>&amp;L&amp;"Times,Félkövér"&amp;14Rajka Község Önkormáűnyzata
3. számú melléklet
&amp;C&amp;"Times,Félkövér"&amp;14Működési és felhalmozási mérleg 2015.&amp;R&amp;"Times New Roman,Normál"&amp;12 3. számú melléklet
Adatok: e Ft-ban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6"/>
  <dimension ref="A1:AU207"/>
  <sheetViews>
    <sheetView view="pageBreakPreview" topLeftCell="A42" zoomScale="60" zoomScaleNormal="85" workbookViewId="0">
      <selection activeCell="H75" sqref="H75"/>
    </sheetView>
  </sheetViews>
  <sheetFormatPr defaultRowHeight="12.75" x14ac:dyDescent="0.2"/>
  <cols>
    <col min="1" max="1" width="6.7109375" customWidth="1"/>
    <col min="2" max="2" width="69" customWidth="1"/>
    <col min="3" max="4" width="17" customWidth="1"/>
    <col min="5" max="5" width="18.7109375" customWidth="1"/>
    <col min="6" max="6" width="16.5703125" customWidth="1"/>
    <col min="7" max="7" width="22" customWidth="1"/>
    <col min="8" max="8" width="11.140625" style="667" customWidth="1"/>
    <col min="9" max="10" width="11" style="667" customWidth="1"/>
    <col min="11" max="11" width="12.85546875" style="839" customWidth="1"/>
    <col min="12" max="12" width="12.85546875" customWidth="1"/>
    <col min="13" max="13" width="19.85546875" customWidth="1"/>
    <col min="14" max="16" width="11.7109375" customWidth="1"/>
    <col min="17" max="17" width="12.140625" customWidth="1"/>
    <col min="18" max="18" width="64.7109375" customWidth="1"/>
    <col min="19" max="19" width="18" customWidth="1"/>
    <col min="20" max="20" width="16.28515625" customWidth="1"/>
    <col min="21" max="21" width="16" customWidth="1"/>
    <col min="22" max="23" width="14.85546875" customWidth="1"/>
    <col min="24" max="24" width="15.85546875" customWidth="1"/>
    <col min="25" max="25" width="14.85546875" customWidth="1"/>
    <col min="26" max="26" width="15" customWidth="1"/>
    <col min="27" max="27" width="14.42578125" customWidth="1"/>
    <col min="28" max="28" width="14.85546875" customWidth="1"/>
    <col min="29" max="29" width="11.7109375" customWidth="1"/>
    <col min="30" max="30" width="14.42578125" customWidth="1"/>
    <col min="31" max="31" width="14" customWidth="1"/>
    <col min="32" max="32" width="14.28515625" customWidth="1"/>
    <col min="33" max="33" width="15.140625" bestFit="1" customWidth="1"/>
    <col min="34" max="34" width="13.42578125" bestFit="1" customWidth="1"/>
    <col min="35" max="35" width="10.85546875" bestFit="1" customWidth="1"/>
    <col min="36" max="36" width="11.5703125" bestFit="1" customWidth="1"/>
    <col min="37" max="40" width="15.28515625" customWidth="1"/>
    <col min="41" max="43" width="10" bestFit="1" customWidth="1"/>
    <col min="44" max="44" width="11.5703125" bestFit="1" customWidth="1"/>
    <col min="47" max="47" width="12.140625" customWidth="1"/>
  </cols>
  <sheetData>
    <row r="1" spans="1:34" ht="20.25" customHeight="1" x14ac:dyDescent="0.3">
      <c r="A1" s="1002" t="s">
        <v>200</v>
      </c>
      <c r="B1" s="399"/>
      <c r="C1" s="1005" t="s">
        <v>467</v>
      </c>
      <c r="D1" s="1006"/>
      <c r="E1" s="1006"/>
      <c r="F1" s="1006"/>
      <c r="G1" s="1007"/>
      <c r="H1" s="669" t="s">
        <v>52</v>
      </c>
      <c r="I1" s="669" t="s">
        <v>52</v>
      </c>
      <c r="J1" s="669" t="s">
        <v>52</v>
      </c>
      <c r="K1" s="834"/>
      <c r="L1" s="271"/>
      <c r="M1" s="271"/>
      <c r="N1" s="271"/>
      <c r="O1" s="271"/>
      <c r="P1" s="271"/>
      <c r="Q1" s="1002" t="s">
        <v>200</v>
      </c>
      <c r="R1" s="399"/>
      <c r="S1" s="102"/>
      <c r="T1" s="368" t="s">
        <v>13</v>
      </c>
      <c r="U1" s="368"/>
      <c r="V1" s="368"/>
      <c r="W1" s="368"/>
      <c r="X1" s="368"/>
      <c r="Y1" s="368"/>
      <c r="Z1" s="368"/>
      <c r="AA1" s="368"/>
      <c r="AB1" s="368"/>
      <c r="AC1" s="368"/>
      <c r="AD1" s="368"/>
      <c r="AE1" s="368"/>
      <c r="AF1" s="368"/>
      <c r="AG1" s="368"/>
    </row>
    <row r="2" spans="1:34" ht="20.25" x14ac:dyDescent="0.3">
      <c r="A2" s="1003"/>
      <c r="B2" s="101" t="s">
        <v>477</v>
      </c>
      <c r="C2" s="1008"/>
      <c r="D2" s="1009"/>
      <c r="E2" s="1009"/>
      <c r="F2" s="1009"/>
      <c r="G2" s="1010"/>
      <c r="H2" s="1025" t="s">
        <v>728</v>
      </c>
      <c r="I2" s="671" t="s">
        <v>334</v>
      </c>
      <c r="J2" s="1027" t="s">
        <v>389</v>
      </c>
      <c r="K2" s="834"/>
      <c r="L2" s="272"/>
      <c r="M2" s="272"/>
      <c r="N2" s="272"/>
      <c r="O2" s="272"/>
      <c r="P2" s="272"/>
      <c r="Q2" s="1003"/>
      <c r="R2" s="101" t="s">
        <v>477</v>
      </c>
      <c r="S2" s="1032" t="s">
        <v>21</v>
      </c>
      <c r="T2" s="1019" t="s">
        <v>368</v>
      </c>
      <c r="U2" s="1019" t="s">
        <v>369</v>
      </c>
      <c r="V2" s="1022" t="s">
        <v>500</v>
      </c>
      <c r="W2" s="1022" t="s">
        <v>499</v>
      </c>
      <c r="X2" s="1022" t="s">
        <v>370</v>
      </c>
      <c r="Y2" s="1022" t="s">
        <v>371</v>
      </c>
      <c r="Z2" s="1022" t="s">
        <v>378</v>
      </c>
      <c r="AA2" s="1019" t="s">
        <v>394</v>
      </c>
      <c r="AB2" s="1019" t="s">
        <v>396</v>
      </c>
      <c r="AC2" s="1019" t="s">
        <v>395</v>
      </c>
      <c r="AD2" s="1019" t="s">
        <v>463</v>
      </c>
      <c r="AE2" s="1019" t="s">
        <v>501</v>
      </c>
      <c r="AF2" s="1019" t="s">
        <v>372</v>
      </c>
      <c r="AG2" s="1019" t="s">
        <v>21</v>
      </c>
    </row>
    <row r="3" spans="1:34" ht="20.25" customHeight="1" x14ac:dyDescent="0.3">
      <c r="A3" s="1003"/>
      <c r="B3" s="102"/>
      <c r="C3" s="578" t="s">
        <v>602</v>
      </c>
      <c r="D3" s="1013" t="s">
        <v>603</v>
      </c>
      <c r="E3" s="1014"/>
      <c r="F3" s="1015"/>
      <c r="G3" s="574" t="s">
        <v>605</v>
      </c>
      <c r="H3" s="1026"/>
      <c r="I3" s="671" t="s">
        <v>56</v>
      </c>
      <c r="J3" s="1028"/>
      <c r="K3" s="834"/>
      <c r="L3" s="272"/>
      <c r="M3" s="272"/>
      <c r="N3" s="272"/>
      <c r="O3" s="272"/>
      <c r="P3" s="272"/>
      <c r="Q3" s="1003"/>
      <c r="R3" s="102"/>
      <c r="S3" s="1032"/>
      <c r="T3" s="1020"/>
      <c r="U3" s="1020"/>
      <c r="V3" s="1023"/>
      <c r="W3" s="1023"/>
      <c r="X3" s="1023"/>
      <c r="Y3" s="1023"/>
      <c r="Z3" s="1023"/>
      <c r="AA3" s="1020"/>
      <c r="AB3" s="1020"/>
      <c r="AC3" s="1020"/>
      <c r="AD3" s="1020"/>
      <c r="AE3" s="1020"/>
      <c r="AF3" s="1020"/>
      <c r="AG3" s="1020"/>
    </row>
    <row r="4" spans="1:34" ht="20.25" x14ac:dyDescent="0.3">
      <c r="A4" s="1004"/>
      <c r="B4" s="103"/>
      <c r="C4" s="579" t="s">
        <v>606</v>
      </c>
      <c r="D4" s="875" t="s">
        <v>798</v>
      </c>
      <c r="E4" s="579" t="s">
        <v>860</v>
      </c>
      <c r="F4" s="579" t="s">
        <v>641</v>
      </c>
      <c r="G4" s="573" t="s">
        <v>606</v>
      </c>
      <c r="H4" s="671" t="s">
        <v>57</v>
      </c>
      <c r="I4" s="671" t="s">
        <v>57</v>
      </c>
      <c r="J4" s="671" t="s">
        <v>57</v>
      </c>
      <c r="K4" s="834"/>
      <c r="L4" s="272"/>
      <c r="M4" s="272"/>
      <c r="N4" s="272"/>
      <c r="O4" s="272"/>
      <c r="P4" s="272"/>
      <c r="Q4" s="1004"/>
      <c r="R4" s="103"/>
      <c r="S4" s="1033"/>
      <c r="T4" s="1021"/>
      <c r="U4" s="1021"/>
      <c r="V4" s="1024"/>
      <c r="W4" s="1024"/>
      <c r="X4" s="1024"/>
      <c r="Y4" s="1024"/>
      <c r="Z4" s="1024"/>
      <c r="AA4" s="1021"/>
      <c r="AB4" s="1021"/>
      <c r="AC4" s="1021"/>
      <c r="AD4" s="1021"/>
      <c r="AE4" s="1021"/>
      <c r="AF4" s="1021"/>
      <c r="AG4" s="1021"/>
    </row>
    <row r="5" spans="1:34" ht="19.5" x14ac:dyDescent="0.35">
      <c r="A5" s="400" t="s">
        <v>60</v>
      </c>
      <c r="B5" s="35" t="s">
        <v>61</v>
      </c>
      <c r="C5" s="28">
        <v>7835</v>
      </c>
      <c r="D5" s="968">
        <v>-79</v>
      </c>
      <c r="E5" s="22">
        <v>560</v>
      </c>
      <c r="F5" s="633"/>
      <c r="G5" s="210">
        <f>SUM(C5:F5)</f>
        <v>8316</v>
      </c>
      <c r="H5" s="674">
        <v>8316</v>
      </c>
      <c r="I5" s="674"/>
      <c r="J5" s="674"/>
      <c r="K5" s="309"/>
      <c r="L5" s="307"/>
      <c r="Q5" s="400" t="s">
        <v>60</v>
      </c>
      <c r="R5" s="35" t="s">
        <v>61</v>
      </c>
      <c r="S5" s="565">
        <f>SUM(G5)</f>
        <v>8316</v>
      </c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312">
        <f t="shared" ref="AG5:AG14" si="0">SUM(T5:AF5)</f>
        <v>0</v>
      </c>
      <c r="AH5" s="42">
        <f t="shared" ref="AH5:AH14" si="1">SUM(G5,-AG5)</f>
        <v>8316</v>
      </c>
    </row>
    <row r="6" spans="1:34" ht="19.5" x14ac:dyDescent="0.35">
      <c r="A6" s="400" t="s">
        <v>62</v>
      </c>
      <c r="B6" s="35" t="s">
        <v>63</v>
      </c>
      <c r="C6" s="28"/>
      <c r="D6" s="626"/>
      <c r="E6" s="22"/>
      <c r="F6" s="633"/>
      <c r="G6" s="210">
        <f t="shared" ref="G6:G14" si="2">SUM(C6:F6)</f>
        <v>0</v>
      </c>
      <c r="H6" s="674"/>
      <c r="I6" s="674"/>
      <c r="J6" s="674"/>
      <c r="K6" s="298"/>
      <c r="L6" s="308"/>
      <c r="Q6" s="400" t="s">
        <v>62</v>
      </c>
      <c r="R6" s="35" t="s">
        <v>63</v>
      </c>
      <c r="S6" s="565">
        <f t="shared" ref="S6:S70" si="3">SUM(G6)</f>
        <v>0</v>
      </c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312">
        <f t="shared" si="0"/>
        <v>0</v>
      </c>
      <c r="AH6" s="42">
        <f t="shared" si="1"/>
        <v>0</v>
      </c>
    </row>
    <row r="7" spans="1:34" ht="19.5" x14ac:dyDescent="0.35">
      <c r="A7" s="400" t="s">
        <v>64</v>
      </c>
      <c r="B7" s="35" t="s">
        <v>65</v>
      </c>
      <c r="C7" s="28">
        <v>1800</v>
      </c>
      <c r="D7" s="626"/>
      <c r="E7" s="22">
        <v>-1800</v>
      </c>
      <c r="F7" s="633"/>
      <c r="G7" s="210">
        <f t="shared" si="2"/>
        <v>0</v>
      </c>
      <c r="H7" s="674"/>
      <c r="I7" s="674"/>
      <c r="J7" s="674"/>
      <c r="K7" s="298"/>
      <c r="L7" s="308"/>
      <c r="Q7" s="400" t="s">
        <v>64</v>
      </c>
      <c r="R7" s="35" t="s">
        <v>65</v>
      </c>
      <c r="S7" s="565">
        <f t="shared" si="3"/>
        <v>0</v>
      </c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312">
        <f t="shared" si="0"/>
        <v>0</v>
      </c>
      <c r="AH7" s="42">
        <f t="shared" si="1"/>
        <v>0</v>
      </c>
    </row>
    <row r="8" spans="1:34" ht="19.5" x14ac:dyDescent="0.35">
      <c r="A8" s="400" t="s">
        <v>66</v>
      </c>
      <c r="B8" s="35" t="s">
        <v>67</v>
      </c>
      <c r="C8" s="28"/>
      <c r="D8" s="626"/>
      <c r="E8" s="22"/>
      <c r="F8" s="633"/>
      <c r="G8" s="210">
        <f t="shared" si="2"/>
        <v>0</v>
      </c>
      <c r="H8" s="674"/>
      <c r="I8" s="674"/>
      <c r="J8" s="674"/>
      <c r="K8" s="298"/>
      <c r="L8" s="308"/>
      <c r="Q8" s="400" t="s">
        <v>66</v>
      </c>
      <c r="R8" s="35" t="s">
        <v>67</v>
      </c>
      <c r="S8" s="565">
        <f t="shared" si="3"/>
        <v>0</v>
      </c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312">
        <f t="shared" si="0"/>
        <v>0</v>
      </c>
      <c r="AH8" s="42">
        <f t="shared" si="1"/>
        <v>0</v>
      </c>
    </row>
    <row r="9" spans="1:34" ht="19.5" x14ac:dyDescent="0.35">
      <c r="A9" s="400" t="s">
        <v>68</v>
      </c>
      <c r="B9" s="35" t="s">
        <v>69</v>
      </c>
      <c r="C9" s="28"/>
      <c r="D9" s="626"/>
      <c r="E9" s="22"/>
      <c r="F9" s="633"/>
      <c r="G9" s="210">
        <f t="shared" si="2"/>
        <v>0</v>
      </c>
      <c r="H9" s="674"/>
      <c r="I9" s="674"/>
      <c r="J9" s="674"/>
      <c r="K9" s="298"/>
      <c r="L9" s="308"/>
      <c r="Q9" s="400" t="s">
        <v>68</v>
      </c>
      <c r="R9" s="35" t="s">
        <v>69</v>
      </c>
      <c r="S9" s="565">
        <f t="shared" si="3"/>
        <v>0</v>
      </c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312">
        <f t="shared" si="0"/>
        <v>0</v>
      </c>
      <c r="AH9" s="42">
        <f t="shared" si="1"/>
        <v>0</v>
      </c>
    </row>
    <row r="10" spans="1:34" ht="19.5" x14ac:dyDescent="0.35">
      <c r="A10" s="400" t="s">
        <v>70</v>
      </c>
      <c r="B10" s="35" t="s">
        <v>71</v>
      </c>
      <c r="C10" s="28">
        <v>185</v>
      </c>
      <c r="D10" s="626"/>
      <c r="E10" s="22"/>
      <c r="F10" s="633"/>
      <c r="G10" s="210">
        <f t="shared" si="2"/>
        <v>185</v>
      </c>
      <c r="H10" s="674"/>
      <c r="I10" s="674">
        <v>185</v>
      </c>
      <c r="J10" s="674"/>
      <c r="K10" s="298"/>
      <c r="L10" s="308"/>
      <c r="Q10" s="400" t="s">
        <v>70</v>
      </c>
      <c r="R10" s="35" t="s">
        <v>71</v>
      </c>
      <c r="S10" s="565">
        <f t="shared" si="3"/>
        <v>185</v>
      </c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312">
        <f t="shared" si="0"/>
        <v>0</v>
      </c>
      <c r="AH10" s="42">
        <f t="shared" si="1"/>
        <v>185</v>
      </c>
    </row>
    <row r="11" spans="1:34" ht="19.5" x14ac:dyDescent="0.35">
      <c r="A11" s="400" t="s">
        <v>72</v>
      </c>
      <c r="B11" s="35" t="s">
        <v>73</v>
      </c>
      <c r="C11" s="28"/>
      <c r="D11" s="626"/>
      <c r="E11" s="22"/>
      <c r="F11" s="633"/>
      <c r="G11" s="210">
        <f t="shared" si="2"/>
        <v>0</v>
      </c>
      <c r="H11" s="674"/>
      <c r="I11" s="674"/>
      <c r="J11" s="674"/>
      <c r="K11" s="298"/>
      <c r="L11" s="308"/>
      <c r="Q11" s="400" t="s">
        <v>72</v>
      </c>
      <c r="R11" s="35" t="s">
        <v>73</v>
      </c>
      <c r="S11" s="565">
        <f t="shared" si="3"/>
        <v>0</v>
      </c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312">
        <f t="shared" si="0"/>
        <v>0</v>
      </c>
      <c r="AH11" s="42">
        <f t="shared" si="1"/>
        <v>0</v>
      </c>
    </row>
    <row r="12" spans="1:34" ht="19.5" x14ac:dyDescent="0.35">
      <c r="A12" s="400" t="s">
        <v>74</v>
      </c>
      <c r="B12" s="35" t="s">
        <v>75</v>
      </c>
      <c r="C12" s="28">
        <v>220</v>
      </c>
      <c r="D12" s="626">
        <v>-50</v>
      </c>
      <c r="E12" s="22">
        <v>51</v>
      </c>
      <c r="F12" s="633"/>
      <c r="G12" s="210">
        <f t="shared" si="2"/>
        <v>221</v>
      </c>
      <c r="H12" s="674"/>
      <c r="I12" s="674">
        <v>221</v>
      </c>
      <c r="J12" s="674"/>
      <c r="K12" s="298"/>
      <c r="L12" s="309"/>
      <c r="Q12" s="400" t="s">
        <v>74</v>
      </c>
      <c r="R12" s="35" t="s">
        <v>75</v>
      </c>
      <c r="S12" s="565">
        <f t="shared" si="3"/>
        <v>221</v>
      </c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312">
        <f t="shared" si="0"/>
        <v>0</v>
      </c>
      <c r="AH12" s="42">
        <f t="shared" si="1"/>
        <v>221</v>
      </c>
    </row>
    <row r="13" spans="1:34" ht="19.5" x14ac:dyDescent="0.35">
      <c r="A13" s="400" t="s">
        <v>76</v>
      </c>
      <c r="B13" s="35" t="s">
        <v>77</v>
      </c>
      <c r="C13" s="28"/>
      <c r="D13" s="626"/>
      <c r="E13" s="22"/>
      <c r="F13" s="633"/>
      <c r="G13" s="210">
        <f t="shared" si="2"/>
        <v>0</v>
      </c>
      <c r="H13" s="674"/>
      <c r="I13" s="674"/>
      <c r="J13" s="674"/>
      <c r="K13" s="298"/>
      <c r="L13" s="308"/>
      <c r="Q13" s="400" t="s">
        <v>76</v>
      </c>
      <c r="R13" s="35" t="s">
        <v>77</v>
      </c>
      <c r="S13" s="565">
        <f t="shared" si="3"/>
        <v>0</v>
      </c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312">
        <f t="shared" si="0"/>
        <v>0</v>
      </c>
      <c r="AH13" s="42">
        <f t="shared" si="1"/>
        <v>0</v>
      </c>
    </row>
    <row r="14" spans="1:34" ht="19.5" x14ac:dyDescent="0.35">
      <c r="A14" s="400" t="s">
        <v>78</v>
      </c>
      <c r="B14" s="35" t="s">
        <v>498</v>
      </c>
      <c r="C14" s="28"/>
      <c r="D14" s="626">
        <v>129</v>
      </c>
      <c r="E14" s="22">
        <v>63</v>
      </c>
      <c r="F14" s="633"/>
      <c r="G14" s="210">
        <f t="shared" si="2"/>
        <v>192</v>
      </c>
      <c r="H14" s="674"/>
      <c r="I14" s="674">
        <v>192</v>
      </c>
      <c r="J14" s="674"/>
      <c r="K14" s="298"/>
      <c r="L14" s="308"/>
      <c r="Q14" s="400" t="s">
        <v>78</v>
      </c>
      <c r="R14" s="35" t="s">
        <v>498</v>
      </c>
      <c r="S14" s="565">
        <f t="shared" si="3"/>
        <v>192</v>
      </c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312">
        <f t="shared" si="0"/>
        <v>0</v>
      </c>
      <c r="AH14" s="42">
        <f t="shared" si="1"/>
        <v>192</v>
      </c>
    </row>
    <row r="15" spans="1:34" ht="19.5" x14ac:dyDescent="0.35">
      <c r="A15" s="402" t="s">
        <v>85</v>
      </c>
      <c r="B15" s="80" t="s">
        <v>84</v>
      </c>
      <c r="C15" s="211">
        <f t="shared" ref="C15:H15" si="4">SUM(C5:C14)</f>
        <v>10040</v>
      </c>
      <c r="D15" s="794">
        <f t="shared" si="4"/>
        <v>0</v>
      </c>
      <c r="E15" s="794">
        <f t="shared" si="4"/>
        <v>-1126</v>
      </c>
      <c r="F15" s="330">
        <f t="shared" si="4"/>
        <v>0</v>
      </c>
      <c r="G15" s="213">
        <f t="shared" si="4"/>
        <v>8914</v>
      </c>
      <c r="H15" s="650">
        <f t="shared" si="4"/>
        <v>8316</v>
      </c>
      <c r="I15" s="650">
        <f t="shared" ref="I15:J15" si="5">SUM(I5:I14)</f>
        <v>598</v>
      </c>
      <c r="J15" s="650">
        <f t="shared" si="5"/>
        <v>0</v>
      </c>
      <c r="K15" s="298"/>
      <c r="L15" s="308"/>
      <c r="Q15" s="402" t="s">
        <v>85</v>
      </c>
      <c r="R15" s="80" t="s">
        <v>84</v>
      </c>
      <c r="S15" s="565">
        <f t="shared" si="3"/>
        <v>8914</v>
      </c>
      <c r="T15" s="214">
        <f t="shared" ref="T15:AG15" si="6">SUM(T5:T14)</f>
        <v>0</v>
      </c>
      <c r="U15" s="214">
        <f t="shared" si="6"/>
        <v>0</v>
      </c>
      <c r="V15" s="214">
        <f>SUM(V5:V14)</f>
        <v>0</v>
      </c>
      <c r="W15" s="214">
        <f t="shared" si="6"/>
        <v>0</v>
      </c>
      <c r="X15" s="214">
        <f t="shared" si="6"/>
        <v>0</v>
      </c>
      <c r="Y15" s="214">
        <f t="shared" si="6"/>
        <v>0</v>
      </c>
      <c r="Z15" s="214">
        <f t="shared" si="6"/>
        <v>0</v>
      </c>
      <c r="AA15" s="214"/>
      <c r="AB15" s="214"/>
      <c r="AC15" s="214"/>
      <c r="AD15" s="214"/>
      <c r="AE15" s="214"/>
      <c r="AF15" s="214">
        <f t="shared" si="6"/>
        <v>0</v>
      </c>
      <c r="AG15" s="214">
        <f t="shared" si="6"/>
        <v>0</v>
      </c>
    </row>
    <row r="16" spans="1:34" ht="19.5" x14ac:dyDescent="0.35">
      <c r="A16" s="400" t="s">
        <v>79</v>
      </c>
      <c r="B16" s="35" t="s">
        <v>82</v>
      </c>
      <c r="C16" s="28">
        <v>6430</v>
      </c>
      <c r="D16" s="626">
        <v>-230</v>
      </c>
      <c r="E16" s="22">
        <v>1521</v>
      </c>
      <c r="F16" s="626"/>
      <c r="G16" s="210">
        <f>SUM(C16:F16)</f>
        <v>7721</v>
      </c>
      <c r="H16" s="651">
        <v>7721</v>
      </c>
      <c r="I16" s="651"/>
      <c r="J16" s="651"/>
      <c r="K16" s="298"/>
      <c r="L16" s="307"/>
      <c r="M16" s="297"/>
      <c r="N16" s="297"/>
      <c r="O16" s="297"/>
      <c r="P16" s="297"/>
      <c r="Q16" s="400" t="s">
        <v>79</v>
      </c>
      <c r="R16" s="35" t="s">
        <v>82</v>
      </c>
      <c r="S16" s="565">
        <f t="shared" si="3"/>
        <v>7721</v>
      </c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312">
        <f>SUM(T16:AF16)</f>
        <v>0</v>
      </c>
      <c r="AH16" s="42">
        <f>SUM(G16,-AG16)</f>
        <v>7721</v>
      </c>
    </row>
    <row r="17" spans="1:40" ht="19.5" x14ac:dyDescent="0.35">
      <c r="A17" s="400" t="s">
        <v>80</v>
      </c>
      <c r="B17" s="35" t="s">
        <v>83</v>
      </c>
      <c r="C17" s="28">
        <v>2816</v>
      </c>
      <c r="D17" s="626"/>
      <c r="E17" s="22">
        <v>547</v>
      </c>
      <c r="F17" s="626"/>
      <c r="G17" s="210">
        <f t="shared" ref="G17:G18" si="7">SUM(C17:F17)</f>
        <v>3363</v>
      </c>
      <c r="H17" s="651">
        <f>SUM(G17)</f>
        <v>3363</v>
      </c>
      <c r="I17" s="651"/>
      <c r="J17" s="651"/>
      <c r="K17" s="298"/>
      <c r="L17" s="308"/>
      <c r="Q17" s="400" t="s">
        <v>80</v>
      </c>
      <c r="R17" s="35" t="s">
        <v>83</v>
      </c>
      <c r="S17" s="565">
        <f t="shared" si="3"/>
        <v>3363</v>
      </c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312">
        <f>SUM(T17:AF17)</f>
        <v>0</v>
      </c>
      <c r="AH17" s="42">
        <f>SUM(G17,-AG17)</f>
        <v>3363</v>
      </c>
    </row>
    <row r="18" spans="1:40" ht="19.5" x14ac:dyDescent="0.35">
      <c r="A18" s="400" t="s">
        <v>81</v>
      </c>
      <c r="B18" s="35" t="s">
        <v>502</v>
      </c>
      <c r="C18" s="28">
        <v>417</v>
      </c>
      <c r="D18" s="626">
        <v>625</v>
      </c>
      <c r="E18" s="626">
        <v>365</v>
      </c>
      <c r="F18" s="626"/>
      <c r="G18" s="210">
        <f t="shared" si="7"/>
        <v>1407</v>
      </c>
      <c r="H18" s="651">
        <f>SUM(G18)</f>
        <v>1407</v>
      </c>
      <c r="I18" s="651"/>
      <c r="J18" s="651"/>
      <c r="K18" s="298"/>
      <c r="L18" s="307"/>
      <c r="Q18" s="400" t="s">
        <v>81</v>
      </c>
      <c r="R18" s="35" t="s">
        <v>502</v>
      </c>
      <c r="S18" s="565">
        <f t="shared" si="3"/>
        <v>1407</v>
      </c>
      <c r="T18" s="14"/>
      <c r="U18" s="14"/>
      <c r="V18" s="86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312">
        <f>SUM(T18:AF18)</f>
        <v>0</v>
      </c>
      <c r="AH18" s="42">
        <f>SUM(G18,-AG18)</f>
        <v>1407</v>
      </c>
      <c r="AI18" s="305" t="s">
        <v>457</v>
      </c>
      <c r="AJ18" t="s">
        <v>458</v>
      </c>
    </row>
    <row r="19" spans="1:40" ht="19.5" x14ac:dyDescent="0.35">
      <c r="A19" s="402" t="s">
        <v>86</v>
      </c>
      <c r="B19" s="80" t="s">
        <v>27</v>
      </c>
      <c r="C19" s="211">
        <f>SUM(C16:C18)</f>
        <v>9663</v>
      </c>
      <c r="D19" s="794">
        <f>SUM(D16:D18)</f>
        <v>395</v>
      </c>
      <c r="E19" s="794">
        <f>SUM(E16:E18)</f>
        <v>2433</v>
      </c>
      <c r="F19" s="330">
        <f>SUM(F16:F18)</f>
        <v>0</v>
      </c>
      <c r="G19" s="213">
        <f>SUM(G16:G18)</f>
        <v>12491</v>
      </c>
      <c r="H19" s="652">
        <f t="shared" ref="H19:J19" si="8">SUM(H16:H18)</f>
        <v>12491</v>
      </c>
      <c r="I19" s="652">
        <f t="shared" si="8"/>
        <v>0</v>
      </c>
      <c r="J19" s="652">
        <f t="shared" si="8"/>
        <v>0</v>
      </c>
      <c r="K19" s="310"/>
      <c r="L19" s="308"/>
      <c r="Q19" s="402" t="s">
        <v>86</v>
      </c>
      <c r="R19" s="80" t="s">
        <v>27</v>
      </c>
      <c r="S19" s="565">
        <f t="shared" si="3"/>
        <v>12491</v>
      </c>
      <c r="T19" s="214">
        <f t="shared" ref="T19:Z19" si="9">SUM(T16:T18)</f>
        <v>0</v>
      </c>
      <c r="U19" s="214">
        <f t="shared" si="9"/>
        <v>0</v>
      </c>
      <c r="V19" s="214">
        <f t="shared" si="9"/>
        <v>0</v>
      </c>
      <c r="W19" s="214">
        <f t="shared" si="9"/>
        <v>0</v>
      </c>
      <c r="X19" s="214">
        <f t="shared" si="9"/>
        <v>0</v>
      </c>
      <c r="Y19" s="214">
        <f t="shared" si="9"/>
        <v>0</v>
      </c>
      <c r="Z19" s="214">
        <f t="shared" si="9"/>
        <v>0</v>
      </c>
      <c r="AA19" s="214"/>
      <c r="AB19" s="214"/>
      <c r="AC19" s="214"/>
      <c r="AD19" s="214"/>
      <c r="AE19" s="214"/>
      <c r="AF19" s="214">
        <f>SUM(AF16:AF18)</f>
        <v>0</v>
      </c>
      <c r="AG19" s="214">
        <f>SUM(AG16:AG18)</f>
        <v>0</v>
      </c>
    </row>
    <row r="20" spans="1:40" ht="19.5" x14ac:dyDescent="0.35">
      <c r="A20" s="406" t="s">
        <v>87</v>
      </c>
      <c r="B20" s="314" t="s">
        <v>94</v>
      </c>
      <c r="C20" s="315">
        <f t="shared" ref="C20:H20" si="10">SUM(C15,C19)</f>
        <v>19703</v>
      </c>
      <c r="D20" s="315">
        <f t="shared" si="10"/>
        <v>395</v>
      </c>
      <c r="E20" s="331">
        <f t="shared" si="10"/>
        <v>1307</v>
      </c>
      <c r="F20" s="315">
        <f t="shared" si="10"/>
        <v>0</v>
      </c>
      <c r="G20" s="317">
        <f t="shared" si="10"/>
        <v>21405</v>
      </c>
      <c r="H20" s="653">
        <f t="shared" si="10"/>
        <v>20807</v>
      </c>
      <c r="I20" s="653">
        <f t="shared" ref="I20:J20" si="11">SUM(I15,I19)</f>
        <v>598</v>
      </c>
      <c r="J20" s="653">
        <f t="shared" si="11"/>
        <v>0</v>
      </c>
      <c r="K20" s="310">
        <f>SUM(H20:J20)</f>
        <v>21405</v>
      </c>
      <c r="L20" s="308"/>
      <c r="Q20" s="406" t="s">
        <v>87</v>
      </c>
      <c r="R20" s="314" t="s">
        <v>94</v>
      </c>
      <c r="S20" s="565">
        <f t="shared" si="3"/>
        <v>21405</v>
      </c>
      <c r="T20" s="214">
        <f t="shared" ref="T20:AG20" si="12">SUM(T15,T19)</f>
        <v>0</v>
      </c>
      <c r="U20" s="214">
        <f t="shared" si="12"/>
        <v>0</v>
      </c>
      <c r="V20" s="214">
        <f t="shared" si="12"/>
        <v>0</v>
      </c>
      <c r="W20" s="214">
        <f t="shared" si="12"/>
        <v>0</v>
      </c>
      <c r="X20" s="214">
        <f t="shared" si="12"/>
        <v>0</v>
      </c>
      <c r="Y20" s="214">
        <f t="shared" si="12"/>
        <v>0</v>
      </c>
      <c r="Z20" s="214">
        <f t="shared" si="12"/>
        <v>0</v>
      </c>
      <c r="AA20" s="214"/>
      <c r="AB20" s="214"/>
      <c r="AC20" s="214"/>
      <c r="AD20" s="214"/>
      <c r="AE20" s="214"/>
      <c r="AF20" s="214">
        <f t="shared" si="12"/>
        <v>0</v>
      </c>
      <c r="AG20" s="313">
        <f t="shared" si="12"/>
        <v>0</v>
      </c>
    </row>
    <row r="21" spans="1:40" ht="19.5" x14ac:dyDescent="0.35">
      <c r="A21" s="400" t="s">
        <v>88</v>
      </c>
      <c r="B21" s="38" t="s">
        <v>28</v>
      </c>
      <c r="C21" s="28">
        <v>4400</v>
      </c>
      <c r="D21" s="626"/>
      <c r="E21" s="22"/>
      <c r="F21" s="626"/>
      <c r="G21" s="210">
        <f>SUM(C21:F21)</f>
        <v>4400</v>
      </c>
      <c r="H21" s="674">
        <v>3914</v>
      </c>
      <c r="I21" s="674">
        <v>486</v>
      </c>
      <c r="J21" s="431"/>
      <c r="K21" s="310"/>
      <c r="L21" s="308"/>
      <c r="Q21" s="400" t="s">
        <v>88</v>
      </c>
      <c r="R21" s="38" t="s">
        <v>28</v>
      </c>
      <c r="S21" s="565">
        <f t="shared" si="3"/>
        <v>4400</v>
      </c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312">
        <f>SUM(T21:AF21)</f>
        <v>0</v>
      </c>
      <c r="AH21" s="42">
        <f>SUM(G21,-AG21)</f>
        <v>4400</v>
      </c>
      <c r="AI21" s="304" t="s">
        <v>380</v>
      </c>
    </row>
    <row r="22" spans="1:40" ht="19.5" x14ac:dyDescent="0.35">
      <c r="A22" s="400" t="s">
        <v>89</v>
      </c>
      <c r="B22" s="38" t="s">
        <v>29</v>
      </c>
      <c r="C22" s="28">
        <v>450</v>
      </c>
      <c r="D22" s="626"/>
      <c r="E22" s="22"/>
      <c r="F22" s="626"/>
      <c r="G22" s="210">
        <f t="shared" ref="G22:G25" si="13">SUM(C22:F22)</f>
        <v>450</v>
      </c>
      <c r="H22" s="674">
        <v>450</v>
      </c>
      <c r="I22" s="431"/>
      <c r="J22" s="431"/>
      <c r="K22" s="310"/>
      <c r="L22" s="308"/>
      <c r="Q22" s="400" t="s">
        <v>89</v>
      </c>
      <c r="R22" s="38" t="s">
        <v>29</v>
      </c>
      <c r="S22" s="565">
        <f t="shared" si="3"/>
        <v>450</v>
      </c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312">
        <f>SUM(T22:AF22)</f>
        <v>0</v>
      </c>
      <c r="AH22" s="42">
        <f>SUM(G22,-AG22)</f>
        <v>450</v>
      </c>
      <c r="AI22" s="24" t="s">
        <v>450</v>
      </c>
      <c r="AJ22" s="24" t="s">
        <v>400</v>
      </c>
      <c r="AK22" s="24" t="s">
        <v>404</v>
      </c>
    </row>
    <row r="23" spans="1:40" ht="19.5" x14ac:dyDescent="0.35">
      <c r="A23" s="400" t="s">
        <v>90</v>
      </c>
      <c r="B23" s="38" t="s">
        <v>23</v>
      </c>
      <c r="C23" s="28"/>
      <c r="D23" s="626">
        <v>8</v>
      </c>
      <c r="E23" s="28"/>
      <c r="F23" s="626"/>
      <c r="G23" s="210">
        <f t="shared" si="13"/>
        <v>8</v>
      </c>
      <c r="H23" s="674">
        <v>8</v>
      </c>
      <c r="I23" s="431"/>
      <c r="J23" s="431"/>
      <c r="K23" s="310"/>
      <c r="L23" s="308"/>
      <c r="Q23" s="400" t="s">
        <v>90</v>
      </c>
      <c r="R23" s="38" t="s">
        <v>23</v>
      </c>
      <c r="S23" s="565">
        <f t="shared" si="3"/>
        <v>8</v>
      </c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312"/>
      <c r="AH23" s="42"/>
      <c r="AI23" s="24"/>
      <c r="AJ23" s="24"/>
      <c r="AK23" s="24"/>
    </row>
    <row r="24" spans="1:40" ht="19.5" x14ac:dyDescent="0.35">
      <c r="A24" s="400" t="s">
        <v>90</v>
      </c>
      <c r="B24" s="38" t="s">
        <v>489</v>
      </c>
      <c r="C24" s="208">
        <f t="shared" ref="C24" si="14">SUM(AG24)</f>
        <v>0</v>
      </c>
      <c r="D24" s="208"/>
      <c r="E24" s="332"/>
      <c r="F24" s="780">
        <v>50</v>
      </c>
      <c r="G24" s="210">
        <f t="shared" si="13"/>
        <v>50</v>
      </c>
      <c r="H24" s="674">
        <v>40</v>
      </c>
      <c r="I24" s="674">
        <v>10</v>
      </c>
      <c r="J24" s="431"/>
      <c r="K24" s="310"/>
      <c r="L24" s="308"/>
      <c r="Q24" s="400" t="s">
        <v>90</v>
      </c>
      <c r="R24" s="38" t="s">
        <v>489</v>
      </c>
      <c r="S24" s="565">
        <f t="shared" si="3"/>
        <v>50</v>
      </c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312">
        <f>SUM(T24:AF24)</f>
        <v>0</v>
      </c>
      <c r="AH24" s="42">
        <f>SUM(G24,-AG24)</f>
        <v>50</v>
      </c>
      <c r="AI24" s="24" t="s">
        <v>401</v>
      </c>
      <c r="AJ24" s="24" t="s">
        <v>402</v>
      </c>
      <c r="AK24" s="24"/>
    </row>
    <row r="25" spans="1:40" ht="19.5" x14ac:dyDescent="0.35">
      <c r="A25" s="400" t="s">
        <v>91</v>
      </c>
      <c r="B25" s="38" t="s">
        <v>26</v>
      </c>
      <c r="C25" s="22">
        <v>469</v>
      </c>
      <c r="D25" s="22"/>
      <c r="E25" s="626"/>
      <c r="F25" s="626">
        <v>-50</v>
      </c>
      <c r="G25" s="210">
        <f t="shared" si="13"/>
        <v>419</v>
      </c>
      <c r="H25" s="674">
        <v>419</v>
      </c>
      <c r="I25" s="431"/>
      <c r="J25" s="431"/>
      <c r="K25" s="310"/>
      <c r="L25" s="308"/>
      <c r="M25" s="527" t="s">
        <v>595</v>
      </c>
      <c r="N25" s="527"/>
      <c r="O25" s="527">
        <v>540</v>
      </c>
      <c r="Q25" s="400" t="s">
        <v>91</v>
      </c>
      <c r="R25" s="38" t="s">
        <v>26</v>
      </c>
      <c r="S25" s="565">
        <f t="shared" si="3"/>
        <v>419</v>
      </c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312">
        <f>SUM(T25:AF25)</f>
        <v>0</v>
      </c>
      <c r="AH25" s="42">
        <f>SUM(G25,-AG25)</f>
        <v>419</v>
      </c>
      <c r="AI25" s="304" t="s">
        <v>452</v>
      </c>
    </row>
    <row r="26" spans="1:40" ht="19.5" x14ac:dyDescent="0.35">
      <c r="A26" s="408" t="s">
        <v>92</v>
      </c>
      <c r="B26" s="318" t="s">
        <v>93</v>
      </c>
      <c r="C26" s="316">
        <f t="shared" ref="C26:H26" si="15">SUM(C21:C25)</f>
        <v>5319</v>
      </c>
      <c r="D26" s="809">
        <f t="shared" si="15"/>
        <v>8</v>
      </c>
      <c r="E26" s="315">
        <f t="shared" si="15"/>
        <v>0</v>
      </c>
      <c r="F26" s="331">
        <f t="shared" si="15"/>
        <v>0</v>
      </c>
      <c r="G26" s="317">
        <f t="shared" si="15"/>
        <v>5327</v>
      </c>
      <c r="H26" s="653">
        <f t="shared" si="15"/>
        <v>4831</v>
      </c>
      <c r="I26" s="653">
        <f t="shared" ref="I26:J26" si="16">SUM(I21:I25)</f>
        <v>496</v>
      </c>
      <c r="J26" s="653">
        <f t="shared" si="16"/>
        <v>0</v>
      </c>
      <c r="K26" s="310">
        <f>SUM(H26:J26)</f>
        <v>5327</v>
      </c>
      <c r="L26" s="308"/>
      <c r="M26" s="527" t="s">
        <v>596</v>
      </c>
      <c r="N26" s="527"/>
      <c r="O26" s="527">
        <v>300</v>
      </c>
      <c r="Q26" s="408" t="s">
        <v>92</v>
      </c>
      <c r="R26" s="318" t="s">
        <v>93</v>
      </c>
      <c r="S26" s="565">
        <f t="shared" si="3"/>
        <v>5327</v>
      </c>
      <c r="T26" s="214">
        <f t="shared" ref="T26:AG26" si="17">SUM(T21:T25)</f>
        <v>0</v>
      </c>
      <c r="U26" s="214">
        <f t="shared" si="17"/>
        <v>0</v>
      </c>
      <c r="V26" s="214">
        <f t="shared" si="17"/>
        <v>0</v>
      </c>
      <c r="W26" s="214">
        <f t="shared" si="17"/>
        <v>0</v>
      </c>
      <c r="X26" s="214">
        <f t="shared" si="17"/>
        <v>0</v>
      </c>
      <c r="Y26" s="214">
        <f t="shared" si="17"/>
        <v>0</v>
      </c>
      <c r="Z26" s="214">
        <f t="shared" si="17"/>
        <v>0</v>
      </c>
      <c r="AA26" s="214"/>
      <c r="AB26" s="214"/>
      <c r="AC26" s="214"/>
      <c r="AD26" s="214"/>
      <c r="AE26" s="214"/>
      <c r="AF26" s="214">
        <f t="shared" si="17"/>
        <v>0</v>
      </c>
      <c r="AG26" s="313">
        <f t="shared" si="17"/>
        <v>0</v>
      </c>
      <c r="AI26" s="24" t="s">
        <v>445</v>
      </c>
      <c r="AJ26" t="s">
        <v>464</v>
      </c>
      <c r="AL26" t="s">
        <v>447</v>
      </c>
    </row>
    <row r="27" spans="1:40" ht="19.5" x14ac:dyDescent="0.35">
      <c r="A27" s="400" t="s">
        <v>96</v>
      </c>
      <c r="B27" s="38" t="s">
        <v>38</v>
      </c>
      <c r="C27" s="208">
        <v>15</v>
      </c>
      <c r="D27" s="780"/>
      <c r="E27" s="332"/>
      <c r="F27" s="780"/>
      <c r="G27" s="210">
        <f>SUM(C27:F27)</f>
        <v>15</v>
      </c>
      <c r="H27" s="674">
        <v>15</v>
      </c>
      <c r="I27" s="431"/>
      <c r="J27" s="431"/>
      <c r="K27" s="310"/>
      <c r="N27" s="321" t="s">
        <v>487</v>
      </c>
      <c r="O27" s="321" t="s">
        <v>473</v>
      </c>
      <c r="Q27" s="400" t="s">
        <v>96</v>
      </c>
      <c r="R27" s="38" t="s">
        <v>38</v>
      </c>
      <c r="S27" s="565">
        <f t="shared" si="3"/>
        <v>15</v>
      </c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312">
        <f>SUM(T27:AF27)</f>
        <v>0</v>
      </c>
      <c r="AH27" s="42">
        <f t="shared" ref="AH27:AH36" si="18">SUM(G27,-AG27)</f>
        <v>15</v>
      </c>
      <c r="AI27" s="24" t="s">
        <v>446</v>
      </c>
      <c r="AJ27" t="s">
        <v>465</v>
      </c>
      <c r="AL27" t="s">
        <v>421</v>
      </c>
      <c r="AM27" s="24"/>
      <c r="AN27" s="24"/>
    </row>
    <row r="28" spans="1:40" ht="19.5" x14ac:dyDescent="0.35">
      <c r="A28" s="400" t="s">
        <v>97</v>
      </c>
      <c r="B28" s="35" t="s">
        <v>98</v>
      </c>
      <c r="C28" s="208">
        <v>620</v>
      </c>
      <c r="D28" s="780">
        <v>-106</v>
      </c>
      <c r="E28" s="332">
        <v>38</v>
      </c>
      <c r="F28" s="780"/>
      <c r="G28" s="210">
        <f>SUM(C28:F28)</f>
        <v>552</v>
      </c>
      <c r="H28" s="674">
        <v>552</v>
      </c>
      <c r="I28" s="674"/>
      <c r="J28" s="431"/>
      <c r="K28" s="310"/>
      <c r="Q28" s="400" t="s">
        <v>97</v>
      </c>
      <c r="R28" s="35" t="s">
        <v>98</v>
      </c>
      <c r="S28" s="565">
        <f t="shared" si="3"/>
        <v>552</v>
      </c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312">
        <f>SUM(T28:AF28)</f>
        <v>0</v>
      </c>
      <c r="AH28" s="42">
        <f t="shared" si="18"/>
        <v>552</v>
      </c>
      <c r="AI28" s="24" t="s">
        <v>448</v>
      </c>
      <c r="AJ28" t="s">
        <v>449</v>
      </c>
      <c r="AL28" t="s">
        <v>449</v>
      </c>
      <c r="AM28" s="24"/>
      <c r="AN28" s="24"/>
    </row>
    <row r="29" spans="1:40" ht="19.5" x14ac:dyDescent="0.35">
      <c r="A29" s="410" t="s">
        <v>99</v>
      </c>
      <c r="B29" s="39" t="s">
        <v>100</v>
      </c>
      <c r="C29" s="209">
        <f>SUM(C27:C28)</f>
        <v>635</v>
      </c>
      <c r="D29" s="783">
        <f>SUM(D27:D28)</f>
        <v>-106</v>
      </c>
      <c r="E29" s="319">
        <f>SUM(E27:E28)</f>
        <v>38</v>
      </c>
      <c r="F29" s="783">
        <f>SUM(F27:F28)</f>
        <v>0</v>
      </c>
      <c r="G29" s="213">
        <f>SUM(G27:G28)</f>
        <v>567</v>
      </c>
      <c r="H29" s="676">
        <f t="shared" ref="H29:J29" si="19">SUM(H27:H28)</f>
        <v>567</v>
      </c>
      <c r="I29" s="676">
        <f t="shared" si="19"/>
        <v>0</v>
      </c>
      <c r="J29" s="431">
        <f t="shared" si="19"/>
        <v>0</v>
      </c>
      <c r="K29" s="310"/>
      <c r="L29" s="240"/>
      <c r="M29" s="354" t="s">
        <v>391</v>
      </c>
      <c r="N29" s="363">
        <v>6004</v>
      </c>
      <c r="O29" s="363">
        <v>6200</v>
      </c>
      <c r="Q29" s="410" t="s">
        <v>99</v>
      </c>
      <c r="R29" s="39" t="s">
        <v>100</v>
      </c>
      <c r="S29" s="565">
        <f t="shared" si="3"/>
        <v>567</v>
      </c>
      <c r="T29" s="216">
        <f t="shared" ref="T29:Z29" si="20">SUM(T27:T28)</f>
        <v>0</v>
      </c>
      <c r="U29" s="216">
        <f t="shared" si="20"/>
        <v>0</v>
      </c>
      <c r="V29" s="216">
        <f t="shared" si="20"/>
        <v>0</v>
      </c>
      <c r="W29" s="216">
        <f t="shared" si="20"/>
        <v>0</v>
      </c>
      <c r="X29" s="216">
        <f t="shared" si="20"/>
        <v>0</v>
      </c>
      <c r="Y29" s="216">
        <f t="shared" si="20"/>
        <v>0</v>
      </c>
      <c r="Z29" s="216">
        <f t="shared" si="20"/>
        <v>0</v>
      </c>
      <c r="AA29" s="216"/>
      <c r="AB29" s="216"/>
      <c r="AC29" s="216"/>
      <c r="AD29" s="216"/>
      <c r="AE29" s="216"/>
      <c r="AF29" s="216">
        <f>SUM(AF27:AF28)</f>
        <v>0</v>
      </c>
      <c r="AG29" s="216">
        <f>SUM(AG27:AG28)</f>
        <v>0</v>
      </c>
      <c r="AH29" s="42">
        <f t="shared" si="18"/>
        <v>567</v>
      </c>
      <c r="AI29" s="24" t="s">
        <v>441</v>
      </c>
      <c r="AJ29" s="24" t="s">
        <v>442</v>
      </c>
      <c r="AK29" s="24"/>
      <c r="AL29" s="24"/>
      <c r="AM29" s="24"/>
      <c r="AN29" s="24"/>
    </row>
    <row r="30" spans="1:40" ht="19.5" x14ac:dyDescent="0.35">
      <c r="A30" s="400" t="s">
        <v>104</v>
      </c>
      <c r="B30" s="35" t="s">
        <v>24</v>
      </c>
      <c r="C30" s="28"/>
      <c r="D30" s="28"/>
      <c r="E30" s="628"/>
      <c r="F30" s="626"/>
      <c r="G30" s="210">
        <f>SUM(C30:F30)</f>
        <v>0</v>
      </c>
      <c r="H30" s="674"/>
      <c r="I30" s="674"/>
      <c r="J30" s="431"/>
      <c r="K30" s="310"/>
      <c r="L30" s="240"/>
      <c r="M30" s="354" t="s">
        <v>392</v>
      </c>
      <c r="N30" s="360">
        <v>3268</v>
      </c>
      <c r="O30" s="360">
        <v>3500</v>
      </c>
      <c r="Q30" s="400" t="s">
        <v>104</v>
      </c>
      <c r="R30" s="35" t="s">
        <v>24</v>
      </c>
      <c r="S30" s="565">
        <f t="shared" si="3"/>
        <v>0</v>
      </c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312">
        <f t="shared" ref="AG30:AG35" si="21">SUM(T30:AF30)</f>
        <v>0</v>
      </c>
      <c r="AH30" s="42">
        <f t="shared" si="18"/>
        <v>0</v>
      </c>
      <c r="AI30" s="24" t="s">
        <v>443</v>
      </c>
      <c r="AJ30" s="24" t="s">
        <v>444</v>
      </c>
      <c r="AK30" s="24"/>
      <c r="AL30" s="24"/>
      <c r="AM30" s="24"/>
      <c r="AN30" s="24"/>
    </row>
    <row r="31" spans="1:40" ht="19.5" x14ac:dyDescent="0.35">
      <c r="A31" s="400" t="s">
        <v>105</v>
      </c>
      <c r="B31" s="35" t="s">
        <v>101</v>
      </c>
      <c r="C31" s="28">
        <v>80</v>
      </c>
      <c r="D31" s="626"/>
      <c r="E31" s="22"/>
      <c r="F31" s="626">
        <v>200</v>
      </c>
      <c r="G31" s="210">
        <f t="shared" ref="G31:G35" si="22">SUM(C31:F31)</f>
        <v>280</v>
      </c>
      <c r="H31" s="674">
        <v>280</v>
      </c>
      <c r="I31" s="674"/>
      <c r="J31" s="431"/>
      <c r="K31" s="310"/>
      <c r="L31" s="240"/>
      <c r="M31" s="354" t="s">
        <v>393</v>
      </c>
      <c r="N31" s="360">
        <v>211</v>
      </c>
      <c r="O31" s="360">
        <v>300</v>
      </c>
      <c r="Q31" s="400" t="s">
        <v>105</v>
      </c>
      <c r="R31" s="35" t="s">
        <v>101</v>
      </c>
      <c r="S31" s="565">
        <f t="shared" si="3"/>
        <v>280</v>
      </c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312">
        <f t="shared" si="21"/>
        <v>0</v>
      </c>
      <c r="AH31" s="42">
        <f t="shared" si="18"/>
        <v>280</v>
      </c>
      <c r="AI31" s="304" t="s">
        <v>451</v>
      </c>
      <c r="AK31" s="24"/>
      <c r="AL31" s="24"/>
      <c r="AM31" s="24"/>
      <c r="AN31" s="24"/>
    </row>
    <row r="32" spans="1:40" ht="19.5" x14ac:dyDescent="0.35">
      <c r="A32" s="400"/>
      <c r="B32" s="35" t="s">
        <v>102</v>
      </c>
      <c r="C32" s="28"/>
      <c r="D32" s="626"/>
      <c r="E32" s="22"/>
      <c r="F32" s="626"/>
      <c r="G32" s="210">
        <f t="shared" si="22"/>
        <v>0</v>
      </c>
      <c r="H32" s="674"/>
      <c r="I32" s="674"/>
      <c r="J32" s="431"/>
      <c r="K32" s="310"/>
      <c r="L32" s="516" t="s">
        <v>119</v>
      </c>
      <c r="M32" s="356" t="s">
        <v>491</v>
      </c>
      <c r="N32" s="364">
        <f>SUM(N29:N31)</f>
        <v>9483</v>
      </c>
      <c r="O32" s="364">
        <f>SUM(O29:O31)</f>
        <v>10000</v>
      </c>
      <c r="Q32" s="400" t="s">
        <v>106</v>
      </c>
      <c r="R32" s="35" t="s">
        <v>102</v>
      </c>
      <c r="S32" s="565">
        <f t="shared" si="3"/>
        <v>0</v>
      </c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312">
        <f t="shared" si="21"/>
        <v>0</v>
      </c>
      <c r="AH32" s="42">
        <f t="shared" si="18"/>
        <v>0</v>
      </c>
      <c r="AI32" s="24" t="s">
        <v>397</v>
      </c>
      <c r="AJ32" s="24"/>
      <c r="AK32" s="24"/>
      <c r="AL32" s="24"/>
      <c r="AM32" s="24"/>
      <c r="AN32" s="24"/>
    </row>
    <row r="33" spans="1:40" ht="19.5" x14ac:dyDescent="0.35">
      <c r="A33" s="400" t="s">
        <v>106</v>
      </c>
      <c r="B33" s="35" t="s">
        <v>25</v>
      </c>
      <c r="C33" s="28">
        <v>800</v>
      </c>
      <c r="D33" s="626"/>
      <c r="E33" s="22"/>
      <c r="F33" s="626">
        <v>-200</v>
      </c>
      <c r="G33" s="210">
        <f t="shared" si="22"/>
        <v>600</v>
      </c>
      <c r="H33" s="674"/>
      <c r="I33" s="674">
        <v>600</v>
      </c>
      <c r="J33" s="431"/>
      <c r="K33" s="310"/>
      <c r="L33" s="240"/>
      <c r="M33" s="357" t="s">
        <v>565</v>
      </c>
      <c r="N33" s="362">
        <v>8344</v>
      </c>
      <c r="O33" s="362">
        <v>8500</v>
      </c>
      <c r="Q33" s="400" t="s">
        <v>107</v>
      </c>
      <c r="R33" s="35" t="s">
        <v>25</v>
      </c>
      <c r="S33" s="565">
        <f t="shared" si="3"/>
        <v>600</v>
      </c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312">
        <f t="shared" si="21"/>
        <v>0</v>
      </c>
      <c r="AH33" s="42">
        <f t="shared" si="18"/>
        <v>600</v>
      </c>
      <c r="AI33" s="24" t="s">
        <v>398</v>
      </c>
      <c r="AJ33" s="24" t="s">
        <v>399</v>
      </c>
      <c r="AK33" s="24"/>
      <c r="AL33" s="24"/>
      <c r="AM33" s="24"/>
      <c r="AN33" s="24"/>
    </row>
    <row r="34" spans="1:40" ht="19.5" x14ac:dyDescent="0.35">
      <c r="A34" s="400" t="s">
        <v>108</v>
      </c>
      <c r="B34" s="38" t="s">
        <v>30</v>
      </c>
      <c r="C34" s="28"/>
      <c r="D34" s="626"/>
      <c r="E34" s="22"/>
      <c r="F34" s="626"/>
      <c r="G34" s="210">
        <f t="shared" si="22"/>
        <v>0</v>
      </c>
      <c r="H34" s="674"/>
      <c r="I34" s="674"/>
      <c r="J34" s="431"/>
      <c r="K34" s="310"/>
      <c r="L34" s="240"/>
      <c r="M34" s="357" t="s">
        <v>394</v>
      </c>
      <c r="N34" s="362">
        <v>1940</v>
      </c>
      <c r="O34" s="362">
        <v>1500</v>
      </c>
      <c r="Q34" s="400" t="s">
        <v>108</v>
      </c>
      <c r="R34" s="38" t="s">
        <v>30</v>
      </c>
      <c r="S34" s="565">
        <f t="shared" si="3"/>
        <v>0</v>
      </c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312">
        <f t="shared" si="21"/>
        <v>0</v>
      </c>
      <c r="AH34" s="42">
        <f t="shared" si="18"/>
        <v>0</v>
      </c>
      <c r="AI34" s="24" t="s">
        <v>403</v>
      </c>
      <c r="AJ34" s="24"/>
      <c r="AK34" s="24"/>
      <c r="AL34" s="24"/>
      <c r="AM34" s="24"/>
      <c r="AN34" s="24"/>
    </row>
    <row r="35" spans="1:40" ht="19.5" x14ac:dyDescent="0.35">
      <c r="A35" s="400" t="s">
        <v>109</v>
      </c>
      <c r="B35" s="35" t="s">
        <v>103</v>
      </c>
      <c r="C35" s="28">
        <v>825</v>
      </c>
      <c r="D35" s="626">
        <v>106</v>
      </c>
      <c r="E35" s="22">
        <v>160</v>
      </c>
      <c r="F35" s="626"/>
      <c r="G35" s="210">
        <f t="shared" si="22"/>
        <v>1091</v>
      </c>
      <c r="H35" s="674">
        <v>1010</v>
      </c>
      <c r="I35" s="674">
        <v>81</v>
      </c>
      <c r="J35" s="431"/>
      <c r="K35" s="310"/>
      <c r="L35" s="516" t="s">
        <v>120</v>
      </c>
      <c r="M35" s="358" t="s">
        <v>492</v>
      </c>
      <c r="N35" s="365">
        <f>SUM(N33:N34)</f>
        <v>10284</v>
      </c>
      <c r="O35" s="365">
        <f>SUM(O33:O34)</f>
        <v>10000</v>
      </c>
      <c r="Q35" s="400" t="s">
        <v>109</v>
      </c>
      <c r="R35" s="35" t="s">
        <v>103</v>
      </c>
      <c r="S35" s="565">
        <f t="shared" si="3"/>
        <v>1091</v>
      </c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312">
        <f t="shared" si="21"/>
        <v>0</v>
      </c>
      <c r="AH35" s="42">
        <f t="shared" si="18"/>
        <v>1091</v>
      </c>
      <c r="AI35" s="24"/>
      <c r="AJ35" s="24"/>
      <c r="AK35" s="24"/>
      <c r="AL35" s="24"/>
      <c r="AM35" s="24"/>
      <c r="AN35" s="24"/>
    </row>
    <row r="36" spans="1:40" ht="19.5" x14ac:dyDescent="0.35">
      <c r="A36" s="400" t="s">
        <v>110</v>
      </c>
      <c r="B36" s="37" t="s">
        <v>111</v>
      </c>
      <c r="C36" s="209">
        <f t="shared" ref="C36:H36" si="23">SUM(C30:C35)</f>
        <v>1705</v>
      </c>
      <c r="D36" s="783">
        <f t="shared" si="23"/>
        <v>106</v>
      </c>
      <c r="E36" s="319">
        <f t="shared" si="23"/>
        <v>160</v>
      </c>
      <c r="F36" s="783">
        <f t="shared" si="23"/>
        <v>0</v>
      </c>
      <c r="G36" s="213">
        <f t="shared" si="23"/>
        <v>1971</v>
      </c>
      <c r="H36" s="676">
        <f t="shared" si="23"/>
        <v>1290</v>
      </c>
      <c r="I36" s="676">
        <f t="shared" ref="I36:J36" si="24">SUM(I30:I35)</f>
        <v>681</v>
      </c>
      <c r="J36" s="651">
        <f t="shared" si="24"/>
        <v>0</v>
      </c>
      <c r="K36" s="836"/>
      <c r="L36" s="240"/>
      <c r="M36" t="s">
        <v>405</v>
      </c>
      <c r="N36" s="227">
        <v>830</v>
      </c>
      <c r="O36" s="227">
        <v>1000</v>
      </c>
      <c r="Q36" s="400" t="s">
        <v>110</v>
      </c>
      <c r="R36" s="37" t="s">
        <v>111</v>
      </c>
      <c r="S36" s="565">
        <f t="shared" si="3"/>
        <v>1971</v>
      </c>
      <c r="T36" s="216">
        <f t="shared" ref="T36:Z36" si="25">SUM(T30:T35)</f>
        <v>0</v>
      </c>
      <c r="U36" s="216">
        <f t="shared" si="25"/>
        <v>0</v>
      </c>
      <c r="V36" s="216">
        <f t="shared" si="25"/>
        <v>0</v>
      </c>
      <c r="W36" s="216">
        <f t="shared" si="25"/>
        <v>0</v>
      </c>
      <c r="X36" s="216">
        <f t="shared" si="25"/>
        <v>0</v>
      </c>
      <c r="Y36" s="216">
        <f t="shared" si="25"/>
        <v>0</v>
      </c>
      <c r="Z36" s="216">
        <f t="shared" si="25"/>
        <v>0</v>
      </c>
      <c r="AA36" s="216"/>
      <c r="AB36" s="216"/>
      <c r="AC36" s="216"/>
      <c r="AD36" s="216"/>
      <c r="AE36" s="216"/>
      <c r="AF36" s="216">
        <f>SUM(AF30:AF35)</f>
        <v>0</v>
      </c>
      <c r="AG36" s="216">
        <f>SUM(AG30:AG35)</f>
        <v>0</v>
      </c>
      <c r="AH36" s="42">
        <f t="shared" si="18"/>
        <v>1971</v>
      </c>
      <c r="AI36" s="304" t="s">
        <v>415</v>
      </c>
      <c r="AJ36" s="25" t="s">
        <v>405</v>
      </c>
      <c r="AK36" s="25" t="s">
        <v>417</v>
      </c>
      <c r="AL36" s="25" t="s">
        <v>425</v>
      </c>
      <c r="AM36" s="25" t="s">
        <v>437</v>
      </c>
      <c r="AN36" s="24" t="s">
        <v>439</v>
      </c>
    </row>
    <row r="37" spans="1:40" ht="19.5" x14ac:dyDescent="0.35">
      <c r="A37" s="411" t="s">
        <v>95</v>
      </c>
      <c r="B37" s="80" t="s">
        <v>113</v>
      </c>
      <c r="C37" s="214">
        <f t="shared" ref="C37:H37" si="26">SUM(C36,C29)</f>
        <v>2340</v>
      </c>
      <c r="D37" s="214">
        <f t="shared" si="26"/>
        <v>0</v>
      </c>
      <c r="E37" s="214">
        <f t="shared" si="26"/>
        <v>198</v>
      </c>
      <c r="F37" s="214">
        <f t="shared" si="26"/>
        <v>0</v>
      </c>
      <c r="G37" s="213">
        <f t="shared" si="26"/>
        <v>2538</v>
      </c>
      <c r="H37" s="652">
        <f t="shared" si="26"/>
        <v>1857</v>
      </c>
      <c r="I37" s="652">
        <f t="shared" ref="I37:J37" si="27">SUM(I36,I29)</f>
        <v>681</v>
      </c>
      <c r="J37" s="652">
        <f t="shared" si="27"/>
        <v>0</v>
      </c>
      <c r="K37" s="837">
        <f>SUM(H37:J37)</f>
        <v>2538</v>
      </c>
      <c r="L37" s="240"/>
      <c r="M37" t="s">
        <v>14</v>
      </c>
      <c r="N37" s="227">
        <v>1477</v>
      </c>
      <c r="O37" s="227">
        <v>1500</v>
      </c>
      <c r="Q37" s="411" t="s">
        <v>95</v>
      </c>
      <c r="R37" s="80" t="s">
        <v>113</v>
      </c>
      <c r="S37" s="565">
        <f t="shared" si="3"/>
        <v>2538</v>
      </c>
      <c r="T37" s="214">
        <f t="shared" ref="T37:Z37" si="28">SUM(T36,T29)</f>
        <v>0</v>
      </c>
      <c r="U37" s="214">
        <f t="shared" si="28"/>
        <v>0</v>
      </c>
      <c r="V37" s="214">
        <f t="shared" si="28"/>
        <v>0</v>
      </c>
      <c r="W37" s="214">
        <f t="shared" si="28"/>
        <v>0</v>
      </c>
      <c r="X37" s="214">
        <f t="shared" si="28"/>
        <v>0</v>
      </c>
      <c r="Y37" s="214">
        <f t="shared" si="28"/>
        <v>0</v>
      </c>
      <c r="Z37" s="214">
        <f t="shared" si="28"/>
        <v>0</v>
      </c>
      <c r="AA37" s="214">
        <f t="shared" ref="AA37:AF37" si="29">SUM(AA36,AA29)</f>
        <v>0</v>
      </c>
      <c r="AB37" s="214">
        <f t="shared" si="29"/>
        <v>0</v>
      </c>
      <c r="AC37" s="214">
        <f t="shared" si="29"/>
        <v>0</v>
      </c>
      <c r="AD37" s="214">
        <f t="shared" si="29"/>
        <v>0</v>
      </c>
      <c r="AE37" s="214">
        <f t="shared" si="29"/>
        <v>0</v>
      </c>
      <c r="AF37" s="214">
        <f t="shared" si="29"/>
        <v>0</v>
      </c>
      <c r="AG37" s="214">
        <f>SUM(AG36,AG29)</f>
        <v>0</v>
      </c>
      <c r="AI37" s="300" t="s">
        <v>416</v>
      </c>
      <c r="AJ37" s="300">
        <v>413000</v>
      </c>
      <c r="AK37" s="300">
        <v>13863000</v>
      </c>
      <c r="AL37" s="300">
        <v>488000</v>
      </c>
      <c r="AM37" s="300">
        <v>67000</v>
      </c>
      <c r="AN37" s="302">
        <v>16000</v>
      </c>
    </row>
    <row r="38" spans="1:40" ht="19.5" x14ac:dyDescent="0.35">
      <c r="A38" s="400" t="s">
        <v>114</v>
      </c>
      <c r="B38" s="35" t="s">
        <v>459</v>
      </c>
      <c r="C38" s="28"/>
      <c r="D38" s="626"/>
      <c r="E38" s="28"/>
      <c r="F38" s="626"/>
      <c r="G38" s="210">
        <f t="shared" ref="G38:G51" si="30">SUM(C38:F38)</f>
        <v>0</v>
      </c>
      <c r="H38" s="431"/>
      <c r="I38" s="431"/>
      <c r="J38" s="431"/>
      <c r="K38" s="836"/>
      <c r="L38" s="240"/>
      <c r="M38" t="s">
        <v>566</v>
      </c>
      <c r="N38" s="227">
        <v>1455</v>
      </c>
      <c r="O38" s="227"/>
      <c r="Q38" s="400" t="s">
        <v>114</v>
      </c>
      <c r="R38" s="35" t="s">
        <v>459</v>
      </c>
      <c r="S38" s="565">
        <f t="shared" si="3"/>
        <v>0</v>
      </c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312">
        <f>SUM(T38:AF38)</f>
        <v>0</v>
      </c>
      <c r="AH38" s="42">
        <f>SUM(G38,-AG38)</f>
        <v>0</v>
      </c>
      <c r="AI38" s="24" t="s">
        <v>406</v>
      </c>
      <c r="AJ38" s="24" t="s">
        <v>407</v>
      </c>
      <c r="AK38" s="24" t="s">
        <v>430</v>
      </c>
      <c r="AL38" s="24"/>
      <c r="AM38" s="24"/>
      <c r="AN38" s="24"/>
    </row>
    <row r="39" spans="1:40" ht="19.5" x14ac:dyDescent="0.35">
      <c r="A39" s="400" t="s">
        <v>116</v>
      </c>
      <c r="B39" s="35" t="s">
        <v>342</v>
      </c>
      <c r="C39" s="28">
        <v>196</v>
      </c>
      <c r="D39" s="626"/>
      <c r="E39" s="22">
        <v>50</v>
      </c>
      <c r="F39" s="626"/>
      <c r="G39" s="210">
        <f t="shared" si="30"/>
        <v>246</v>
      </c>
      <c r="H39" s="674">
        <v>246</v>
      </c>
      <c r="I39" s="431"/>
      <c r="J39" s="431"/>
      <c r="K39" s="836"/>
      <c r="L39" s="354"/>
      <c r="M39" s="354" t="s">
        <v>567</v>
      </c>
      <c r="N39" s="227">
        <v>3600</v>
      </c>
      <c r="O39" s="227">
        <v>4000</v>
      </c>
      <c r="Q39" s="400" t="s">
        <v>116</v>
      </c>
      <c r="R39" s="35" t="s">
        <v>342</v>
      </c>
      <c r="S39" s="565">
        <f t="shared" si="3"/>
        <v>246</v>
      </c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312">
        <f>SUM(T39:AF39)</f>
        <v>0</v>
      </c>
      <c r="AH39" s="42">
        <f>SUM(G39,-AG39)</f>
        <v>246</v>
      </c>
      <c r="AI39" s="24" t="s">
        <v>408</v>
      </c>
      <c r="AJ39" s="24" t="s">
        <v>409</v>
      </c>
      <c r="AK39" s="24"/>
      <c r="AL39" s="24"/>
      <c r="AM39" s="24"/>
      <c r="AN39" s="24"/>
    </row>
    <row r="40" spans="1:40" ht="19.5" x14ac:dyDescent="0.35">
      <c r="A40" s="411" t="s">
        <v>117</v>
      </c>
      <c r="B40" s="74" t="s">
        <v>118</v>
      </c>
      <c r="C40" s="256">
        <f>SUM(C38:C39)</f>
        <v>196</v>
      </c>
      <c r="D40" s="794">
        <f>SUM(D38:D39)</f>
        <v>0</v>
      </c>
      <c r="E40" s="212">
        <f>SUM(E38:E39)</f>
        <v>50</v>
      </c>
      <c r="F40" s="330">
        <f>SUM(F38:F39)</f>
        <v>0</v>
      </c>
      <c r="G40" s="213">
        <f>SUM(G38:G39)</f>
        <v>246</v>
      </c>
      <c r="H40" s="652">
        <f t="shared" ref="H40:J40" si="31">SUM(H38:H39)</f>
        <v>246</v>
      </c>
      <c r="I40" s="652">
        <f t="shared" si="31"/>
        <v>0</v>
      </c>
      <c r="J40" s="652">
        <f t="shared" si="31"/>
        <v>0</v>
      </c>
      <c r="K40" s="837">
        <f>SUM(H40:J40)</f>
        <v>246</v>
      </c>
      <c r="L40" s="354"/>
      <c r="M40" s="354" t="s">
        <v>568</v>
      </c>
      <c r="N40" s="227">
        <v>1032</v>
      </c>
      <c r="O40" s="227">
        <v>1500</v>
      </c>
      <c r="Q40" s="411" t="s">
        <v>117</v>
      </c>
      <c r="R40" s="74" t="s">
        <v>118</v>
      </c>
      <c r="S40" s="565">
        <f t="shared" si="3"/>
        <v>246</v>
      </c>
      <c r="T40" s="214">
        <f t="shared" ref="T40:AG40" si="32">SUM(T38:T39)</f>
        <v>0</v>
      </c>
      <c r="U40" s="214">
        <f t="shared" si="32"/>
        <v>0</v>
      </c>
      <c r="V40" s="214">
        <f t="shared" si="32"/>
        <v>0</v>
      </c>
      <c r="W40" s="214">
        <f t="shared" si="32"/>
        <v>0</v>
      </c>
      <c r="X40" s="214">
        <f t="shared" si="32"/>
        <v>0</v>
      </c>
      <c r="Y40" s="214">
        <f t="shared" si="32"/>
        <v>0</v>
      </c>
      <c r="Z40" s="214">
        <f t="shared" si="32"/>
        <v>0</v>
      </c>
      <c r="AA40" s="214">
        <f t="shared" si="32"/>
        <v>0</v>
      </c>
      <c r="AB40" s="214">
        <f t="shared" si="32"/>
        <v>0</v>
      </c>
      <c r="AC40" s="214">
        <f t="shared" si="32"/>
        <v>0</v>
      </c>
      <c r="AD40" s="214">
        <f t="shared" si="32"/>
        <v>0</v>
      </c>
      <c r="AE40" s="214">
        <f t="shared" si="32"/>
        <v>0</v>
      </c>
      <c r="AF40" s="214">
        <f t="shared" si="32"/>
        <v>0</v>
      </c>
      <c r="AG40" s="214">
        <f t="shared" si="32"/>
        <v>0</v>
      </c>
      <c r="AI40" s="301" t="s">
        <v>410</v>
      </c>
      <c r="AJ40" s="24" t="s">
        <v>414</v>
      </c>
      <c r="AK40" s="24" t="s">
        <v>424</v>
      </c>
      <c r="AL40" s="24"/>
      <c r="AM40" s="24"/>
      <c r="AN40" s="24"/>
    </row>
    <row r="41" spans="1:40" ht="19.5" x14ac:dyDescent="0.35">
      <c r="A41" s="400" t="s">
        <v>119</v>
      </c>
      <c r="B41" s="35" t="s">
        <v>343</v>
      </c>
      <c r="C41" s="28">
        <v>6877</v>
      </c>
      <c r="D41" s="626"/>
      <c r="E41" s="629">
        <v>1319</v>
      </c>
      <c r="F41" s="633"/>
      <c r="G41" s="210">
        <f t="shared" si="30"/>
        <v>8196</v>
      </c>
      <c r="H41" s="674">
        <v>7996</v>
      </c>
      <c r="I41" s="674">
        <v>200</v>
      </c>
      <c r="J41" s="431"/>
      <c r="K41" s="836"/>
      <c r="L41" s="354"/>
      <c r="M41" s="354" t="s">
        <v>569</v>
      </c>
      <c r="N41" s="227">
        <v>360</v>
      </c>
      <c r="O41" s="227">
        <v>400</v>
      </c>
      <c r="Q41" s="400" t="s">
        <v>119</v>
      </c>
      <c r="R41" s="35" t="s">
        <v>343</v>
      </c>
      <c r="S41" s="565">
        <f t="shared" si="3"/>
        <v>8196</v>
      </c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312">
        <f t="shared" ref="AG41:AG47" si="33">SUM(T41:AF41)</f>
        <v>0</v>
      </c>
      <c r="AH41" s="42">
        <f t="shared" ref="AH41:AH47" si="34">SUM(G41,-AG41)</f>
        <v>8196</v>
      </c>
      <c r="AI41" s="24" t="s">
        <v>411</v>
      </c>
      <c r="AJ41" s="24" t="s">
        <v>413</v>
      </c>
      <c r="AL41" s="24" t="s">
        <v>422</v>
      </c>
      <c r="AM41" s="24"/>
      <c r="AN41" s="24"/>
    </row>
    <row r="42" spans="1:40" ht="19.5" x14ac:dyDescent="0.35">
      <c r="A42" s="400" t="s">
        <v>130</v>
      </c>
      <c r="B42" s="35" t="s">
        <v>131</v>
      </c>
      <c r="C42" s="28"/>
      <c r="D42" s="626"/>
      <c r="E42" s="629"/>
      <c r="F42" s="633"/>
      <c r="G42" s="210">
        <f t="shared" si="30"/>
        <v>0</v>
      </c>
      <c r="H42" s="674"/>
      <c r="I42" s="674"/>
      <c r="J42" s="431"/>
      <c r="K42" s="836"/>
      <c r="L42" s="354"/>
      <c r="M42" s="354" t="s">
        <v>570</v>
      </c>
      <c r="N42" s="227">
        <v>400</v>
      </c>
      <c r="O42" s="227">
        <v>500</v>
      </c>
      <c r="Q42" s="400" t="s">
        <v>130</v>
      </c>
      <c r="R42" s="35" t="s">
        <v>131</v>
      </c>
      <c r="S42" s="565">
        <f t="shared" si="3"/>
        <v>0</v>
      </c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312">
        <f t="shared" si="33"/>
        <v>0</v>
      </c>
      <c r="AH42" s="42">
        <f t="shared" si="34"/>
        <v>0</v>
      </c>
      <c r="AI42" s="24" t="s">
        <v>412</v>
      </c>
      <c r="AJ42" s="24" t="s">
        <v>413</v>
      </c>
      <c r="AL42" s="24" t="s">
        <v>424</v>
      </c>
      <c r="AM42" s="24"/>
      <c r="AN42" s="24" t="s">
        <v>440</v>
      </c>
    </row>
    <row r="43" spans="1:40" ht="19.5" x14ac:dyDescent="0.35">
      <c r="A43" s="400" t="s">
        <v>120</v>
      </c>
      <c r="B43" s="35" t="s">
        <v>121</v>
      </c>
      <c r="C43" s="28">
        <v>493</v>
      </c>
      <c r="D43" s="626"/>
      <c r="E43" s="629"/>
      <c r="F43" s="633">
        <v>388</v>
      </c>
      <c r="G43" s="210">
        <f t="shared" si="30"/>
        <v>881</v>
      </c>
      <c r="H43" s="674"/>
      <c r="I43" s="674">
        <v>881</v>
      </c>
      <c r="J43" s="431"/>
      <c r="K43" s="836"/>
      <c r="L43" s="354"/>
      <c r="M43" s="354" t="s">
        <v>571</v>
      </c>
      <c r="N43" s="227">
        <v>250</v>
      </c>
      <c r="O43" s="227">
        <v>300</v>
      </c>
      <c r="Q43" s="400" t="s">
        <v>120</v>
      </c>
      <c r="R43" s="35" t="s">
        <v>121</v>
      </c>
      <c r="S43" s="565">
        <f t="shared" si="3"/>
        <v>881</v>
      </c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312">
        <f t="shared" si="33"/>
        <v>0</v>
      </c>
      <c r="AH43" s="42">
        <f t="shared" si="34"/>
        <v>881</v>
      </c>
      <c r="AI43" s="24" t="s">
        <v>418</v>
      </c>
      <c r="AJ43" s="24"/>
      <c r="AK43" s="24" t="s">
        <v>419</v>
      </c>
      <c r="AL43" s="24"/>
      <c r="AM43" s="24"/>
      <c r="AN43" s="24"/>
    </row>
    <row r="44" spans="1:40" ht="19.5" x14ac:dyDescent="0.35">
      <c r="A44" s="400" t="s">
        <v>122</v>
      </c>
      <c r="B44" s="35" t="s">
        <v>123</v>
      </c>
      <c r="C44" s="28">
        <v>3770</v>
      </c>
      <c r="D44" s="626">
        <v>1012</v>
      </c>
      <c r="E44" s="629"/>
      <c r="F44" s="633">
        <v>1747</v>
      </c>
      <c r="G44" s="210">
        <f t="shared" si="30"/>
        <v>6529</v>
      </c>
      <c r="H44" s="674">
        <v>6398</v>
      </c>
      <c r="I44" s="674">
        <v>131</v>
      </c>
      <c r="J44" s="431"/>
      <c r="K44" s="836"/>
      <c r="L44" s="354"/>
      <c r="M44" s="354" t="s">
        <v>559</v>
      </c>
      <c r="N44" s="227">
        <v>1831</v>
      </c>
      <c r="O44" s="227">
        <v>1800</v>
      </c>
      <c r="Q44" s="400" t="s">
        <v>122</v>
      </c>
      <c r="R44" s="35" t="s">
        <v>123</v>
      </c>
      <c r="S44" s="565">
        <f t="shared" si="3"/>
        <v>6529</v>
      </c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312">
        <f t="shared" si="33"/>
        <v>0</v>
      </c>
      <c r="AH44" s="42">
        <f t="shared" si="34"/>
        <v>6529</v>
      </c>
      <c r="AI44" s="25" t="s">
        <v>420</v>
      </c>
      <c r="AJ44" s="24"/>
      <c r="AL44" s="24" t="s">
        <v>421</v>
      </c>
      <c r="AM44" s="24" t="s">
        <v>438</v>
      </c>
      <c r="AN44" s="24"/>
    </row>
    <row r="45" spans="1:40" ht="19.5" x14ac:dyDescent="0.35">
      <c r="A45" s="400" t="s">
        <v>124</v>
      </c>
      <c r="B45" s="35" t="s">
        <v>125</v>
      </c>
      <c r="C45" s="28"/>
      <c r="D45" s="626">
        <v>968</v>
      </c>
      <c r="E45" s="629"/>
      <c r="F45" s="633">
        <v>1170</v>
      </c>
      <c r="G45" s="210">
        <f t="shared" si="30"/>
        <v>2138</v>
      </c>
      <c r="H45" s="674"/>
      <c r="I45" s="674">
        <v>2138</v>
      </c>
      <c r="J45" s="431"/>
      <c r="K45" s="836"/>
      <c r="L45" s="516" t="s">
        <v>122</v>
      </c>
      <c r="M45" s="358" t="s">
        <v>451</v>
      </c>
      <c r="N45" s="366">
        <f>SUM(N36:N44)</f>
        <v>11235</v>
      </c>
      <c r="O45" s="366">
        <f>SUM(O36:O44)</f>
        <v>11000</v>
      </c>
      <c r="Q45" s="400" t="s">
        <v>124</v>
      </c>
      <c r="R45" s="35" t="s">
        <v>125</v>
      </c>
      <c r="S45" s="565">
        <f t="shared" si="3"/>
        <v>2138</v>
      </c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312">
        <f t="shared" si="33"/>
        <v>0</v>
      </c>
      <c r="AH45" s="42">
        <f t="shared" si="34"/>
        <v>2138</v>
      </c>
      <c r="AI45" s="24" t="s">
        <v>423</v>
      </c>
      <c r="AJ45" s="24"/>
      <c r="AL45" s="24" t="s">
        <v>424</v>
      </c>
      <c r="AM45" s="24"/>
      <c r="AN45" s="24"/>
    </row>
    <row r="46" spans="1:40" ht="19.5" x14ac:dyDescent="0.35">
      <c r="A46" s="400" t="s">
        <v>126</v>
      </c>
      <c r="B46" s="35" t="s">
        <v>344</v>
      </c>
      <c r="C46" s="28">
        <v>13700</v>
      </c>
      <c r="D46" s="626">
        <v>2300</v>
      </c>
      <c r="E46" s="629"/>
      <c r="F46" s="633">
        <v>-7800</v>
      </c>
      <c r="G46" s="210">
        <f t="shared" si="30"/>
        <v>8200</v>
      </c>
      <c r="H46" s="674">
        <v>2542</v>
      </c>
      <c r="I46" s="674">
        <v>5658</v>
      </c>
      <c r="J46" s="431"/>
      <c r="K46" s="836"/>
      <c r="L46" s="354"/>
      <c r="M46" s="226" t="s">
        <v>394</v>
      </c>
      <c r="N46" s="228">
        <v>2503</v>
      </c>
      <c r="O46" s="228">
        <v>1000</v>
      </c>
      <c r="Q46" s="400" t="s">
        <v>126</v>
      </c>
      <c r="R46" s="35" t="s">
        <v>344</v>
      </c>
      <c r="S46" s="565">
        <f t="shared" si="3"/>
        <v>8200</v>
      </c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312">
        <f t="shared" si="33"/>
        <v>0</v>
      </c>
      <c r="AH46" s="42">
        <f t="shared" si="34"/>
        <v>8200</v>
      </c>
      <c r="AI46" s="24" t="s">
        <v>431</v>
      </c>
      <c r="AJ46" s="24"/>
      <c r="AK46" s="24" t="s">
        <v>426</v>
      </c>
      <c r="AL46" s="24"/>
      <c r="AM46" s="24"/>
      <c r="AN46" s="24"/>
    </row>
    <row r="47" spans="1:40" ht="19.5" x14ac:dyDescent="0.35">
      <c r="A47" s="400" t="s">
        <v>127</v>
      </c>
      <c r="B47" s="35" t="s">
        <v>345</v>
      </c>
      <c r="C47" s="28">
        <v>28380</v>
      </c>
      <c r="D47" s="626">
        <v>2574</v>
      </c>
      <c r="E47" s="629">
        <v>4150</v>
      </c>
      <c r="F47" s="633">
        <v>3470</v>
      </c>
      <c r="G47" s="210">
        <f t="shared" si="30"/>
        <v>38574</v>
      </c>
      <c r="H47" s="674">
        <v>33174</v>
      </c>
      <c r="I47" s="674">
        <f>SUM(G47-H47)</f>
        <v>5400</v>
      </c>
      <c r="J47" s="431"/>
      <c r="K47" s="836"/>
      <c r="L47" s="354"/>
      <c r="M47" s="226" t="s">
        <v>572</v>
      </c>
      <c r="N47" s="228">
        <v>1640</v>
      </c>
      <c r="O47" s="228">
        <v>1700</v>
      </c>
      <c r="Q47" s="400" t="s">
        <v>127</v>
      </c>
      <c r="R47" s="35" t="s">
        <v>345</v>
      </c>
      <c r="S47" s="565">
        <f t="shared" si="3"/>
        <v>38574</v>
      </c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312">
        <f t="shared" si="33"/>
        <v>0</v>
      </c>
      <c r="AH47" s="42">
        <f t="shared" si="34"/>
        <v>38574</v>
      </c>
      <c r="AI47" s="24" t="s">
        <v>429</v>
      </c>
      <c r="AJ47" s="24"/>
      <c r="AK47" s="24" t="s">
        <v>427</v>
      </c>
      <c r="AL47" s="24"/>
      <c r="AM47" s="24"/>
      <c r="AN47" s="24"/>
    </row>
    <row r="48" spans="1:40" ht="19.5" x14ac:dyDescent="0.35">
      <c r="A48" s="411" t="s">
        <v>128</v>
      </c>
      <c r="B48" s="74" t="s">
        <v>129</v>
      </c>
      <c r="C48" s="211">
        <f t="shared" ref="C48:I48" si="35">SUM(C41:C47)</f>
        <v>53220</v>
      </c>
      <c r="D48" s="794">
        <f t="shared" si="35"/>
        <v>6854</v>
      </c>
      <c r="E48" s="794">
        <f t="shared" si="35"/>
        <v>5469</v>
      </c>
      <c r="F48" s="330">
        <f t="shared" si="35"/>
        <v>-1025</v>
      </c>
      <c r="G48" s="213">
        <f t="shared" si="35"/>
        <v>64518</v>
      </c>
      <c r="H48" s="652">
        <f t="shared" si="35"/>
        <v>50110</v>
      </c>
      <c r="I48" s="652">
        <f t="shared" si="35"/>
        <v>14408</v>
      </c>
      <c r="J48" s="652">
        <f t="shared" ref="J48" si="36">SUM(J41:J47)</f>
        <v>0</v>
      </c>
      <c r="K48" s="837">
        <f>SUM(H48:J48)</f>
        <v>64518</v>
      </c>
      <c r="L48" s="354"/>
      <c r="M48" s="226" t="s">
        <v>573</v>
      </c>
      <c r="N48" s="228">
        <v>497</v>
      </c>
      <c r="O48" s="228">
        <v>500</v>
      </c>
      <c r="Q48" s="411" t="s">
        <v>128</v>
      </c>
      <c r="R48" s="74" t="s">
        <v>129</v>
      </c>
      <c r="S48" s="565">
        <f t="shared" si="3"/>
        <v>64518</v>
      </c>
      <c r="T48" s="214">
        <f t="shared" ref="T48:AF48" si="37">SUM(T41:T47)</f>
        <v>0</v>
      </c>
      <c r="U48" s="214">
        <f t="shared" si="37"/>
        <v>0</v>
      </c>
      <c r="V48" s="214">
        <f t="shared" si="37"/>
        <v>0</v>
      </c>
      <c r="W48" s="214">
        <f t="shared" si="37"/>
        <v>0</v>
      </c>
      <c r="X48" s="214">
        <f t="shared" si="37"/>
        <v>0</v>
      </c>
      <c r="Y48" s="214">
        <f t="shared" si="37"/>
        <v>0</v>
      </c>
      <c r="Z48" s="214">
        <f t="shared" si="37"/>
        <v>0</v>
      </c>
      <c r="AA48" s="214">
        <f t="shared" si="37"/>
        <v>0</v>
      </c>
      <c r="AB48" s="214">
        <f t="shared" si="37"/>
        <v>0</v>
      </c>
      <c r="AC48" s="214">
        <f t="shared" si="37"/>
        <v>0</v>
      </c>
      <c r="AD48" s="214">
        <f t="shared" si="37"/>
        <v>0</v>
      </c>
      <c r="AE48" s="214">
        <f t="shared" si="37"/>
        <v>0</v>
      </c>
      <c r="AF48" s="214">
        <f t="shared" si="37"/>
        <v>0</v>
      </c>
      <c r="AG48" s="214">
        <f>SUM(AG41:AG47)</f>
        <v>0</v>
      </c>
      <c r="AI48" s="301" t="s">
        <v>453</v>
      </c>
      <c r="AJ48" s="296"/>
      <c r="AK48" s="24" t="s">
        <v>454</v>
      </c>
    </row>
    <row r="49" spans="1:47" ht="19.5" x14ac:dyDescent="0.35">
      <c r="A49" s="400" t="s">
        <v>132</v>
      </c>
      <c r="B49" s="35" t="s">
        <v>134</v>
      </c>
      <c r="C49" s="28">
        <v>140</v>
      </c>
      <c r="D49" s="626"/>
      <c r="E49" s="22"/>
      <c r="F49" s="626">
        <v>25</v>
      </c>
      <c r="G49" s="210">
        <f t="shared" si="30"/>
        <v>165</v>
      </c>
      <c r="H49" s="674">
        <v>165</v>
      </c>
      <c r="I49" s="431"/>
      <c r="J49" s="431"/>
      <c r="K49" s="836"/>
      <c r="L49" s="516" t="s">
        <v>124</v>
      </c>
      <c r="M49" s="358" t="s">
        <v>493</v>
      </c>
      <c r="N49" s="366">
        <f>SUM(N46:N48)</f>
        <v>4640</v>
      </c>
      <c r="O49" s="366">
        <f>SUM(O46:O48)</f>
        <v>3200</v>
      </c>
      <c r="Q49" s="400" t="s">
        <v>132</v>
      </c>
      <c r="R49" s="35" t="s">
        <v>134</v>
      </c>
      <c r="S49" s="565">
        <f t="shared" si="3"/>
        <v>165</v>
      </c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312">
        <f>SUM(T49:AF49)</f>
        <v>0</v>
      </c>
      <c r="AH49" s="42">
        <f>SUM(G49,-AG49)</f>
        <v>165</v>
      </c>
      <c r="AI49" s="301" t="s">
        <v>428</v>
      </c>
      <c r="AJ49" s="296"/>
      <c r="AK49" t="s">
        <v>432</v>
      </c>
    </row>
    <row r="50" spans="1:47" ht="19.5" x14ac:dyDescent="0.35">
      <c r="A50" s="400" t="s">
        <v>133</v>
      </c>
      <c r="B50" s="35" t="s">
        <v>135</v>
      </c>
      <c r="C50" s="28">
        <v>15</v>
      </c>
      <c r="D50" s="626">
        <v>831</v>
      </c>
      <c r="E50" s="22"/>
      <c r="F50" s="28"/>
      <c r="G50" s="210">
        <f t="shared" si="30"/>
        <v>846</v>
      </c>
      <c r="H50" s="674">
        <v>846</v>
      </c>
      <c r="I50" s="431"/>
      <c r="J50" s="431"/>
      <c r="K50" s="836"/>
      <c r="L50" s="354"/>
      <c r="M50" s="354" t="s">
        <v>559</v>
      </c>
      <c r="N50" s="359">
        <v>978</v>
      </c>
      <c r="O50" s="359">
        <v>1050</v>
      </c>
      <c r="Q50" s="400" t="s">
        <v>133</v>
      </c>
      <c r="R50" s="35" t="s">
        <v>135</v>
      </c>
      <c r="S50" s="565">
        <f t="shared" si="3"/>
        <v>846</v>
      </c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312">
        <f>SUM(T50:AF50)</f>
        <v>0</v>
      </c>
      <c r="AH50" s="42">
        <f>SUM(G50,-AG50)</f>
        <v>846</v>
      </c>
      <c r="AI50" s="24" t="s">
        <v>434</v>
      </c>
      <c r="AK50" t="s">
        <v>433</v>
      </c>
    </row>
    <row r="51" spans="1:47" ht="19.5" x14ac:dyDescent="0.35">
      <c r="A51" s="400"/>
      <c r="B51" s="35"/>
      <c r="C51" s="28"/>
      <c r="D51" s="28"/>
      <c r="E51" s="22">
        <v>0</v>
      </c>
      <c r="F51" s="28"/>
      <c r="G51" s="210">
        <f t="shared" si="30"/>
        <v>0</v>
      </c>
      <c r="H51" s="674"/>
      <c r="I51" s="431"/>
      <c r="J51" s="431"/>
      <c r="K51" s="309"/>
      <c r="L51" s="354"/>
      <c r="M51" s="354" t="s">
        <v>538</v>
      </c>
      <c r="N51" s="360">
        <v>180</v>
      </c>
      <c r="O51" s="360">
        <v>200</v>
      </c>
      <c r="Q51" s="400"/>
      <c r="R51" s="35"/>
      <c r="S51" s="565">
        <f t="shared" si="3"/>
        <v>0</v>
      </c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312">
        <f>SUM(T51:AF51)</f>
        <v>0</v>
      </c>
      <c r="AH51" s="42">
        <f>SUM(G51,-AG51)</f>
        <v>0</v>
      </c>
      <c r="AI51" s="24" t="s">
        <v>435</v>
      </c>
      <c r="AK51" t="s">
        <v>436</v>
      </c>
    </row>
    <row r="52" spans="1:47" ht="19.5" x14ac:dyDescent="0.35">
      <c r="A52" s="411" t="s">
        <v>136</v>
      </c>
      <c r="B52" s="74" t="s">
        <v>137</v>
      </c>
      <c r="C52" s="211">
        <f>SUM(C49:C51)</f>
        <v>155</v>
      </c>
      <c r="D52" s="794">
        <f>SUM(D49:D51)</f>
        <v>831</v>
      </c>
      <c r="E52" s="333">
        <f>SUM(E49:E51)</f>
        <v>0</v>
      </c>
      <c r="F52" s="330">
        <f>SUM(F49:F51)</f>
        <v>25</v>
      </c>
      <c r="G52" s="213">
        <f>SUM(G49:G51)</f>
        <v>1011</v>
      </c>
      <c r="H52" s="652">
        <f t="shared" ref="H52:J52" si="38">SUM(H49:H51)</f>
        <v>1011</v>
      </c>
      <c r="I52" s="652">
        <f t="shared" si="38"/>
        <v>0</v>
      </c>
      <c r="J52" s="652">
        <f t="shared" si="38"/>
        <v>0</v>
      </c>
      <c r="K52" s="837">
        <f>SUM(H52:J52)</f>
        <v>1011</v>
      </c>
      <c r="L52" s="354"/>
      <c r="M52" s="354" t="s">
        <v>574</v>
      </c>
      <c r="N52" s="360">
        <v>180</v>
      </c>
      <c r="O52" s="360"/>
      <c r="Q52" s="411" t="s">
        <v>136</v>
      </c>
      <c r="R52" s="74" t="s">
        <v>137</v>
      </c>
      <c r="S52" s="565">
        <f t="shared" si="3"/>
        <v>1011</v>
      </c>
      <c r="T52" s="214">
        <f t="shared" ref="T52:AF52" si="39">SUM(T49:T51)</f>
        <v>0</v>
      </c>
      <c r="U52" s="214">
        <f t="shared" si="39"/>
        <v>0</v>
      </c>
      <c r="V52" s="214">
        <f t="shared" si="39"/>
        <v>0</v>
      </c>
      <c r="W52" s="214">
        <f t="shared" si="39"/>
        <v>0</v>
      </c>
      <c r="X52" s="214">
        <f t="shared" si="39"/>
        <v>0</v>
      </c>
      <c r="Y52" s="214">
        <f t="shared" si="39"/>
        <v>0</v>
      </c>
      <c r="Z52" s="214">
        <f t="shared" si="39"/>
        <v>0</v>
      </c>
      <c r="AA52" s="214">
        <f t="shared" si="39"/>
        <v>0</v>
      </c>
      <c r="AB52" s="214">
        <f t="shared" si="39"/>
        <v>0</v>
      </c>
      <c r="AC52" s="214">
        <f t="shared" si="39"/>
        <v>0</v>
      </c>
      <c r="AD52" s="214">
        <f t="shared" si="39"/>
        <v>0</v>
      </c>
      <c r="AE52" s="214">
        <f t="shared" si="39"/>
        <v>0</v>
      </c>
      <c r="AF52" s="214">
        <f t="shared" si="39"/>
        <v>0</v>
      </c>
      <c r="AG52" s="214">
        <f>SUM(AG49:AG51)</f>
        <v>0</v>
      </c>
      <c r="AI52" s="24" t="s">
        <v>455</v>
      </c>
    </row>
    <row r="53" spans="1:47" ht="19.5" x14ac:dyDescent="0.35">
      <c r="A53" s="400" t="s">
        <v>138</v>
      </c>
      <c r="B53" s="35" t="s">
        <v>143</v>
      </c>
      <c r="C53" s="28">
        <v>14610</v>
      </c>
      <c r="D53" s="626">
        <v>1534</v>
      </c>
      <c r="E53" s="629"/>
      <c r="F53" s="629"/>
      <c r="G53" s="210">
        <f t="shared" ref="G53:G57" si="40">SUM(C53:F53)</f>
        <v>16144</v>
      </c>
      <c r="H53" s="674">
        <v>11520</v>
      </c>
      <c r="I53" s="674">
        <v>4624</v>
      </c>
      <c r="J53" s="431"/>
      <c r="K53" s="836"/>
      <c r="L53" s="354"/>
      <c r="M53" s="503" t="s">
        <v>575</v>
      </c>
      <c r="N53" s="526">
        <v>600</v>
      </c>
      <c r="O53" s="526">
        <v>600</v>
      </c>
      <c r="Q53" s="400" t="s">
        <v>138</v>
      </c>
      <c r="R53" s="35" t="s">
        <v>143</v>
      </c>
      <c r="S53" s="565">
        <f t="shared" si="3"/>
        <v>16144</v>
      </c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312">
        <f>SUM(T53:AF53)</f>
        <v>0</v>
      </c>
      <c r="AH53" s="42">
        <f>SUM(G53,-AG53)</f>
        <v>16144</v>
      </c>
      <c r="AI53" s="24" t="s">
        <v>456</v>
      </c>
    </row>
    <row r="54" spans="1:47" ht="19.5" x14ac:dyDescent="0.35">
      <c r="A54" s="400" t="s">
        <v>139</v>
      </c>
      <c r="B54" s="35" t="s">
        <v>144</v>
      </c>
      <c r="C54" s="28">
        <v>13113</v>
      </c>
      <c r="D54" s="626">
        <v>-1729</v>
      </c>
      <c r="E54" s="629"/>
      <c r="F54" s="629"/>
      <c r="G54" s="210">
        <f t="shared" si="40"/>
        <v>11384</v>
      </c>
      <c r="H54" s="674">
        <v>2846</v>
      </c>
      <c r="I54" s="674">
        <v>8538</v>
      </c>
      <c r="J54" s="431"/>
      <c r="K54" s="836"/>
      <c r="L54" s="354"/>
      <c r="M54" s="357" t="s">
        <v>576</v>
      </c>
      <c r="N54" s="362">
        <v>106</v>
      </c>
      <c r="O54" s="362">
        <v>150</v>
      </c>
      <c r="Q54" s="400" t="s">
        <v>139</v>
      </c>
      <c r="R54" s="35" t="s">
        <v>144</v>
      </c>
      <c r="S54" s="565">
        <f t="shared" si="3"/>
        <v>11384</v>
      </c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312">
        <f>SUM(T54:AF54)</f>
        <v>0</v>
      </c>
      <c r="AH54" s="42">
        <f>SUM(G54,-AG54)</f>
        <v>11384</v>
      </c>
    </row>
    <row r="55" spans="1:47" ht="19.5" x14ac:dyDescent="0.35">
      <c r="A55" s="400" t="s">
        <v>140</v>
      </c>
      <c r="B55" s="35" t="s">
        <v>145</v>
      </c>
      <c r="C55" s="28"/>
      <c r="D55" s="626"/>
      <c r="E55" s="629"/>
      <c r="F55" s="629"/>
      <c r="G55" s="210">
        <f t="shared" si="40"/>
        <v>0</v>
      </c>
      <c r="H55" s="674"/>
      <c r="I55" s="674"/>
      <c r="J55" s="431"/>
      <c r="K55" s="836"/>
      <c r="L55" s="354"/>
      <c r="M55" s="357" t="s">
        <v>542</v>
      </c>
      <c r="N55" s="362"/>
      <c r="O55" s="362"/>
      <c r="Q55" s="400" t="s">
        <v>140</v>
      </c>
      <c r="R55" s="35" t="s">
        <v>145</v>
      </c>
      <c r="S55" s="565">
        <f t="shared" si="3"/>
        <v>0</v>
      </c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312">
        <f>SUM(T55:AF55)</f>
        <v>0</v>
      </c>
      <c r="AH55" s="42">
        <f>SUM(G55,-AG55)</f>
        <v>0</v>
      </c>
    </row>
    <row r="56" spans="1:47" ht="19.5" x14ac:dyDescent="0.35">
      <c r="A56" s="400" t="s">
        <v>141</v>
      </c>
      <c r="B56" s="38" t="s">
        <v>146</v>
      </c>
      <c r="C56" s="28"/>
      <c r="D56" s="626"/>
      <c r="E56" s="629"/>
      <c r="F56" s="629"/>
      <c r="G56" s="210">
        <f t="shared" si="40"/>
        <v>0</v>
      </c>
      <c r="H56" s="674"/>
      <c r="I56" s="674"/>
      <c r="J56" s="431"/>
      <c r="K56" s="836"/>
      <c r="L56" s="516" t="s">
        <v>126</v>
      </c>
      <c r="M56" s="358" t="s">
        <v>494</v>
      </c>
      <c r="N56" s="365">
        <f>SUM(N50:N55)</f>
        <v>2044</v>
      </c>
      <c r="O56" s="365">
        <f>SUM(O50:O55)</f>
        <v>2000</v>
      </c>
      <c r="Q56" s="400" t="s">
        <v>141</v>
      </c>
      <c r="R56" s="38" t="s">
        <v>146</v>
      </c>
      <c r="S56" s="565">
        <f t="shared" si="3"/>
        <v>0</v>
      </c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312">
        <f>SUM(T56:AF56)</f>
        <v>0</v>
      </c>
      <c r="AH56" s="42">
        <f>SUM(G56,-AG56)</f>
        <v>0</v>
      </c>
    </row>
    <row r="57" spans="1:47" ht="19.5" x14ac:dyDescent="0.35">
      <c r="A57" s="400" t="s">
        <v>142</v>
      </c>
      <c r="B57" s="35" t="s">
        <v>147</v>
      </c>
      <c r="C57" s="28">
        <v>200</v>
      </c>
      <c r="D57" s="626">
        <v>2899</v>
      </c>
      <c r="E57" s="629"/>
      <c r="F57" s="629">
        <v>1000</v>
      </c>
      <c r="G57" s="210">
        <f t="shared" si="40"/>
        <v>4099</v>
      </c>
      <c r="H57" s="674">
        <v>4099</v>
      </c>
      <c r="I57" s="674"/>
      <c r="J57" s="431"/>
      <c r="K57" s="836"/>
      <c r="M57" s="226" t="s">
        <v>591</v>
      </c>
      <c r="N57" s="228">
        <v>100</v>
      </c>
      <c r="O57" s="228">
        <v>100</v>
      </c>
      <c r="Q57" s="400" t="s">
        <v>142</v>
      </c>
      <c r="R57" s="35" t="s">
        <v>147</v>
      </c>
      <c r="S57" s="565">
        <f t="shared" si="3"/>
        <v>4099</v>
      </c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312">
        <f>SUM(T57:AF57)</f>
        <v>0</v>
      </c>
      <c r="AH57" s="42">
        <f>SUM(G57,-AG57)</f>
        <v>4099</v>
      </c>
    </row>
    <row r="58" spans="1:47" ht="19.5" x14ac:dyDescent="0.35">
      <c r="A58" s="411" t="s">
        <v>136</v>
      </c>
      <c r="B58" s="74" t="s">
        <v>476</v>
      </c>
      <c r="C58" s="211">
        <f t="shared" ref="C58:I58" si="41">SUM(C53:C57)</f>
        <v>27923</v>
      </c>
      <c r="D58" s="794">
        <f t="shared" si="41"/>
        <v>2704</v>
      </c>
      <c r="E58" s="333">
        <f t="shared" si="41"/>
        <v>0</v>
      </c>
      <c r="F58" s="330">
        <f t="shared" si="41"/>
        <v>1000</v>
      </c>
      <c r="G58" s="213">
        <f t="shared" si="41"/>
        <v>31627</v>
      </c>
      <c r="H58" s="652">
        <f t="shared" si="41"/>
        <v>18465</v>
      </c>
      <c r="I58" s="652">
        <f t="shared" si="41"/>
        <v>13162</v>
      </c>
      <c r="J58" s="652">
        <f t="shared" ref="J58" si="42">SUM(J55:J57)</f>
        <v>0</v>
      </c>
      <c r="K58" s="837">
        <f>SUM(H58:J58)</f>
        <v>31627</v>
      </c>
      <c r="M58" s="226" t="s">
        <v>592</v>
      </c>
      <c r="N58" s="228">
        <v>1518</v>
      </c>
      <c r="O58" s="228">
        <v>1500</v>
      </c>
      <c r="Q58" s="411" t="s">
        <v>136</v>
      </c>
      <c r="R58" s="74" t="s">
        <v>476</v>
      </c>
      <c r="S58" s="565">
        <f t="shared" si="3"/>
        <v>31627</v>
      </c>
      <c r="T58" s="49">
        <f t="shared" ref="T58:Z58" si="43">SUM(T53:T57)</f>
        <v>0</v>
      </c>
      <c r="U58" s="49">
        <f t="shared" si="43"/>
        <v>0</v>
      </c>
      <c r="V58" s="49">
        <f t="shared" si="43"/>
        <v>0</v>
      </c>
      <c r="W58" s="49">
        <f t="shared" si="43"/>
        <v>0</v>
      </c>
      <c r="X58" s="49">
        <f t="shared" si="43"/>
        <v>0</v>
      </c>
      <c r="Y58" s="49">
        <f t="shared" si="43"/>
        <v>0</v>
      </c>
      <c r="Z58" s="49">
        <f t="shared" si="43"/>
        <v>0</v>
      </c>
      <c r="AA58" s="49">
        <f t="shared" ref="AA58:AG58" si="44">SUM(AA53:AA57)</f>
        <v>0</v>
      </c>
      <c r="AB58" s="49">
        <f t="shared" si="44"/>
        <v>0</v>
      </c>
      <c r="AC58" s="49">
        <f t="shared" si="44"/>
        <v>0</v>
      </c>
      <c r="AD58" s="49">
        <f t="shared" si="44"/>
        <v>0</v>
      </c>
      <c r="AE58" s="49">
        <f t="shared" si="44"/>
        <v>0</v>
      </c>
      <c r="AF58" s="49">
        <f t="shared" si="44"/>
        <v>0</v>
      </c>
      <c r="AG58" s="49">
        <f t="shared" si="44"/>
        <v>0</v>
      </c>
      <c r="AH58" s="42">
        <f>SUM(AH5:AH57)</f>
        <v>129202</v>
      </c>
    </row>
    <row r="59" spans="1:47" ht="19.5" x14ac:dyDescent="0.35">
      <c r="A59" s="412" t="s">
        <v>149</v>
      </c>
      <c r="B59" s="314" t="s">
        <v>150</v>
      </c>
      <c r="C59" s="315">
        <f t="shared" ref="C59:H59" si="45">SUM(C37,C40,C48,C52,C58)</f>
        <v>83834</v>
      </c>
      <c r="D59" s="315">
        <f t="shared" si="45"/>
        <v>10389</v>
      </c>
      <c r="E59" s="809">
        <f t="shared" si="45"/>
        <v>5717</v>
      </c>
      <c r="F59" s="315">
        <f t="shared" si="45"/>
        <v>0</v>
      </c>
      <c r="G59" s="317">
        <f t="shared" si="45"/>
        <v>99940</v>
      </c>
      <c r="H59" s="654">
        <f t="shared" si="45"/>
        <v>71689</v>
      </c>
      <c r="I59" s="654">
        <f t="shared" ref="I59:J59" si="46">SUM(I37,I40,I48,I52,I58)</f>
        <v>28251</v>
      </c>
      <c r="J59" s="654">
        <f t="shared" si="46"/>
        <v>0</v>
      </c>
      <c r="K59" s="837">
        <f>SUM(H59:J59)</f>
        <v>99940</v>
      </c>
      <c r="M59" s="226" t="s">
        <v>593</v>
      </c>
      <c r="N59" s="228">
        <v>415</v>
      </c>
      <c r="O59" s="228">
        <v>1070</v>
      </c>
      <c r="P59">
        <v>0</v>
      </c>
      <c r="Q59" s="412" t="s">
        <v>149</v>
      </c>
      <c r="R59" s="314" t="s">
        <v>150</v>
      </c>
      <c r="S59" s="570">
        <f t="shared" si="3"/>
        <v>99940</v>
      </c>
      <c r="T59" s="215">
        <f t="shared" ref="T59:Z59" si="47">SUM(T37,T40,T48,T52,T58)</f>
        <v>0</v>
      </c>
      <c r="U59" s="215">
        <f t="shared" si="47"/>
        <v>0</v>
      </c>
      <c r="V59" s="215">
        <f t="shared" si="47"/>
        <v>0</v>
      </c>
      <c r="W59" s="215">
        <f t="shared" si="47"/>
        <v>0</v>
      </c>
      <c r="X59" s="215">
        <f t="shared" si="47"/>
        <v>0</v>
      </c>
      <c r="Y59" s="215">
        <f t="shared" si="47"/>
        <v>0</v>
      </c>
      <c r="Z59" s="215">
        <f t="shared" si="47"/>
        <v>0</v>
      </c>
      <c r="AA59" s="215">
        <f t="shared" ref="AA59:AG59" si="48">SUM(AA37,AA40,AA48,AA52,AA58)</f>
        <v>0</v>
      </c>
      <c r="AB59" s="215">
        <f t="shared" si="48"/>
        <v>0</v>
      </c>
      <c r="AC59" s="215">
        <f t="shared" si="48"/>
        <v>0</v>
      </c>
      <c r="AD59" s="215">
        <f t="shared" si="48"/>
        <v>0</v>
      </c>
      <c r="AE59" s="215">
        <f t="shared" si="48"/>
        <v>0</v>
      </c>
      <c r="AF59" s="215">
        <f t="shared" si="48"/>
        <v>0</v>
      </c>
      <c r="AG59" s="569">
        <f t="shared" si="48"/>
        <v>0</v>
      </c>
      <c r="AJ59" s="1016" t="s">
        <v>368</v>
      </c>
      <c r="AK59" s="1016" t="s">
        <v>369</v>
      </c>
      <c r="AL59" s="1016" t="s">
        <v>373</v>
      </c>
      <c r="AM59" s="1016" t="s">
        <v>374</v>
      </c>
      <c r="AN59" s="1016" t="s">
        <v>370</v>
      </c>
      <c r="AO59" s="1016" t="s">
        <v>371</v>
      </c>
      <c r="AP59" s="1016" t="s">
        <v>378</v>
      </c>
      <c r="AQ59" s="335"/>
      <c r="AR59" s="335"/>
      <c r="AS59" s="335"/>
      <c r="AT59" s="1016" t="s">
        <v>372</v>
      </c>
      <c r="AU59" s="1029" t="s">
        <v>21</v>
      </c>
    </row>
    <row r="60" spans="1:47" ht="19.5" x14ac:dyDescent="0.35">
      <c r="A60" s="414" t="s">
        <v>180</v>
      </c>
      <c r="B60" s="314" t="s">
        <v>219</v>
      </c>
      <c r="C60" s="329">
        <f>SUM('9. melléklet Szoc.jutt.'!C39)</f>
        <v>6635</v>
      </c>
      <c r="D60" s="329">
        <f>SUM('9. melléklet Szoc.jutt.'!F39)</f>
        <v>0</v>
      </c>
      <c r="E60" s="329">
        <f>SUM('9. melléklet Szoc.jutt.'!I39)</f>
        <v>0</v>
      </c>
      <c r="F60" s="329"/>
      <c r="G60" s="322">
        <f>SUM(C60:F60)</f>
        <v>6635</v>
      </c>
      <c r="H60" s="655"/>
      <c r="I60" s="655">
        <v>6635</v>
      </c>
      <c r="J60" s="655"/>
      <c r="K60" s="836"/>
      <c r="L60" s="240"/>
      <c r="M60" s="357" t="s">
        <v>562</v>
      </c>
      <c r="N60" s="362">
        <v>63</v>
      </c>
      <c r="O60" s="362">
        <v>100</v>
      </c>
      <c r="P60">
        <v>0</v>
      </c>
      <c r="Q60" s="414" t="s">
        <v>180</v>
      </c>
      <c r="R60" s="314" t="s">
        <v>219</v>
      </c>
      <c r="S60" s="565">
        <f t="shared" si="3"/>
        <v>6635</v>
      </c>
      <c r="T60" s="575"/>
      <c r="U60" s="575"/>
      <c r="V60" s="575"/>
      <c r="W60" s="575"/>
      <c r="X60" s="575"/>
      <c r="Y60" s="575"/>
      <c r="Z60" s="575"/>
      <c r="AA60" s="575"/>
      <c r="AB60" s="575"/>
      <c r="AC60" s="575"/>
      <c r="AD60" s="73"/>
      <c r="AE60" s="575"/>
      <c r="AF60" s="575"/>
      <c r="AG60" s="73"/>
      <c r="AJ60" s="1017"/>
      <c r="AK60" s="1017"/>
      <c r="AL60" s="1017"/>
      <c r="AM60" s="1017"/>
      <c r="AN60" s="1017"/>
      <c r="AO60" s="1017"/>
      <c r="AP60" s="1017"/>
      <c r="AQ60" s="336"/>
      <c r="AR60" s="336"/>
      <c r="AS60" s="336"/>
      <c r="AT60" s="1017"/>
      <c r="AU60" s="1030"/>
    </row>
    <row r="61" spans="1:47" ht="19.5" x14ac:dyDescent="0.35">
      <c r="A61" s="415" t="s">
        <v>181</v>
      </c>
      <c r="B61" s="72" t="s">
        <v>182</v>
      </c>
      <c r="C61" s="86"/>
      <c r="D61" s="806">
        <v>534</v>
      </c>
      <c r="E61" s="630">
        <f>SUM('8. melléklet Pénze.átadás'!E4)</f>
        <v>-457</v>
      </c>
      <c r="F61" s="806"/>
      <c r="G61" s="210">
        <f>SUM(C61:F61)</f>
        <v>77</v>
      </c>
      <c r="H61" s="675">
        <v>77</v>
      </c>
      <c r="I61" s="675"/>
      <c r="J61" s="656"/>
      <c r="K61" s="836"/>
      <c r="L61" s="240"/>
      <c r="M61" s="357"/>
      <c r="N61" s="362"/>
      <c r="O61" s="362"/>
      <c r="Q61" s="414"/>
      <c r="R61" s="314"/>
      <c r="S61" s="565"/>
      <c r="T61" s="575"/>
      <c r="U61" s="575"/>
      <c r="V61" s="575"/>
      <c r="W61" s="575"/>
      <c r="X61" s="575"/>
      <c r="Y61" s="575"/>
      <c r="Z61" s="575"/>
      <c r="AA61" s="575"/>
      <c r="AB61" s="575"/>
      <c r="AC61" s="575"/>
      <c r="AD61" s="73"/>
      <c r="AE61" s="575"/>
      <c r="AF61" s="575"/>
      <c r="AG61" s="73"/>
      <c r="AJ61" s="1017"/>
      <c r="AK61" s="1017"/>
      <c r="AL61" s="1017"/>
      <c r="AM61" s="1017"/>
      <c r="AN61" s="1017"/>
      <c r="AO61" s="1017"/>
      <c r="AP61" s="1017"/>
      <c r="AQ61" s="603"/>
      <c r="AR61" s="603"/>
      <c r="AS61" s="603"/>
      <c r="AT61" s="1017"/>
      <c r="AU61" s="1030"/>
    </row>
    <row r="62" spans="1:47" ht="19.5" x14ac:dyDescent="0.35">
      <c r="A62" s="415" t="s">
        <v>183</v>
      </c>
      <c r="B62" s="72" t="s">
        <v>216</v>
      </c>
      <c r="C62" s="86">
        <v>2907</v>
      </c>
      <c r="D62" s="806">
        <f>SUM('8. melléklet Pénze.átadás'!D18)</f>
        <v>219</v>
      </c>
      <c r="E62" s="630">
        <f>SUM('8. melléklet Pénze.átadás'!E18)</f>
        <v>457</v>
      </c>
      <c r="F62" s="806"/>
      <c r="G62" s="210">
        <f t="shared" ref="G62:G65" si="49">SUM(C62:F62)</f>
        <v>3583</v>
      </c>
      <c r="H62" s="675">
        <v>3583</v>
      </c>
      <c r="I62" s="675"/>
      <c r="J62" s="656"/>
      <c r="K62" s="836"/>
      <c r="L62" s="240"/>
      <c r="M62" s="357" t="s">
        <v>590</v>
      </c>
      <c r="N62" s="362">
        <v>650</v>
      </c>
      <c r="O62" s="362">
        <v>650</v>
      </c>
      <c r="Q62" s="415" t="s">
        <v>183</v>
      </c>
      <c r="R62" s="72" t="s">
        <v>216</v>
      </c>
      <c r="S62" s="565">
        <f t="shared" si="3"/>
        <v>3583</v>
      </c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J62" s="1018"/>
      <c r="AK62" s="1018"/>
      <c r="AL62" s="1018"/>
      <c r="AM62" s="1018"/>
      <c r="AN62" s="1018"/>
      <c r="AO62" s="1018"/>
      <c r="AP62" s="1018"/>
      <c r="AQ62" s="337" t="s">
        <v>394</v>
      </c>
      <c r="AR62" s="337" t="s">
        <v>396</v>
      </c>
      <c r="AS62" s="337" t="s">
        <v>395</v>
      </c>
      <c r="AT62" s="1018"/>
      <c r="AU62" s="1031"/>
    </row>
    <row r="63" spans="1:47" ht="19.5" x14ac:dyDescent="0.35">
      <c r="A63" s="415" t="s">
        <v>185</v>
      </c>
      <c r="B63" s="72" t="s">
        <v>217</v>
      </c>
      <c r="C63" s="86"/>
      <c r="D63" s="806"/>
      <c r="E63" s="630"/>
      <c r="F63" s="806"/>
      <c r="G63" s="210">
        <f t="shared" si="49"/>
        <v>0</v>
      </c>
      <c r="H63" s="675"/>
      <c r="I63" s="675"/>
      <c r="J63" s="656"/>
      <c r="K63" s="836"/>
      <c r="L63" s="240"/>
      <c r="M63" s="357" t="s">
        <v>577</v>
      </c>
      <c r="N63" s="362">
        <v>228</v>
      </c>
      <c r="O63" s="362">
        <v>250</v>
      </c>
      <c r="P63">
        <v>0</v>
      </c>
      <c r="Q63" s="415" t="s">
        <v>185</v>
      </c>
      <c r="R63" s="72" t="s">
        <v>217</v>
      </c>
      <c r="S63" s="565">
        <f t="shared" si="3"/>
        <v>0</v>
      </c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I63" s="224" t="s">
        <v>460</v>
      </c>
      <c r="AJ63" s="566">
        <v>600</v>
      </c>
      <c r="AK63" s="566">
        <v>2500</v>
      </c>
      <c r="AL63" s="566"/>
      <c r="AM63" s="566"/>
      <c r="AN63" s="566"/>
      <c r="AO63" s="566">
        <v>500</v>
      </c>
      <c r="AP63" s="566"/>
      <c r="AQ63" s="566"/>
      <c r="AR63" s="566"/>
      <c r="AS63" s="566"/>
      <c r="AT63" s="566"/>
      <c r="AU63" s="567">
        <f>SUM(AJ63:AT63)</f>
        <v>3600</v>
      </c>
    </row>
    <row r="64" spans="1:47" ht="19.5" x14ac:dyDescent="0.35">
      <c r="A64" s="415" t="s">
        <v>189</v>
      </c>
      <c r="B64" s="72" t="s">
        <v>816</v>
      </c>
      <c r="C64" s="86">
        <v>9404</v>
      </c>
      <c r="D64" s="806">
        <f>SUM('8. melléklet Pénze.átadás'!D33)</f>
        <v>210</v>
      </c>
      <c r="E64" s="630">
        <f>SUM('8. melléklet Pénze.átadás'!E33)</f>
        <v>1800</v>
      </c>
      <c r="F64" s="806"/>
      <c r="G64" s="210">
        <f t="shared" si="49"/>
        <v>11414</v>
      </c>
      <c r="H64" s="675"/>
      <c r="I64" s="675">
        <v>11414</v>
      </c>
      <c r="J64" s="656"/>
      <c r="K64" s="836"/>
      <c r="L64" s="240"/>
      <c r="M64" s="357" t="s">
        <v>589</v>
      </c>
      <c r="N64" s="362">
        <v>1495</v>
      </c>
      <c r="O64" s="362">
        <v>1500</v>
      </c>
      <c r="Q64" s="415" t="s">
        <v>187</v>
      </c>
      <c r="R64" s="72" t="s">
        <v>218</v>
      </c>
      <c r="S64" s="565">
        <f t="shared" si="3"/>
        <v>11414</v>
      </c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I64" s="224" t="s">
        <v>461</v>
      </c>
      <c r="AJ64" s="566">
        <v>500</v>
      </c>
      <c r="AK64" s="566">
        <v>600</v>
      </c>
      <c r="AL64" s="566">
        <v>0</v>
      </c>
      <c r="AM64" s="566">
        <v>3700</v>
      </c>
      <c r="AN64" s="566"/>
      <c r="AO64" s="566">
        <v>200</v>
      </c>
      <c r="AP64" s="566"/>
      <c r="AQ64" s="566"/>
      <c r="AR64" s="566">
        <v>200</v>
      </c>
      <c r="AS64" s="566">
        <v>700</v>
      </c>
      <c r="AT64" s="566">
        <v>200</v>
      </c>
      <c r="AU64" s="567">
        <f>SUM(AJ64:AT64)</f>
        <v>6100</v>
      </c>
    </row>
    <row r="65" spans="1:47" ht="19.5" x14ac:dyDescent="0.35">
      <c r="A65" s="415" t="s">
        <v>599</v>
      </c>
      <c r="B65" s="72" t="s">
        <v>190</v>
      </c>
      <c r="C65" s="86">
        <v>19462</v>
      </c>
      <c r="D65" s="806">
        <f>SUM('8. melléklet Pénze.átadás'!D34)</f>
        <v>-15267</v>
      </c>
      <c r="E65" s="630">
        <f>SUM('8. melléklet Pénze.átadás'!E34)</f>
        <v>55781</v>
      </c>
      <c r="F65" s="806"/>
      <c r="G65" s="210">
        <f t="shared" si="49"/>
        <v>59976</v>
      </c>
      <c r="H65" s="675"/>
      <c r="I65" s="675">
        <v>59976</v>
      </c>
      <c r="J65" s="656"/>
      <c r="K65" s="838"/>
      <c r="L65" s="240"/>
      <c r="M65" s="357" t="s">
        <v>559</v>
      </c>
      <c r="N65" s="362">
        <v>1545</v>
      </c>
      <c r="O65" s="362">
        <v>1500</v>
      </c>
      <c r="P65">
        <v>0</v>
      </c>
      <c r="Q65" s="415" t="s">
        <v>189</v>
      </c>
      <c r="R65" s="72" t="s">
        <v>190</v>
      </c>
      <c r="S65" s="565">
        <f t="shared" si="3"/>
        <v>59976</v>
      </c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I65" s="224" t="s">
        <v>462</v>
      </c>
      <c r="AJ65" s="566">
        <v>100</v>
      </c>
      <c r="AK65" s="566">
        <v>60</v>
      </c>
      <c r="AL65" s="566">
        <v>60</v>
      </c>
      <c r="AM65" s="566"/>
      <c r="AN65" s="566"/>
      <c r="AO65" s="566">
        <v>30</v>
      </c>
      <c r="AP65" s="566"/>
      <c r="AQ65" s="566"/>
      <c r="AR65" s="566">
        <v>40</v>
      </c>
      <c r="AS65" s="566"/>
      <c r="AT65" s="566">
        <v>10</v>
      </c>
      <c r="AU65" s="567">
        <f>SUM(AJ65:AT65)</f>
        <v>300</v>
      </c>
    </row>
    <row r="66" spans="1:47" ht="19.5" x14ac:dyDescent="0.35">
      <c r="A66" s="412" t="s">
        <v>191</v>
      </c>
      <c r="B66" s="314" t="s">
        <v>192</v>
      </c>
      <c r="C66" s="329">
        <f>SUM('8. melléklet Pénze.átadás'!C39)</f>
        <v>31773</v>
      </c>
      <c r="D66" s="329">
        <f>SUM('8. melléklet Pénze.átadás'!D39)</f>
        <v>-14304</v>
      </c>
      <c r="E66" s="813">
        <f>SUM('8. melléklet Pénze.átadás'!E39)</f>
        <v>57581</v>
      </c>
      <c r="F66" s="329">
        <f>SUM(F62:F65)</f>
        <v>0</v>
      </c>
      <c r="G66" s="322">
        <f>SUM(C66:F66)</f>
        <v>75050</v>
      </c>
      <c r="H66" s="655">
        <f>SUM(H61:H65)</f>
        <v>3660</v>
      </c>
      <c r="I66" s="655">
        <f t="shared" ref="I66:J66" si="50">SUM(I62:I65)</f>
        <v>71390</v>
      </c>
      <c r="J66" s="655">
        <f t="shared" si="50"/>
        <v>0</v>
      </c>
      <c r="K66" s="837">
        <f>SUM(H66:J66)</f>
        <v>75050</v>
      </c>
      <c r="L66" s="240"/>
      <c r="M66" s="357" t="s">
        <v>578</v>
      </c>
      <c r="N66" s="362">
        <v>1200</v>
      </c>
      <c r="O66" s="362">
        <v>1200</v>
      </c>
      <c r="P66">
        <v>0</v>
      </c>
      <c r="Q66" s="412" t="s">
        <v>191</v>
      </c>
      <c r="R66" s="314" t="s">
        <v>192</v>
      </c>
      <c r="S66" s="565">
        <f t="shared" si="3"/>
        <v>75050</v>
      </c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I66" s="306" t="s">
        <v>21</v>
      </c>
      <c r="AJ66" s="568">
        <f>SUM(AJ63:AJ65)</f>
        <v>1200</v>
      </c>
      <c r="AK66" s="568">
        <f t="shared" ref="AK66:AT66" si="51">SUM(AK63:AK65)</f>
        <v>3160</v>
      </c>
      <c r="AL66" s="568">
        <f t="shared" si="51"/>
        <v>60</v>
      </c>
      <c r="AM66" s="568">
        <f t="shared" si="51"/>
        <v>3700</v>
      </c>
      <c r="AN66" s="568">
        <f t="shared" si="51"/>
        <v>0</v>
      </c>
      <c r="AO66" s="568">
        <f t="shared" si="51"/>
        <v>730</v>
      </c>
      <c r="AP66" s="568">
        <f t="shared" si="51"/>
        <v>0</v>
      </c>
      <c r="AQ66" s="568">
        <f t="shared" si="51"/>
        <v>0</v>
      </c>
      <c r="AR66" s="568">
        <f t="shared" si="51"/>
        <v>240</v>
      </c>
      <c r="AS66" s="568">
        <f t="shared" si="51"/>
        <v>700</v>
      </c>
      <c r="AT66" s="568">
        <f t="shared" si="51"/>
        <v>210</v>
      </c>
      <c r="AU66" s="567">
        <f>SUM(AU63:AU65)</f>
        <v>10000</v>
      </c>
    </row>
    <row r="67" spans="1:47" ht="19.5" x14ac:dyDescent="0.35">
      <c r="A67" s="412" t="s">
        <v>163</v>
      </c>
      <c r="B67" s="314" t="s">
        <v>220</v>
      </c>
      <c r="C67" s="329">
        <v>342223</v>
      </c>
      <c r="D67" s="329">
        <f>SUM('7. melléklet Ber.-felú.'!D36)</f>
        <v>126799</v>
      </c>
      <c r="E67" s="329">
        <f>SUM('7. melléklet Ber.-felú.'!E36)</f>
        <v>3998</v>
      </c>
      <c r="F67" s="329"/>
      <c r="G67" s="322">
        <f>SUM(C67:F67)</f>
        <v>473020</v>
      </c>
      <c r="H67" s="655">
        <v>314053</v>
      </c>
      <c r="I67" s="655">
        <v>158967</v>
      </c>
      <c r="J67" s="655"/>
      <c r="K67" s="837">
        <f>SUM(H67:J67)</f>
        <v>473020</v>
      </c>
      <c r="L67" s="240"/>
      <c r="M67" s="357" t="s">
        <v>485</v>
      </c>
      <c r="N67" s="362">
        <v>500</v>
      </c>
      <c r="O67" s="362">
        <v>500</v>
      </c>
      <c r="Q67" s="412" t="s">
        <v>163</v>
      </c>
      <c r="R67" s="314" t="s">
        <v>220</v>
      </c>
      <c r="S67" s="565">
        <f t="shared" si="3"/>
        <v>473020</v>
      </c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</row>
    <row r="68" spans="1:47" ht="19.5" x14ac:dyDescent="0.35">
      <c r="A68" s="412" t="s">
        <v>169</v>
      </c>
      <c r="B68" s="314" t="s">
        <v>221</v>
      </c>
      <c r="C68" s="329">
        <v>2672</v>
      </c>
      <c r="D68" s="329">
        <f>SUM('7. melléklet Ber.-felú.'!D41)</f>
        <v>0</v>
      </c>
      <c r="E68" s="329">
        <f>SUM('7. melléklet Ber.-felú.'!E39)</f>
        <v>3500</v>
      </c>
      <c r="F68" s="329"/>
      <c r="G68" s="322">
        <f>SUM(C68:F68)</f>
        <v>6172</v>
      </c>
      <c r="H68" s="655"/>
      <c r="I68" s="655">
        <v>6172</v>
      </c>
      <c r="J68" s="655"/>
      <c r="K68" s="836"/>
      <c r="L68" s="240" t="s">
        <v>585</v>
      </c>
      <c r="M68" s="357" t="s">
        <v>579</v>
      </c>
      <c r="N68" s="362">
        <v>1380</v>
      </c>
      <c r="O68" s="362">
        <v>1450</v>
      </c>
      <c r="P68">
        <v>0</v>
      </c>
      <c r="Q68" s="412" t="s">
        <v>169</v>
      </c>
      <c r="R68" s="314" t="s">
        <v>221</v>
      </c>
      <c r="S68" s="565">
        <f t="shared" si="3"/>
        <v>6172</v>
      </c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</row>
    <row r="69" spans="1:47" ht="19.5" x14ac:dyDescent="0.35">
      <c r="A69" s="4" t="s">
        <v>642</v>
      </c>
      <c r="B69" s="72" t="s">
        <v>643</v>
      </c>
      <c r="C69" s="22"/>
      <c r="D69" s="626">
        <v>500</v>
      </c>
      <c r="E69" s="22"/>
      <c r="F69" s="626"/>
      <c r="G69" s="210">
        <f>SUM(C69:F69)</f>
        <v>500</v>
      </c>
      <c r="H69" s="657">
        <v>500</v>
      </c>
      <c r="I69" s="657"/>
      <c r="J69" s="657"/>
      <c r="K69" s="836"/>
      <c r="L69" s="240" t="s">
        <v>594</v>
      </c>
      <c r="M69" s="357" t="s">
        <v>580</v>
      </c>
      <c r="N69" s="362">
        <v>1800</v>
      </c>
      <c r="O69" s="362">
        <v>1800</v>
      </c>
      <c r="P69">
        <v>0</v>
      </c>
      <c r="Q69" s="416" t="s">
        <v>171</v>
      </c>
      <c r="R69" s="72" t="s">
        <v>223</v>
      </c>
      <c r="S69" s="565">
        <f t="shared" si="3"/>
        <v>500</v>
      </c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</row>
    <row r="70" spans="1:47" ht="19.5" x14ac:dyDescent="0.35">
      <c r="A70" s="4" t="s">
        <v>171</v>
      </c>
      <c r="B70" s="72" t="s">
        <v>223</v>
      </c>
      <c r="C70" s="627">
        <v>7500</v>
      </c>
      <c r="D70" s="626">
        <v>-500</v>
      </c>
      <c r="E70" s="22"/>
      <c r="F70" s="626"/>
      <c r="G70" s="210">
        <f t="shared" ref="G70:G71" si="52">SUM(C70:F70)</f>
        <v>7000</v>
      </c>
      <c r="H70" s="657">
        <v>7000</v>
      </c>
      <c r="I70" s="657"/>
      <c r="J70" s="657"/>
      <c r="K70" s="836"/>
      <c r="L70" s="240" t="s">
        <v>586</v>
      </c>
      <c r="M70" s="357" t="s">
        <v>581</v>
      </c>
      <c r="N70" s="362">
        <v>720</v>
      </c>
      <c r="O70" s="362">
        <v>720</v>
      </c>
      <c r="Q70" s="416" t="s">
        <v>172</v>
      </c>
      <c r="R70" s="72" t="s">
        <v>224</v>
      </c>
      <c r="S70" s="565">
        <f t="shared" si="3"/>
        <v>7000</v>
      </c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</row>
    <row r="71" spans="1:47" ht="19.5" x14ac:dyDescent="0.35">
      <c r="A71" s="4" t="s">
        <v>824</v>
      </c>
      <c r="B71" s="72" t="s">
        <v>225</v>
      </c>
      <c r="C71" s="22"/>
      <c r="D71" s="626">
        <v>36</v>
      </c>
      <c r="E71" s="22">
        <v>44</v>
      </c>
      <c r="F71" s="626"/>
      <c r="G71" s="210">
        <f t="shared" si="52"/>
        <v>80</v>
      </c>
      <c r="H71" s="657"/>
      <c r="I71" s="657">
        <v>80</v>
      </c>
      <c r="J71" s="657"/>
      <c r="K71" s="836"/>
      <c r="L71" s="240"/>
      <c r="M71" s="357" t="s">
        <v>588</v>
      </c>
      <c r="N71" s="362">
        <v>4878</v>
      </c>
      <c r="O71" s="362">
        <v>5000</v>
      </c>
      <c r="Q71" s="416" t="s">
        <v>173</v>
      </c>
      <c r="R71" s="72" t="s">
        <v>225</v>
      </c>
      <c r="S71" s="565">
        <f t="shared" ref="S71:S77" si="53">SUM(G71)</f>
        <v>80</v>
      </c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</row>
    <row r="72" spans="1:47" ht="19.5" x14ac:dyDescent="0.35">
      <c r="A72" s="412" t="s">
        <v>177</v>
      </c>
      <c r="B72" s="314" t="s">
        <v>222</v>
      </c>
      <c r="C72" s="329">
        <f t="shared" ref="C72:H72" si="54">SUM(C69:C71)</f>
        <v>7500</v>
      </c>
      <c r="D72" s="329">
        <f t="shared" si="54"/>
        <v>36</v>
      </c>
      <c r="E72" s="329">
        <f t="shared" si="54"/>
        <v>44</v>
      </c>
      <c r="F72" s="329">
        <f t="shared" si="54"/>
        <v>0</v>
      </c>
      <c r="G72" s="322">
        <f t="shared" si="54"/>
        <v>7580</v>
      </c>
      <c r="H72" s="655">
        <f t="shared" si="54"/>
        <v>7500</v>
      </c>
      <c r="I72" s="655">
        <f t="shared" ref="I72:J72" si="55">SUM(I69:I71)</f>
        <v>80</v>
      </c>
      <c r="J72" s="655">
        <f t="shared" si="55"/>
        <v>0</v>
      </c>
      <c r="K72" s="836"/>
      <c r="L72" s="240"/>
      <c r="M72" s="357" t="s">
        <v>587</v>
      </c>
      <c r="N72" s="362">
        <v>157</v>
      </c>
      <c r="O72" s="362">
        <v>160</v>
      </c>
      <c r="Q72" s="412" t="s">
        <v>177</v>
      </c>
      <c r="R72" s="314" t="s">
        <v>222</v>
      </c>
      <c r="S72" s="565">
        <f t="shared" si="53"/>
        <v>7580</v>
      </c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</row>
    <row r="73" spans="1:47" ht="19.5" x14ac:dyDescent="0.35">
      <c r="A73" s="417"/>
      <c r="B73" s="81" t="s">
        <v>226</v>
      </c>
      <c r="C73" s="829">
        <f t="shared" ref="C73:I73" si="56">SUM(C20,C26,C59,C60,C66,C67,C68,C72)</f>
        <v>499659</v>
      </c>
      <c r="D73" s="829">
        <f t="shared" si="56"/>
        <v>123323</v>
      </c>
      <c r="E73" s="829">
        <f t="shared" si="56"/>
        <v>72147</v>
      </c>
      <c r="F73" s="829">
        <f t="shared" si="56"/>
        <v>0</v>
      </c>
      <c r="G73" s="32">
        <f t="shared" si="56"/>
        <v>695129</v>
      </c>
      <c r="H73" s="658">
        <f t="shared" si="56"/>
        <v>422540</v>
      </c>
      <c r="I73" s="658">
        <f t="shared" si="56"/>
        <v>272589</v>
      </c>
      <c r="J73" s="658">
        <f t="shared" ref="J73" si="57">SUM(J20,J26,J59,J60,J66,J67,J68,J72)</f>
        <v>0</v>
      </c>
      <c r="K73" s="397">
        <f>SUM('5. melléklet Önk.hivatal'!G127)</f>
        <v>64544</v>
      </c>
      <c r="L73" s="516" t="s">
        <v>127</v>
      </c>
      <c r="M73" s="358" t="s">
        <v>495</v>
      </c>
      <c r="N73" s="365">
        <f>SUM(N57:N72)</f>
        <v>16649</v>
      </c>
      <c r="O73" s="365">
        <f>SUM(O57:O72)</f>
        <v>17500</v>
      </c>
      <c r="Q73" s="417"/>
      <c r="R73" s="81" t="s">
        <v>226</v>
      </c>
      <c r="S73" s="565">
        <f t="shared" si="53"/>
        <v>695129</v>
      </c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</row>
    <row r="74" spans="1:47" ht="19.5" x14ac:dyDescent="0.35">
      <c r="A74" s="4" t="s">
        <v>628</v>
      </c>
      <c r="B74" s="631" t="s">
        <v>644</v>
      </c>
      <c r="C74" s="632">
        <v>3853</v>
      </c>
      <c r="D74" s="807"/>
      <c r="E74" s="626"/>
      <c r="F74" s="632"/>
      <c r="G74" s="210">
        <f>SUM(C74:F74)</f>
        <v>3853</v>
      </c>
      <c r="H74" s="675">
        <v>3853</v>
      </c>
      <c r="I74" s="656"/>
      <c r="J74" s="656"/>
      <c r="K74" s="397">
        <f>SUM('6. melléklet Óvoda'!G128)</f>
        <v>84626</v>
      </c>
      <c r="L74" s="240"/>
      <c r="M74" s="24" t="s">
        <v>584</v>
      </c>
      <c r="N74" s="27">
        <v>1075</v>
      </c>
      <c r="O74" s="27">
        <v>1000</v>
      </c>
      <c r="Q74" s="416" t="s">
        <v>227</v>
      </c>
      <c r="R74" s="97" t="s">
        <v>228</v>
      </c>
      <c r="S74" s="565">
        <f t="shared" si="53"/>
        <v>3853</v>
      </c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</row>
    <row r="75" spans="1:47" ht="19.5" x14ac:dyDescent="0.35">
      <c r="A75" s="4" t="s">
        <v>215</v>
      </c>
      <c r="B75" s="97" t="s">
        <v>645</v>
      </c>
      <c r="C75" s="28">
        <v>145704</v>
      </c>
      <c r="D75" s="626">
        <v>3343</v>
      </c>
      <c r="E75" s="633">
        <v>123</v>
      </c>
      <c r="F75" s="10"/>
      <c r="G75" s="210">
        <f t="shared" ref="G75:G76" si="58">SUM(C75:F75)</f>
        <v>149170</v>
      </c>
      <c r="H75" s="659"/>
      <c r="I75" s="659"/>
      <c r="J75" s="659"/>
      <c r="K75" s="397">
        <f>SUM(K73:K74)</f>
        <v>149170</v>
      </c>
      <c r="L75" s="240"/>
      <c r="M75" s="226" t="s">
        <v>583</v>
      </c>
      <c r="N75" s="227">
        <v>1786</v>
      </c>
      <c r="O75" s="227">
        <v>1000</v>
      </c>
      <c r="Q75" s="416" t="s">
        <v>215</v>
      </c>
      <c r="R75" s="97" t="s">
        <v>31</v>
      </c>
      <c r="S75" s="565">
        <f t="shared" si="53"/>
        <v>149170</v>
      </c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</row>
    <row r="76" spans="1:47" ht="19.5" x14ac:dyDescent="0.35">
      <c r="A76" s="416" t="s">
        <v>229</v>
      </c>
      <c r="B76" s="97" t="s">
        <v>230</v>
      </c>
      <c r="C76" s="10"/>
      <c r="D76" s="808"/>
      <c r="E76" s="93"/>
      <c r="F76" s="559"/>
      <c r="G76" s="210">
        <f t="shared" si="58"/>
        <v>0</v>
      </c>
      <c r="H76" s="656"/>
      <c r="I76" s="656"/>
      <c r="J76" s="656"/>
      <c r="K76" s="397"/>
      <c r="L76" s="240"/>
      <c r="M76" s="226" t="s">
        <v>582</v>
      </c>
      <c r="N76" s="227">
        <v>340</v>
      </c>
      <c r="O76" s="227">
        <v>2000</v>
      </c>
      <c r="Q76" s="416" t="s">
        <v>229</v>
      </c>
      <c r="R76" s="97" t="s">
        <v>230</v>
      </c>
      <c r="S76" s="565">
        <f t="shared" si="53"/>
        <v>0</v>
      </c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</row>
    <row r="77" spans="1:47" ht="37.5" customHeight="1" thickBot="1" x14ac:dyDescent="0.4">
      <c r="A77" s="418"/>
      <c r="B77" s="419" t="s">
        <v>290</v>
      </c>
      <c r="C77" s="827">
        <f t="shared" ref="C77:H77" si="59">SUM(C73:C76)</f>
        <v>649216</v>
      </c>
      <c r="D77" s="828">
        <f t="shared" si="59"/>
        <v>126666</v>
      </c>
      <c r="E77" s="828">
        <f t="shared" si="59"/>
        <v>72270</v>
      </c>
      <c r="F77" s="827">
        <f t="shared" si="59"/>
        <v>0</v>
      </c>
      <c r="G77" s="830">
        <f t="shared" si="59"/>
        <v>848152</v>
      </c>
      <c r="H77" s="660">
        <f t="shared" si="59"/>
        <v>426393</v>
      </c>
      <c r="I77" s="660">
        <f t="shared" ref="I77:J77" si="60">SUM(I73:I76)</f>
        <v>272589</v>
      </c>
      <c r="J77" s="660">
        <f t="shared" si="60"/>
        <v>0</v>
      </c>
      <c r="K77" s="837">
        <f>SUM(H77:J77)</f>
        <v>698982</v>
      </c>
      <c r="L77" s="516" t="s">
        <v>142</v>
      </c>
      <c r="M77" s="356" t="s">
        <v>496</v>
      </c>
      <c r="N77" s="364">
        <f>SUM(N74:N76)</f>
        <v>3201</v>
      </c>
      <c r="O77" s="364">
        <f>SUM(O74:O76)</f>
        <v>4000</v>
      </c>
      <c r="Q77" s="418"/>
      <c r="R77" s="419" t="s">
        <v>290</v>
      </c>
      <c r="S77" s="565">
        <f t="shared" si="53"/>
        <v>848152</v>
      </c>
      <c r="T77" s="73">
        <f t="shared" ref="T77:AG77" si="61">SUM(T73:T76)</f>
        <v>0</v>
      </c>
      <c r="U77" s="73">
        <f t="shared" si="61"/>
        <v>0</v>
      </c>
      <c r="V77" s="73">
        <f t="shared" si="61"/>
        <v>0</v>
      </c>
      <c r="W77" s="73">
        <f t="shared" si="61"/>
        <v>0</v>
      </c>
      <c r="X77" s="73">
        <f t="shared" si="61"/>
        <v>0</v>
      </c>
      <c r="Y77" s="73">
        <f t="shared" si="61"/>
        <v>0</v>
      </c>
      <c r="Z77" s="73">
        <f t="shared" si="61"/>
        <v>0</v>
      </c>
      <c r="AA77" s="73">
        <f t="shared" si="61"/>
        <v>0</v>
      </c>
      <c r="AB77" s="73">
        <f t="shared" si="61"/>
        <v>0</v>
      </c>
      <c r="AC77" s="73">
        <f t="shared" si="61"/>
        <v>0</v>
      </c>
      <c r="AD77" s="73">
        <f t="shared" si="61"/>
        <v>0</v>
      </c>
      <c r="AE77" s="73">
        <f t="shared" si="61"/>
        <v>0</v>
      </c>
      <c r="AF77" s="73">
        <f t="shared" si="61"/>
        <v>0</v>
      </c>
      <c r="AG77" s="73">
        <f t="shared" si="61"/>
        <v>0</v>
      </c>
    </row>
    <row r="78" spans="1:47" ht="40.5" customHeight="1" x14ac:dyDescent="0.3">
      <c r="A78" s="1011" t="s">
        <v>478</v>
      </c>
      <c r="B78" s="1012"/>
      <c r="C78" s="776" t="s">
        <v>607</v>
      </c>
      <c r="D78" s="776" t="s">
        <v>861</v>
      </c>
      <c r="E78" s="776" t="s">
        <v>799</v>
      </c>
      <c r="F78" s="969" t="s">
        <v>641</v>
      </c>
      <c r="G78" s="776" t="s">
        <v>862</v>
      </c>
      <c r="H78" s="793" t="s">
        <v>728</v>
      </c>
      <c r="I78" s="793" t="s">
        <v>729</v>
      </c>
      <c r="J78" s="793" t="s">
        <v>389</v>
      </c>
      <c r="K78" s="355"/>
      <c r="L78" s="189"/>
      <c r="M78" s="189"/>
      <c r="N78" s="189"/>
      <c r="O78" s="189"/>
      <c r="P78" s="189"/>
    </row>
    <row r="79" spans="1:47" ht="18.75" x14ac:dyDescent="0.3">
      <c r="A79" s="422" t="s">
        <v>302</v>
      </c>
      <c r="B79" s="2" t="s">
        <v>308</v>
      </c>
      <c r="C79" s="28">
        <v>50557</v>
      </c>
      <c r="D79" s="626">
        <v>152</v>
      </c>
      <c r="E79" s="629"/>
      <c r="F79" s="28"/>
      <c r="G79" s="210">
        <f>SUM(C79:F79)</f>
        <v>50709</v>
      </c>
      <c r="H79" s="656"/>
      <c r="I79" s="656"/>
      <c r="J79" s="656">
        <v>50709</v>
      </c>
      <c r="K79" s="835"/>
      <c r="L79" s="189"/>
      <c r="M79" s="189"/>
      <c r="N79" s="189"/>
      <c r="O79" s="189"/>
      <c r="P79" s="189"/>
      <c r="Q79" s="240"/>
      <c r="R79" s="240"/>
      <c r="S79" s="522"/>
      <c r="T79" s="522"/>
      <c r="U79" s="522"/>
      <c r="V79" s="522"/>
      <c r="W79" s="522"/>
      <c r="X79" s="522"/>
      <c r="Y79" s="522"/>
      <c r="Z79" s="522"/>
      <c r="AA79" s="522"/>
      <c r="AB79" s="522"/>
      <c r="AC79" s="522"/>
      <c r="AD79" s="522"/>
      <c r="AE79" s="522"/>
      <c r="AF79" s="522"/>
      <c r="AG79" s="357"/>
      <c r="AH79" s="357"/>
      <c r="AI79" s="240"/>
    </row>
    <row r="80" spans="1:47" ht="18.75" x14ac:dyDescent="0.3">
      <c r="A80" s="422" t="s">
        <v>303</v>
      </c>
      <c r="B80" s="35" t="s">
        <v>309</v>
      </c>
      <c r="C80" s="28">
        <v>38101</v>
      </c>
      <c r="D80" s="626"/>
      <c r="E80" s="629">
        <v>-34</v>
      </c>
      <c r="F80" s="28"/>
      <c r="G80" s="210">
        <f t="shared" ref="G80:G84" si="62">SUM(C80:F80)</f>
        <v>38067</v>
      </c>
      <c r="H80" s="656">
        <v>38067</v>
      </c>
      <c r="I80" s="656"/>
      <c r="J80" s="656"/>
      <c r="K80" s="355"/>
      <c r="L80" s="189"/>
      <c r="M80" s="189"/>
      <c r="N80" s="189"/>
      <c r="O80" s="189"/>
      <c r="P80" s="189"/>
      <c r="S80" s="1000"/>
      <c r="T80" s="1000"/>
      <c r="U80" s="1000"/>
      <c r="V80" s="1000"/>
      <c r="W80" s="1000"/>
      <c r="X80" s="1000"/>
      <c r="Y80" s="1000"/>
      <c r="Z80" s="521"/>
      <c r="AA80" s="521"/>
      <c r="AB80" s="521"/>
      <c r="AC80" s="521"/>
      <c r="AD80" s="521"/>
      <c r="AE80" s="1000"/>
      <c r="AF80" s="1000"/>
      <c r="AG80" s="24"/>
      <c r="AH80" s="24"/>
    </row>
    <row r="81" spans="1:34" ht="18.75" x14ac:dyDescent="0.3">
      <c r="A81" s="422" t="s">
        <v>304</v>
      </c>
      <c r="B81" s="35" t="s">
        <v>310</v>
      </c>
      <c r="C81" s="28">
        <v>25729</v>
      </c>
      <c r="D81" s="626">
        <v>803</v>
      </c>
      <c r="E81" s="629">
        <v>1209</v>
      </c>
      <c r="F81" s="28"/>
      <c r="G81" s="210">
        <f t="shared" si="62"/>
        <v>27741</v>
      </c>
      <c r="H81" s="656">
        <v>27741</v>
      </c>
      <c r="I81" s="656"/>
      <c r="J81" s="656"/>
      <c r="K81" s="355"/>
      <c r="L81" s="189"/>
      <c r="M81" s="189"/>
      <c r="N81" s="189"/>
      <c r="O81" s="189"/>
      <c r="P81" s="189"/>
      <c r="S81" s="1000"/>
      <c r="T81" s="1000"/>
      <c r="U81" s="1000"/>
      <c r="V81" s="1000"/>
      <c r="W81" s="1000"/>
      <c r="X81" s="1000"/>
      <c r="Y81" s="1000"/>
      <c r="Z81" s="521"/>
      <c r="AA81" s="521"/>
      <c r="AB81" s="521"/>
      <c r="AC81" s="521"/>
      <c r="AD81" s="521"/>
      <c r="AE81" s="1000"/>
      <c r="AF81" s="1000"/>
      <c r="AG81" s="25"/>
      <c r="AH81" s="24"/>
    </row>
    <row r="82" spans="1:34" ht="18.75" customHeight="1" x14ac:dyDescent="0.3">
      <c r="A82" s="422" t="s">
        <v>305</v>
      </c>
      <c r="B82" s="35" t="s">
        <v>311</v>
      </c>
      <c r="C82" s="28">
        <v>3044</v>
      </c>
      <c r="D82" s="626"/>
      <c r="E82" s="629"/>
      <c r="F82" s="28"/>
      <c r="G82" s="210">
        <f t="shared" si="62"/>
        <v>3044</v>
      </c>
      <c r="H82" s="656">
        <v>3044</v>
      </c>
      <c r="I82" s="656"/>
      <c r="J82" s="656"/>
      <c r="K82" s="355"/>
      <c r="L82" s="189"/>
      <c r="N82" s="523"/>
      <c r="O82" s="523"/>
      <c r="P82" s="523"/>
      <c r="Q82" s="523"/>
      <c r="R82" s="523"/>
      <c r="S82" s="1000"/>
      <c r="T82" s="1000"/>
      <c r="U82" s="1000"/>
      <c r="V82" s="1000"/>
      <c r="W82" s="1000"/>
      <c r="X82" s="1000"/>
      <c r="Y82" s="1000"/>
      <c r="Z82" s="521"/>
      <c r="AA82" s="521"/>
      <c r="AB82" s="521"/>
      <c r="AC82" s="521"/>
      <c r="AD82" s="521"/>
      <c r="AE82" s="1000"/>
      <c r="AF82" s="1000"/>
      <c r="AG82" s="24"/>
      <c r="AH82" s="24"/>
    </row>
    <row r="83" spans="1:34" ht="18.75" customHeight="1" x14ac:dyDescent="0.3">
      <c r="A83" s="422" t="s">
        <v>306</v>
      </c>
      <c r="B83" s="35" t="s">
        <v>376</v>
      </c>
      <c r="C83" s="28"/>
      <c r="D83" s="626">
        <v>947</v>
      </c>
      <c r="E83" s="629">
        <v>1552</v>
      </c>
      <c r="F83" s="28"/>
      <c r="G83" s="210">
        <f t="shared" si="62"/>
        <v>2499</v>
      </c>
      <c r="H83" s="656">
        <v>2499</v>
      </c>
      <c r="I83" s="656"/>
      <c r="J83" s="656"/>
      <c r="K83" s="355"/>
      <c r="L83" s="189"/>
      <c r="N83" s="523"/>
      <c r="O83" s="523"/>
      <c r="P83" s="523"/>
      <c r="Q83" s="523"/>
      <c r="R83" s="523"/>
      <c r="AF83" s="246"/>
      <c r="AG83" s="24"/>
      <c r="AH83" s="24"/>
    </row>
    <row r="84" spans="1:34" ht="18.75" x14ac:dyDescent="0.3">
      <c r="A84" s="422" t="s">
        <v>307</v>
      </c>
      <c r="B84" s="35" t="s">
        <v>377</v>
      </c>
      <c r="C84" s="28"/>
      <c r="D84" s="28"/>
      <c r="E84" s="629">
        <v>457</v>
      </c>
      <c r="F84" s="28"/>
      <c r="G84" s="210">
        <f t="shared" si="62"/>
        <v>457</v>
      </c>
      <c r="H84" s="656">
        <v>457</v>
      </c>
      <c r="I84" s="656"/>
      <c r="J84" s="656"/>
      <c r="K84" s="355"/>
      <c r="L84" s="189"/>
      <c r="N84" s="189"/>
      <c r="O84" s="189"/>
      <c r="P84" s="189"/>
      <c r="R84" s="189"/>
      <c r="AF84" s="246"/>
      <c r="AG84" s="24"/>
      <c r="AH84" s="24"/>
    </row>
    <row r="85" spans="1:34" ht="18.75" x14ac:dyDescent="0.3">
      <c r="A85" s="423" t="s">
        <v>236</v>
      </c>
      <c r="B85" s="80" t="s">
        <v>232</v>
      </c>
      <c r="C85" s="252">
        <f t="shared" ref="C85:H85" si="63">SUM(C79:C84)</f>
        <v>117431</v>
      </c>
      <c r="D85" s="811">
        <f t="shared" si="63"/>
        <v>1902</v>
      </c>
      <c r="E85" s="351">
        <f t="shared" si="63"/>
        <v>3184</v>
      </c>
      <c r="F85" s="350">
        <f t="shared" si="63"/>
        <v>0</v>
      </c>
      <c r="G85" s="724">
        <f t="shared" si="63"/>
        <v>122517</v>
      </c>
      <c r="H85" s="661">
        <f t="shared" si="63"/>
        <v>71808</v>
      </c>
      <c r="I85" s="661">
        <f t="shared" ref="I85:J85" si="64">SUM(I79:I84)</f>
        <v>0</v>
      </c>
      <c r="J85" s="661">
        <f t="shared" si="64"/>
        <v>50709</v>
      </c>
      <c r="K85" s="355"/>
      <c r="L85" s="189"/>
      <c r="N85" s="189"/>
      <c r="O85" s="189"/>
      <c r="P85" s="189"/>
      <c r="R85" s="189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70"/>
      <c r="AG85" s="24"/>
    </row>
    <row r="86" spans="1:34" ht="18.75" x14ac:dyDescent="0.3">
      <c r="A86" s="1" t="s">
        <v>651</v>
      </c>
      <c r="B86" s="35" t="s">
        <v>652</v>
      </c>
      <c r="C86" s="28">
        <v>493</v>
      </c>
      <c r="D86" s="626"/>
      <c r="E86" s="347"/>
      <c r="F86" s="346"/>
      <c r="G86" s="210">
        <f>SUM(C86:F86)</f>
        <v>493</v>
      </c>
      <c r="H86" s="656"/>
      <c r="I86" s="656">
        <v>493</v>
      </c>
      <c r="J86" s="656"/>
      <c r="K86" s="355"/>
      <c r="L86" s="189"/>
      <c r="N86" s="189"/>
      <c r="O86" s="189"/>
      <c r="P86" s="189"/>
      <c r="R86" s="189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70"/>
      <c r="AG86" s="24"/>
    </row>
    <row r="87" spans="1:34" ht="18.75" x14ac:dyDescent="0.3">
      <c r="A87" s="1" t="s">
        <v>649</v>
      </c>
      <c r="B87" s="35" t="s">
        <v>650</v>
      </c>
      <c r="C87" s="28">
        <v>3913</v>
      </c>
      <c r="D87" s="626"/>
      <c r="E87" s="347"/>
      <c r="F87" s="346"/>
      <c r="G87" s="210">
        <f t="shared" ref="G87:G90" si="65">SUM(C87:F87)</f>
        <v>3913</v>
      </c>
      <c r="H87" s="656">
        <v>3913</v>
      </c>
      <c r="I87" s="656"/>
      <c r="J87" s="656"/>
      <c r="K87" s="355"/>
      <c r="L87" s="189"/>
      <c r="N87" s="189"/>
      <c r="O87" s="189"/>
      <c r="P87" s="189"/>
      <c r="R87" s="189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70"/>
      <c r="AG87" s="24"/>
    </row>
    <row r="88" spans="1:34" ht="18.75" x14ac:dyDescent="0.3">
      <c r="A88" s="1" t="s">
        <v>653</v>
      </c>
      <c r="B88" s="35" t="s">
        <v>346</v>
      </c>
      <c r="C88" s="28">
        <v>5198</v>
      </c>
      <c r="D88" s="626"/>
      <c r="E88" s="347"/>
      <c r="F88" s="346"/>
      <c r="G88" s="210">
        <f t="shared" si="65"/>
        <v>5198</v>
      </c>
      <c r="H88" s="656">
        <v>5198</v>
      </c>
      <c r="I88" s="656"/>
      <c r="J88" s="656"/>
      <c r="K88" s="355"/>
      <c r="L88" s="189"/>
      <c r="N88" s="189"/>
      <c r="O88" s="189"/>
      <c r="P88" s="189"/>
      <c r="R88" s="189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70"/>
      <c r="AG88" s="24"/>
    </row>
    <row r="89" spans="1:34" ht="18.75" x14ac:dyDescent="0.3">
      <c r="A89" s="1" t="s">
        <v>646</v>
      </c>
      <c r="B89" s="35" t="s">
        <v>647</v>
      </c>
      <c r="C89" s="28">
        <v>5715</v>
      </c>
      <c r="D89" s="626"/>
      <c r="E89" s="347"/>
      <c r="F89" s="346"/>
      <c r="G89" s="210">
        <f t="shared" si="65"/>
        <v>5715</v>
      </c>
      <c r="H89" s="656"/>
      <c r="I89" s="656"/>
      <c r="J89" s="656">
        <v>5715</v>
      </c>
      <c r="K89" s="355"/>
      <c r="L89" s="189"/>
      <c r="N89" s="189"/>
      <c r="O89" s="189"/>
      <c r="P89" s="189"/>
      <c r="R89" s="189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70"/>
      <c r="AG89" s="26"/>
    </row>
    <row r="90" spans="1:34" ht="18.75" x14ac:dyDescent="0.3">
      <c r="A90" s="1" t="s">
        <v>646</v>
      </c>
      <c r="B90" s="35" t="s">
        <v>648</v>
      </c>
      <c r="C90" s="28">
        <v>5568</v>
      </c>
      <c r="D90" s="626"/>
      <c r="E90" s="347"/>
      <c r="F90" s="346"/>
      <c r="G90" s="210">
        <f t="shared" si="65"/>
        <v>5568</v>
      </c>
      <c r="H90" s="656"/>
      <c r="I90" s="656"/>
      <c r="J90" s="656">
        <v>5568</v>
      </c>
      <c r="K90" s="355"/>
      <c r="L90" s="189"/>
      <c r="N90" s="189"/>
      <c r="O90" s="189"/>
      <c r="P90" s="189"/>
      <c r="R90" s="189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70"/>
      <c r="AG90" s="24"/>
    </row>
    <row r="91" spans="1:34" ht="15.75" x14ac:dyDescent="0.25">
      <c r="A91" s="423" t="s">
        <v>237</v>
      </c>
      <c r="B91" s="80" t="s">
        <v>233</v>
      </c>
      <c r="C91" s="249">
        <f t="shared" ref="C91:G91" si="66">SUM(C86:C90)</f>
        <v>20887</v>
      </c>
      <c r="D91" s="725">
        <f t="shared" si="66"/>
        <v>0</v>
      </c>
      <c r="E91" s="73">
        <f t="shared" si="66"/>
        <v>0</v>
      </c>
      <c r="F91" s="349">
        <f t="shared" si="66"/>
        <v>0</v>
      </c>
      <c r="G91" s="725">
        <f t="shared" si="66"/>
        <v>20887</v>
      </c>
      <c r="H91" s="661">
        <f>SUM(H86:H90)</f>
        <v>9111</v>
      </c>
      <c r="I91" s="661">
        <f t="shared" ref="I91:J91" si="67">SUM(I86:I90)</f>
        <v>493</v>
      </c>
      <c r="J91" s="661">
        <f t="shared" si="67"/>
        <v>11283</v>
      </c>
      <c r="K91" s="355"/>
      <c r="L91" s="114"/>
      <c r="N91" s="273"/>
      <c r="O91" s="273"/>
      <c r="P91" s="273"/>
      <c r="R91" s="273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70"/>
      <c r="AG91" s="24"/>
    </row>
    <row r="92" spans="1:34" ht="18.75" x14ac:dyDescent="0.3">
      <c r="A92" s="412" t="s">
        <v>231</v>
      </c>
      <c r="B92" s="314" t="s">
        <v>234</v>
      </c>
      <c r="C92" s="327">
        <f t="shared" ref="C92:H92" si="68">SUM(C85,C91)</f>
        <v>138318</v>
      </c>
      <c r="D92" s="327">
        <f t="shared" si="68"/>
        <v>1902</v>
      </c>
      <c r="E92" s="813">
        <f t="shared" si="68"/>
        <v>3184</v>
      </c>
      <c r="F92" s="327">
        <f t="shared" si="68"/>
        <v>0</v>
      </c>
      <c r="G92" s="723">
        <f t="shared" si="68"/>
        <v>143404</v>
      </c>
      <c r="H92" s="655">
        <f t="shared" si="68"/>
        <v>80919</v>
      </c>
      <c r="I92" s="655">
        <f t="shared" ref="I92:J92" si="69">SUM(I85,I91)</f>
        <v>493</v>
      </c>
      <c r="J92" s="655">
        <f t="shared" si="69"/>
        <v>61992</v>
      </c>
      <c r="K92" s="355">
        <f>SUM(H92:J92)</f>
        <v>143404</v>
      </c>
      <c r="L92" s="311"/>
      <c r="N92" s="273"/>
      <c r="O92" s="273"/>
      <c r="P92" s="273"/>
      <c r="R92" s="273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70"/>
      <c r="AG92" s="24"/>
    </row>
    <row r="93" spans="1:34" ht="15.75" x14ac:dyDescent="0.25">
      <c r="A93" s="423" t="s">
        <v>241</v>
      </c>
      <c r="B93" s="80" t="s">
        <v>235</v>
      </c>
      <c r="C93" s="73"/>
      <c r="D93" s="73"/>
      <c r="E93" s="73"/>
      <c r="F93" s="73"/>
      <c r="G93" s="73"/>
      <c r="H93" s="661"/>
      <c r="I93" s="661"/>
      <c r="J93" s="661"/>
      <c r="K93" s="355"/>
      <c r="L93" s="189"/>
      <c r="N93" s="274"/>
      <c r="O93" s="274"/>
      <c r="P93" s="274"/>
      <c r="R93" s="274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70"/>
      <c r="AG93" s="24"/>
    </row>
    <row r="94" spans="1:34" ht="18.75" x14ac:dyDescent="0.3">
      <c r="A94" s="634" t="s">
        <v>654</v>
      </c>
      <c r="B94" s="35" t="s">
        <v>655</v>
      </c>
      <c r="C94" s="28">
        <v>44000</v>
      </c>
      <c r="D94" s="626"/>
      <c r="E94" s="22"/>
      <c r="F94" s="86"/>
      <c r="G94" s="210">
        <f>SUM(C94:F94)</f>
        <v>44000</v>
      </c>
      <c r="H94" s="656">
        <v>44000</v>
      </c>
      <c r="I94" s="656"/>
      <c r="J94" s="656"/>
      <c r="K94" s="355"/>
      <c r="L94" s="189"/>
      <c r="N94" s="274"/>
      <c r="O94" s="274"/>
      <c r="P94" s="274"/>
      <c r="R94" s="274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70"/>
      <c r="AG94" s="25"/>
    </row>
    <row r="95" spans="1:34" ht="18.75" x14ac:dyDescent="0.3">
      <c r="A95" s="1" t="s">
        <v>656</v>
      </c>
      <c r="B95" s="35" t="s">
        <v>657</v>
      </c>
      <c r="C95" s="28"/>
      <c r="D95" s="626">
        <v>123933</v>
      </c>
      <c r="E95" s="625"/>
      <c r="F95" s="86"/>
      <c r="G95" s="210">
        <f t="shared" ref="G95:G97" si="70">SUM(C95:F95)</f>
        <v>123933</v>
      </c>
      <c r="H95" s="656"/>
      <c r="I95" s="656">
        <v>123933</v>
      </c>
      <c r="J95" s="656"/>
      <c r="K95" s="355"/>
      <c r="L95" s="189"/>
      <c r="N95" s="274"/>
      <c r="O95" s="274"/>
      <c r="P95" s="274"/>
      <c r="R95" s="274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70"/>
    </row>
    <row r="96" spans="1:34" ht="18.75" x14ac:dyDescent="0.3">
      <c r="A96" s="400"/>
      <c r="B96" s="35"/>
      <c r="C96" s="86"/>
      <c r="D96" s="806"/>
      <c r="E96" s="86"/>
      <c r="F96" s="86"/>
      <c r="G96" s="210">
        <f t="shared" si="70"/>
        <v>0</v>
      </c>
      <c r="H96" s="656"/>
      <c r="I96" s="656"/>
      <c r="J96" s="656"/>
      <c r="K96" s="355"/>
      <c r="L96" s="189"/>
      <c r="N96" s="274"/>
      <c r="O96" s="274"/>
      <c r="P96" s="274"/>
      <c r="R96" s="274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70"/>
    </row>
    <row r="97" spans="1:41" ht="18.75" x14ac:dyDescent="0.3">
      <c r="A97" s="400"/>
      <c r="B97" s="35"/>
      <c r="C97" s="86"/>
      <c r="D97" s="806"/>
      <c r="E97" s="86"/>
      <c r="F97" s="86"/>
      <c r="G97" s="210">
        <f t="shared" si="70"/>
        <v>0</v>
      </c>
      <c r="H97" s="656"/>
      <c r="I97" s="656"/>
      <c r="J97" s="656"/>
      <c r="K97" s="355"/>
      <c r="L97" s="189"/>
      <c r="N97" s="274"/>
      <c r="O97" s="274"/>
      <c r="P97" s="274"/>
      <c r="R97" s="274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70"/>
      <c r="AN97" s="228"/>
      <c r="AO97" s="228"/>
    </row>
    <row r="98" spans="1:41" ht="15.75" x14ac:dyDescent="0.25">
      <c r="A98" s="423" t="s">
        <v>239</v>
      </c>
      <c r="B98" s="80" t="s">
        <v>238</v>
      </c>
      <c r="C98" s="249">
        <f t="shared" ref="C98:H98" si="71">SUM(C94:C97)</f>
        <v>44000</v>
      </c>
      <c r="D98" s="249">
        <f t="shared" si="71"/>
        <v>123933</v>
      </c>
      <c r="E98" s="352">
        <f t="shared" si="71"/>
        <v>0</v>
      </c>
      <c r="F98" s="249">
        <f t="shared" si="71"/>
        <v>0</v>
      </c>
      <c r="G98" s="73">
        <f t="shared" si="71"/>
        <v>167933</v>
      </c>
      <c r="H98" s="661">
        <f t="shared" si="71"/>
        <v>44000</v>
      </c>
      <c r="I98" s="661">
        <f t="shared" ref="I98:J98" si="72">SUM(I94:I97)</f>
        <v>123933</v>
      </c>
      <c r="J98" s="661">
        <f t="shared" si="72"/>
        <v>0</v>
      </c>
      <c r="K98" s="355"/>
      <c r="L98" s="114"/>
      <c r="N98" s="273"/>
      <c r="O98" s="273"/>
      <c r="P98" s="273"/>
      <c r="R98" s="273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70"/>
    </row>
    <row r="99" spans="1:41" ht="18.75" x14ac:dyDescent="0.3">
      <c r="A99" s="412" t="s">
        <v>240</v>
      </c>
      <c r="B99" s="314" t="s">
        <v>242</v>
      </c>
      <c r="C99" s="329">
        <f t="shared" ref="C99:H99" si="73">SUM(C93,C98)</f>
        <v>44000</v>
      </c>
      <c r="D99" s="329">
        <f t="shared" si="73"/>
        <v>123933</v>
      </c>
      <c r="E99" s="326">
        <f t="shared" si="73"/>
        <v>0</v>
      </c>
      <c r="F99" s="329">
        <f t="shared" si="73"/>
        <v>0</v>
      </c>
      <c r="G99" s="322">
        <f t="shared" si="73"/>
        <v>167933</v>
      </c>
      <c r="H99" s="655">
        <f t="shared" si="73"/>
        <v>44000</v>
      </c>
      <c r="I99" s="655">
        <f t="shared" ref="I99:J99" si="74">SUM(I93,I98)</f>
        <v>123933</v>
      </c>
      <c r="J99" s="655">
        <f t="shared" si="74"/>
        <v>0</v>
      </c>
      <c r="K99" s="355">
        <f>SUM(H99:J99)</f>
        <v>167933</v>
      </c>
      <c r="L99" s="114"/>
      <c r="N99" s="303"/>
      <c r="O99" s="303"/>
      <c r="P99" s="303"/>
      <c r="R99" s="303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70"/>
    </row>
    <row r="100" spans="1:41" ht="18.75" x14ac:dyDescent="0.3">
      <c r="A100" s="400" t="s">
        <v>243</v>
      </c>
      <c r="B100" s="39" t="s">
        <v>244</v>
      </c>
      <c r="C100" s="28"/>
      <c r="D100" s="626"/>
      <c r="E100" s="28"/>
      <c r="F100" s="346"/>
      <c r="G100" s="210">
        <f>SUM(C100:F100)</f>
        <v>0</v>
      </c>
      <c r="H100" s="656"/>
      <c r="I100" s="656"/>
      <c r="J100" s="656"/>
      <c r="K100" s="355"/>
      <c r="L100" s="189"/>
      <c r="N100" s="189"/>
      <c r="O100" s="189"/>
      <c r="P100" s="189"/>
      <c r="R100" s="189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70"/>
    </row>
    <row r="101" spans="1:41" ht="18.75" x14ac:dyDescent="0.3">
      <c r="A101" s="400" t="s">
        <v>245</v>
      </c>
      <c r="B101" s="39" t="s">
        <v>246</v>
      </c>
      <c r="C101" s="28">
        <v>30000</v>
      </c>
      <c r="D101" s="626"/>
      <c r="E101" s="22">
        <v>25600</v>
      </c>
      <c r="F101" s="346"/>
      <c r="G101" s="210">
        <f t="shared" ref="G101:G106" si="75">SUM(C101:F101)</f>
        <v>55600</v>
      </c>
      <c r="H101" s="656"/>
      <c r="I101" s="656">
        <v>55600</v>
      </c>
      <c r="J101" s="656"/>
      <c r="K101" s="355"/>
      <c r="L101" s="189"/>
      <c r="N101" s="189"/>
      <c r="O101" s="189"/>
      <c r="P101" s="189"/>
      <c r="R101" s="189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70"/>
    </row>
    <row r="102" spans="1:41" ht="18.75" x14ac:dyDescent="0.3">
      <c r="A102" s="400" t="s">
        <v>247</v>
      </c>
      <c r="B102" s="35" t="s">
        <v>248</v>
      </c>
      <c r="C102" s="28">
        <v>100000</v>
      </c>
      <c r="D102" s="626"/>
      <c r="E102" s="22">
        <v>4400</v>
      </c>
      <c r="F102" s="346"/>
      <c r="G102" s="210">
        <f t="shared" si="75"/>
        <v>104400</v>
      </c>
      <c r="H102" s="656"/>
      <c r="I102" s="656">
        <v>104400</v>
      </c>
      <c r="J102" s="656"/>
      <c r="K102" s="355"/>
      <c r="L102" s="189"/>
      <c r="N102" s="189"/>
      <c r="O102" s="189"/>
      <c r="P102" s="189"/>
      <c r="R102" s="189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70"/>
      <c r="AG102" s="246"/>
    </row>
    <row r="103" spans="1:41" ht="18.75" x14ac:dyDescent="0.3">
      <c r="A103" s="400" t="s">
        <v>249</v>
      </c>
      <c r="B103" s="37" t="s">
        <v>251</v>
      </c>
      <c r="C103" s="28">
        <v>5000</v>
      </c>
      <c r="D103" s="626"/>
      <c r="E103" s="22">
        <v>1700</v>
      </c>
      <c r="F103" s="346"/>
      <c r="G103" s="210">
        <f t="shared" si="75"/>
        <v>6700</v>
      </c>
      <c r="H103" s="656"/>
      <c r="I103" s="656">
        <v>6700</v>
      </c>
      <c r="J103" s="656"/>
      <c r="K103" s="355"/>
      <c r="L103" s="189"/>
      <c r="N103" s="189"/>
      <c r="O103" s="189"/>
      <c r="P103" s="189"/>
      <c r="R103" s="189"/>
      <c r="AF103" s="246"/>
    </row>
    <row r="104" spans="1:41" ht="18.75" x14ac:dyDescent="0.3">
      <c r="A104" s="400" t="s">
        <v>250</v>
      </c>
      <c r="B104" s="35" t="s">
        <v>252</v>
      </c>
      <c r="C104" s="28">
        <v>300</v>
      </c>
      <c r="D104" s="626"/>
      <c r="E104" s="22">
        <v>390</v>
      </c>
      <c r="F104" s="346"/>
      <c r="G104" s="210">
        <f t="shared" si="75"/>
        <v>690</v>
      </c>
      <c r="H104" s="656"/>
      <c r="I104" s="656">
        <v>690</v>
      </c>
      <c r="J104" s="656"/>
      <c r="K104" s="355"/>
      <c r="L104" s="189"/>
      <c r="N104" s="189"/>
      <c r="O104" s="189"/>
      <c r="P104" s="189"/>
      <c r="R104" s="189"/>
      <c r="AF104" s="246"/>
    </row>
    <row r="105" spans="1:41" ht="18.75" x14ac:dyDescent="0.3">
      <c r="A105" s="1" t="s">
        <v>658</v>
      </c>
      <c r="B105" s="635" t="s">
        <v>659</v>
      </c>
      <c r="C105" s="28">
        <v>2500</v>
      </c>
      <c r="D105" s="626">
        <v>1885</v>
      </c>
      <c r="E105" s="22">
        <v>16910</v>
      </c>
      <c r="F105" s="346"/>
      <c r="G105" s="210">
        <f t="shared" si="75"/>
        <v>21295</v>
      </c>
      <c r="H105" s="656"/>
      <c r="I105" s="656">
        <v>21295</v>
      </c>
      <c r="J105" s="656"/>
      <c r="K105" s="355"/>
      <c r="L105" s="189"/>
      <c r="N105" s="189"/>
      <c r="O105" s="189"/>
      <c r="P105" s="189"/>
      <c r="R105" s="189"/>
      <c r="AF105" s="246"/>
    </row>
    <row r="106" spans="1:41" ht="18.75" x14ac:dyDescent="0.3">
      <c r="A106" s="400"/>
      <c r="B106" s="38" t="s">
        <v>490</v>
      </c>
      <c r="C106" s="86"/>
      <c r="D106" s="806"/>
      <c r="E106" s="347"/>
      <c r="F106" s="346"/>
      <c r="G106" s="210">
        <f t="shared" si="75"/>
        <v>0</v>
      </c>
      <c r="H106" s="656"/>
      <c r="I106" s="656"/>
      <c r="J106" s="656"/>
      <c r="K106" s="355"/>
      <c r="L106" s="189"/>
      <c r="N106" s="189"/>
      <c r="O106" s="189"/>
      <c r="P106" s="189"/>
      <c r="R106" s="189"/>
      <c r="AF106" s="246"/>
    </row>
    <row r="107" spans="1:41" ht="18.75" x14ac:dyDescent="0.3">
      <c r="A107" s="412" t="s">
        <v>254</v>
      </c>
      <c r="B107" s="314" t="s">
        <v>255</v>
      </c>
      <c r="C107" s="326">
        <f>SUM(C100:C105)</f>
        <v>137800</v>
      </c>
      <c r="D107" s="813">
        <f>SUM(D100:D105)</f>
        <v>1885</v>
      </c>
      <c r="E107" s="813">
        <f>SUM(E100:E105)</f>
        <v>49000</v>
      </c>
      <c r="F107" s="353">
        <f>SUM(F100:F106)</f>
        <v>0</v>
      </c>
      <c r="G107" s="322">
        <f>SUM(G100:G105)</f>
        <v>188685</v>
      </c>
      <c r="H107" s="655">
        <f>SUM(H101:H105)</f>
        <v>0</v>
      </c>
      <c r="I107" s="655">
        <f t="shared" ref="I107:J107" si="76">SUM(I101:I105)</f>
        <v>188685</v>
      </c>
      <c r="J107" s="655">
        <f t="shared" si="76"/>
        <v>0</v>
      </c>
      <c r="K107" s="355">
        <f>SUM(H107:J107)</f>
        <v>188685</v>
      </c>
      <c r="L107" s="189"/>
      <c r="N107" s="189"/>
      <c r="O107" s="189"/>
      <c r="P107" s="189"/>
      <c r="R107" s="189"/>
      <c r="S107" s="246"/>
      <c r="T107" s="246"/>
      <c r="U107" s="246"/>
      <c r="V107" s="246"/>
      <c r="W107" s="246"/>
      <c r="X107" s="246"/>
      <c r="Y107" s="246"/>
      <c r="Z107" s="246"/>
      <c r="AA107" s="246"/>
      <c r="AB107" s="246"/>
      <c r="AC107" s="246"/>
      <c r="AD107" s="246"/>
      <c r="AE107" s="246"/>
      <c r="AF107" s="246"/>
      <c r="AG107" s="246"/>
    </row>
    <row r="108" spans="1:41" ht="18.75" x14ac:dyDescent="0.3">
      <c r="A108" s="1" t="s">
        <v>258</v>
      </c>
      <c r="B108" s="38" t="s">
        <v>264</v>
      </c>
      <c r="C108" s="28">
        <v>900</v>
      </c>
      <c r="D108" s="626">
        <v>-900</v>
      </c>
      <c r="E108" s="22"/>
      <c r="F108" s="346">
        <v>1500</v>
      </c>
      <c r="G108" s="210">
        <f>SUM(C108:F108)</f>
        <v>1500</v>
      </c>
      <c r="H108" s="656"/>
      <c r="I108" s="656">
        <v>1500</v>
      </c>
      <c r="J108" s="656"/>
      <c r="K108" s="355"/>
      <c r="L108" s="189"/>
      <c r="M108" s="189"/>
      <c r="N108" s="189"/>
      <c r="O108" s="189"/>
      <c r="P108" s="189"/>
      <c r="AF108" s="246"/>
    </row>
    <row r="109" spans="1:41" ht="18.75" x14ac:dyDescent="0.3">
      <c r="A109" s="1" t="s">
        <v>259</v>
      </c>
      <c r="B109" s="38" t="s">
        <v>660</v>
      </c>
      <c r="C109" s="28">
        <v>500</v>
      </c>
      <c r="D109" s="626">
        <v>1500</v>
      </c>
      <c r="E109" s="22"/>
      <c r="F109" s="346">
        <v>1780</v>
      </c>
      <c r="G109" s="210">
        <f t="shared" ref="G109:G117" si="77">SUM(C109:F109)</f>
        <v>3780</v>
      </c>
      <c r="H109" s="656"/>
      <c r="I109" s="656">
        <v>3780</v>
      </c>
      <c r="J109" s="656"/>
      <c r="K109" s="355"/>
      <c r="L109" s="189"/>
      <c r="M109" s="189"/>
      <c r="N109" s="189"/>
      <c r="O109" s="189"/>
      <c r="P109" s="189"/>
      <c r="AF109" s="246"/>
    </row>
    <row r="110" spans="1:41" ht="18.75" x14ac:dyDescent="0.3">
      <c r="A110" s="400"/>
      <c r="B110" s="38"/>
      <c r="C110" s="86"/>
      <c r="D110" s="806"/>
      <c r="E110" s="347"/>
      <c r="F110" s="346"/>
      <c r="G110" s="210">
        <f t="shared" si="77"/>
        <v>0</v>
      </c>
      <c r="H110" s="656"/>
      <c r="I110" s="656"/>
      <c r="J110" s="656"/>
      <c r="K110" s="355"/>
      <c r="L110" s="189"/>
      <c r="M110" s="189"/>
      <c r="N110" s="189"/>
      <c r="O110" s="189"/>
      <c r="P110" s="189"/>
      <c r="AF110" s="246"/>
    </row>
    <row r="111" spans="1:41" ht="18.75" x14ac:dyDescent="0.3">
      <c r="A111" s="1" t="s">
        <v>260</v>
      </c>
      <c r="B111" s="38" t="s">
        <v>661</v>
      </c>
      <c r="C111" s="28">
        <v>190</v>
      </c>
      <c r="D111" s="626"/>
      <c r="E111" s="22"/>
      <c r="F111" s="346">
        <v>1430</v>
      </c>
      <c r="G111" s="210">
        <f t="shared" si="77"/>
        <v>1620</v>
      </c>
      <c r="H111" s="656">
        <v>1620</v>
      </c>
      <c r="I111" s="656"/>
      <c r="J111" s="656"/>
      <c r="K111" s="835"/>
      <c r="L111" s="189"/>
      <c r="M111" s="189"/>
      <c r="N111" s="189"/>
      <c r="O111" s="189"/>
      <c r="P111" s="189"/>
      <c r="AF111" s="246"/>
    </row>
    <row r="112" spans="1:41" ht="18.75" x14ac:dyDescent="0.3">
      <c r="A112" s="1" t="s">
        <v>261</v>
      </c>
      <c r="B112" s="38" t="s">
        <v>482</v>
      </c>
      <c r="C112" s="28">
        <v>930</v>
      </c>
      <c r="D112" s="626"/>
      <c r="E112" s="22"/>
      <c r="F112" s="346"/>
      <c r="G112" s="210">
        <f t="shared" si="77"/>
        <v>930</v>
      </c>
      <c r="H112" s="656">
        <v>300</v>
      </c>
      <c r="I112" s="656"/>
      <c r="J112" s="656">
        <v>630</v>
      </c>
      <c r="K112" s="355"/>
      <c r="L112" s="189"/>
      <c r="M112" s="189"/>
      <c r="N112" s="189"/>
      <c r="O112" s="189"/>
      <c r="P112" s="189"/>
      <c r="AF112" s="246"/>
    </row>
    <row r="113" spans="1:32" ht="18.75" x14ac:dyDescent="0.3">
      <c r="A113" s="1" t="s">
        <v>262</v>
      </c>
      <c r="B113" s="38" t="s">
        <v>265</v>
      </c>
      <c r="C113" s="28"/>
      <c r="D113" s="626"/>
      <c r="E113" s="22"/>
      <c r="F113" s="346"/>
      <c r="G113" s="210">
        <f t="shared" si="77"/>
        <v>0</v>
      </c>
      <c r="H113" s="656"/>
      <c r="I113" s="656"/>
      <c r="J113" s="656"/>
      <c r="K113" s="355"/>
      <c r="L113" s="189"/>
      <c r="M113" s="189"/>
      <c r="N113" s="189"/>
      <c r="O113" s="189"/>
      <c r="P113" s="189"/>
      <c r="AF113" s="246"/>
    </row>
    <row r="114" spans="1:32" ht="18.75" x14ac:dyDescent="0.3">
      <c r="A114" s="1" t="s">
        <v>263</v>
      </c>
      <c r="B114" s="38" t="s">
        <v>314</v>
      </c>
      <c r="C114" s="28">
        <v>13052</v>
      </c>
      <c r="D114" s="626">
        <v>-600</v>
      </c>
      <c r="E114" s="22"/>
      <c r="F114" s="346">
        <v>-5200</v>
      </c>
      <c r="G114" s="210">
        <f t="shared" si="77"/>
        <v>7252</v>
      </c>
      <c r="H114" s="656">
        <v>205</v>
      </c>
      <c r="I114" s="656">
        <v>7047</v>
      </c>
      <c r="J114" s="656"/>
      <c r="K114" s="355"/>
      <c r="L114" s="189"/>
      <c r="M114" s="189"/>
      <c r="N114" s="189"/>
      <c r="O114" s="189"/>
      <c r="P114" s="189"/>
      <c r="S114" s="41"/>
      <c r="T114" s="41"/>
      <c r="U114" s="41"/>
      <c r="AF114" s="246"/>
    </row>
    <row r="115" spans="1:32" ht="18.75" x14ac:dyDescent="0.3">
      <c r="A115" s="1" t="s">
        <v>266</v>
      </c>
      <c r="B115" s="38" t="s">
        <v>662</v>
      </c>
      <c r="C115" s="28"/>
      <c r="D115" s="626"/>
      <c r="E115" s="22"/>
      <c r="F115" s="806"/>
      <c r="G115" s="210">
        <f t="shared" si="77"/>
        <v>0</v>
      </c>
      <c r="H115" s="656"/>
      <c r="I115" s="656"/>
      <c r="J115" s="656"/>
      <c r="K115" s="355"/>
      <c r="L115" s="189"/>
      <c r="M115" s="189"/>
      <c r="N115" s="189"/>
      <c r="O115" s="189"/>
      <c r="P115" s="189"/>
      <c r="S115" s="41"/>
      <c r="T115" s="41"/>
      <c r="U115" s="41"/>
      <c r="AF115" s="246"/>
    </row>
    <row r="116" spans="1:32" ht="18.75" x14ac:dyDescent="0.3">
      <c r="A116" s="1" t="s">
        <v>268</v>
      </c>
      <c r="B116" s="38" t="s">
        <v>269</v>
      </c>
      <c r="C116" s="28"/>
      <c r="D116" s="626"/>
      <c r="E116" s="22"/>
      <c r="F116" s="806">
        <v>290</v>
      </c>
      <c r="G116" s="210">
        <f t="shared" si="77"/>
        <v>290</v>
      </c>
      <c r="H116" s="656"/>
      <c r="I116" s="656">
        <v>290</v>
      </c>
      <c r="J116" s="656"/>
      <c r="K116" s="355"/>
      <c r="L116" s="189"/>
      <c r="M116" s="189"/>
      <c r="N116" s="189"/>
      <c r="O116" s="189"/>
      <c r="P116" s="189"/>
    </row>
    <row r="117" spans="1:32" ht="18.75" x14ac:dyDescent="0.3">
      <c r="A117" s="400" t="s">
        <v>601</v>
      </c>
      <c r="B117" s="38" t="s">
        <v>271</v>
      </c>
      <c r="C117" s="28"/>
      <c r="D117" s="626">
        <v>1012</v>
      </c>
      <c r="E117" s="22">
        <v>894</v>
      </c>
      <c r="F117" s="806">
        <v>200</v>
      </c>
      <c r="G117" s="210">
        <f t="shared" si="77"/>
        <v>2106</v>
      </c>
      <c r="H117" s="656"/>
      <c r="I117" s="656">
        <v>2106</v>
      </c>
      <c r="J117" s="656"/>
      <c r="K117" s="355"/>
      <c r="L117" s="189"/>
      <c r="M117" s="189"/>
      <c r="N117" s="189"/>
      <c r="O117" s="189"/>
      <c r="P117" s="189"/>
    </row>
    <row r="118" spans="1:32" ht="18.75" x14ac:dyDescent="0.3">
      <c r="A118" s="412" t="s">
        <v>256</v>
      </c>
      <c r="B118" s="314" t="s">
        <v>257</v>
      </c>
      <c r="C118" s="326">
        <f t="shared" ref="C118:H118" si="78">SUM(C108:C117)</f>
        <v>15572</v>
      </c>
      <c r="D118" s="813">
        <f t="shared" si="78"/>
        <v>1012</v>
      </c>
      <c r="E118" s="813">
        <f t="shared" si="78"/>
        <v>894</v>
      </c>
      <c r="F118" s="353">
        <f t="shared" si="78"/>
        <v>0</v>
      </c>
      <c r="G118" s="322">
        <f t="shared" si="78"/>
        <v>17478</v>
      </c>
      <c r="H118" s="655">
        <f t="shared" si="78"/>
        <v>2125</v>
      </c>
      <c r="I118" s="655">
        <f t="shared" ref="I118:J118" si="79">SUM(I108:I117)</f>
        <v>14723</v>
      </c>
      <c r="J118" s="655">
        <f t="shared" si="79"/>
        <v>630</v>
      </c>
      <c r="K118" s="355">
        <f>SUM(H118:J118)</f>
        <v>17478</v>
      </c>
      <c r="L118" s="189"/>
      <c r="M118" s="189"/>
      <c r="N118" s="189"/>
      <c r="O118" s="189"/>
      <c r="P118" s="189"/>
    </row>
    <row r="119" spans="1:32" ht="18.75" x14ac:dyDescent="0.3">
      <c r="A119" s="1" t="s">
        <v>272</v>
      </c>
      <c r="B119" s="35" t="s">
        <v>274</v>
      </c>
      <c r="C119" s="28">
        <v>52354</v>
      </c>
      <c r="D119" s="626">
        <v>3711</v>
      </c>
      <c r="E119" s="22"/>
      <c r="F119" s="346"/>
      <c r="G119" s="210">
        <f>SUM(C119:F119)</f>
        <v>56065</v>
      </c>
      <c r="H119" s="656"/>
      <c r="I119" s="656">
        <v>56065</v>
      </c>
      <c r="J119" s="656"/>
      <c r="K119" s="355"/>
      <c r="L119" s="189"/>
      <c r="M119" s="189"/>
      <c r="N119" s="189"/>
      <c r="O119" s="189"/>
      <c r="P119" s="189"/>
    </row>
    <row r="120" spans="1:32" ht="18.75" x14ac:dyDescent="0.3">
      <c r="A120" s="1" t="s">
        <v>273</v>
      </c>
      <c r="B120" s="35" t="s">
        <v>275</v>
      </c>
      <c r="C120" s="28"/>
      <c r="D120" s="626"/>
      <c r="E120" s="22"/>
      <c r="F120" s="250"/>
      <c r="G120" s="210">
        <f>SUM(C120:F120)</f>
        <v>0</v>
      </c>
      <c r="H120" s="656"/>
      <c r="I120" s="656"/>
      <c r="J120" s="656"/>
      <c r="K120" s="355"/>
      <c r="L120" s="189"/>
      <c r="M120" s="189"/>
      <c r="N120" s="189"/>
      <c r="O120" s="189"/>
      <c r="P120" s="189"/>
    </row>
    <row r="121" spans="1:32" ht="18.75" x14ac:dyDescent="0.3">
      <c r="A121" s="412" t="s">
        <v>276</v>
      </c>
      <c r="B121" s="314" t="s">
        <v>277</v>
      </c>
      <c r="C121" s="326">
        <f t="shared" ref="C121:H121" si="80">SUM(C119:C120)</f>
        <v>52354</v>
      </c>
      <c r="D121" s="813">
        <f t="shared" si="80"/>
        <v>3711</v>
      </c>
      <c r="E121" s="348">
        <f t="shared" si="80"/>
        <v>0</v>
      </c>
      <c r="F121" s="353">
        <f t="shared" si="80"/>
        <v>0</v>
      </c>
      <c r="G121" s="328">
        <f t="shared" si="80"/>
        <v>56065</v>
      </c>
      <c r="H121" s="662">
        <f t="shared" si="80"/>
        <v>0</v>
      </c>
      <c r="I121" s="662">
        <f t="shared" ref="I121:J121" si="81">SUM(I119:I120)</f>
        <v>56065</v>
      </c>
      <c r="J121" s="662">
        <f t="shared" si="81"/>
        <v>0</v>
      </c>
      <c r="K121" s="355">
        <f>SUM(H121:J121)</f>
        <v>56065</v>
      </c>
      <c r="L121" s="269"/>
      <c r="M121" s="269"/>
      <c r="N121" s="269"/>
      <c r="O121" s="269"/>
      <c r="P121" s="269"/>
    </row>
    <row r="122" spans="1:32" ht="18.75" x14ac:dyDescent="0.3">
      <c r="A122" s="1" t="s">
        <v>280</v>
      </c>
      <c r="B122" s="35" t="s">
        <v>821</v>
      </c>
      <c r="C122" s="28"/>
      <c r="D122" s="626"/>
      <c r="E122" s="22"/>
      <c r="F122" s="346"/>
      <c r="G122" s="210">
        <f>SUM(C122:F122)</f>
        <v>0</v>
      </c>
      <c r="H122" s="656"/>
      <c r="I122" s="656"/>
      <c r="J122" s="656"/>
      <c r="K122" s="355"/>
      <c r="L122" s="189"/>
      <c r="M122" s="189"/>
      <c r="N122" s="189"/>
      <c r="O122" s="189"/>
      <c r="P122" s="189"/>
    </row>
    <row r="123" spans="1:32" ht="18.75" x14ac:dyDescent="0.3">
      <c r="A123" s="1" t="s">
        <v>663</v>
      </c>
      <c r="B123" s="35" t="s">
        <v>822</v>
      </c>
      <c r="C123" s="28">
        <v>315</v>
      </c>
      <c r="D123" s="626"/>
      <c r="E123" s="22"/>
      <c r="F123" s="806">
        <v>-184</v>
      </c>
      <c r="G123" s="210">
        <f t="shared" ref="G123:G124" si="82">SUM(C123:F123)</f>
        <v>131</v>
      </c>
      <c r="H123" s="656"/>
      <c r="I123" s="656">
        <v>131</v>
      </c>
      <c r="J123" s="656"/>
      <c r="K123" s="355"/>
      <c r="L123" s="189"/>
      <c r="M123" s="189"/>
      <c r="N123" s="189"/>
      <c r="O123" s="189"/>
      <c r="P123" s="189"/>
    </row>
    <row r="124" spans="1:32" ht="18.75" x14ac:dyDescent="0.3">
      <c r="A124" s="1" t="s">
        <v>801</v>
      </c>
      <c r="B124" s="35" t="s">
        <v>281</v>
      </c>
      <c r="C124" s="28"/>
      <c r="D124" s="626"/>
      <c r="E124" s="22"/>
      <c r="F124" s="806">
        <v>184</v>
      </c>
      <c r="G124" s="210">
        <f t="shared" si="82"/>
        <v>184</v>
      </c>
      <c r="H124" s="656"/>
      <c r="I124" s="656">
        <v>184</v>
      </c>
      <c r="J124" s="656"/>
      <c r="K124" s="355"/>
      <c r="L124" s="189"/>
      <c r="M124" s="189"/>
      <c r="N124" s="189"/>
      <c r="O124" s="189"/>
      <c r="P124" s="189"/>
    </row>
    <row r="125" spans="1:32" ht="18.75" x14ac:dyDescent="0.3">
      <c r="A125" s="412" t="s">
        <v>282</v>
      </c>
      <c r="B125" s="314" t="s">
        <v>285</v>
      </c>
      <c r="C125" s="326">
        <f>SUM(C122:C124)</f>
        <v>315</v>
      </c>
      <c r="D125" s="813">
        <f>SUM(D122:D124)</f>
        <v>0</v>
      </c>
      <c r="E125" s="813">
        <f t="shared" ref="E125:F125" si="83">SUM(E122:E124)</f>
        <v>0</v>
      </c>
      <c r="F125" s="813">
        <f t="shared" si="83"/>
        <v>0</v>
      </c>
      <c r="G125" s="723">
        <f>SUM(G122:G124)</f>
        <v>315</v>
      </c>
      <c r="H125" s="662">
        <f t="shared" ref="H125" si="84">SUM(H122:H123)</f>
        <v>0</v>
      </c>
      <c r="I125" s="662">
        <f>SUM(I123:I124)</f>
        <v>315</v>
      </c>
      <c r="J125" s="662">
        <f t="shared" ref="J125" si="85">SUM(J122:J123)</f>
        <v>0</v>
      </c>
      <c r="K125" s="355">
        <f>SUM(H125:J125)</f>
        <v>315</v>
      </c>
      <c r="L125" s="269"/>
      <c r="M125" s="269"/>
      <c r="N125" s="269"/>
      <c r="O125" s="269"/>
      <c r="P125" s="269"/>
    </row>
    <row r="126" spans="1:32" ht="18.75" x14ac:dyDescent="0.3">
      <c r="A126" s="1" t="s">
        <v>286</v>
      </c>
      <c r="B126" s="35" t="s">
        <v>820</v>
      </c>
      <c r="C126" s="28"/>
      <c r="D126" s="626"/>
      <c r="E126" s="22"/>
      <c r="F126" s="346"/>
      <c r="G126" s="210">
        <f>SUM(C126:F126)</f>
        <v>0</v>
      </c>
      <c r="H126" s="656"/>
      <c r="I126" s="656"/>
      <c r="J126" s="656"/>
      <c r="K126" s="355"/>
      <c r="L126" s="189"/>
      <c r="M126" s="189"/>
      <c r="N126" s="189"/>
      <c r="O126" s="189"/>
      <c r="P126" s="189"/>
    </row>
    <row r="127" spans="1:32" ht="18.75" x14ac:dyDescent="0.3">
      <c r="A127" s="1" t="s">
        <v>288</v>
      </c>
      <c r="B127" s="35" t="s">
        <v>289</v>
      </c>
      <c r="C127" s="28"/>
      <c r="D127" s="626"/>
      <c r="E127" s="22"/>
      <c r="F127" s="346"/>
      <c r="G127" s="210">
        <f t="shared" ref="G127:G128" si="86">SUM(C127:F127)</f>
        <v>0</v>
      </c>
      <c r="H127" s="656"/>
      <c r="I127" s="656"/>
      <c r="J127" s="656"/>
      <c r="K127" s="355"/>
      <c r="L127" s="189"/>
      <c r="M127" s="189"/>
      <c r="N127" s="189"/>
      <c r="O127" s="189"/>
      <c r="P127" s="189"/>
    </row>
    <row r="128" spans="1:32" ht="18.75" x14ac:dyDescent="0.3">
      <c r="A128" s="1" t="s">
        <v>818</v>
      </c>
      <c r="B128" s="35" t="s">
        <v>819</v>
      </c>
      <c r="C128" s="28">
        <v>4250</v>
      </c>
      <c r="D128" s="626"/>
      <c r="E128" s="22">
        <v>14750</v>
      </c>
      <c r="F128" s="346"/>
      <c r="G128" s="210">
        <f t="shared" si="86"/>
        <v>19000</v>
      </c>
      <c r="H128" s="656"/>
      <c r="I128" s="656">
        <v>14750</v>
      </c>
      <c r="J128" s="656">
        <v>4250</v>
      </c>
      <c r="K128" s="355"/>
      <c r="L128" s="189"/>
      <c r="M128" s="189"/>
      <c r="N128" s="189"/>
      <c r="O128" s="189"/>
      <c r="P128" s="189"/>
    </row>
    <row r="129" spans="1:16" ht="18.75" x14ac:dyDescent="0.3">
      <c r="A129" s="412" t="s">
        <v>283</v>
      </c>
      <c r="B129" s="314" t="s">
        <v>284</v>
      </c>
      <c r="C129" s="326">
        <f>SUM(C126:C128)</f>
        <v>4250</v>
      </c>
      <c r="D129" s="813">
        <f>SUM(D126:D128)</f>
        <v>0</v>
      </c>
      <c r="E129" s="813">
        <f t="shared" ref="E129:F129" si="87">SUM(E126:E128)</f>
        <v>14750</v>
      </c>
      <c r="F129" s="813">
        <f t="shared" si="87"/>
        <v>0</v>
      </c>
      <c r="G129" s="328">
        <f>SUM(G126:G128)</f>
        <v>19000</v>
      </c>
      <c r="H129" s="662">
        <f t="shared" ref="H129" si="88">SUM(H126:H127)</f>
        <v>0</v>
      </c>
      <c r="I129" s="662">
        <f>SUM(I126:I128)</f>
        <v>14750</v>
      </c>
      <c r="J129" s="662">
        <f>SUM(J126:J128)</f>
        <v>4250</v>
      </c>
      <c r="K129" s="355">
        <f>SUM(H129:J129)</f>
        <v>19000</v>
      </c>
      <c r="L129" s="269"/>
      <c r="M129" s="269"/>
      <c r="N129" s="269"/>
      <c r="O129" s="269"/>
      <c r="P129" s="269"/>
    </row>
    <row r="130" spans="1:16" ht="19.5" x14ac:dyDescent="0.3">
      <c r="A130" s="424"/>
      <c r="B130" s="81" t="s">
        <v>32</v>
      </c>
      <c r="C130" s="829">
        <f t="shared" ref="C130:J130" si="89">SUM(C92,C99,C107,C118,C121,C125,C129)</f>
        <v>392609</v>
      </c>
      <c r="D130" s="829">
        <f t="shared" si="89"/>
        <v>132443</v>
      </c>
      <c r="E130" s="829">
        <f t="shared" si="89"/>
        <v>67828</v>
      </c>
      <c r="F130" s="829">
        <f t="shared" si="89"/>
        <v>0</v>
      </c>
      <c r="G130" s="832">
        <f t="shared" si="89"/>
        <v>592880</v>
      </c>
      <c r="H130" s="661">
        <f t="shared" si="89"/>
        <v>127044</v>
      </c>
      <c r="I130" s="661">
        <f t="shared" si="89"/>
        <v>398964</v>
      </c>
      <c r="J130" s="661">
        <f t="shared" si="89"/>
        <v>66872</v>
      </c>
      <c r="K130" s="355"/>
      <c r="L130" s="114"/>
      <c r="M130" s="114"/>
      <c r="N130" s="114"/>
      <c r="O130" s="114"/>
      <c r="P130" s="114"/>
    </row>
    <row r="131" spans="1:16" ht="18.75" x14ac:dyDescent="0.3">
      <c r="A131" s="4" t="s">
        <v>293</v>
      </c>
      <c r="B131" s="40" t="s">
        <v>292</v>
      </c>
      <c r="C131" s="10"/>
      <c r="D131" s="808"/>
      <c r="E131" s="93"/>
      <c r="F131" s="10"/>
      <c r="G131" s="210">
        <f>SUM(C131:F131)</f>
        <v>0</v>
      </c>
      <c r="H131" s="656"/>
      <c r="I131" s="656"/>
      <c r="J131" s="656"/>
      <c r="K131" s="355"/>
      <c r="L131" s="189"/>
      <c r="M131" s="189"/>
      <c r="N131" s="189"/>
      <c r="O131" s="189"/>
      <c r="P131" s="189"/>
    </row>
    <row r="132" spans="1:16" ht="18.75" x14ac:dyDescent="0.3">
      <c r="A132" s="4" t="s">
        <v>823</v>
      </c>
      <c r="B132" s="40" t="s">
        <v>644</v>
      </c>
      <c r="C132" s="10"/>
      <c r="D132" s="808"/>
      <c r="E132" s="808">
        <v>4442</v>
      </c>
      <c r="F132" s="10"/>
      <c r="G132" s="210">
        <f t="shared" ref="G132:G136" si="90">SUM(C132:F132)</f>
        <v>4442</v>
      </c>
      <c r="H132" s="656"/>
      <c r="I132" s="656"/>
      <c r="J132" s="656">
        <v>4442</v>
      </c>
      <c r="K132" s="355"/>
      <c r="L132" s="189"/>
      <c r="M132" s="189"/>
      <c r="N132" s="189"/>
      <c r="O132" s="189"/>
      <c r="P132" s="189"/>
    </row>
    <row r="133" spans="1:16" ht="18.75" x14ac:dyDescent="0.3">
      <c r="A133" s="4" t="s">
        <v>294</v>
      </c>
      <c r="B133" s="40" t="s">
        <v>844</v>
      </c>
      <c r="C133" s="636">
        <v>38807</v>
      </c>
      <c r="D133" s="812">
        <v>-5777</v>
      </c>
      <c r="E133" s="85">
        <v>-27546</v>
      </c>
      <c r="F133" s="253"/>
      <c r="G133" s="210">
        <f t="shared" si="90"/>
        <v>5484</v>
      </c>
      <c r="H133" s="656"/>
      <c r="I133" s="656"/>
      <c r="J133" s="656"/>
      <c r="K133" s="355"/>
      <c r="L133" s="189"/>
      <c r="M133" s="189"/>
      <c r="N133" s="189"/>
      <c r="O133" s="189"/>
      <c r="P133" s="189"/>
    </row>
    <row r="134" spans="1:16" ht="18.75" x14ac:dyDescent="0.3">
      <c r="A134" s="4"/>
      <c r="B134" s="40" t="s">
        <v>845</v>
      </c>
      <c r="C134" s="636"/>
      <c r="D134" s="812"/>
      <c r="E134" s="85">
        <v>27546</v>
      </c>
      <c r="F134" s="253"/>
      <c r="G134" s="210">
        <f t="shared" si="90"/>
        <v>27546</v>
      </c>
      <c r="H134" s="656"/>
      <c r="I134" s="656"/>
      <c r="J134" s="656"/>
      <c r="K134" s="355"/>
      <c r="L134" s="189"/>
      <c r="M134" s="189"/>
      <c r="N134" s="189"/>
      <c r="O134" s="189"/>
      <c r="P134" s="189"/>
    </row>
    <row r="135" spans="1:16" ht="18.75" x14ac:dyDescent="0.3">
      <c r="A135" s="4" t="s">
        <v>727</v>
      </c>
      <c r="B135" s="40" t="s">
        <v>665</v>
      </c>
      <c r="C135" s="28">
        <v>217800</v>
      </c>
      <c r="D135" s="626"/>
      <c r="E135" s="637"/>
      <c r="F135" s="10"/>
      <c r="G135" s="210">
        <f t="shared" si="90"/>
        <v>217800</v>
      </c>
      <c r="H135" s="656"/>
      <c r="I135" s="656"/>
      <c r="J135" s="656"/>
      <c r="K135" s="355"/>
      <c r="L135" s="189"/>
      <c r="M135" s="189"/>
      <c r="N135" s="189"/>
      <c r="O135" s="189"/>
      <c r="P135" s="189"/>
    </row>
    <row r="136" spans="1:16" ht="18.75" x14ac:dyDescent="0.3">
      <c r="A136" s="4" t="s">
        <v>297</v>
      </c>
      <c r="B136" s="40" t="s">
        <v>298</v>
      </c>
      <c r="C136" s="10"/>
      <c r="D136" s="808"/>
      <c r="E136" s="93"/>
      <c r="F136" s="10"/>
      <c r="G136" s="210">
        <f t="shared" si="90"/>
        <v>0</v>
      </c>
      <c r="H136" s="656"/>
      <c r="I136" s="656"/>
      <c r="J136" s="656"/>
      <c r="K136" s="355"/>
      <c r="L136" s="189"/>
      <c r="M136" s="189"/>
      <c r="N136" s="189"/>
      <c r="O136" s="189"/>
      <c r="P136" s="189"/>
    </row>
    <row r="137" spans="1:16" ht="21" thickBot="1" x14ac:dyDescent="0.35">
      <c r="A137" s="425"/>
      <c r="B137" s="426" t="s">
        <v>291</v>
      </c>
      <c r="C137" s="427">
        <f t="shared" ref="C137:H137" si="91">SUM(C130:C136)</f>
        <v>649216</v>
      </c>
      <c r="D137" s="427">
        <f t="shared" si="91"/>
        <v>126666</v>
      </c>
      <c r="E137" s="427">
        <f t="shared" si="91"/>
        <v>72270</v>
      </c>
      <c r="F137" s="427">
        <f t="shared" si="91"/>
        <v>0</v>
      </c>
      <c r="G137" s="831">
        <f t="shared" si="91"/>
        <v>848152</v>
      </c>
      <c r="H137" s="663">
        <f t="shared" si="91"/>
        <v>127044</v>
      </c>
      <c r="I137" s="663">
        <f t="shared" ref="I137:J137" si="92">SUM(I130:I136)</f>
        <v>398964</v>
      </c>
      <c r="J137" s="663">
        <f t="shared" si="92"/>
        <v>71314</v>
      </c>
      <c r="K137" s="355">
        <f>SUM(H137:J137)</f>
        <v>597322</v>
      </c>
      <c r="L137" s="189"/>
      <c r="M137" s="189"/>
      <c r="N137" s="189"/>
      <c r="O137" s="189"/>
      <c r="P137" s="189"/>
    </row>
    <row r="138" spans="1:16" ht="15" x14ac:dyDescent="0.2">
      <c r="C138" s="100"/>
      <c r="D138" s="100"/>
      <c r="E138" s="100"/>
      <c r="F138" s="100"/>
      <c r="K138" s="836"/>
      <c r="L138" s="270"/>
      <c r="M138" s="270"/>
      <c r="N138" s="270"/>
      <c r="O138" s="270"/>
      <c r="P138" s="270"/>
    </row>
    <row r="139" spans="1:16" ht="18.75" x14ac:dyDescent="0.3">
      <c r="A139" s="190"/>
      <c r="B139" s="191" t="s">
        <v>54</v>
      </c>
      <c r="C139" s="254"/>
      <c r="D139" s="254"/>
      <c r="E139" s="255"/>
      <c r="F139" s="254"/>
      <c r="G139" s="43"/>
      <c r="H139" s="670"/>
      <c r="I139" s="670"/>
      <c r="J139" s="670"/>
      <c r="K139" s="355"/>
      <c r="L139" s="189"/>
      <c r="M139" s="189"/>
      <c r="N139" s="189"/>
      <c r="O139" s="189"/>
      <c r="P139" s="189"/>
    </row>
    <row r="140" spans="1:16" x14ac:dyDescent="0.2">
      <c r="A140" s="56"/>
      <c r="B140" s="58"/>
      <c r="C140" s="60"/>
      <c r="D140" s="60"/>
      <c r="E140" s="59"/>
      <c r="F140" s="61">
        <v>0</v>
      </c>
      <c r="G140" s="62"/>
    </row>
    <row r="141" spans="1:16" x14ac:dyDescent="0.2">
      <c r="A141" s="56"/>
      <c r="B141" s="58"/>
      <c r="C141" s="62"/>
      <c r="D141" s="62"/>
      <c r="E141" s="63"/>
      <c r="F141" s="61"/>
      <c r="G141" s="62"/>
    </row>
    <row r="142" spans="1:16" x14ac:dyDescent="0.2">
      <c r="A142" s="56"/>
      <c r="B142" s="58"/>
      <c r="C142" s="62"/>
      <c r="D142" s="62"/>
      <c r="E142" s="58"/>
      <c r="F142" s="61"/>
      <c r="G142" s="62"/>
    </row>
    <row r="143" spans="1:16" x14ac:dyDescent="0.2">
      <c r="A143" s="56"/>
      <c r="B143" s="58"/>
      <c r="C143" s="62"/>
      <c r="D143" s="62"/>
      <c r="E143" s="58"/>
      <c r="F143" s="61"/>
      <c r="G143" s="62"/>
    </row>
    <row r="144" spans="1:16" x14ac:dyDescent="0.2">
      <c r="A144" s="56"/>
      <c r="B144" s="58"/>
      <c r="C144" s="62"/>
      <c r="D144" s="62"/>
      <c r="E144" s="58"/>
      <c r="F144" s="61"/>
      <c r="G144" s="62"/>
    </row>
    <row r="145" spans="1:10" x14ac:dyDescent="0.2">
      <c r="A145" s="56"/>
      <c r="B145" s="58"/>
      <c r="C145" s="62"/>
      <c r="D145" s="62"/>
      <c r="E145" s="58"/>
      <c r="F145" s="61"/>
      <c r="G145" s="62"/>
    </row>
    <row r="146" spans="1:10" x14ac:dyDescent="0.2">
      <c r="A146" s="56"/>
      <c r="B146" s="58"/>
      <c r="C146" s="62"/>
      <c r="D146" s="62"/>
      <c r="E146" s="58"/>
      <c r="F146" s="61"/>
      <c r="G146" s="62"/>
      <c r="H146"/>
      <c r="I146"/>
      <c r="J146"/>
    </row>
    <row r="147" spans="1:10" x14ac:dyDescent="0.2">
      <c r="A147" s="56"/>
      <c r="B147" s="58"/>
      <c r="C147" s="58"/>
      <c r="D147" s="58"/>
      <c r="E147" s="58"/>
      <c r="F147" s="61"/>
      <c r="G147" s="62"/>
      <c r="H147"/>
      <c r="I147"/>
      <c r="J147"/>
    </row>
    <row r="148" spans="1:10" x14ac:dyDescent="0.2">
      <c r="A148" s="56"/>
      <c r="B148" s="58"/>
      <c r="C148" s="62"/>
      <c r="D148" s="62"/>
      <c r="E148" s="63"/>
      <c r="F148" s="61"/>
      <c r="G148" s="62"/>
      <c r="H148"/>
      <c r="I148"/>
      <c r="J148"/>
    </row>
    <row r="149" spans="1:10" x14ac:dyDescent="0.2">
      <c r="A149" s="56"/>
      <c r="B149" s="58"/>
      <c r="C149" s="62"/>
      <c r="D149" s="62"/>
      <c r="E149" s="63"/>
      <c r="F149" s="61"/>
      <c r="G149" s="62"/>
      <c r="H149"/>
      <c r="I149"/>
      <c r="J149"/>
    </row>
    <row r="150" spans="1:10" x14ac:dyDescent="0.2">
      <c r="A150" s="56"/>
      <c r="B150" s="58"/>
      <c r="C150" s="62"/>
      <c r="D150" s="62"/>
      <c r="E150" s="63"/>
      <c r="F150" s="61"/>
      <c r="G150" s="62"/>
      <c r="H150"/>
      <c r="I150"/>
      <c r="J150"/>
    </row>
    <row r="151" spans="1:10" x14ac:dyDescent="0.2">
      <c r="A151" s="56"/>
      <c r="B151" s="58"/>
      <c r="C151" s="62"/>
      <c r="D151" s="62"/>
      <c r="E151" s="63"/>
      <c r="F151" s="61"/>
      <c r="G151" s="62"/>
      <c r="H151"/>
      <c r="I151"/>
      <c r="J151"/>
    </row>
    <row r="152" spans="1:10" x14ac:dyDescent="0.2">
      <c r="A152" s="56"/>
      <c r="B152" s="58"/>
      <c r="C152" s="58"/>
      <c r="D152" s="58"/>
      <c r="E152" s="58"/>
      <c r="F152" s="61"/>
      <c r="G152" s="62"/>
      <c r="H152"/>
      <c r="I152"/>
      <c r="J152"/>
    </row>
    <row r="153" spans="1:10" x14ac:dyDescent="0.2">
      <c r="A153" s="56"/>
      <c r="B153" s="58"/>
      <c r="C153" s="58"/>
      <c r="D153" s="58"/>
      <c r="E153" s="58"/>
      <c r="F153" s="61"/>
      <c r="G153" s="62"/>
      <c r="H153"/>
      <c r="I153"/>
      <c r="J153"/>
    </row>
    <row r="154" spans="1:10" x14ac:dyDescent="0.2">
      <c r="A154" s="56"/>
      <c r="B154" s="58"/>
      <c r="C154" s="58"/>
      <c r="D154" s="58"/>
      <c r="E154" s="58"/>
      <c r="F154" s="61"/>
      <c r="G154" s="62"/>
      <c r="H154"/>
      <c r="I154"/>
      <c r="J154"/>
    </row>
    <row r="155" spans="1:10" x14ac:dyDescent="0.2">
      <c r="A155" s="56"/>
      <c r="B155" s="58"/>
      <c r="C155" s="58"/>
      <c r="D155" s="58"/>
      <c r="E155" s="58"/>
      <c r="F155" s="61"/>
      <c r="G155" s="62"/>
      <c r="H155"/>
      <c r="I155"/>
      <c r="J155"/>
    </row>
    <row r="156" spans="1:10" x14ac:dyDescent="0.2">
      <c r="A156" s="56"/>
      <c r="B156" s="1001"/>
      <c r="C156" s="1001"/>
      <c r="D156" s="1001"/>
      <c r="E156" s="1001"/>
      <c r="F156" s="64"/>
      <c r="G156" s="61"/>
      <c r="H156"/>
      <c r="I156"/>
      <c r="J156"/>
    </row>
    <row r="157" spans="1:10" x14ac:dyDescent="0.2">
      <c r="A157" s="56"/>
      <c r="B157" s="57"/>
      <c r="C157" s="59"/>
      <c r="D157" s="59"/>
      <c r="E157" s="60"/>
      <c r="F157" s="61"/>
      <c r="G157" s="60"/>
      <c r="H157"/>
      <c r="I157"/>
      <c r="J157"/>
    </row>
    <row r="158" spans="1:10" x14ac:dyDescent="0.2">
      <c r="A158" s="56"/>
      <c r="B158" s="58"/>
      <c r="C158" s="60"/>
      <c r="D158" s="60"/>
      <c r="E158" s="60"/>
      <c r="F158" s="60"/>
      <c r="G158" s="62"/>
      <c r="H158"/>
      <c r="I158"/>
      <c r="J158"/>
    </row>
    <row r="159" spans="1:10" x14ac:dyDescent="0.2">
      <c r="A159" s="56"/>
      <c r="B159" s="58"/>
      <c r="C159" s="60"/>
      <c r="D159" s="60"/>
      <c r="E159" s="60"/>
      <c r="F159" s="61"/>
      <c r="G159" s="62"/>
      <c r="H159"/>
      <c r="I159"/>
      <c r="J159"/>
    </row>
    <row r="160" spans="1:10" x14ac:dyDescent="0.2">
      <c r="A160" s="56"/>
      <c r="B160" s="58"/>
      <c r="C160" s="60"/>
      <c r="D160" s="60"/>
      <c r="E160" s="59"/>
      <c r="F160" s="61"/>
      <c r="G160" s="62"/>
      <c r="H160"/>
      <c r="I160"/>
      <c r="J160"/>
    </row>
    <row r="161" spans="1:10" x14ac:dyDescent="0.2">
      <c r="A161" s="56"/>
      <c r="B161" s="58"/>
      <c r="C161" s="60"/>
      <c r="D161" s="60"/>
      <c r="E161" s="59"/>
      <c r="F161" s="61"/>
      <c r="G161" s="62"/>
      <c r="H161"/>
      <c r="I161"/>
      <c r="J161"/>
    </row>
    <row r="162" spans="1:10" x14ac:dyDescent="0.2">
      <c r="A162" s="56"/>
      <c r="B162" s="58"/>
      <c r="C162" s="60"/>
      <c r="D162" s="60"/>
      <c r="E162" s="59"/>
      <c r="F162" s="61"/>
      <c r="G162" s="62"/>
      <c r="H162"/>
      <c r="I162"/>
      <c r="J162"/>
    </row>
    <row r="163" spans="1:10" x14ac:dyDescent="0.2">
      <c r="A163" s="56"/>
      <c r="B163" s="58"/>
      <c r="C163" s="60"/>
      <c r="D163" s="60"/>
      <c r="E163" s="59"/>
      <c r="F163" s="61"/>
      <c r="G163" s="62"/>
      <c r="H163"/>
      <c r="I163"/>
      <c r="J163"/>
    </row>
    <row r="164" spans="1:10" x14ac:dyDescent="0.2">
      <c r="A164" s="56"/>
      <c r="B164" s="58"/>
      <c r="C164" s="62"/>
      <c r="D164" s="62"/>
      <c r="E164" s="58"/>
      <c r="F164" s="61"/>
      <c r="G164" s="62"/>
      <c r="H164"/>
      <c r="I164"/>
      <c r="J164"/>
    </row>
    <row r="165" spans="1:10" x14ac:dyDescent="0.2">
      <c r="A165" s="56"/>
      <c r="B165" s="58"/>
      <c r="C165" s="58"/>
      <c r="D165" s="58"/>
      <c r="E165" s="58"/>
      <c r="F165" s="61"/>
      <c r="G165" s="62"/>
      <c r="H165"/>
      <c r="I165"/>
      <c r="J165"/>
    </row>
    <row r="166" spans="1:10" x14ac:dyDescent="0.2">
      <c r="A166" s="56"/>
      <c r="B166" s="1001"/>
      <c r="C166" s="1001"/>
      <c r="D166" s="1001"/>
      <c r="E166" s="1001"/>
      <c r="F166" s="64"/>
      <c r="G166" s="61"/>
      <c r="H166"/>
      <c r="I166"/>
      <c r="J166"/>
    </row>
    <row r="167" spans="1:10" x14ac:dyDescent="0.2">
      <c r="A167" s="56"/>
      <c r="B167" s="57"/>
      <c r="C167" s="59"/>
      <c r="D167" s="59"/>
      <c r="E167" s="60"/>
      <c r="F167" s="61"/>
      <c r="G167" s="60"/>
      <c r="H167"/>
      <c r="I167"/>
      <c r="J167"/>
    </row>
    <row r="168" spans="1:10" x14ac:dyDescent="0.2">
      <c r="A168" s="56"/>
      <c r="B168" s="58"/>
      <c r="C168" s="60"/>
      <c r="D168" s="60"/>
      <c r="E168" s="60"/>
      <c r="F168" s="60"/>
      <c r="G168" s="62"/>
      <c r="H168"/>
      <c r="I168"/>
      <c r="J168"/>
    </row>
    <row r="169" spans="1:10" x14ac:dyDescent="0.2">
      <c r="A169" s="56"/>
      <c r="B169" s="58"/>
      <c r="C169" s="60"/>
      <c r="D169" s="60"/>
      <c r="E169" s="59"/>
      <c r="F169" s="61"/>
      <c r="G169" s="62"/>
      <c r="H169"/>
      <c r="I169"/>
      <c r="J169"/>
    </row>
    <row r="170" spans="1:10" x14ac:dyDescent="0.2">
      <c r="A170" s="56"/>
      <c r="B170" s="58"/>
      <c r="C170" s="60"/>
      <c r="D170" s="60"/>
      <c r="E170" s="59"/>
      <c r="F170" s="61"/>
      <c r="G170" s="62"/>
      <c r="H170"/>
      <c r="I170"/>
      <c r="J170"/>
    </row>
    <row r="171" spans="1:10" x14ac:dyDescent="0.2">
      <c r="A171" s="56"/>
      <c r="B171" s="58"/>
      <c r="C171" s="60"/>
      <c r="D171" s="60"/>
      <c r="E171" s="59"/>
      <c r="F171" s="61"/>
      <c r="G171" s="62"/>
      <c r="H171"/>
      <c r="I171"/>
      <c r="J171"/>
    </row>
    <row r="172" spans="1:10" x14ac:dyDescent="0.2">
      <c r="A172" s="56"/>
      <c r="B172" s="58"/>
      <c r="C172" s="60"/>
      <c r="D172" s="60"/>
      <c r="E172" s="59"/>
      <c r="F172" s="61"/>
      <c r="G172" s="62"/>
      <c r="H172"/>
      <c r="I172"/>
      <c r="J172"/>
    </row>
    <row r="173" spans="1:10" x14ac:dyDescent="0.2">
      <c r="A173" s="56"/>
      <c r="B173" s="58"/>
      <c r="C173" s="60"/>
      <c r="D173" s="60"/>
      <c r="E173" s="59"/>
      <c r="F173" s="61"/>
      <c r="G173" s="62"/>
      <c r="H173"/>
      <c r="I173"/>
      <c r="J173"/>
    </row>
    <row r="174" spans="1:10" x14ac:dyDescent="0.2">
      <c r="A174" s="56"/>
      <c r="B174" s="58"/>
      <c r="C174" s="62"/>
      <c r="D174" s="62"/>
      <c r="E174" s="58"/>
      <c r="F174" s="61"/>
      <c r="G174" s="62"/>
      <c r="H174"/>
      <c r="I174"/>
      <c r="J174"/>
    </row>
    <row r="175" spans="1:10" x14ac:dyDescent="0.2">
      <c r="A175" s="56"/>
      <c r="B175" s="58"/>
      <c r="C175" s="58"/>
      <c r="D175" s="58"/>
      <c r="E175" s="58"/>
      <c r="F175" s="61"/>
      <c r="G175" s="62"/>
      <c r="H175"/>
      <c r="I175"/>
      <c r="J175"/>
    </row>
    <row r="176" spans="1:10" x14ac:dyDescent="0.2">
      <c r="A176" s="56"/>
      <c r="B176" s="1001"/>
      <c r="C176" s="1001"/>
      <c r="D176" s="1001"/>
      <c r="E176" s="1001"/>
      <c r="F176" s="64"/>
      <c r="G176" s="61"/>
      <c r="H176"/>
      <c r="I176"/>
      <c r="J176"/>
    </row>
    <row r="177" spans="1:10" x14ac:dyDescent="0.2">
      <c r="A177" s="56"/>
      <c r="B177" s="57"/>
      <c r="C177" s="59"/>
      <c r="D177" s="59"/>
      <c r="E177" s="60"/>
      <c r="F177" s="61"/>
      <c r="G177" s="60"/>
      <c r="H177"/>
      <c r="I177"/>
      <c r="J177"/>
    </row>
    <row r="178" spans="1:10" x14ac:dyDescent="0.2">
      <c r="A178" s="56"/>
      <c r="B178" s="58"/>
      <c r="C178" s="60"/>
      <c r="D178" s="60"/>
      <c r="E178" s="60"/>
      <c r="F178" s="60"/>
      <c r="G178" s="62"/>
      <c r="H178"/>
      <c r="I178"/>
      <c r="J178"/>
    </row>
    <row r="179" spans="1:10" x14ac:dyDescent="0.2">
      <c r="A179" s="56"/>
      <c r="B179" s="58"/>
      <c r="C179" s="60"/>
      <c r="D179" s="60"/>
      <c r="E179" s="59"/>
      <c r="F179" s="61"/>
      <c r="G179" s="62"/>
      <c r="H179"/>
      <c r="I179"/>
      <c r="J179"/>
    </row>
    <row r="180" spans="1:10" x14ac:dyDescent="0.2">
      <c r="A180" s="56"/>
      <c r="B180" s="58"/>
      <c r="C180" s="60"/>
      <c r="D180" s="60"/>
      <c r="E180" s="59"/>
      <c r="F180" s="61"/>
      <c r="G180" s="62"/>
      <c r="H180"/>
      <c r="I180"/>
      <c r="J180"/>
    </row>
    <row r="181" spans="1:10" x14ac:dyDescent="0.2">
      <c r="A181" s="56"/>
      <c r="B181" s="58"/>
      <c r="C181" s="60"/>
      <c r="D181" s="60"/>
      <c r="E181" s="59"/>
      <c r="F181" s="61"/>
      <c r="G181" s="62"/>
      <c r="H181"/>
      <c r="I181"/>
      <c r="J181"/>
    </row>
    <row r="182" spans="1:10" x14ac:dyDescent="0.2">
      <c r="A182" s="56"/>
      <c r="B182" s="58"/>
      <c r="C182" s="60"/>
      <c r="D182" s="60"/>
      <c r="E182" s="59"/>
      <c r="F182" s="61"/>
      <c r="G182" s="62"/>
      <c r="H182"/>
      <c r="I182"/>
      <c r="J182"/>
    </row>
    <row r="183" spans="1:10" x14ac:dyDescent="0.2">
      <c r="A183" s="56"/>
      <c r="B183" s="58"/>
      <c r="C183" s="60"/>
      <c r="D183" s="60"/>
      <c r="E183" s="59"/>
      <c r="F183" s="61"/>
      <c r="G183" s="62"/>
      <c r="H183"/>
      <c r="I183"/>
      <c r="J183"/>
    </row>
    <row r="184" spans="1:10" x14ac:dyDescent="0.2">
      <c r="A184" s="56"/>
      <c r="B184" s="58"/>
      <c r="C184" s="62"/>
      <c r="D184" s="62"/>
      <c r="E184" s="58"/>
      <c r="F184" s="61"/>
      <c r="G184" s="62"/>
      <c r="H184"/>
      <c r="I184"/>
      <c r="J184"/>
    </row>
    <row r="185" spans="1:10" x14ac:dyDescent="0.2">
      <c r="A185" s="56"/>
      <c r="B185" s="58"/>
      <c r="C185" s="58"/>
      <c r="D185" s="58"/>
      <c r="E185" s="58"/>
      <c r="F185" s="61"/>
      <c r="G185" s="62"/>
      <c r="H185"/>
      <c r="I185"/>
      <c r="J185"/>
    </row>
    <row r="186" spans="1:10" x14ac:dyDescent="0.2">
      <c r="A186" s="56"/>
      <c r="B186" s="1001"/>
      <c r="C186" s="1001"/>
      <c r="D186" s="1001"/>
      <c r="E186" s="1001"/>
      <c r="F186" s="64"/>
      <c r="G186" s="61"/>
      <c r="H186"/>
      <c r="I186"/>
      <c r="J186"/>
    </row>
    <row r="187" spans="1:10" x14ac:dyDescent="0.2">
      <c r="A187" s="56"/>
      <c r="B187" s="57"/>
      <c r="C187" s="59"/>
      <c r="D187" s="59"/>
      <c r="E187" s="60"/>
      <c r="F187" s="61"/>
      <c r="G187" s="60"/>
      <c r="H187"/>
      <c r="I187"/>
      <c r="J187"/>
    </row>
    <row r="188" spans="1:10" x14ac:dyDescent="0.2">
      <c r="A188" s="56"/>
      <c r="B188" s="58"/>
      <c r="C188" s="60"/>
      <c r="D188" s="60"/>
      <c r="E188" s="60"/>
      <c r="F188" s="60"/>
      <c r="G188" s="62"/>
      <c r="H188"/>
      <c r="I188"/>
      <c r="J188"/>
    </row>
    <row r="189" spans="1:10" x14ac:dyDescent="0.2">
      <c r="A189" s="56"/>
      <c r="B189" s="58"/>
      <c r="C189" s="60"/>
      <c r="D189" s="60"/>
      <c r="E189" s="59"/>
      <c r="F189" s="61"/>
      <c r="G189" s="62"/>
      <c r="H189"/>
      <c r="I189"/>
      <c r="J189"/>
    </row>
    <row r="190" spans="1:10" x14ac:dyDescent="0.2">
      <c r="A190" s="56"/>
      <c r="B190" s="58"/>
      <c r="C190" s="60"/>
      <c r="D190" s="60"/>
      <c r="E190" s="59"/>
      <c r="F190" s="61"/>
      <c r="G190" s="62"/>
      <c r="H190"/>
      <c r="I190"/>
      <c r="J190"/>
    </row>
    <row r="191" spans="1:10" x14ac:dyDescent="0.2">
      <c r="A191" s="56"/>
      <c r="B191" s="58"/>
      <c r="C191" s="60"/>
      <c r="D191" s="60"/>
      <c r="E191" s="59"/>
      <c r="F191" s="61"/>
      <c r="G191" s="62"/>
      <c r="H191"/>
      <c r="I191"/>
      <c r="J191"/>
    </row>
    <row r="192" spans="1:10" x14ac:dyDescent="0.2">
      <c r="A192" s="56"/>
      <c r="B192" s="58"/>
      <c r="C192" s="60"/>
      <c r="D192" s="60"/>
      <c r="E192" s="59"/>
      <c r="F192" s="61"/>
      <c r="G192" s="62"/>
      <c r="H192"/>
      <c r="I192"/>
      <c r="J192"/>
    </row>
    <row r="193" spans="1:10" x14ac:dyDescent="0.2">
      <c r="A193" s="56"/>
      <c r="B193" s="58"/>
      <c r="C193" s="60"/>
      <c r="D193" s="60"/>
      <c r="E193" s="59"/>
      <c r="F193" s="61"/>
      <c r="G193" s="62"/>
      <c r="H193"/>
      <c r="I193"/>
      <c r="J193"/>
    </row>
    <row r="194" spans="1:10" x14ac:dyDescent="0.2">
      <c r="A194" s="56"/>
      <c r="B194" s="58"/>
      <c r="C194" s="62"/>
      <c r="D194" s="62"/>
      <c r="E194" s="58"/>
      <c r="F194" s="61"/>
      <c r="G194" s="62"/>
      <c r="H194"/>
      <c r="I194"/>
      <c r="J194"/>
    </row>
    <row r="195" spans="1:10" x14ac:dyDescent="0.2">
      <c r="A195" s="56"/>
      <c r="B195" s="58"/>
      <c r="C195" s="58"/>
      <c r="D195" s="58"/>
      <c r="E195" s="58"/>
      <c r="F195" s="61"/>
      <c r="G195" s="62"/>
      <c r="H195"/>
      <c r="I195"/>
      <c r="J195"/>
    </row>
    <row r="196" spans="1:10" x14ac:dyDescent="0.2">
      <c r="A196" s="56"/>
      <c r="B196" s="1001"/>
      <c r="C196" s="1001"/>
      <c r="D196" s="1001"/>
      <c r="E196" s="1001"/>
      <c r="F196" s="64"/>
      <c r="G196" s="61"/>
      <c r="H196"/>
      <c r="I196"/>
      <c r="J196"/>
    </row>
    <row r="197" spans="1:10" x14ac:dyDescent="0.2">
      <c r="A197" s="56"/>
      <c r="B197" s="56"/>
      <c r="C197" s="56"/>
      <c r="D197" s="56"/>
      <c r="E197" s="56"/>
      <c r="F197" s="56"/>
      <c r="G197" s="56"/>
      <c r="H197"/>
      <c r="I197"/>
      <c r="J197"/>
    </row>
    <row r="198" spans="1:10" x14ac:dyDescent="0.2">
      <c r="A198" s="56"/>
      <c r="B198" s="56"/>
      <c r="C198" s="56"/>
      <c r="D198" s="56"/>
      <c r="E198" s="56"/>
      <c r="F198" s="56"/>
      <c r="G198" s="56"/>
      <c r="H198"/>
      <c r="I198"/>
      <c r="J198"/>
    </row>
    <row r="199" spans="1:10" x14ac:dyDescent="0.2">
      <c r="A199" s="56"/>
      <c r="B199" s="56"/>
      <c r="C199" s="56"/>
      <c r="D199" s="56"/>
      <c r="E199" s="56"/>
      <c r="F199" s="56"/>
      <c r="G199" s="56"/>
      <c r="H199"/>
      <c r="I199"/>
      <c r="J199"/>
    </row>
    <row r="200" spans="1:10" x14ac:dyDescent="0.2">
      <c r="A200" s="56"/>
      <c r="B200" s="56"/>
      <c r="C200" s="56"/>
      <c r="D200" s="56"/>
      <c r="E200" s="56"/>
      <c r="F200" s="56"/>
      <c r="G200" s="56"/>
      <c r="H200"/>
      <c r="I200"/>
      <c r="J200"/>
    </row>
    <row r="201" spans="1:10" x14ac:dyDescent="0.2">
      <c r="A201" s="56"/>
      <c r="B201" s="56"/>
      <c r="C201" s="56"/>
      <c r="D201" s="56"/>
      <c r="E201" s="56"/>
      <c r="F201" s="56"/>
      <c r="G201" s="56"/>
      <c r="H201"/>
      <c r="I201"/>
      <c r="J201"/>
    </row>
    <row r="202" spans="1:10" x14ac:dyDescent="0.2">
      <c r="A202" s="56"/>
      <c r="B202" s="56"/>
      <c r="C202" s="56"/>
      <c r="D202" s="56"/>
      <c r="E202" s="56"/>
      <c r="F202" s="56"/>
      <c r="G202" s="56"/>
      <c r="H202"/>
      <c r="I202"/>
      <c r="J202"/>
    </row>
    <row r="203" spans="1:10" x14ac:dyDescent="0.2">
      <c r="A203" s="56"/>
      <c r="B203" s="56"/>
      <c r="C203" s="56"/>
      <c r="D203" s="56"/>
      <c r="E203" s="56"/>
      <c r="F203" s="56"/>
      <c r="G203" s="56"/>
      <c r="H203"/>
      <c r="I203"/>
      <c r="J203"/>
    </row>
    <row r="204" spans="1:10" x14ac:dyDescent="0.2">
      <c r="A204" s="56"/>
      <c r="B204" s="56"/>
      <c r="C204" s="56"/>
      <c r="D204" s="56"/>
      <c r="E204" s="56"/>
      <c r="F204" s="56"/>
      <c r="G204" s="56"/>
      <c r="H204"/>
      <c r="I204"/>
      <c r="J204"/>
    </row>
    <row r="205" spans="1:10" x14ac:dyDescent="0.2">
      <c r="A205" s="56"/>
      <c r="B205" s="56"/>
      <c r="C205" s="56"/>
      <c r="D205" s="56"/>
      <c r="E205" s="56"/>
      <c r="F205" s="56"/>
      <c r="G205" s="56"/>
      <c r="H205"/>
      <c r="I205"/>
      <c r="J205"/>
    </row>
    <row r="206" spans="1:10" x14ac:dyDescent="0.2">
      <c r="A206" s="56"/>
      <c r="B206" s="56"/>
      <c r="C206" s="56"/>
      <c r="D206" s="56"/>
      <c r="E206" s="56"/>
      <c r="F206" s="56"/>
      <c r="G206" s="56"/>
      <c r="H206"/>
      <c r="I206"/>
      <c r="J206"/>
    </row>
    <row r="207" spans="1:10" x14ac:dyDescent="0.2">
      <c r="A207" s="56"/>
      <c r="B207" s="56"/>
      <c r="C207" s="56"/>
      <c r="D207" s="56"/>
      <c r="E207" s="56"/>
      <c r="F207" s="56"/>
      <c r="G207" s="56"/>
      <c r="H207"/>
      <c r="I207"/>
      <c r="J207"/>
    </row>
  </sheetData>
  <mergeCells count="45">
    <mergeCell ref="H2:H3"/>
    <mergeCell ref="J2:J3"/>
    <mergeCell ref="AU59:AU62"/>
    <mergeCell ref="AE2:AE4"/>
    <mergeCell ref="AA2:AA4"/>
    <mergeCell ref="AB2:AB4"/>
    <mergeCell ref="AC2:AC4"/>
    <mergeCell ref="AM59:AM62"/>
    <mergeCell ref="AN59:AN62"/>
    <mergeCell ref="AO59:AO62"/>
    <mergeCell ref="AP59:AP62"/>
    <mergeCell ref="AT59:AT62"/>
    <mergeCell ref="Q1:Q4"/>
    <mergeCell ref="S2:S4"/>
    <mergeCell ref="AJ59:AJ62"/>
    <mergeCell ref="AK59:AK62"/>
    <mergeCell ref="AL59:AL62"/>
    <mergeCell ref="AF2:AF4"/>
    <mergeCell ref="AG2:AG4"/>
    <mergeCell ref="T2:T4"/>
    <mergeCell ref="U2:U4"/>
    <mergeCell ref="V2:V4"/>
    <mergeCell ref="W2:W4"/>
    <mergeCell ref="AD2:AD4"/>
    <mergeCell ref="X2:X4"/>
    <mergeCell ref="Y2:Y4"/>
    <mergeCell ref="Z2:Z4"/>
    <mergeCell ref="B186:E186"/>
    <mergeCell ref="B196:E196"/>
    <mergeCell ref="B166:E166"/>
    <mergeCell ref="B156:E156"/>
    <mergeCell ref="A1:A4"/>
    <mergeCell ref="C1:G2"/>
    <mergeCell ref="B176:E176"/>
    <mergeCell ref="A78:B78"/>
    <mergeCell ref="D3:F3"/>
    <mergeCell ref="T80:T82"/>
    <mergeCell ref="S80:S82"/>
    <mergeCell ref="AE80:AE82"/>
    <mergeCell ref="AF80:AF82"/>
    <mergeCell ref="Y80:Y82"/>
    <mergeCell ref="X80:X82"/>
    <mergeCell ref="W80:W82"/>
    <mergeCell ref="V80:V82"/>
    <mergeCell ref="U80:U82"/>
  </mergeCells>
  <phoneticPr fontId="3" type="noConversion"/>
  <pageMargins left="0.75" right="0.75" top="1" bottom="1" header="0.5" footer="0.5"/>
  <pageSetup paperSize="9" scale="43" orientation="portrait" r:id="rId1"/>
  <headerFooter alignWithMargins="0">
    <oddHeader>&amp;L&amp;"Times,Félkövér"&amp;14Rajka Község Önkormányzata
4. számú melléklet &amp;C&amp;"Times,Félkövér"&amp;14Önkormányzat
2015. év&amp;R&amp;"Times,Normál"&amp;12 4. számú melléklet
Adatok: e Ft-ban</oddHeader>
  </headerFooter>
  <rowBreaks count="1" manualBreakCount="1">
    <brk id="77" max="8" man="1"/>
  </rowBreaks>
  <colBreaks count="1" manualBreakCount="1">
    <brk id="12" max="12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8"/>
  <dimension ref="A1:Y140"/>
  <sheetViews>
    <sheetView view="pageBreakPreview" topLeftCell="A85" zoomScale="60" zoomScaleNormal="100" workbookViewId="0">
      <selection activeCell="H89" sqref="H89"/>
    </sheetView>
  </sheetViews>
  <sheetFormatPr defaultRowHeight="12.75" x14ac:dyDescent="0.2"/>
  <cols>
    <col min="1" max="1" width="6.28515625" style="667" customWidth="1"/>
    <col min="2" max="2" width="59.140625" customWidth="1"/>
    <col min="3" max="4" width="17.140625" customWidth="1"/>
    <col min="5" max="5" width="18.85546875" customWidth="1"/>
    <col min="6" max="6" width="16.140625" customWidth="1"/>
    <col min="7" max="7" width="20" customWidth="1"/>
    <col min="8" max="8" width="10.140625" style="667" customWidth="1"/>
    <col min="9" max="9" width="10.28515625" style="667" customWidth="1"/>
    <col min="10" max="10" width="11.85546875" style="667" customWidth="1"/>
    <col min="11" max="11" width="11.5703125" bestFit="1" customWidth="1"/>
    <col min="12" max="12" width="18.42578125" customWidth="1"/>
    <col min="13" max="13" width="13.7109375" customWidth="1"/>
    <col min="14" max="14" width="14.28515625" customWidth="1"/>
    <col min="15" max="15" width="14" customWidth="1"/>
    <col min="16" max="16" width="12.140625" customWidth="1"/>
    <col min="18" max="18" width="12.28515625" customWidth="1"/>
    <col min="22" max="22" width="18.85546875" customWidth="1"/>
    <col min="23" max="23" width="14" customWidth="1"/>
    <col min="25" max="25" width="11.7109375" customWidth="1"/>
  </cols>
  <sheetData>
    <row r="1" spans="1:25" ht="20.25" customHeight="1" x14ac:dyDescent="0.3">
      <c r="A1" s="1002" t="s">
        <v>200</v>
      </c>
      <c r="B1" s="399"/>
      <c r="C1" s="1005" t="s">
        <v>467</v>
      </c>
      <c r="D1" s="1006"/>
      <c r="E1" s="1006"/>
      <c r="F1" s="1006"/>
      <c r="G1" s="1007"/>
      <c r="H1" s="664" t="s">
        <v>52</v>
      </c>
      <c r="I1" s="664" t="s">
        <v>52</v>
      </c>
      <c r="J1" s="664" t="s">
        <v>52</v>
      </c>
      <c r="O1" s="1036" t="s">
        <v>547</v>
      </c>
      <c r="P1" s="1036"/>
      <c r="R1" s="457"/>
    </row>
    <row r="2" spans="1:25" ht="20.25" x14ac:dyDescent="0.3">
      <c r="A2" s="1003"/>
      <c r="B2" s="101" t="s">
        <v>341</v>
      </c>
      <c r="C2" s="1008"/>
      <c r="D2" s="1009"/>
      <c r="E2" s="1009"/>
      <c r="F2" s="1009"/>
      <c r="G2" s="1010"/>
      <c r="H2" s="1038" t="s">
        <v>728</v>
      </c>
      <c r="I2" s="761" t="s">
        <v>334</v>
      </c>
      <c r="J2" s="1039" t="s">
        <v>386</v>
      </c>
      <c r="L2" s="1037" t="s">
        <v>548</v>
      </c>
      <c r="M2" s="1037"/>
      <c r="N2" s="1037"/>
      <c r="O2" s="1037"/>
      <c r="P2" s="1037"/>
      <c r="R2" s="1034" t="s">
        <v>466</v>
      </c>
      <c r="S2" s="1034"/>
      <c r="T2" s="1034"/>
      <c r="U2" s="1034"/>
      <c r="V2" s="1034"/>
      <c r="W2" s="1034"/>
      <c r="X2" s="1034"/>
    </row>
    <row r="3" spans="1:25" ht="20.25" x14ac:dyDescent="0.3">
      <c r="A3" s="1003"/>
      <c r="B3" s="207"/>
      <c r="C3" s="578" t="s">
        <v>602</v>
      </c>
      <c r="D3" s="1013" t="s">
        <v>603</v>
      </c>
      <c r="E3" s="1014"/>
      <c r="F3" s="1015"/>
      <c r="G3" s="791" t="s">
        <v>605</v>
      </c>
      <c r="H3" s="1038"/>
      <c r="I3" s="761" t="s">
        <v>56</v>
      </c>
      <c r="J3" s="1039"/>
      <c r="L3" s="458" t="s">
        <v>22</v>
      </c>
      <c r="M3" s="456"/>
      <c r="N3" s="459"/>
      <c r="O3" s="460" t="s">
        <v>21</v>
      </c>
      <c r="P3" s="100"/>
      <c r="Q3" s="100"/>
      <c r="R3" s="25" t="s">
        <v>507</v>
      </c>
      <c r="W3" s="504"/>
      <c r="Y3" s="25"/>
    </row>
    <row r="4" spans="1:25" ht="21" thickBot="1" x14ac:dyDescent="0.35">
      <c r="A4" s="1035"/>
      <c r="B4" s="801"/>
      <c r="C4" s="802" t="s">
        <v>606</v>
      </c>
      <c r="D4" s="802" t="s">
        <v>798</v>
      </c>
      <c r="E4" s="802" t="s">
        <v>859</v>
      </c>
      <c r="F4" s="802" t="s">
        <v>641</v>
      </c>
      <c r="G4" s="803" t="s">
        <v>606</v>
      </c>
      <c r="H4" s="804" t="s">
        <v>57</v>
      </c>
      <c r="I4" s="805" t="s">
        <v>57</v>
      </c>
      <c r="J4" s="804" t="s">
        <v>57</v>
      </c>
      <c r="L4" s="456" t="s">
        <v>508</v>
      </c>
      <c r="M4" s="461"/>
      <c r="N4" s="461"/>
      <c r="O4" s="462">
        <f t="shared" ref="O4:O9" si="0">SUM(M4:N4)</f>
        <v>0</v>
      </c>
      <c r="P4" s="100"/>
      <c r="Q4" s="100"/>
      <c r="W4" s="367" t="s">
        <v>509</v>
      </c>
      <c r="X4" s="491"/>
      <c r="Y4" s="491"/>
    </row>
    <row r="5" spans="1:25" ht="18.75" x14ac:dyDescent="0.3">
      <c r="A5" s="816" t="s">
        <v>60</v>
      </c>
      <c r="B5" s="795" t="s">
        <v>61</v>
      </c>
      <c r="C5" s="796">
        <v>32767</v>
      </c>
      <c r="D5" s="797">
        <v>-759</v>
      </c>
      <c r="E5" s="798"/>
      <c r="F5" s="798">
        <v>-2221</v>
      </c>
      <c r="G5" s="799">
        <f>SUM(C5:F5)</f>
        <v>29787</v>
      </c>
      <c r="H5" s="800">
        <f>SUM(G5*0.6)</f>
        <v>17872.2</v>
      </c>
      <c r="I5" s="800"/>
      <c r="J5" s="800">
        <f>SUM(G5*0.4)</f>
        <v>11914.800000000001</v>
      </c>
      <c r="L5" s="456" t="s">
        <v>40</v>
      </c>
      <c r="M5" s="463"/>
      <c r="N5" s="461"/>
      <c r="O5" s="462">
        <f t="shared" si="0"/>
        <v>0</v>
      </c>
      <c r="P5" s="100"/>
      <c r="Q5" s="100"/>
      <c r="R5" s="24" t="s">
        <v>510</v>
      </c>
      <c r="S5" s="464"/>
      <c r="T5" s="24" t="s">
        <v>34</v>
      </c>
      <c r="U5" s="24" t="s">
        <v>511</v>
      </c>
      <c r="V5" s="465"/>
      <c r="W5" s="465"/>
      <c r="Y5" s="465"/>
    </row>
    <row r="6" spans="1:25" ht="18.75" x14ac:dyDescent="0.3">
      <c r="A6" s="422" t="s">
        <v>62</v>
      </c>
      <c r="B6" s="35" t="s">
        <v>63</v>
      </c>
      <c r="C6" s="625"/>
      <c r="D6" s="633">
        <v>519</v>
      </c>
      <c r="E6" s="638"/>
      <c r="F6" s="638">
        <v>117</v>
      </c>
      <c r="G6" s="799">
        <f t="shared" ref="G6:G15" si="1">SUM(C6:F6)</f>
        <v>636</v>
      </c>
      <c r="H6" s="431">
        <f t="shared" ref="H6:H15" si="2">SUM(G6*0.6)</f>
        <v>381.59999999999997</v>
      </c>
      <c r="I6" s="431"/>
      <c r="J6" s="431">
        <f t="shared" ref="J6:J15" si="3">SUM(G6*0.4)</f>
        <v>254.4</v>
      </c>
      <c r="L6" s="456" t="s">
        <v>512</v>
      </c>
      <c r="M6" s="463"/>
      <c r="N6" s="461"/>
      <c r="O6" s="462">
        <f t="shared" si="0"/>
        <v>0</v>
      </c>
      <c r="P6" s="100"/>
      <c r="Q6" s="100"/>
      <c r="R6" s="24" t="s">
        <v>513</v>
      </c>
      <c r="S6" s="464"/>
      <c r="T6" s="24" t="s">
        <v>34</v>
      </c>
      <c r="U6" s="24"/>
      <c r="V6" s="465"/>
      <c r="W6" s="464">
        <v>0</v>
      </c>
      <c r="Y6" s="227"/>
    </row>
    <row r="7" spans="1:25" ht="18.75" x14ac:dyDescent="0.3">
      <c r="A7" s="422" t="s">
        <v>64</v>
      </c>
      <c r="B7" s="35" t="s">
        <v>65</v>
      </c>
      <c r="C7" s="625"/>
      <c r="D7" s="633">
        <v>772</v>
      </c>
      <c r="E7" s="638"/>
      <c r="F7" s="638">
        <v>1513</v>
      </c>
      <c r="G7" s="799">
        <f t="shared" si="1"/>
        <v>2285</v>
      </c>
      <c r="H7" s="431">
        <f t="shared" si="2"/>
        <v>1371</v>
      </c>
      <c r="I7" s="431"/>
      <c r="J7" s="431">
        <f t="shared" si="3"/>
        <v>914</v>
      </c>
      <c r="L7" s="456" t="s">
        <v>514</v>
      </c>
      <c r="M7" s="463"/>
      <c r="N7" s="461"/>
      <c r="O7" s="462">
        <f t="shared" si="0"/>
        <v>0</v>
      </c>
      <c r="P7" s="100"/>
      <c r="Q7" s="100"/>
      <c r="R7" s="24"/>
      <c r="S7" s="465"/>
      <c r="T7" s="24" t="s">
        <v>34</v>
      </c>
      <c r="U7" s="24" t="s">
        <v>515</v>
      </c>
      <c r="V7" s="465"/>
      <c r="W7" s="464">
        <v>0</v>
      </c>
      <c r="Y7" s="464"/>
    </row>
    <row r="8" spans="1:25" ht="18.75" x14ac:dyDescent="0.3">
      <c r="A8" s="422" t="s">
        <v>66</v>
      </c>
      <c r="B8" s="35" t="s">
        <v>67</v>
      </c>
      <c r="C8" s="625"/>
      <c r="D8" s="633"/>
      <c r="E8" s="638"/>
      <c r="F8" s="638"/>
      <c r="G8" s="799">
        <f t="shared" si="1"/>
        <v>0</v>
      </c>
      <c r="H8" s="431">
        <f t="shared" si="2"/>
        <v>0</v>
      </c>
      <c r="I8" s="431"/>
      <c r="J8" s="431">
        <f t="shared" si="3"/>
        <v>0</v>
      </c>
      <c r="L8" s="456" t="s">
        <v>516</v>
      </c>
      <c r="M8" s="463"/>
      <c r="N8" s="461"/>
      <c r="O8" s="462">
        <f t="shared" si="0"/>
        <v>0</v>
      </c>
      <c r="P8" s="100"/>
      <c r="Q8" s="100"/>
      <c r="R8" s="24"/>
      <c r="S8" s="465"/>
      <c r="T8" s="24"/>
      <c r="U8" s="25" t="s">
        <v>517</v>
      </c>
      <c r="V8" s="465"/>
      <c r="W8" s="465">
        <f>SUM(W5:W7)</f>
        <v>0</v>
      </c>
      <c r="Y8" s="465"/>
    </row>
    <row r="9" spans="1:25" ht="18.75" x14ac:dyDescent="0.3">
      <c r="A9" s="422" t="s">
        <v>68</v>
      </c>
      <c r="B9" s="35" t="s">
        <v>69</v>
      </c>
      <c r="C9" s="625">
        <v>1267</v>
      </c>
      <c r="D9" s="633"/>
      <c r="E9" s="638"/>
      <c r="F9" s="638"/>
      <c r="G9" s="799">
        <f t="shared" si="1"/>
        <v>1267</v>
      </c>
      <c r="H9" s="431">
        <f t="shared" si="2"/>
        <v>760.19999999999993</v>
      </c>
      <c r="I9" s="431"/>
      <c r="J9" s="431">
        <f t="shared" si="3"/>
        <v>506.8</v>
      </c>
      <c r="L9" s="456" t="s">
        <v>7</v>
      </c>
      <c r="M9" s="466">
        <f>SUM(M4:M8)</f>
        <v>0</v>
      </c>
      <c r="N9" s="463"/>
      <c r="O9" s="462">
        <f t="shared" si="0"/>
        <v>0</v>
      </c>
      <c r="P9" s="100"/>
      <c r="Q9" s="100"/>
    </row>
    <row r="10" spans="1:25" ht="18.75" x14ac:dyDescent="0.3">
      <c r="A10" s="422" t="s">
        <v>70</v>
      </c>
      <c r="B10" s="35" t="s">
        <v>71</v>
      </c>
      <c r="C10" s="625">
        <v>2004</v>
      </c>
      <c r="D10" s="633">
        <v>1000</v>
      </c>
      <c r="E10" s="638"/>
      <c r="F10" s="638">
        <v>289</v>
      </c>
      <c r="G10" s="799">
        <f t="shared" si="1"/>
        <v>3293</v>
      </c>
      <c r="H10" s="431">
        <f t="shared" si="2"/>
        <v>1975.8</v>
      </c>
      <c r="I10" s="431"/>
      <c r="J10" s="431">
        <f t="shared" si="3"/>
        <v>1317.2</v>
      </c>
      <c r="L10" s="456" t="s">
        <v>19</v>
      </c>
      <c r="M10" s="466">
        <f>SUM(M5:M9)</f>
        <v>0</v>
      </c>
      <c r="N10" s="466">
        <f>SUM(N4:N9)</f>
        <v>0</v>
      </c>
      <c r="O10" s="461">
        <f t="shared" ref="O10" si="4">SUM(M10:N10)</f>
        <v>0</v>
      </c>
      <c r="P10" s="100"/>
      <c r="Q10" s="100"/>
      <c r="Y10" s="464"/>
    </row>
    <row r="11" spans="1:25" ht="18.75" x14ac:dyDescent="0.3">
      <c r="A11" s="422" t="s">
        <v>72</v>
      </c>
      <c r="B11" s="35" t="s">
        <v>73</v>
      </c>
      <c r="C11" s="625"/>
      <c r="D11" s="633">
        <v>30</v>
      </c>
      <c r="E11" s="638"/>
      <c r="F11" s="638"/>
      <c r="G11" s="799">
        <f t="shared" si="1"/>
        <v>30</v>
      </c>
      <c r="H11" s="431">
        <f t="shared" si="2"/>
        <v>18</v>
      </c>
      <c r="I11" s="431"/>
      <c r="J11" s="431">
        <f t="shared" si="3"/>
        <v>12</v>
      </c>
      <c r="L11" s="456" t="s">
        <v>518</v>
      </c>
      <c r="M11" s="459"/>
      <c r="N11" s="456"/>
      <c r="O11" s="461"/>
      <c r="P11" s="100"/>
      <c r="Q11" s="100"/>
      <c r="R11" s="492" t="s">
        <v>519</v>
      </c>
      <c r="S11" s="492"/>
      <c r="T11" s="492"/>
      <c r="U11" s="492"/>
      <c r="V11" s="492"/>
      <c r="W11" s="464" t="e">
        <f>SUM(W8/S7*S6)</f>
        <v>#DIV/0!</v>
      </c>
      <c r="Y11" s="227"/>
    </row>
    <row r="12" spans="1:25" ht="18.75" x14ac:dyDescent="0.3">
      <c r="A12" s="422" t="s">
        <v>74</v>
      </c>
      <c r="B12" s="35" t="s">
        <v>75</v>
      </c>
      <c r="C12" s="625">
        <v>248</v>
      </c>
      <c r="D12" s="633"/>
      <c r="E12" s="638"/>
      <c r="F12" s="638"/>
      <c r="G12" s="799">
        <f t="shared" si="1"/>
        <v>248</v>
      </c>
      <c r="H12" s="431">
        <f t="shared" si="2"/>
        <v>148.79999999999998</v>
      </c>
      <c r="I12" s="431"/>
      <c r="J12" s="431">
        <f t="shared" si="3"/>
        <v>99.2</v>
      </c>
      <c r="L12" s="456" t="s">
        <v>520</v>
      </c>
      <c r="M12" s="100"/>
      <c r="N12" s="100"/>
      <c r="O12" s="467"/>
      <c r="P12" s="100"/>
      <c r="Q12" s="100"/>
      <c r="T12" s="226" t="s">
        <v>63</v>
      </c>
      <c r="U12" s="226"/>
      <c r="V12" s="468"/>
      <c r="W12" s="468">
        <v>0</v>
      </c>
      <c r="Y12" s="227"/>
    </row>
    <row r="13" spans="1:25" ht="18.75" x14ac:dyDescent="0.3">
      <c r="A13" s="422" t="s">
        <v>76</v>
      </c>
      <c r="B13" s="35" t="s">
        <v>77</v>
      </c>
      <c r="C13" s="625">
        <v>2222</v>
      </c>
      <c r="D13" s="633"/>
      <c r="E13" s="638"/>
      <c r="F13" s="638">
        <v>232</v>
      </c>
      <c r="G13" s="799">
        <f t="shared" si="1"/>
        <v>2454</v>
      </c>
      <c r="H13" s="431">
        <f t="shared" si="2"/>
        <v>1472.3999999999999</v>
      </c>
      <c r="I13" s="431"/>
      <c r="J13" s="431">
        <f t="shared" si="3"/>
        <v>981.6</v>
      </c>
      <c r="L13" s="493" t="s">
        <v>521</v>
      </c>
      <c r="M13" s="493"/>
      <c r="N13" s="493"/>
      <c r="O13" s="469">
        <f>SUM(O10:O12)</f>
        <v>0</v>
      </c>
      <c r="P13" s="100"/>
      <c r="Q13" s="100"/>
      <c r="T13" s="226" t="s">
        <v>522</v>
      </c>
      <c r="U13" s="226"/>
      <c r="V13" s="226"/>
      <c r="W13" s="470">
        <v>0</v>
      </c>
      <c r="Y13" s="227"/>
    </row>
    <row r="14" spans="1:25" ht="18.75" x14ac:dyDescent="0.3">
      <c r="A14" s="422" t="s">
        <v>666</v>
      </c>
      <c r="B14" s="35" t="s">
        <v>667</v>
      </c>
      <c r="C14" s="625">
        <v>150</v>
      </c>
      <c r="D14" s="633"/>
      <c r="E14" s="638"/>
      <c r="F14" s="638"/>
      <c r="G14" s="799">
        <f t="shared" si="1"/>
        <v>150</v>
      </c>
      <c r="H14" s="431">
        <f t="shared" si="2"/>
        <v>90</v>
      </c>
      <c r="I14" s="431"/>
      <c r="J14" s="431">
        <f t="shared" si="3"/>
        <v>60</v>
      </c>
      <c r="L14" s="493"/>
      <c r="M14" s="493"/>
      <c r="N14" s="493"/>
      <c r="O14" s="469"/>
      <c r="P14" s="100"/>
      <c r="Q14" s="100"/>
      <c r="T14" s="226"/>
      <c r="U14" s="226"/>
      <c r="V14" s="226"/>
      <c r="W14" s="470"/>
      <c r="Y14" s="227"/>
    </row>
    <row r="15" spans="1:25" ht="18.75" x14ac:dyDescent="0.3">
      <c r="A15" s="422" t="s">
        <v>78</v>
      </c>
      <c r="B15" s="35" t="s">
        <v>112</v>
      </c>
      <c r="C15" s="625">
        <v>100</v>
      </c>
      <c r="D15" s="633">
        <v>1829</v>
      </c>
      <c r="E15" s="638">
        <v>139</v>
      </c>
      <c r="F15" s="638">
        <v>7</v>
      </c>
      <c r="G15" s="799">
        <f t="shared" si="1"/>
        <v>2075</v>
      </c>
      <c r="H15" s="431">
        <f t="shared" si="2"/>
        <v>1245</v>
      </c>
      <c r="I15" s="431"/>
      <c r="J15" s="431">
        <f t="shared" si="3"/>
        <v>830</v>
      </c>
      <c r="L15" s="100"/>
      <c r="M15" s="471"/>
      <c r="N15" s="456"/>
      <c r="O15" s="456"/>
      <c r="P15" s="100"/>
      <c r="Q15" s="100"/>
      <c r="T15" s="226" t="s">
        <v>534</v>
      </c>
      <c r="U15" s="226"/>
      <c r="V15" s="226"/>
      <c r="W15" s="470"/>
      <c r="Y15" s="26"/>
    </row>
    <row r="16" spans="1:25" ht="18.75" x14ac:dyDescent="0.3">
      <c r="A16" s="817" t="s">
        <v>85</v>
      </c>
      <c r="B16" s="80" t="s">
        <v>84</v>
      </c>
      <c r="C16" s="211">
        <f t="shared" ref="C16:H16" si="5">SUM(C5:C15)</f>
        <v>38758</v>
      </c>
      <c r="D16" s="211">
        <f t="shared" si="5"/>
        <v>3391</v>
      </c>
      <c r="E16" s="333">
        <f t="shared" si="5"/>
        <v>139</v>
      </c>
      <c r="F16" s="330">
        <f t="shared" si="5"/>
        <v>-63</v>
      </c>
      <c r="G16" s="213">
        <f t="shared" si="5"/>
        <v>42225</v>
      </c>
      <c r="H16" s="650">
        <f t="shared" si="5"/>
        <v>25335</v>
      </c>
      <c r="I16" s="650">
        <f t="shared" ref="I16:J16" si="6">SUM(I5:I15)</f>
        <v>0</v>
      </c>
      <c r="J16" s="650">
        <f t="shared" si="6"/>
        <v>16890</v>
      </c>
      <c r="L16" s="100"/>
      <c r="M16" s="459"/>
      <c r="N16" s="456"/>
      <c r="O16" s="456"/>
      <c r="P16" s="100"/>
      <c r="Q16" s="100"/>
      <c r="T16" s="226"/>
      <c r="Y16" s="490"/>
    </row>
    <row r="17" spans="1:23" ht="18.75" x14ac:dyDescent="0.3">
      <c r="A17" s="422" t="s">
        <v>79</v>
      </c>
      <c r="B17" s="35" t="s">
        <v>82</v>
      </c>
      <c r="C17" s="625"/>
      <c r="D17" s="633"/>
      <c r="E17" s="629"/>
      <c r="F17" s="629"/>
      <c r="G17" s="799">
        <f>SUM(C17:F17)</f>
        <v>0</v>
      </c>
      <c r="H17" s="431"/>
      <c r="I17" s="431"/>
      <c r="J17" s="431">
        <f>SUM(G17*0.4)</f>
        <v>0</v>
      </c>
      <c r="L17" s="456"/>
      <c r="M17" s="459"/>
      <c r="N17" s="456"/>
      <c r="O17" s="456"/>
      <c r="P17" s="100"/>
      <c r="Q17" s="100"/>
      <c r="T17" s="494" t="s">
        <v>523</v>
      </c>
      <c r="U17" s="494"/>
      <c r="V17" s="226"/>
      <c r="W17" s="468" t="e">
        <f>SUM(W11:W15)</f>
        <v>#DIV/0!</v>
      </c>
    </row>
    <row r="18" spans="1:23" ht="18.75" x14ac:dyDescent="0.3">
      <c r="A18" s="422" t="s">
        <v>80</v>
      </c>
      <c r="B18" s="35" t="s">
        <v>83</v>
      </c>
      <c r="C18" s="625"/>
      <c r="D18" s="633">
        <v>20</v>
      </c>
      <c r="E18" s="629"/>
      <c r="F18" s="629">
        <v>33</v>
      </c>
      <c r="G18" s="799">
        <f t="shared" ref="G18:G19" si="7">SUM(C18:F18)</f>
        <v>53</v>
      </c>
      <c r="H18" s="431">
        <f>SUM(G18*0.6)</f>
        <v>31.799999999999997</v>
      </c>
      <c r="I18" s="431"/>
      <c r="J18" s="431">
        <f t="shared" ref="J18:J19" si="8">SUM(G18*0.4)</f>
        <v>21.200000000000003</v>
      </c>
      <c r="L18" s="100"/>
      <c r="M18" s="472"/>
      <c r="N18" s="100"/>
      <c r="O18" s="100"/>
      <c r="P18" s="100"/>
      <c r="Q18" s="100"/>
      <c r="T18" s="225"/>
      <c r="U18" s="225"/>
      <c r="V18" s="225"/>
      <c r="W18" s="464"/>
    </row>
    <row r="19" spans="1:23" ht="18.75" x14ac:dyDescent="0.3">
      <c r="A19" s="422" t="s">
        <v>81</v>
      </c>
      <c r="B19" s="35" t="s">
        <v>502</v>
      </c>
      <c r="C19" s="625">
        <v>130</v>
      </c>
      <c r="D19" s="633">
        <v>-20</v>
      </c>
      <c r="E19" s="625"/>
      <c r="F19" s="625">
        <v>30</v>
      </c>
      <c r="G19" s="799">
        <f t="shared" si="7"/>
        <v>140</v>
      </c>
      <c r="H19" s="431">
        <f>SUM(G19*0.6)</f>
        <v>84</v>
      </c>
      <c r="I19" s="431"/>
      <c r="J19" s="431">
        <f t="shared" si="8"/>
        <v>56</v>
      </c>
      <c r="L19" s="458" t="s">
        <v>524</v>
      </c>
      <c r="M19" s="472"/>
      <c r="N19" s="100"/>
      <c r="O19" s="100"/>
      <c r="P19" s="100"/>
      <c r="Q19" s="100"/>
      <c r="R19" s="225"/>
      <c r="S19" s="225"/>
      <c r="T19" s="473"/>
      <c r="U19" s="474"/>
      <c r="V19" s="473"/>
      <c r="W19" s="475"/>
    </row>
    <row r="20" spans="1:23" ht="18.75" x14ac:dyDescent="0.3">
      <c r="A20" s="817" t="s">
        <v>86</v>
      </c>
      <c r="B20" s="80" t="s">
        <v>27</v>
      </c>
      <c r="C20" s="211">
        <f t="shared" ref="C20:H20" si="9">SUM(C17:C19)</f>
        <v>130</v>
      </c>
      <c r="D20" s="211">
        <f t="shared" si="9"/>
        <v>0</v>
      </c>
      <c r="E20" s="333">
        <f t="shared" si="9"/>
        <v>0</v>
      </c>
      <c r="F20" s="330">
        <f t="shared" si="9"/>
        <v>63</v>
      </c>
      <c r="G20" s="213">
        <f t="shared" si="9"/>
        <v>193</v>
      </c>
      <c r="H20" s="652">
        <f t="shared" si="9"/>
        <v>115.8</v>
      </c>
      <c r="I20" s="652">
        <f t="shared" ref="I20:J20" si="10">SUM(I17:I19)</f>
        <v>0</v>
      </c>
      <c r="J20" s="652">
        <f t="shared" si="10"/>
        <v>77.2</v>
      </c>
      <c r="L20" s="456" t="s">
        <v>525</v>
      </c>
      <c r="M20" s="459"/>
      <c r="N20" s="460" t="s">
        <v>34</v>
      </c>
      <c r="O20" s="100"/>
      <c r="P20" s="100"/>
      <c r="Q20" s="100"/>
    </row>
    <row r="21" spans="1:23" ht="18.75" x14ac:dyDescent="0.3">
      <c r="A21" s="818" t="s">
        <v>87</v>
      </c>
      <c r="B21" s="314" t="s">
        <v>94</v>
      </c>
      <c r="C21" s="315">
        <f t="shared" ref="C21:H21" si="11">SUM(C16,C20)</f>
        <v>38888</v>
      </c>
      <c r="D21" s="315">
        <f t="shared" si="11"/>
        <v>3391</v>
      </c>
      <c r="E21" s="316">
        <f t="shared" si="11"/>
        <v>139</v>
      </c>
      <c r="F21" s="315">
        <f t="shared" si="11"/>
        <v>0</v>
      </c>
      <c r="G21" s="317">
        <f t="shared" si="11"/>
        <v>42418</v>
      </c>
      <c r="H21" s="654">
        <f t="shared" si="11"/>
        <v>25450.799999999999</v>
      </c>
      <c r="I21" s="654">
        <f t="shared" ref="I21:J21" si="12">SUM(I16,I20)</f>
        <v>0</v>
      </c>
      <c r="J21" s="654">
        <f t="shared" si="12"/>
        <v>16967.2</v>
      </c>
      <c r="K21" s="42"/>
      <c r="L21" s="456" t="s">
        <v>526</v>
      </c>
      <c r="M21" s="459"/>
      <c r="N21" s="460" t="s">
        <v>34</v>
      </c>
      <c r="O21" s="100"/>
      <c r="P21" s="100"/>
      <c r="Q21" s="100"/>
    </row>
    <row r="22" spans="1:23" ht="18.75" x14ac:dyDescent="0.3">
      <c r="A22" s="422" t="s">
        <v>88</v>
      </c>
      <c r="B22" s="38" t="s">
        <v>28</v>
      </c>
      <c r="C22" s="625">
        <v>9838</v>
      </c>
      <c r="D22" s="633">
        <v>469</v>
      </c>
      <c r="E22" s="638">
        <v>38</v>
      </c>
      <c r="F22" s="638">
        <v>-37</v>
      </c>
      <c r="G22" s="799">
        <f>SUM(C22:F22)</f>
        <v>10308</v>
      </c>
      <c r="H22" s="431">
        <f>SUM(G22*0.6)</f>
        <v>6184.8</v>
      </c>
      <c r="I22" s="431"/>
      <c r="J22" s="431">
        <f>SUM(G22*0.4)</f>
        <v>4123.2</v>
      </c>
      <c r="L22" s="100"/>
      <c r="M22" s="476">
        <f>SUM(M20:M21)</f>
        <v>0</v>
      </c>
      <c r="N22" s="460" t="s">
        <v>34</v>
      </c>
      <c r="O22" s="100"/>
      <c r="P22" s="100"/>
      <c r="Q22" s="100"/>
    </row>
    <row r="23" spans="1:23" ht="18.75" x14ac:dyDescent="0.3">
      <c r="A23" s="422" t="s">
        <v>89</v>
      </c>
      <c r="B23" s="38" t="s">
        <v>29</v>
      </c>
      <c r="C23" s="625">
        <v>121</v>
      </c>
      <c r="D23" s="633">
        <v>500</v>
      </c>
      <c r="E23" s="638"/>
      <c r="F23" s="319">
        <v>26</v>
      </c>
      <c r="G23" s="799">
        <f t="shared" ref="G23:G25" si="13">SUM(C23:F23)</f>
        <v>647</v>
      </c>
      <c r="H23" s="431">
        <f t="shared" ref="H23:H25" si="14">SUM(G23*0.6)</f>
        <v>388.2</v>
      </c>
      <c r="I23" s="431"/>
      <c r="J23" s="431">
        <f t="shared" ref="J23:J25" si="15">SUM(G23*0.4)</f>
        <v>258.8</v>
      </c>
      <c r="L23" s="100"/>
      <c r="M23" s="472"/>
      <c r="N23" s="100"/>
      <c r="O23" s="100"/>
      <c r="P23" s="100"/>
      <c r="Q23" s="100"/>
    </row>
    <row r="24" spans="1:23" ht="19.5" thickBot="1" x14ac:dyDescent="0.35">
      <c r="A24" s="422" t="s">
        <v>90</v>
      </c>
      <c r="B24" s="38" t="s">
        <v>23</v>
      </c>
      <c r="C24" s="208"/>
      <c r="D24" s="780"/>
      <c r="E24" s="332"/>
      <c r="F24" s="319">
        <v>4</v>
      </c>
      <c r="G24" s="799">
        <f t="shared" si="13"/>
        <v>4</v>
      </c>
      <c r="H24" s="431">
        <f t="shared" si="14"/>
        <v>2.4</v>
      </c>
      <c r="I24" s="431"/>
      <c r="J24" s="431">
        <f t="shared" si="15"/>
        <v>1.6</v>
      </c>
      <c r="L24" s="100"/>
      <c r="M24" s="472"/>
      <c r="N24" s="100"/>
      <c r="O24" s="100"/>
      <c r="P24" s="100"/>
      <c r="Q24" s="100"/>
    </row>
    <row r="25" spans="1:23" ht="19.5" thickBot="1" x14ac:dyDescent="0.35">
      <c r="A25" s="422" t="s">
        <v>91</v>
      </c>
      <c r="B25" s="38" t="s">
        <v>26</v>
      </c>
      <c r="C25" s="208">
        <v>663</v>
      </c>
      <c r="D25" s="780"/>
      <c r="E25" s="332"/>
      <c r="F25" s="319">
        <v>7</v>
      </c>
      <c r="G25" s="799">
        <f t="shared" si="13"/>
        <v>670</v>
      </c>
      <c r="H25" s="431">
        <f t="shared" si="14"/>
        <v>402</v>
      </c>
      <c r="I25" s="431"/>
      <c r="J25" s="431">
        <f t="shared" si="15"/>
        <v>268</v>
      </c>
      <c r="L25" s="477" t="s">
        <v>527</v>
      </c>
      <c r="M25" s="478"/>
      <c r="N25" s="479"/>
      <c r="O25" s="479"/>
      <c r="P25" s="480" t="e">
        <f>SUM(O13/M22*1000)</f>
        <v>#DIV/0!</v>
      </c>
      <c r="Q25" s="481" t="s">
        <v>528</v>
      </c>
    </row>
    <row r="26" spans="1:23" ht="18.75" x14ac:dyDescent="0.3">
      <c r="A26" s="818" t="s">
        <v>92</v>
      </c>
      <c r="B26" s="318" t="s">
        <v>93</v>
      </c>
      <c r="C26" s="316">
        <f t="shared" ref="C26:H26" si="16">SUM(C22:C25)</f>
        <v>10622</v>
      </c>
      <c r="D26" s="316">
        <f t="shared" si="16"/>
        <v>969</v>
      </c>
      <c r="E26" s="334">
        <f t="shared" si="16"/>
        <v>38</v>
      </c>
      <c r="F26" s="331">
        <f t="shared" si="16"/>
        <v>0</v>
      </c>
      <c r="G26" s="317">
        <f t="shared" si="16"/>
        <v>11629</v>
      </c>
      <c r="H26" s="654">
        <f t="shared" si="16"/>
        <v>6977.4</v>
      </c>
      <c r="I26" s="654">
        <f t="shared" ref="I26:J26" si="17">SUM(I22:I25)</f>
        <v>0</v>
      </c>
      <c r="J26" s="654">
        <f t="shared" si="17"/>
        <v>4651.6000000000004</v>
      </c>
      <c r="K26" s="42"/>
      <c r="L26" s="482"/>
      <c r="M26" s="483"/>
      <c r="N26" s="482"/>
      <c r="O26" s="482"/>
      <c r="P26" s="484"/>
      <c r="Q26" s="482"/>
    </row>
    <row r="27" spans="1:23" ht="18.75" x14ac:dyDescent="0.3">
      <c r="A27" s="422" t="s">
        <v>96</v>
      </c>
      <c r="B27" s="38" t="s">
        <v>38</v>
      </c>
      <c r="C27" s="208">
        <v>10</v>
      </c>
      <c r="D27" s="780"/>
      <c r="E27" s="208"/>
      <c r="F27" s="208"/>
      <c r="G27" s="799">
        <f>SUM(C27:F27)</f>
        <v>10</v>
      </c>
      <c r="H27" s="431">
        <f>SUM(G27*0.6)</f>
        <v>6</v>
      </c>
      <c r="I27" s="431"/>
      <c r="J27" s="431">
        <f>SUM(G27*0.4)</f>
        <v>4</v>
      </c>
      <c r="L27" s="482" t="s">
        <v>529</v>
      </c>
      <c r="M27" s="483"/>
      <c r="N27" s="482"/>
      <c r="O27" s="482"/>
      <c r="P27" s="467" t="e">
        <f>SUM(P25*M21/1000)</f>
        <v>#DIV/0!</v>
      </c>
      <c r="Q27" s="482" t="s">
        <v>509</v>
      </c>
    </row>
    <row r="28" spans="1:23" ht="18.75" x14ac:dyDescent="0.3">
      <c r="A28" s="422" t="s">
        <v>97</v>
      </c>
      <c r="B28" s="35" t="s">
        <v>98</v>
      </c>
      <c r="C28" s="208">
        <v>280</v>
      </c>
      <c r="D28" s="780"/>
      <c r="E28" s="332"/>
      <c r="F28" s="319">
        <v>-160</v>
      </c>
      <c r="G28" s="799">
        <f>SUM(C28:F28)</f>
        <v>120</v>
      </c>
      <c r="H28" s="431">
        <f>SUM(G28*0.6)</f>
        <v>72</v>
      </c>
      <c r="I28" s="431"/>
      <c r="J28" s="431">
        <f>SUM(G28*0.4)</f>
        <v>48</v>
      </c>
      <c r="L28" s="482" t="s">
        <v>530</v>
      </c>
      <c r="M28" s="485"/>
      <c r="N28" s="482"/>
      <c r="O28" s="482"/>
      <c r="P28" s="467"/>
      <c r="Q28" s="482" t="s">
        <v>509</v>
      </c>
    </row>
    <row r="29" spans="1:23" ht="15.75" x14ac:dyDescent="0.25">
      <c r="A29" s="819" t="s">
        <v>99</v>
      </c>
      <c r="B29" s="39" t="s">
        <v>100</v>
      </c>
      <c r="C29" s="209">
        <f t="shared" ref="C29:H29" si="18">SUM(C27:C28)</f>
        <v>290</v>
      </c>
      <c r="D29" s="783">
        <f t="shared" si="18"/>
        <v>0</v>
      </c>
      <c r="E29" s="319">
        <f t="shared" si="18"/>
        <v>0</v>
      </c>
      <c r="F29" s="332">
        <f t="shared" si="18"/>
        <v>-160</v>
      </c>
      <c r="G29" s="212">
        <f t="shared" si="18"/>
        <v>130</v>
      </c>
      <c r="H29" s="651">
        <f t="shared" si="18"/>
        <v>78</v>
      </c>
      <c r="I29" s="651">
        <f t="shared" ref="I29:J29" si="19">SUM(I27:I28)</f>
        <v>0</v>
      </c>
      <c r="J29" s="651">
        <f t="shared" si="19"/>
        <v>52</v>
      </c>
      <c r="L29" s="482" t="s">
        <v>63</v>
      </c>
      <c r="M29" s="483"/>
      <c r="N29" s="482"/>
      <c r="O29" s="482"/>
      <c r="P29" s="467"/>
      <c r="Q29" s="482" t="s">
        <v>509</v>
      </c>
    </row>
    <row r="30" spans="1:23" ht="18.75" x14ac:dyDescent="0.3">
      <c r="A30" s="422" t="s">
        <v>104</v>
      </c>
      <c r="B30" s="35" t="s">
        <v>24</v>
      </c>
      <c r="C30" s="208"/>
      <c r="D30" s="780"/>
      <c r="E30" s="338"/>
      <c r="F30" s="208"/>
      <c r="G30" s="799">
        <f>SUM(C30:F30)</f>
        <v>0</v>
      </c>
      <c r="H30" s="431">
        <f>SUM(G30*0.6)</f>
        <v>0</v>
      </c>
      <c r="I30" s="431">
        <f t="shared" ref="I30:I34" si="20">SUM(H30*0.4)</f>
        <v>0</v>
      </c>
      <c r="J30" s="431">
        <f>SUM(G30*0.4)</f>
        <v>0</v>
      </c>
      <c r="L30" s="482"/>
      <c r="M30" s="483"/>
      <c r="N30" s="482"/>
      <c r="O30" s="482"/>
      <c r="P30" s="486" t="e">
        <f>SUM(P27:P29)</f>
        <v>#DIV/0!</v>
      </c>
      <c r="Q30" s="482" t="s">
        <v>509</v>
      </c>
    </row>
    <row r="31" spans="1:23" ht="18.75" x14ac:dyDescent="0.3">
      <c r="A31" s="422" t="s">
        <v>105</v>
      </c>
      <c r="B31" s="35" t="s">
        <v>101</v>
      </c>
      <c r="C31" s="208">
        <v>1000</v>
      </c>
      <c r="D31" s="780"/>
      <c r="E31" s="332"/>
      <c r="F31" s="319">
        <v>-200</v>
      </c>
      <c r="G31" s="799">
        <f t="shared" ref="G31:G35" si="21">SUM(C31:F31)</f>
        <v>800</v>
      </c>
      <c r="H31" s="431">
        <f t="shared" ref="H31:H35" si="22">SUM(G31*0.6)</f>
        <v>480</v>
      </c>
      <c r="I31" s="431"/>
      <c r="J31" s="431">
        <f t="shared" ref="J31:J35" si="23">SUM(G31*0.4)</f>
        <v>320</v>
      </c>
      <c r="L31" s="482" t="s">
        <v>531</v>
      </c>
      <c r="M31" s="483"/>
      <c r="N31" s="482"/>
      <c r="O31" s="482"/>
      <c r="P31" s="467"/>
      <c r="Q31" s="482" t="s">
        <v>509</v>
      </c>
    </row>
    <row r="32" spans="1:23" ht="18.75" x14ac:dyDescent="0.3">
      <c r="A32" s="422" t="s">
        <v>106</v>
      </c>
      <c r="B32" s="35" t="s">
        <v>102</v>
      </c>
      <c r="C32" s="208"/>
      <c r="D32" s="780"/>
      <c r="E32" s="332"/>
      <c r="F32" s="319"/>
      <c r="G32" s="799">
        <f t="shared" si="21"/>
        <v>0</v>
      </c>
      <c r="H32" s="431">
        <f t="shared" si="22"/>
        <v>0</v>
      </c>
      <c r="I32" s="431">
        <f t="shared" si="20"/>
        <v>0</v>
      </c>
      <c r="J32" s="431">
        <f t="shared" si="23"/>
        <v>0</v>
      </c>
      <c r="L32" s="482"/>
      <c r="M32" s="483"/>
      <c r="N32" s="482"/>
      <c r="O32" s="482"/>
      <c r="P32" s="469" t="e">
        <f>SUM(P30:P31)</f>
        <v>#DIV/0!</v>
      </c>
      <c r="Q32" s="482" t="s">
        <v>509</v>
      </c>
    </row>
    <row r="33" spans="1:17" ht="18.75" x14ac:dyDescent="0.3">
      <c r="A33" s="422" t="s">
        <v>107</v>
      </c>
      <c r="B33" s="35" t="s">
        <v>25</v>
      </c>
      <c r="C33" s="208"/>
      <c r="D33" s="780"/>
      <c r="E33" s="332"/>
      <c r="F33" s="319"/>
      <c r="G33" s="799">
        <f t="shared" si="21"/>
        <v>0</v>
      </c>
      <c r="H33" s="431">
        <f t="shared" si="22"/>
        <v>0</v>
      </c>
      <c r="I33" s="431">
        <f t="shared" si="20"/>
        <v>0</v>
      </c>
      <c r="J33" s="431">
        <f t="shared" si="23"/>
        <v>0</v>
      </c>
      <c r="L33" s="482" t="s">
        <v>532</v>
      </c>
      <c r="M33" s="483"/>
      <c r="N33" s="482"/>
      <c r="O33" s="482"/>
      <c r="P33" s="467"/>
      <c r="Q33" s="482" t="s">
        <v>509</v>
      </c>
    </row>
    <row r="34" spans="1:17" ht="18.75" x14ac:dyDescent="0.3">
      <c r="A34" s="422" t="s">
        <v>108</v>
      </c>
      <c r="B34" s="38" t="s">
        <v>30</v>
      </c>
      <c r="C34" s="208"/>
      <c r="D34" s="780"/>
      <c r="E34" s="332"/>
      <c r="F34" s="319"/>
      <c r="G34" s="799">
        <f t="shared" si="21"/>
        <v>0</v>
      </c>
      <c r="H34" s="431">
        <f t="shared" si="22"/>
        <v>0</v>
      </c>
      <c r="I34" s="431">
        <f t="shared" si="20"/>
        <v>0</v>
      </c>
      <c r="J34" s="431">
        <f t="shared" si="23"/>
        <v>0</v>
      </c>
      <c r="L34" s="495"/>
      <c r="M34" s="495"/>
      <c r="N34" s="487" t="s">
        <v>533</v>
      </c>
      <c r="O34" s="488"/>
      <c r="P34" s="489" t="e">
        <f>SUM(P32,-P33)</f>
        <v>#DIV/0!</v>
      </c>
      <c r="Q34" s="488" t="s">
        <v>509</v>
      </c>
    </row>
    <row r="35" spans="1:17" ht="18.75" x14ac:dyDescent="0.3">
      <c r="A35" s="422" t="s">
        <v>109</v>
      </c>
      <c r="B35" s="35" t="s">
        <v>668</v>
      </c>
      <c r="C35" s="208">
        <v>950</v>
      </c>
      <c r="D35" s="780"/>
      <c r="E35" s="332"/>
      <c r="F35" s="319"/>
      <c r="G35" s="799">
        <f t="shared" si="21"/>
        <v>950</v>
      </c>
      <c r="H35" s="431">
        <f t="shared" si="22"/>
        <v>570</v>
      </c>
      <c r="I35" s="431"/>
      <c r="J35" s="431">
        <f t="shared" si="23"/>
        <v>380</v>
      </c>
    </row>
    <row r="36" spans="1:17" ht="15.75" x14ac:dyDescent="0.25">
      <c r="A36" s="422" t="s">
        <v>110</v>
      </c>
      <c r="B36" s="37" t="s">
        <v>111</v>
      </c>
      <c r="C36" s="209">
        <f t="shared" ref="C36:H36" si="24">SUM(C30:C35)</f>
        <v>1950</v>
      </c>
      <c r="D36" s="783">
        <f t="shared" si="24"/>
        <v>0</v>
      </c>
      <c r="E36" s="319">
        <f t="shared" si="24"/>
        <v>0</v>
      </c>
      <c r="F36" s="332">
        <f t="shared" si="24"/>
        <v>-200</v>
      </c>
      <c r="G36" s="212">
        <f t="shared" si="24"/>
        <v>1750</v>
      </c>
      <c r="H36" s="651">
        <f t="shared" si="24"/>
        <v>1050</v>
      </c>
      <c r="I36" s="651">
        <f t="shared" ref="I36:J36" si="25">SUM(I30:I35)</f>
        <v>0</v>
      </c>
      <c r="J36" s="651">
        <f t="shared" si="25"/>
        <v>700</v>
      </c>
    </row>
    <row r="37" spans="1:17" ht="18.75" x14ac:dyDescent="0.3">
      <c r="A37" s="817" t="s">
        <v>95</v>
      </c>
      <c r="B37" s="80" t="s">
        <v>113</v>
      </c>
      <c r="C37" s="214">
        <f t="shared" ref="C37:H37" si="26">SUM(C36,C29)</f>
        <v>2240</v>
      </c>
      <c r="D37" s="214">
        <f t="shared" si="26"/>
        <v>0</v>
      </c>
      <c r="E37" s="339">
        <f t="shared" si="26"/>
        <v>0</v>
      </c>
      <c r="F37" s="214">
        <f t="shared" si="26"/>
        <v>-360</v>
      </c>
      <c r="G37" s="213">
        <f t="shared" si="26"/>
        <v>1880</v>
      </c>
      <c r="H37" s="650">
        <f t="shared" si="26"/>
        <v>1128</v>
      </c>
      <c r="I37" s="650">
        <f t="shared" ref="I37:J37" si="27">SUM(I36,I29)</f>
        <v>0</v>
      </c>
      <c r="J37" s="650">
        <f t="shared" si="27"/>
        <v>752</v>
      </c>
      <c r="M37" s="321" t="s">
        <v>487</v>
      </c>
      <c r="N37" s="321" t="s">
        <v>564</v>
      </c>
    </row>
    <row r="38" spans="1:17" ht="18.75" x14ac:dyDescent="0.3">
      <c r="A38" s="422" t="s">
        <v>114</v>
      </c>
      <c r="B38" s="35" t="s">
        <v>115</v>
      </c>
      <c r="C38" s="208">
        <v>706</v>
      </c>
      <c r="D38" s="780"/>
      <c r="E38" s="332"/>
      <c r="F38" s="319">
        <v>617</v>
      </c>
      <c r="G38" s="799">
        <f>SUM(C38:F38)</f>
        <v>1323</v>
      </c>
      <c r="H38" s="431">
        <f>SUM(G38*0.6)</f>
        <v>793.8</v>
      </c>
      <c r="I38" s="431"/>
      <c r="J38" s="431">
        <f>SUM(G38*0.4)</f>
        <v>529.20000000000005</v>
      </c>
    </row>
    <row r="39" spans="1:17" ht="18.75" x14ac:dyDescent="0.3">
      <c r="A39" s="422" t="s">
        <v>116</v>
      </c>
      <c r="B39" s="35" t="s">
        <v>342</v>
      </c>
      <c r="C39" s="208">
        <v>860</v>
      </c>
      <c r="D39" s="780"/>
      <c r="E39" s="332"/>
      <c r="F39" s="319">
        <v>53</v>
      </c>
      <c r="G39" s="799">
        <f>SUM(C39:F39)</f>
        <v>913</v>
      </c>
      <c r="H39" s="431">
        <f>SUM(G39*0.6)</f>
        <v>547.79999999999995</v>
      </c>
      <c r="I39" s="431"/>
      <c r="J39" s="431">
        <f>SUM(G39*0.4)</f>
        <v>365.20000000000005</v>
      </c>
      <c r="L39" s="354" t="s">
        <v>391</v>
      </c>
      <c r="M39" s="363"/>
      <c r="N39" s="363"/>
    </row>
    <row r="40" spans="1:17" ht="18.75" x14ac:dyDescent="0.3">
      <c r="A40" s="817" t="s">
        <v>117</v>
      </c>
      <c r="B40" s="74" t="s">
        <v>118</v>
      </c>
      <c r="C40" s="212">
        <f t="shared" ref="C40:H40" si="28">SUM(C38:C39)</f>
        <v>1566</v>
      </c>
      <c r="D40" s="212">
        <f t="shared" si="28"/>
        <v>0</v>
      </c>
      <c r="E40" s="333">
        <f t="shared" si="28"/>
        <v>0</v>
      </c>
      <c r="F40" s="212">
        <f t="shared" si="28"/>
        <v>670</v>
      </c>
      <c r="G40" s="213">
        <f t="shared" si="28"/>
        <v>2236</v>
      </c>
      <c r="H40" s="650">
        <f t="shared" si="28"/>
        <v>1341.6</v>
      </c>
      <c r="I40" s="650">
        <f t="shared" ref="I40:J40" si="29">SUM(I38:I39)</f>
        <v>0</v>
      </c>
      <c r="J40" s="650">
        <f t="shared" si="29"/>
        <v>894.40000000000009</v>
      </c>
      <c r="L40" s="354" t="s">
        <v>392</v>
      </c>
      <c r="M40" s="360"/>
      <c r="N40" s="360"/>
    </row>
    <row r="41" spans="1:17" ht="18.75" x14ac:dyDescent="0.3">
      <c r="A41" s="422" t="s">
        <v>119</v>
      </c>
      <c r="B41" s="35" t="s">
        <v>343</v>
      </c>
      <c r="C41" s="208">
        <v>875</v>
      </c>
      <c r="D41" s="780"/>
      <c r="E41" s="332"/>
      <c r="F41" s="319">
        <v>489</v>
      </c>
      <c r="G41" s="799">
        <f>SUM(C41:F41)</f>
        <v>1364</v>
      </c>
      <c r="H41" s="431">
        <f>SUM(G41*0.6)</f>
        <v>818.4</v>
      </c>
      <c r="I41" s="431"/>
      <c r="J41" s="431">
        <f>SUM(G41*0.4)</f>
        <v>545.6</v>
      </c>
      <c r="L41" s="354" t="s">
        <v>393</v>
      </c>
      <c r="M41" s="360"/>
      <c r="N41" s="360"/>
    </row>
    <row r="42" spans="1:17" ht="18.75" x14ac:dyDescent="0.3">
      <c r="A42" s="422" t="s">
        <v>813</v>
      </c>
      <c r="B42" s="35" t="s">
        <v>131</v>
      </c>
      <c r="C42" s="208">
        <v>50</v>
      </c>
      <c r="D42" s="780"/>
      <c r="E42" s="332"/>
      <c r="F42" s="319">
        <v>-50</v>
      </c>
      <c r="G42" s="799">
        <f t="shared" ref="G42:G47" si="30">SUM(C42:F42)</f>
        <v>0</v>
      </c>
      <c r="H42" s="431">
        <f t="shared" ref="H42:H47" si="31">SUM(G42*0.6)</f>
        <v>0</v>
      </c>
      <c r="I42" s="431"/>
      <c r="J42" s="431">
        <f t="shared" ref="J42:J47" si="32">SUM(G42*0.4)</f>
        <v>0</v>
      </c>
      <c r="K42" s="505" t="s">
        <v>119</v>
      </c>
      <c r="L42" s="356" t="s">
        <v>491</v>
      </c>
      <c r="M42" s="364">
        <f>SUM(M39:M41)</f>
        <v>0</v>
      </c>
      <c r="N42" s="364">
        <f>SUM(N39:N41)</f>
        <v>0</v>
      </c>
    </row>
    <row r="43" spans="1:17" ht="18.75" x14ac:dyDescent="0.3">
      <c r="A43" s="422" t="s">
        <v>120</v>
      </c>
      <c r="B43" s="35" t="s">
        <v>121</v>
      </c>
      <c r="C43" s="208">
        <v>1100</v>
      </c>
      <c r="D43" s="780"/>
      <c r="E43" s="332"/>
      <c r="F43" s="319">
        <v>-1100</v>
      </c>
      <c r="G43" s="799">
        <f t="shared" si="30"/>
        <v>0</v>
      </c>
      <c r="H43" s="431">
        <f t="shared" si="31"/>
        <v>0</v>
      </c>
      <c r="I43" s="431"/>
      <c r="J43" s="431">
        <f t="shared" si="32"/>
        <v>0</v>
      </c>
      <c r="L43" s="357"/>
      <c r="M43" s="362"/>
      <c r="N43" s="362"/>
    </row>
    <row r="44" spans="1:17" ht="18.75" x14ac:dyDescent="0.3">
      <c r="A44" s="422" t="s">
        <v>122</v>
      </c>
      <c r="B44" s="35" t="s">
        <v>123</v>
      </c>
      <c r="C44" s="208">
        <v>150</v>
      </c>
      <c r="D44" s="780"/>
      <c r="E44" s="332"/>
      <c r="F44" s="319"/>
      <c r="G44" s="799">
        <f t="shared" si="30"/>
        <v>150</v>
      </c>
      <c r="H44" s="431">
        <f t="shared" si="31"/>
        <v>90</v>
      </c>
      <c r="I44" s="431"/>
      <c r="J44" s="431">
        <f t="shared" si="32"/>
        <v>60</v>
      </c>
      <c r="L44" s="357"/>
      <c r="M44" s="362"/>
      <c r="N44" s="362"/>
    </row>
    <row r="45" spans="1:17" ht="18.75" x14ac:dyDescent="0.3">
      <c r="A45" s="422" t="s">
        <v>124</v>
      </c>
      <c r="B45" s="35" t="s">
        <v>125</v>
      </c>
      <c r="C45" s="208">
        <v>100</v>
      </c>
      <c r="D45" s="780">
        <v>113</v>
      </c>
      <c r="E45" s="332"/>
      <c r="F45" s="319">
        <v>-100</v>
      </c>
      <c r="G45" s="799">
        <f t="shared" si="30"/>
        <v>113</v>
      </c>
      <c r="H45" s="431">
        <f t="shared" si="31"/>
        <v>67.8</v>
      </c>
      <c r="I45" s="431"/>
      <c r="J45" s="431">
        <f t="shared" si="32"/>
        <v>45.2</v>
      </c>
      <c r="K45" s="505" t="s">
        <v>120</v>
      </c>
      <c r="L45" s="358" t="s">
        <v>492</v>
      </c>
      <c r="M45" s="365">
        <f>SUM(M43:M44)</f>
        <v>0</v>
      </c>
      <c r="N45" s="365">
        <f>SUM(N43:N44)</f>
        <v>0</v>
      </c>
    </row>
    <row r="46" spans="1:17" ht="18.75" x14ac:dyDescent="0.3">
      <c r="A46" s="422" t="s">
        <v>126</v>
      </c>
      <c r="B46" s="35" t="s">
        <v>344</v>
      </c>
      <c r="C46" s="208">
        <v>2485</v>
      </c>
      <c r="D46" s="780"/>
      <c r="E46" s="332"/>
      <c r="F46" s="319"/>
      <c r="G46" s="799">
        <f t="shared" si="30"/>
        <v>2485</v>
      </c>
      <c r="H46" s="431">
        <f t="shared" si="31"/>
        <v>1491</v>
      </c>
      <c r="I46" s="431"/>
      <c r="J46" s="431">
        <f t="shared" si="32"/>
        <v>994</v>
      </c>
      <c r="L46" s="226"/>
      <c r="M46" s="227"/>
      <c r="N46" s="227"/>
    </row>
    <row r="47" spans="1:17" ht="18.75" x14ac:dyDescent="0.3">
      <c r="A47" s="422" t="s">
        <v>127</v>
      </c>
      <c r="B47" s="35" t="s">
        <v>345</v>
      </c>
      <c r="C47" s="208">
        <v>1800</v>
      </c>
      <c r="D47" s="780"/>
      <c r="E47" s="332"/>
      <c r="F47" s="319">
        <v>449</v>
      </c>
      <c r="G47" s="799">
        <f t="shared" si="30"/>
        <v>2249</v>
      </c>
      <c r="H47" s="431">
        <f t="shared" si="31"/>
        <v>1349.3999999999999</v>
      </c>
      <c r="I47" s="431"/>
      <c r="J47" s="431">
        <f t="shared" si="32"/>
        <v>899.6</v>
      </c>
      <c r="K47" s="226" t="s">
        <v>442</v>
      </c>
      <c r="L47" s="354" t="s">
        <v>536</v>
      </c>
      <c r="M47" s="227"/>
      <c r="N47" s="227"/>
    </row>
    <row r="48" spans="1:17" ht="18.75" x14ac:dyDescent="0.3">
      <c r="A48" s="817" t="s">
        <v>128</v>
      </c>
      <c r="B48" s="74" t="s">
        <v>129</v>
      </c>
      <c r="C48" s="211">
        <f t="shared" ref="C48:H48" si="33">SUM(C41:C47)</f>
        <v>6560</v>
      </c>
      <c r="D48" s="794">
        <f t="shared" si="33"/>
        <v>113</v>
      </c>
      <c r="E48" s="333">
        <f t="shared" si="33"/>
        <v>0</v>
      </c>
      <c r="F48" s="330">
        <f t="shared" si="33"/>
        <v>-312</v>
      </c>
      <c r="G48" s="213">
        <f t="shared" si="33"/>
        <v>6361</v>
      </c>
      <c r="H48" s="650">
        <f t="shared" si="33"/>
        <v>3816.5999999999995</v>
      </c>
      <c r="I48" s="650">
        <f t="shared" ref="I48:J48" si="34">SUM(I41:I47)</f>
        <v>0</v>
      </c>
      <c r="J48" s="650">
        <f t="shared" si="34"/>
        <v>2544.4</v>
      </c>
      <c r="K48" s="226"/>
      <c r="L48" s="354" t="s">
        <v>537</v>
      </c>
      <c r="M48" s="227"/>
      <c r="N48" s="227"/>
    </row>
    <row r="49" spans="1:14" ht="18.75" x14ac:dyDescent="0.3">
      <c r="A49" s="422" t="s">
        <v>132</v>
      </c>
      <c r="B49" s="35" t="s">
        <v>134</v>
      </c>
      <c r="C49" s="208">
        <v>505</v>
      </c>
      <c r="D49" s="780"/>
      <c r="E49" s="332"/>
      <c r="F49" s="319">
        <v>-38</v>
      </c>
      <c r="G49" s="799">
        <f>SUM(C49:F49)</f>
        <v>467</v>
      </c>
      <c r="H49" s="431">
        <f>SUM(G49*0.6)</f>
        <v>280.2</v>
      </c>
      <c r="I49" s="431"/>
      <c r="J49" s="431">
        <f>SUM(G49*0.4)</f>
        <v>186.8</v>
      </c>
      <c r="K49" s="226"/>
      <c r="L49" s="354"/>
      <c r="M49" s="227"/>
      <c r="N49" s="227"/>
    </row>
    <row r="50" spans="1:14" ht="18.75" x14ac:dyDescent="0.3">
      <c r="A50" s="422" t="s">
        <v>133</v>
      </c>
      <c r="B50" s="35" t="s">
        <v>135</v>
      </c>
      <c r="C50" s="208">
        <v>100</v>
      </c>
      <c r="D50" s="780"/>
      <c r="E50" s="209"/>
      <c r="F50" s="208">
        <v>40</v>
      </c>
      <c r="G50" s="799">
        <f t="shared" ref="G50:G51" si="35">SUM(C50:F50)</f>
        <v>140</v>
      </c>
      <c r="H50" s="431">
        <f t="shared" ref="H50:H51" si="36">SUM(G50*0.6)</f>
        <v>84</v>
      </c>
      <c r="I50" s="431"/>
      <c r="J50" s="431">
        <f t="shared" ref="J50:J51" si="37">SUM(G50*0.4)</f>
        <v>56</v>
      </c>
      <c r="K50" s="505" t="s">
        <v>122</v>
      </c>
      <c r="L50" s="358" t="s">
        <v>451</v>
      </c>
      <c r="M50" s="366">
        <f>SUM(M47:M49)</f>
        <v>0</v>
      </c>
      <c r="N50" s="366">
        <f>SUM(N47:N49)</f>
        <v>0</v>
      </c>
    </row>
    <row r="51" spans="1:14" ht="18.75" x14ac:dyDescent="0.3">
      <c r="A51" s="422"/>
      <c r="B51" s="35"/>
      <c r="C51" s="208"/>
      <c r="D51" s="780"/>
      <c r="E51" s="209"/>
      <c r="F51" s="208"/>
      <c r="G51" s="799">
        <f t="shared" si="35"/>
        <v>0</v>
      </c>
      <c r="H51" s="431">
        <f t="shared" si="36"/>
        <v>0</v>
      </c>
      <c r="I51" s="431"/>
      <c r="J51" s="431">
        <f t="shared" si="37"/>
        <v>0</v>
      </c>
      <c r="K51" s="226"/>
      <c r="L51" s="226"/>
      <c r="M51" s="228"/>
      <c r="N51" s="228"/>
    </row>
    <row r="52" spans="1:14" ht="18.75" x14ac:dyDescent="0.3">
      <c r="A52" s="817" t="s">
        <v>136</v>
      </c>
      <c r="B52" s="74" t="s">
        <v>137</v>
      </c>
      <c r="C52" s="211">
        <f t="shared" ref="C52:H52" si="38">SUM(C49:C51)</f>
        <v>605</v>
      </c>
      <c r="D52" s="794">
        <f t="shared" si="38"/>
        <v>0</v>
      </c>
      <c r="E52" s="212">
        <f t="shared" si="38"/>
        <v>0</v>
      </c>
      <c r="F52" s="330">
        <f t="shared" si="38"/>
        <v>2</v>
      </c>
      <c r="G52" s="213">
        <f t="shared" si="38"/>
        <v>607</v>
      </c>
      <c r="H52" s="650">
        <f t="shared" si="38"/>
        <v>364.2</v>
      </c>
      <c r="I52" s="650">
        <f t="shared" ref="I52:J52" si="39">SUM(I49:I51)</f>
        <v>0</v>
      </c>
      <c r="J52" s="650">
        <f t="shared" si="39"/>
        <v>242.8</v>
      </c>
      <c r="K52" s="226"/>
      <c r="M52" s="228"/>
      <c r="N52" s="228"/>
    </row>
    <row r="53" spans="1:14" ht="18.75" x14ac:dyDescent="0.3">
      <c r="A53" s="422" t="s">
        <v>138</v>
      </c>
      <c r="B53" s="35" t="s">
        <v>143</v>
      </c>
      <c r="C53" s="208">
        <v>2109</v>
      </c>
      <c r="D53" s="780"/>
      <c r="E53" s="332"/>
      <c r="F53" s="319"/>
      <c r="G53" s="799">
        <f>SUM(C53:F53)</f>
        <v>2109</v>
      </c>
      <c r="H53" s="431">
        <f>SUM(G53*0.6)</f>
        <v>1265.3999999999999</v>
      </c>
      <c r="I53" s="431"/>
      <c r="J53" s="431">
        <f>SUM(G53*0.4)</f>
        <v>843.6</v>
      </c>
      <c r="K53" s="505" t="s">
        <v>124</v>
      </c>
      <c r="L53" s="358" t="s">
        <v>493</v>
      </c>
      <c r="M53" s="366">
        <f>SUM(M51:M52)</f>
        <v>0</v>
      </c>
      <c r="N53" s="366">
        <f>SUM(N51:N52)</f>
        <v>0</v>
      </c>
    </row>
    <row r="54" spans="1:14" ht="18.75" x14ac:dyDescent="0.3">
      <c r="A54" s="422" t="s">
        <v>139</v>
      </c>
      <c r="B54" s="35" t="s">
        <v>144</v>
      </c>
      <c r="C54" s="208"/>
      <c r="D54" s="780"/>
      <c r="E54" s="332"/>
      <c r="F54" s="319"/>
      <c r="G54" s="799">
        <f t="shared" ref="G54:G57" si="40">SUM(C54:F54)</f>
        <v>0</v>
      </c>
      <c r="H54" s="431">
        <f t="shared" ref="H54:H57" si="41">SUM(G54*0.6)</f>
        <v>0</v>
      </c>
      <c r="I54" s="431"/>
      <c r="J54" s="431">
        <f t="shared" ref="J54:J57" si="42">SUM(G54*0.4)</f>
        <v>0</v>
      </c>
      <c r="K54" s="226"/>
      <c r="L54" s="354"/>
      <c r="M54" s="355"/>
      <c r="N54" s="359"/>
    </row>
    <row r="55" spans="1:14" ht="18.75" x14ac:dyDescent="0.3">
      <c r="A55" s="422" t="s">
        <v>140</v>
      </c>
      <c r="B55" s="35" t="s">
        <v>145</v>
      </c>
      <c r="C55" s="208"/>
      <c r="D55" s="780"/>
      <c r="E55" s="332"/>
      <c r="F55" s="319"/>
      <c r="G55" s="799">
        <f t="shared" si="40"/>
        <v>0</v>
      </c>
      <c r="H55" s="431">
        <f t="shared" si="41"/>
        <v>0</v>
      </c>
      <c r="I55" s="431"/>
      <c r="J55" s="431">
        <f t="shared" si="42"/>
        <v>0</v>
      </c>
      <c r="K55" s="226"/>
      <c r="L55" s="354" t="s">
        <v>538</v>
      </c>
      <c r="M55" s="360"/>
      <c r="N55" s="360"/>
    </row>
    <row r="56" spans="1:14" ht="18.75" x14ac:dyDescent="0.3">
      <c r="A56" s="422" t="s">
        <v>141</v>
      </c>
      <c r="B56" s="38" t="s">
        <v>146</v>
      </c>
      <c r="C56" s="208"/>
      <c r="D56" s="780"/>
      <c r="E56" s="332"/>
      <c r="F56" s="319"/>
      <c r="G56" s="799">
        <f t="shared" si="40"/>
        <v>0</v>
      </c>
      <c r="H56" s="431">
        <f t="shared" si="41"/>
        <v>0</v>
      </c>
      <c r="I56" s="431"/>
      <c r="J56" s="431">
        <f t="shared" si="42"/>
        <v>0</v>
      </c>
      <c r="K56" s="226" t="s">
        <v>402</v>
      </c>
      <c r="L56" s="354" t="s">
        <v>539</v>
      </c>
      <c r="M56" s="360"/>
      <c r="N56" s="360"/>
    </row>
    <row r="57" spans="1:14" ht="18.75" x14ac:dyDescent="0.3">
      <c r="A57" s="422" t="s">
        <v>142</v>
      </c>
      <c r="B57" s="35" t="s">
        <v>147</v>
      </c>
      <c r="C57" s="208">
        <v>100</v>
      </c>
      <c r="D57" s="780"/>
      <c r="E57" s="332"/>
      <c r="F57" s="319"/>
      <c r="G57" s="799">
        <f t="shared" si="40"/>
        <v>100</v>
      </c>
      <c r="H57" s="431">
        <f t="shared" si="41"/>
        <v>60</v>
      </c>
      <c r="I57" s="431"/>
      <c r="J57" s="431">
        <f t="shared" si="42"/>
        <v>40</v>
      </c>
      <c r="K57" s="226"/>
      <c r="L57" s="503" t="s">
        <v>540</v>
      </c>
      <c r="M57" s="361"/>
      <c r="N57" s="361"/>
    </row>
    <row r="58" spans="1:14" ht="18.75" x14ac:dyDescent="0.3">
      <c r="A58" s="817" t="s">
        <v>148</v>
      </c>
      <c r="B58" s="74" t="s">
        <v>475</v>
      </c>
      <c r="C58" s="211">
        <f t="shared" ref="C58:H58" si="43">SUM(C53:C57)</f>
        <v>2209</v>
      </c>
      <c r="D58" s="794">
        <f t="shared" si="43"/>
        <v>0</v>
      </c>
      <c r="E58" s="333">
        <f t="shared" si="43"/>
        <v>0</v>
      </c>
      <c r="F58" s="330">
        <f t="shared" si="43"/>
        <v>0</v>
      </c>
      <c r="G58" s="213">
        <f t="shared" si="43"/>
        <v>2209</v>
      </c>
      <c r="H58" s="650">
        <f t="shared" si="43"/>
        <v>1325.3999999999999</v>
      </c>
      <c r="I58" s="650">
        <f t="shared" ref="I58:J58" si="44">SUM(I53:I57)</f>
        <v>0</v>
      </c>
      <c r="J58" s="650">
        <f t="shared" si="44"/>
        <v>883.6</v>
      </c>
      <c r="K58" s="226"/>
      <c r="L58" s="357" t="s">
        <v>541</v>
      </c>
      <c r="M58" s="362"/>
      <c r="N58" s="362"/>
    </row>
    <row r="59" spans="1:14" ht="18.75" x14ac:dyDescent="0.3">
      <c r="A59" s="818" t="s">
        <v>149</v>
      </c>
      <c r="B59" s="314" t="s">
        <v>150</v>
      </c>
      <c r="C59" s="315">
        <f t="shared" ref="C59:H59" si="45">SUM(C37,C40,C48,C52,C58)</f>
        <v>13180</v>
      </c>
      <c r="D59" s="315">
        <f t="shared" si="45"/>
        <v>113</v>
      </c>
      <c r="E59" s="316">
        <f t="shared" si="45"/>
        <v>0</v>
      </c>
      <c r="F59" s="315">
        <f t="shared" si="45"/>
        <v>0</v>
      </c>
      <c r="G59" s="317">
        <f t="shared" si="45"/>
        <v>13293</v>
      </c>
      <c r="H59" s="653">
        <f t="shared" si="45"/>
        <v>7975.7999999999984</v>
      </c>
      <c r="I59" s="653">
        <f t="shared" ref="I59:J59" si="46">SUM(I37,I40,I48,I52,I58)</f>
        <v>0</v>
      </c>
      <c r="J59" s="653">
        <f t="shared" si="46"/>
        <v>5317.2000000000007</v>
      </c>
      <c r="K59" s="499"/>
      <c r="L59" s="357" t="s">
        <v>542</v>
      </c>
      <c r="M59" s="362"/>
      <c r="N59" s="362"/>
    </row>
    <row r="60" spans="1:14" ht="18.75" x14ac:dyDescent="0.3">
      <c r="A60" s="820" t="s">
        <v>180</v>
      </c>
      <c r="B60" s="314" t="s">
        <v>219</v>
      </c>
      <c r="C60" s="315"/>
      <c r="D60" s="315">
        <f>SUM('9. melléklet Szoc.jutt.'!G39)</f>
        <v>297</v>
      </c>
      <c r="E60" s="315">
        <f>SUM('9. melléklet Szoc.jutt.'!J39:K39)</f>
        <v>857</v>
      </c>
      <c r="F60" s="315"/>
      <c r="G60" s="317">
        <f>SUM(C60:F60)</f>
        <v>1154</v>
      </c>
      <c r="H60" s="760">
        <f>SUM(G60*0.6)</f>
        <v>692.4</v>
      </c>
      <c r="I60" s="653"/>
      <c r="J60" s="760">
        <f>SUM(G60*0.4)</f>
        <v>461.6</v>
      </c>
      <c r="K60" s="505" t="s">
        <v>126</v>
      </c>
      <c r="L60" s="358" t="s">
        <v>494</v>
      </c>
      <c r="M60" s="365">
        <f>SUM(M54:M59)</f>
        <v>0</v>
      </c>
      <c r="N60" s="365">
        <f>SUM(N54:N59)</f>
        <v>0</v>
      </c>
    </row>
    <row r="61" spans="1:14" ht="18.75" x14ac:dyDescent="0.3">
      <c r="A61" s="821" t="s">
        <v>181</v>
      </c>
      <c r="B61" s="72" t="s">
        <v>182</v>
      </c>
      <c r="C61" s="216"/>
      <c r="D61" s="788">
        <v>53</v>
      </c>
      <c r="E61" s="216"/>
      <c r="F61" s="216"/>
      <c r="G61" s="799">
        <f>SUM(C61:F61)</f>
        <v>53</v>
      </c>
      <c r="H61" s="431">
        <f>SUM(G61*0.6)</f>
        <v>31.799999999999997</v>
      </c>
      <c r="I61" s="431"/>
      <c r="J61" s="431">
        <f>SUM(G61*0.4)</f>
        <v>21.200000000000003</v>
      </c>
      <c r="K61" s="516"/>
      <c r="L61" s="358"/>
      <c r="M61" s="365"/>
      <c r="N61" s="365"/>
    </row>
    <row r="62" spans="1:14" ht="18.75" x14ac:dyDescent="0.3">
      <c r="A62" s="821" t="s">
        <v>183</v>
      </c>
      <c r="B62" s="72" t="s">
        <v>216</v>
      </c>
      <c r="C62" s="216"/>
      <c r="D62" s="788"/>
      <c r="E62" s="216"/>
      <c r="F62" s="216"/>
      <c r="G62" s="799">
        <f t="shared" ref="G62:G65" si="47">SUM(C62:F62)</f>
        <v>0</v>
      </c>
      <c r="H62" s="431">
        <f t="shared" ref="H62:H65" si="48">SUM(G62*0.6)</f>
        <v>0</v>
      </c>
      <c r="I62" s="431"/>
      <c r="J62" s="431">
        <f t="shared" ref="J62:J65" si="49">SUM(G62*0.4)</f>
        <v>0</v>
      </c>
      <c r="L62" s="357" t="s">
        <v>543</v>
      </c>
      <c r="M62" s="362"/>
      <c r="N62" s="362"/>
    </row>
    <row r="63" spans="1:14" ht="18.75" x14ac:dyDescent="0.3">
      <c r="A63" s="821" t="s">
        <v>185</v>
      </c>
      <c r="B63" s="72" t="s">
        <v>217</v>
      </c>
      <c r="C63" s="216"/>
      <c r="D63" s="788"/>
      <c r="E63" s="216"/>
      <c r="F63" s="216"/>
      <c r="G63" s="799">
        <f t="shared" si="47"/>
        <v>0</v>
      </c>
      <c r="H63" s="431">
        <f t="shared" si="48"/>
        <v>0</v>
      </c>
      <c r="I63" s="431"/>
      <c r="J63" s="431">
        <f t="shared" si="49"/>
        <v>0</v>
      </c>
      <c r="L63" s="357" t="s">
        <v>544</v>
      </c>
      <c r="M63" s="362"/>
      <c r="N63" s="362"/>
    </row>
    <row r="64" spans="1:14" ht="18.75" x14ac:dyDescent="0.3">
      <c r="A64" s="821" t="s">
        <v>187</v>
      </c>
      <c r="B64" s="72" t="s">
        <v>218</v>
      </c>
      <c r="C64" s="216"/>
      <c r="D64" s="788"/>
      <c r="E64" s="216"/>
      <c r="F64" s="340"/>
      <c r="G64" s="799">
        <f t="shared" si="47"/>
        <v>0</v>
      </c>
      <c r="H64" s="431">
        <f t="shared" si="48"/>
        <v>0</v>
      </c>
      <c r="I64" s="431"/>
      <c r="J64" s="431">
        <f t="shared" si="49"/>
        <v>0</v>
      </c>
      <c r="L64" s="357" t="s">
        <v>545</v>
      </c>
      <c r="M64" s="362"/>
      <c r="N64" s="362"/>
    </row>
    <row r="65" spans="1:14" ht="18.75" x14ac:dyDescent="0.3">
      <c r="A65" s="821" t="s">
        <v>189</v>
      </c>
      <c r="B65" s="72" t="s">
        <v>190</v>
      </c>
      <c r="C65" s="216"/>
      <c r="D65" s="788"/>
      <c r="E65" s="216"/>
      <c r="F65" s="216"/>
      <c r="G65" s="799">
        <f t="shared" si="47"/>
        <v>0</v>
      </c>
      <c r="H65" s="431">
        <f t="shared" si="48"/>
        <v>0</v>
      </c>
      <c r="I65" s="431"/>
      <c r="J65" s="431">
        <f t="shared" si="49"/>
        <v>0</v>
      </c>
      <c r="L65" s="357" t="s">
        <v>562</v>
      </c>
      <c r="M65" s="362"/>
      <c r="N65" s="362"/>
    </row>
    <row r="66" spans="1:14" ht="18.75" x14ac:dyDescent="0.3">
      <c r="A66" s="818" t="s">
        <v>191</v>
      </c>
      <c r="B66" s="314" t="s">
        <v>192</v>
      </c>
      <c r="C66" s="315">
        <f t="shared" ref="C66:H66" si="50">SUM(C61:C65)</f>
        <v>0</v>
      </c>
      <c r="D66" s="315">
        <f t="shared" si="50"/>
        <v>53</v>
      </c>
      <c r="E66" s="315">
        <f t="shared" si="50"/>
        <v>0</v>
      </c>
      <c r="F66" s="315">
        <f t="shared" si="50"/>
        <v>0</v>
      </c>
      <c r="G66" s="317">
        <f>SUM(C66:F66)</f>
        <v>53</v>
      </c>
      <c r="H66" s="653">
        <f t="shared" si="50"/>
        <v>31.799999999999997</v>
      </c>
      <c r="I66" s="653">
        <f t="shared" ref="I66:J66" si="51">SUM(I61:I65)</f>
        <v>0</v>
      </c>
      <c r="J66" s="653">
        <f t="shared" si="51"/>
        <v>21.200000000000003</v>
      </c>
      <c r="L66" s="357" t="s">
        <v>559</v>
      </c>
      <c r="M66" s="362"/>
      <c r="N66" s="362"/>
    </row>
    <row r="67" spans="1:14" ht="18.75" x14ac:dyDescent="0.3">
      <c r="A67" s="818" t="s">
        <v>163</v>
      </c>
      <c r="B67" s="314" t="s">
        <v>497</v>
      </c>
      <c r="C67" s="315">
        <v>776</v>
      </c>
      <c r="D67" s="315"/>
      <c r="E67" s="315"/>
      <c r="F67" s="315"/>
      <c r="G67" s="317">
        <f>SUM(C67:F67)</f>
        <v>776</v>
      </c>
      <c r="H67" s="760">
        <f>SUM(G67*0.6)</f>
        <v>465.59999999999997</v>
      </c>
      <c r="I67" s="653"/>
      <c r="J67" s="760">
        <f>SUM(G67*0.4)</f>
        <v>310.40000000000003</v>
      </c>
      <c r="K67" s="505" t="s">
        <v>127</v>
      </c>
      <c r="L67" s="358" t="s">
        <v>495</v>
      </c>
      <c r="M67" s="365">
        <f>SUM(M62:M66)</f>
        <v>0</v>
      </c>
      <c r="N67" s="365">
        <f>SUM(N62:N66)</f>
        <v>0</v>
      </c>
    </row>
    <row r="68" spans="1:14" ht="18.75" x14ac:dyDescent="0.3">
      <c r="A68" s="818"/>
      <c r="B68" s="314"/>
      <c r="C68" s="315"/>
      <c r="D68" s="315"/>
      <c r="E68" s="315"/>
      <c r="F68" s="315"/>
      <c r="G68" s="317">
        <f t="shared" ref="G68:G69" si="52">SUM(D68:F68)</f>
        <v>0</v>
      </c>
      <c r="H68" s="653"/>
      <c r="I68" s="653"/>
      <c r="J68" s="653"/>
      <c r="L68" s="24"/>
      <c r="M68" s="27"/>
      <c r="N68" s="27"/>
    </row>
    <row r="69" spans="1:14" ht="18.75" x14ac:dyDescent="0.3">
      <c r="A69" s="818" t="s">
        <v>169</v>
      </c>
      <c r="B69" s="314" t="s">
        <v>221</v>
      </c>
      <c r="C69" s="315"/>
      <c r="D69" s="315"/>
      <c r="E69" s="315"/>
      <c r="F69" s="315"/>
      <c r="G69" s="317">
        <f t="shared" si="52"/>
        <v>0</v>
      </c>
      <c r="H69" s="653"/>
      <c r="I69" s="653"/>
      <c r="J69" s="653"/>
      <c r="L69" s="226" t="s">
        <v>496</v>
      </c>
      <c r="M69" s="227"/>
      <c r="N69" s="227"/>
    </row>
    <row r="70" spans="1:14" ht="18.75" x14ac:dyDescent="0.3">
      <c r="A70" s="7" t="s">
        <v>642</v>
      </c>
      <c r="B70" s="72" t="s">
        <v>643</v>
      </c>
      <c r="C70" s="209"/>
      <c r="D70" s="780"/>
      <c r="E70" s="209"/>
      <c r="F70" s="209"/>
      <c r="G70" s="799">
        <f>SUM(C70:F70)</f>
        <v>0</v>
      </c>
      <c r="H70" s="431">
        <f t="shared" ref="H70:H72" si="53">SUM(G70*0.4)</f>
        <v>0</v>
      </c>
      <c r="I70" s="431">
        <f t="shared" ref="I70:I72" si="54">SUM(H70*0.4)</f>
        <v>0</v>
      </c>
      <c r="J70" s="431">
        <f t="shared" ref="J70:J72" si="55">SUM(I70*0.4)</f>
        <v>0</v>
      </c>
      <c r="L70" s="226"/>
      <c r="M70" s="227"/>
      <c r="N70" s="227"/>
    </row>
    <row r="71" spans="1:14" ht="18.75" x14ac:dyDescent="0.3">
      <c r="A71" s="7" t="s">
        <v>171</v>
      </c>
      <c r="B71" s="72" t="s">
        <v>223</v>
      </c>
      <c r="C71" s="209"/>
      <c r="D71" s="780"/>
      <c r="E71" s="209"/>
      <c r="F71" s="209"/>
      <c r="G71" s="799">
        <f t="shared" ref="G71:G72" si="56">SUM(C71:F71)</f>
        <v>0</v>
      </c>
      <c r="H71" s="431">
        <f t="shared" si="53"/>
        <v>0</v>
      </c>
      <c r="I71" s="431">
        <f t="shared" si="54"/>
        <v>0</v>
      </c>
      <c r="J71" s="431">
        <f t="shared" si="55"/>
        <v>0</v>
      </c>
      <c r="K71" s="505" t="s">
        <v>142</v>
      </c>
      <c r="L71" s="356" t="s">
        <v>496</v>
      </c>
      <c r="M71" s="364">
        <f>SUM(M69:M70)</f>
        <v>0</v>
      </c>
      <c r="N71" s="364">
        <f>SUM(N69:N70)</f>
        <v>0</v>
      </c>
    </row>
    <row r="72" spans="1:14" ht="18.75" x14ac:dyDescent="0.3">
      <c r="A72" s="7" t="s">
        <v>173</v>
      </c>
      <c r="B72" s="72" t="s">
        <v>225</v>
      </c>
      <c r="C72" s="209"/>
      <c r="D72" s="780"/>
      <c r="E72" s="209"/>
      <c r="F72" s="209"/>
      <c r="G72" s="799">
        <f t="shared" si="56"/>
        <v>0</v>
      </c>
      <c r="H72" s="431">
        <f t="shared" si="53"/>
        <v>0</v>
      </c>
      <c r="I72" s="431">
        <f t="shared" si="54"/>
        <v>0</v>
      </c>
      <c r="J72" s="431">
        <f t="shared" si="55"/>
        <v>0</v>
      </c>
    </row>
    <row r="73" spans="1:14" ht="18.75" x14ac:dyDescent="0.3">
      <c r="A73" s="818" t="s">
        <v>177</v>
      </c>
      <c r="B73" s="314" t="s">
        <v>222</v>
      </c>
      <c r="C73" s="315">
        <f t="shared" ref="C73:H73" si="57">SUM(C70:C72)</f>
        <v>0</v>
      </c>
      <c r="D73" s="315">
        <f t="shared" si="57"/>
        <v>0</v>
      </c>
      <c r="E73" s="315">
        <f t="shared" si="57"/>
        <v>0</v>
      </c>
      <c r="F73" s="315">
        <f t="shared" si="57"/>
        <v>0</v>
      </c>
      <c r="G73" s="317">
        <f t="shared" si="57"/>
        <v>0</v>
      </c>
      <c r="H73" s="653">
        <f t="shared" si="57"/>
        <v>0</v>
      </c>
      <c r="I73" s="653">
        <f t="shared" ref="I73:J73" si="58">SUM(I70:I72)</f>
        <v>0</v>
      </c>
      <c r="J73" s="653">
        <f t="shared" si="58"/>
        <v>0</v>
      </c>
    </row>
    <row r="74" spans="1:14" ht="18.75" x14ac:dyDescent="0.3">
      <c r="A74" s="817"/>
      <c r="B74" s="81" t="s">
        <v>226</v>
      </c>
      <c r="C74" s="214">
        <f t="shared" ref="C74:H74" si="59">SUM(C21,C26,C59,C60,C66,C67,C69,C73)</f>
        <v>63466</v>
      </c>
      <c r="D74" s="214">
        <f t="shared" si="59"/>
        <v>4823</v>
      </c>
      <c r="E74" s="214">
        <f t="shared" si="59"/>
        <v>1034</v>
      </c>
      <c r="F74" s="214">
        <f t="shared" si="59"/>
        <v>0</v>
      </c>
      <c r="G74" s="213">
        <f t="shared" si="59"/>
        <v>69323</v>
      </c>
      <c r="H74" s="652">
        <f t="shared" si="59"/>
        <v>41593.799999999996</v>
      </c>
      <c r="I74" s="652">
        <f t="shared" ref="I74:J74" si="60">SUM(I21,I26,I59,I60,I66,I67,I69,I73)</f>
        <v>0</v>
      </c>
      <c r="J74" s="652">
        <f t="shared" si="60"/>
        <v>27729.200000000004</v>
      </c>
      <c r="K74" s="42"/>
    </row>
    <row r="75" spans="1:14" ht="18.75" x14ac:dyDescent="0.3">
      <c r="A75" s="422" t="s">
        <v>227</v>
      </c>
      <c r="B75" s="97" t="s">
        <v>228</v>
      </c>
      <c r="C75" s="219"/>
      <c r="D75" s="219"/>
      <c r="E75" s="218"/>
      <c r="F75" s="219"/>
      <c r="G75" s="799">
        <f>SUM(C75:F75)</f>
        <v>0</v>
      </c>
      <c r="H75" s="431"/>
      <c r="I75" s="431"/>
      <c r="J75" s="431"/>
    </row>
    <row r="76" spans="1:14" ht="18.75" x14ac:dyDescent="0.3">
      <c r="A76" s="422"/>
      <c r="B76" s="97"/>
      <c r="C76" s="217"/>
      <c r="D76" s="217"/>
      <c r="E76" s="217"/>
      <c r="F76" s="217"/>
      <c r="G76" s="210"/>
      <c r="H76" s="665"/>
      <c r="I76" s="665"/>
      <c r="J76" s="665"/>
    </row>
    <row r="77" spans="1:14" ht="18.75" x14ac:dyDescent="0.3">
      <c r="A77" s="422" t="s">
        <v>229</v>
      </c>
      <c r="B77" s="97" t="s">
        <v>230</v>
      </c>
      <c r="C77" s="219"/>
      <c r="D77" s="219"/>
      <c r="E77" s="218"/>
      <c r="F77" s="219"/>
      <c r="G77" s="210"/>
      <c r="H77" s="431"/>
      <c r="I77" s="431"/>
      <c r="J77" s="431"/>
    </row>
    <row r="78" spans="1:14" ht="27" customHeight="1" thickBot="1" x14ac:dyDescent="0.35">
      <c r="A78" s="822"/>
      <c r="B78" s="426" t="s">
        <v>290</v>
      </c>
      <c r="C78" s="433">
        <f t="shared" ref="C78:H78" si="61">SUM(C74:C77)</f>
        <v>63466</v>
      </c>
      <c r="D78" s="433">
        <f t="shared" si="61"/>
        <v>4823</v>
      </c>
      <c r="E78" s="582">
        <f t="shared" si="61"/>
        <v>1034</v>
      </c>
      <c r="F78" s="433">
        <f t="shared" si="61"/>
        <v>0</v>
      </c>
      <c r="G78" s="434">
        <f t="shared" si="61"/>
        <v>69323</v>
      </c>
      <c r="H78" s="666">
        <f t="shared" si="61"/>
        <v>41593.799999999996</v>
      </c>
      <c r="I78" s="666">
        <f t="shared" ref="I78:J78" si="62">SUM(I74:I77)</f>
        <v>0</v>
      </c>
      <c r="J78" s="666">
        <f t="shared" si="62"/>
        <v>27729.200000000004</v>
      </c>
    </row>
    <row r="79" spans="1:14" ht="36.75" customHeight="1" x14ac:dyDescent="0.3">
      <c r="A79" s="1011" t="s">
        <v>480</v>
      </c>
      <c r="B79" s="1012"/>
      <c r="C79" s="776" t="s">
        <v>607</v>
      </c>
      <c r="D79" s="776" t="s">
        <v>861</v>
      </c>
      <c r="E79" s="776" t="s">
        <v>799</v>
      </c>
      <c r="F79" s="776" t="s">
        <v>641</v>
      </c>
      <c r="G79" s="776" t="s">
        <v>862</v>
      </c>
      <c r="H79" s="793" t="s">
        <v>728</v>
      </c>
      <c r="I79" s="793" t="s">
        <v>729</v>
      </c>
      <c r="J79" s="793" t="s">
        <v>389</v>
      </c>
    </row>
    <row r="80" spans="1:14" ht="18.75" x14ac:dyDescent="0.3">
      <c r="A80" s="422" t="s">
        <v>302</v>
      </c>
      <c r="B80" s="2" t="s">
        <v>308</v>
      </c>
      <c r="C80" s="208"/>
      <c r="D80" s="780"/>
      <c r="E80" s="209"/>
      <c r="F80" s="208"/>
      <c r="G80" s="210">
        <f t="shared" ref="G80:G85" si="63">SUM(D80:F80)</f>
        <v>0</v>
      </c>
      <c r="H80" s="431"/>
      <c r="I80" s="431"/>
      <c r="J80" s="431"/>
    </row>
    <row r="81" spans="1:10" ht="18.75" x14ac:dyDescent="0.3">
      <c r="A81" s="422" t="s">
        <v>303</v>
      </c>
      <c r="B81" s="35" t="s">
        <v>309</v>
      </c>
      <c r="C81" s="208"/>
      <c r="D81" s="780"/>
      <c r="E81" s="209"/>
      <c r="F81" s="208"/>
      <c r="G81" s="210">
        <f t="shared" si="63"/>
        <v>0</v>
      </c>
      <c r="H81" s="431"/>
      <c r="I81" s="431"/>
      <c r="J81" s="431"/>
    </row>
    <row r="82" spans="1:10" ht="18.75" x14ac:dyDescent="0.3">
      <c r="A82" s="422" t="s">
        <v>304</v>
      </c>
      <c r="B82" s="35" t="s">
        <v>310</v>
      </c>
      <c r="C82" s="208"/>
      <c r="D82" s="780"/>
      <c r="E82" s="209"/>
      <c r="F82" s="208"/>
      <c r="G82" s="210">
        <f t="shared" si="63"/>
        <v>0</v>
      </c>
      <c r="H82" s="431"/>
      <c r="I82" s="431"/>
      <c r="J82" s="431"/>
    </row>
    <row r="83" spans="1:10" ht="18.75" x14ac:dyDescent="0.3">
      <c r="A83" s="422" t="s">
        <v>305</v>
      </c>
      <c r="B83" s="35" t="s">
        <v>311</v>
      </c>
      <c r="C83" s="208"/>
      <c r="D83" s="780"/>
      <c r="E83" s="209"/>
      <c r="F83" s="208"/>
      <c r="G83" s="210">
        <f t="shared" si="63"/>
        <v>0</v>
      </c>
      <c r="H83" s="431"/>
      <c r="I83" s="431"/>
      <c r="J83" s="431"/>
    </row>
    <row r="84" spans="1:10" ht="18.75" x14ac:dyDescent="0.3">
      <c r="A84" s="422" t="s">
        <v>306</v>
      </c>
      <c r="B84" s="35" t="s">
        <v>312</v>
      </c>
      <c r="C84" s="208"/>
      <c r="D84" s="780"/>
      <c r="E84" s="209"/>
      <c r="F84" s="208"/>
      <c r="G84" s="210">
        <f t="shared" si="63"/>
        <v>0</v>
      </c>
      <c r="H84" s="431"/>
      <c r="I84" s="431"/>
      <c r="J84" s="431"/>
    </row>
    <row r="85" spans="1:10" ht="18.75" x14ac:dyDescent="0.3">
      <c r="A85" s="422" t="s">
        <v>307</v>
      </c>
      <c r="B85" s="35" t="s">
        <v>313</v>
      </c>
      <c r="C85" s="208"/>
      <c r="D85" s="780"/>
      <c r="E85" s="209"/>
      <c r="F85" s="208"/>
      <c r="G85" s="210">
        <f t="shared" si="63"/>
        <v>0</v>
      </c>
      <c r="H85" s="431"/>
      <c r="I85" s="431"/>
      <c r="J85" s="431"/>
    </row>
    <row r="86" spans="1:10" ht="18.75" x14ac:dyDescent="0.3">
      <c r="A86" s="817" t="s">
        <v>236</v>
      </c>
      <c r="B86" s="80" t="s">
        <v>232</v>
      </c>
      <c r="C86" s="211">
        <f>SUM(C80:C85)</f>
        <v>0</v>
      </c>
      <c r="D86" s="211"/>
      <c r="E86" s="212">
        <f>SUM(E80:E85)</f>
        <v>0</v>
      </c>
      <c r="F86" s="211">
        <f>SUM(F80:F85)</f>
        <v>0</v>
      </c>
      <c r="G86" s="213">
        <f>SUM(G80:G85)</f>
        <v>0</v>
      </c>
      <c r="H86" s="652">
        <f>SUM(H80:H85)</f>
        <v>0</v>
      </c>
      <c r="I86" s="652">
        <f t="shared" ref="I86:J86" si="64">SUM(I80:I85)</f>
        <v>0</v>
      </c>
      <c r="J86" s="652">
        <f t="shared" si="64"/>
        <v>0</v>
      </c>
    </row>
    <row r="87" spans="1:10" ht="18.75" x14ac:dyDescent="0.3">
      <c r="A87" s="422"/>
      <c r="B87" s="35" t="s">
        <v>346</v>
      </c>
      <c r="C87" s="208"/>
      <c r="D87" s="780"/>
      <c r="E87" s="209"/>
      <c r="F87" s="208"/>
      <c r="G87" s="210">
        <f>SUM(C87:F87)</f>
        <v>0</v>
      </c>
      <c r="H87" s="431"/>
      <c r="I87" s="431"/>
      <c r="J87" s="431"/>
    </row>
    <row r="88" spans="1:10" ht="18.75" x14ac:dyDescent="0.3">
      <c r="A88" s="422" t="s">
        <v>814</v>
      </c>
      <c r="B88" s="35" t="s">
        <v>483</v>
      </c>
      <c r="C88" s="208"/>
      <c r="D88" s="780"/>
      <c r="E88" s="208">
        <v>301</v>
      </c>
      <c r="F88" s="319"/>
      <c r="G88" s="210">
        <f>SUM(C88:F88)</f>
        <v>301</v>
      </c>
      <c r="H88" s="431">
        <v>301</v>
      </c>
      <c r="I88" s="431"/>
      <c r="J88" s="431"/>
    </row>
    <row r="89" spans="1:10" ht="15.75" x14ac:dyDescent="0.25">
      <c r="A89" s="817" t="s">
        <v>237</v>
      </c>
      <c r="B89" s="80" t="s">
        <v>233</v>
      </c>
      <c r="C89" s="215">
        <f>SUM(C87:C88)</f>
        <v>0</v>
      </c>
      <c r="D89" s="215"/>
      <c r="E89" s="214">
        <f>SUM(E87:E88)</f>
        <v>301</v>
      </c>
      <c r="F89" s="345">
        <f>SUM(F87:F88)</f>
        <v>0</v>
      </c>
      <c r="G89" s="214">
        <f>SUM(G87:G88)</f>
        <v>301</v>
      </c>
      <c r="H89" s="652">
        <f>SUM(H87:H88)</f>
        <v>301</v>
      </c>
      <c r="I89" s="652">
        <f t="shared" ref="I89:J89" si="65">SUM(I87:I88)</f>
        <v>0</v>
      </c>
      <c r="J89" s="652">
        <f t="shared" si="65"/>
        <v>0</v>
      </c>
    </row>
    <row r="90" spans="1:10" ht="18.75" x14ac:dyDescent="0.3">
      <c r="A90" s="818" t="s">
        <v>231</v>
      </c>
      <c r="B90" s="314" t="s">
        <v>234</v>
      </c>
      <c r="C90" s="315">
        <f>SUM(C89,C86)</f>
        <v>0</v>
      </c>
      <c r="D90" s="315"/>
      <c r="E90" s="315">
        <f>SUM(E89,E86)</f>
        <v>301</v>
      </c>
      <c r="F90" s="315">
        <f>SUM(F89,F86)</f>
        <v>0</v>
      </c>
      <c r="G90" s="317">
        <f>SUM(G86,G89)</f>
        <v>301</v>
      </c>
      <c r="H90" s="653">
        <f>SUM(H86,H89)</f>
        <v>301</v>
      </c>
      <c r="I90" s="653">
        <f t="shared" ref="I90:J90" si="66">SUM(I86,I89)</f>
        <v>0</v>
      </c>
      <c r="J90" s="653">
        <f t="shared" si="66"/>
        <v>0</v>
      </c>
    </row>
    <row r="91" spans="1:10" ht="15.75" x14ac:dyDescent="0.25">
      <c r="A91" s="817" t="s">
        <v>241</v>
      </c>
      <c r="B91" s="80" t="s">
        <v>235</v>
      </c>
      <c r="C91" s="214"/>
      <c r="D91" s="214"/>
      <c r="E91" s="214"/>
      <c r="F91" s="214"/>
      <c r="G91" s="214"/>
      <c r="H91" s="652"/>
      <c r="I91" s="652"/>
      <c r="J91" s="652"/>
    </row>
    <row r="92" spans="1:10" ht="18.75" x14ac:dyDescent="0.3">
      <c r="A92" s="422"/>
      <c r="B92" s="35" t="s">
        <v>347</v>
      </c>
      <c r="C92" s="208"/>
      <c r="D92" s="780"/>
      <c r="E92" s="209"/>
      <c r="F92" s="208"/>
      <c r="G92" s="210">
        <f t="shared" ref="G92:G93" si="67">SUM(D92:F92)</f>
        <v>0</v>
      </c>
      <c r="H92" s="431"/>
      <c r="I92" s="431"/>
      <c r="J92" s="431"/>
    </row>
    <row r="93" spans="1:10" ht="18.75" x14ac:dyDescent="0.3">
      <c r="A93" s="422"/>
      <c r="B93" s="35"/>
      <c r="C93" s="208"/>
      <c r="D93" s="780"/>
      <c r="E93" s="208"/>
      <c r="F93" s="208"/>
      <c r="G93" s="210">
        <f t="shared" si="67"/>
        <v>0</v>
      </c>
      <c r="H93" s="431"/>
      <c r="I93" s="431"/>
      <c r="J93" s="431"/>
    </row>
    <row r="94" spans="1:10" ht="15.75" x14ac:dyDescent="0.25">
      <c r="A94" s="817" t="s">
        <v>239</v>
      </c>
      <c r="B94" s="80" t="s">
        <v>238</v>
      </c>
      <c r="C94" s="214">
        <f>SUM(C92:C93)</f>
        <v>0</v>
      </c>
      <c r="D94" s="214"/>
      <c r="E94" s="214">
        <f>SUM(E92:E93)</f>
        <v>0</v>
      </c>
      <c r="F94" s="214">
        <f>SUM(F92:F93)</f>
        <v>0</v>
      </c>
      <c r="G94" s="214">
        <f>SUM(G92:G93)</f>
        <v>0</v>
      </c>
      <c r="H94" s="652">
        <f>SUM(H92:H93)</f>
        <v>0</v>
      </c>
      <c r="I94" s="652">
        <f t="shared" ref="I94:J94" si="68">SUM(I92:I93)</f>
        <v>0</v>
      </c>
      <c r="J94" s="652">
        <f t="shared" si="68"/>
        <v>0</v>
      </c>
    </row>
    <row r="95" spans="1:10" ht="18.75" x14ac:dyDescent="0.3">
      <c r="A95" s="818" t="s">
        <v>240</v>
      </c>
      <c r="B95" s="314" t="s">
        <v>242</v>
      </c>
      <c r="C95" s="315">
        <f>SUM(C91,C94)</f>
        <v>0</v>
      </c>
      <c r="D95" s="315"/>
      <c r="E95" s="316">
        <f>SUM(E91,E94)</f>
        <v>0</v>
      </c>
      <c r="F95" s="315">
        <f>SUM(F91,F94)</f>
        <v>0</v>
      </c>
      <c r="G95" s="317">
        <f>SUM(G91,G94)</f>
        <v>0</v>
      </c>
      <c r="H95" s="653">
        <f>SUM(H91,H94)</f>
        <v>0</v>
      </c>
      <c r="I95" s="653">
        <f t="shared" ref="I95:J95" si="69">SUM(I91,I94)</f>
        <v>0</v>
      </c>
      <c r="J95" s="653">
        <f t="shared" si="69"/>
        <v>0</v>
      </c>
    </row>
    <row r="96" spans="1:10" ht="18.75" x14ac:dyDescent="0.3">
      <c r="A96" s="422" t="s">
        <v>243</v>
      </c>
      <c r="B96" s="39" t="s">
        <v>244</v>
      </c>
      <c r="C96" s="208"/>
      <c r="D96" s="780"/>
      <c r="E96" s="208"/>
      <c r="F96" s="319"/>
      <c r="G96" s="210">
        <f>SUM(C96:F96)</f>
        <v>0</v>
      </c>
      <c r="H96" s="431"/>
      <c r="I96" s="431"/>
      <c r="J96" s="431"/>
    </row>
    <row r="97" spans="1:10" ht="18.75" x14ac:dyDescent="0.3">
      <c r="A97" s="422" t="s">
        <v>245</v>
      </c>
      <c r="B97" s="39" t="s">
        <v>246</v>
      </c>
      <c r="C97" s="208"/>
      <c r="D97" s="780"/>
      <c r="E97" s="209"/>
      <c r="F97" s="319"/>
      <c r="G97" s="210">
        <f t="shared" ref="G97:G102" si="70">SUM(C97:F97)</f>
        <v>0</v>
      </c>
      <c r="H97" s="431"/>
      <c r="I97" s="431"/>
      <c r="J97" s="431"/>
    </row>
    <row r="98" spans="1:10" ht="18.75" x14ac:dyDescent="0.3">
      <c r="A98" s="422" t="s">
        <v>247</v>
      </c>
      <c r="B98" s="35" t="s">
        <v>248</v>
      </c>
      <c r="C98" s="208"/>
      <c r="D98" s="780"/>
      <c r="E98" s="209"/>
      <c r="F98" s="319"/>
      <c r="G98" s="210">
        <f t="shared" si="70"/>
        <v>0</v>
      </c>
      <c r="H98" s="431"/>
      <c r="I98" s="431"/>
      <c r="J98" s="431"/>
    </row>
    <row r="99" spans="1:10" ht="18.75" x14ac:dyDescent="0.3">
      <c r="A99" s="422" t="s">
        <v>249</v>
      </c>
      <c r="B99" s="37" t="s">
        <v>251</v>
      </c>
      <c r="C99" s="208"/>
      <c r="D99" s="780"/>
      <c r="E99" s="209"/>
      <c r="F99" s="319"/>
      <c r="G99" s="210">
        <f t="shared" si="70"/>
        <v>0</v>
      </c>
      <c r="H99" s="431"/>
      <c r="I99" s="431"/>
      <c r="J99" s="431"/>
    </row>
    <row r="100" spans="1:10" ht="18.75" x14ac:dyDescent="0.3">
      <c r="A100" s="422" t="s">
        <v>250</v>
      </c>
      <c r="B100" s="35" t="s">
        <v>252</v>
      </c>
      <c r="C100" s="208"/>
      <c r="D100" s="780"/>
      <c r="E100" s="209"/>
      <c r="F100" s="319"/>
      <c r="G100" s="210">
        <f t="shared" si="70"/>
        <v>0</v>
      </c>
      <c r="H100" s="431"/>
      <c r="I100" s="431"/>
      <c r="J100" s="431"/>
    </row>
    <row r="101" spans="1:10" ht="18.75" x14ac:dyDescent="0.3">
      <c r="A101" s="422"/>
      <c r="B101" s="38" t="s">
        <v>253</v>
      </c>
      <c r="C101" s="208"/>
      <c r="D101" s="780"/>
      <c r="E101" s="209"/>
      <c r="F101" s="319"/>
      <c r="G101" s="210">
        <f t="shared" si="70"/>
        <v>0</v>
      </c>
      <c r="H101" s="431"/>
      <c r="I101" s="431"/>
      <c r="J101" s="431"/>
    </row>
    <row r="102" spans="1:10" ht="18.75" x14ac:dyDescent="0.3">
      <c r="A102" s="422" t="s">
        <v>658</v>
      </c>
      <c r="B102" s="38" t="s">
        <v>481</v>
      </c>
      <c r="C102" s="208"/>
      <c r="D102" s="780"/>
      <c r="E102" s="209">
        <v>25</v>
      </c>
      <c r="F102" s="319"/>
      <c r="G102" s="210">
        <f t="shared" si="70"/>
        <v>25</v>
      </c>
      <c r="H102" s="431">
        <v>25</v>
      </c>
      <c r="I102" s="431"/>
      <c r="J102" s="431"/>
    </row>
    <row r="103" spans="1:10" ht="18.75" x14ac:dyDescent="0.3">
      <c r="A103" s="818" t="s">
        <v>254</v>
      </c>
      <c r="B103" s="314" t="s">
        <v>255</v>
      </c>
      <c r="C103" s="316">
        <f>SUM(C96:C102)</f>
        <v>0</v>
      </c>
      <c r="D103" s="316"/>
      <c r="E103" s="316">
        <f>SUM(E96:E102)</f>
        <v>25</v>
      </c>
      <c r="F103" s="316">
        <f>SUM(F96:F102)</f>
        <v>0</v>
      </c>
      <c r="G103" s="316">
        <f>SUM(G96:G102)</f>
        <v>25</v>
      </c>
      <c r="H103" s="654">
        <f>SUM(H96:H102)</f>
        <v>25</v>
      </c>
      <c r="I103" s="654">
        <f t="shared" ref="I103:J103" si="71">SUM(I96:I102)</f>
        <v>0</v>
      </c>
      <c r="J103" s="654">
        <f t="shared" si="71"/>
        <v>0</v>
      </c>
    </row>
    <row r="104" spans="1:10" ht="18.75" x14ac:dyDescent="0.3">
      <c r="A104" s="422" t="s">
        <v>258</v>
      </c>
      <c r="B104" s="38" t="s">
        <v>264</v>
      </c>
      <c r="C104" s="208"/>
      <c r="D104" s="780"/>
      <c r="E104" s="209"/>
      <c r="F104" s="319"/>
      <c r="G104" s="210">
        <f>SUM(C104:F104)</f>
        <v>0</v>
      </c>
      <c r="H104" s="431"/>
      <c r="I104" s="431"/>
      <c r="J104" s="431"/>
    </row>
    <row r="105" spans="1:10" ht="18.75" x14ac:dyDescent="0.3">
      <c r="A105" s="422" t="s">
        <v>259</v>
      </c>
      <c r="B105" s="38" t="s">
        <v>506</v>
      </c>
      <c r="C105" s="208">
        <v>0</v>
      </c>
      <c r="D105" s="780"/>
      <c r="E105" s="209">
        <v>0</v>
      </c>
      <c r="F105" s="319"/>
      <c r="G105" s="210">
        <f t="shared" ref="G105:G113" si="72">SUM(C105:F105)</f>
        <v>0</v>
      </c>
      <c r="H105" s="431"/>
      <c r="I105" s="431"/>
      <c r="J105" s="431"/>
    </row>
    <row r="106" spans="1:10" ht="18.75" x14ac:dyDescent="0.3">
      <c r="A106" s="422"/>
      <c r="B106" s="38"/>
      <c r="C106" s="208"/>
      <c r="D106" s="780"/>
      <c r="E106" s="209"/>
      <c r="F106" s="319"/>
      <c r="G106" s="210">
        <f t="shared" si="72"/>
        <v>0</v>
      </c>
      <c r="H106" s="431"/>
      <c r="I106" s="431"/>
      <c r="J106" s="431"/>
    </row>
    <row r="107" spans="1:10" ht="18.75" x14ac:dyDescent="0.3">
      <c r="A107" s="422" t="s">
        <v>260</v>
      </c>
      <c r="B107" s="38" t="s">
        <v>125</v>
      </c>
      <c r="C107" s="208"/>
      <c r="D107" s="780">
        <v>113</v>
      </c>
      <c r="E107" s="209"/>
      <c r="F107" s="319"/>
      <c r="G107" s="210">
        <f t="shared" si="72"/>
        <v>113</v>
      </c>
      <c r="H107" s="431">
        <v>113</v>
      </c>
      <c r="I107" s="431"/>
      <c r="J107" s="431"/>
    </row>
    <row r="108" spans="1:10" ht="18.75" x14ac:dyDescent="0.3">
      <c r="A108" s="422" t="s">
        <v>261</v>
      </c>
      <c r="B108" s="38" t="s">
        <v>482</v>
      </c>
      <c r="C108" s="208"/>
      <c r="D108" s="780"/>
      <c r="E108" s="209"/>
      <c r="F108" s="319"/>
      <c r="G108" s="210">
        <f t="shared" si="72"/>
        <v>0</v>
      </c>
      <c r="H108" s="431"/>
      <c r="I108" s="431"/>
      <c r="J108" s="431"/>
    </row>
    <row r="109" spans="1:10" ht="18.75" x14ac:dyDescent="0.3">
      <c r="A109" s="422" t="s">
        <v>262</v>
      </c>
      <c r="B109" s="38" t="s">
        <v>265</v>
      </c>
      <c r="C109" s="208"/>
      <c r="D109" s="780"/>
      <c r="E109" s="209"/>
      <c r="F109" s="319"/>
      <c r="G109" s="210">
        <f t="shared" si="72"/>
        <v>0</v>
      </c>
      <c r="H109" s="431"/>
      <c r="I109" s="431"/>
      <c r="J109" s="431"/>
    </row>
    <row r="110" spans="1:10" ht="18.75" x14ac:dyDescent="0.3">
      <c r="A110" s="422" t="s">
        <v>263</v>
      </c>
      <c r="B110" s="38" t="s">
        <v>314</v>
      </c>
      <c r="C110" s="208"/>
      <c r="D110" s="780"/>
      <c r="E110" s="209"/>
      <c r="F110" s="319"/>
      <c r="G110" s="210">
        <f t="shared" si="72"/>
        <v>0</v>
      </c>
      <c r="H110" s="431"/>
      <c r="I110" s="431"/>
      <c r="J110" s="431"/>
    </row>
    <row r="111" spans="1:10" ht="18.75" x14ac:dyDescent="0.3">
      <c r="A111" s="422" t="s">
        <v>266</v>
      </c>
      <c r="B111" s="38" t="s">
        <v>267</v>
      </c>
      <c r="C111" s="208"/>
      <c r="D111" s="780"/>
      <c r="E111" s="209"/>
      <c r="F111" s="319"/>
      <c r="G111" s="210">
        <f t="shared" si="72"/>
        <v>0</v>
      </c>
      <c r="H111" s="431"/>
      <c r="I111" s="431"/>
      <c r="J111" s="431"/>
    </row>
    <row r="112" spans="1:10" ht="18.75" x14ac:dyDescent="0.3">
      <c r="A112" s="422" t="s">
        <v>268</v>
      </c>
      <c r="B112" s="38" t="s">
        <v>269</v>
      </c>
      <c r="C112" s="208"/>
      <c r="D112" s="780"/>
      <c r="E112" s="209">
        <v>10</v>
      </c>
      <c r="F112" s="319"/>
      <c r="G112" s="210">
        <f t="shared" si="72"/>
        <v>10</v>
      </c>
      <c r="H112" s="431">
        <v>10</v>
      </c>
      <c r="I112" s="431"/>
      <c r="J112" s="431"/>
    </row>
    <row r="113" spans="1:10" ht="18.75" x14ac:dyDescent="0.3">
      <c r="A113" s="422" t="s">
        <v>601</v>
      </c>
      <c r="B113" s="38" t="s">
        <v>271</v>
      </c>
      <c r="C113" s="208">
        <v>80</v>
      </c>
      <c r="D113" s="780"/>
      <c r="E113" s="209">
        <v>499</v>
      </c>
      <c r="F113" s="319"/>
      <c r="G113" s="210">
        <f t="shared" si="72"/>
        <v>579</v>
      </c>
      <c r="H113" s="431">
        <v>579</v>
      </c>
      <c r="I113" s="431"/>
      <c r="J113" s="431"/>
    </row>
    <row r="114" spans="1:10" ht="18.75" x14ac:dyDescent="0.3">
      <c r="A114" s="818" t="s">
        <v>256</v>
      </c>
      <c r="B114" s="314" t="s">
        <v>257</v>
      </c>
      <c r="C114" s="316">
        <f t="shared" ref="C114:H114" si="73">SUM(C104:C113)</f>
        <v>80</v>
      </c>
      <c r="D114" s="316">
        <f t="shared" si="73"/>
        <v>113</v>
      </c>
      <c r="E114" s="315">
        <f t="shared" si="73"/>
        <v>509</v>
      </c>
      <c r="F114" s="316">
        <f t="shared" si="73"/>
        <v>0</v>
      </c>
      <c r="G114" s="317">
        <f t="shared" si="73"/>
        <v>702</v>
      </c>
      <c r="H114" s="653">
        <f t="shared" si="73"/>
        <v>702</v>
      </c>
      <c r="I114" s="653">
        <f t="shared" ref="I114:J114" si="74">SUM(I104:I113)</f>
        <v>0</v>
      </c>
      <c r="J114" s="653">
        <f t="shared" si="74"/>
        <v>0</v>
      </c>
    </row>
    <row r="115" spans="1:10" ht="18.75" x14ac:dyDescent="0.3">
      <c r="A115" s="422" t="s">
        <v>272</v>
      </c>
      <c r="B115" s="35" t="s">
        <v>274</v>
      </c>
      <c r="C115" s="208"/>
      <c r="D115" s="780"/>
      <c r="E115" s="209"/>
      <c r="F115" s="208"/>
      <c r="G115" s="210">
        <f>SUM(C115:F115)</f>
        <v>0</v>
      </c>
      <c r="H115" s="431"/>
      <c r="I115" s="431"/>
      <c r="J115" s="431"/>
    </row>
    <row r="116" spans="1:10" ht="18.75" x14ac:dyDescent="0.3">
      <c r="A116" s="422" t="s">
        <v>273</v>
      </c>
      <c r="B116" s="35" t="s">
        <v>275</v>
      </c>
      <c r="C116" s="208"/>
      <c r="D116" s="780"/>
      <c r="E116" s="209"/>
      <c r="F116" s="208"/>
      <c r="G116" s="210">
        <f>SUM(C116:F116)</f>
        <v>0</v>
      </c>
      <c r="H116" s="431"/>
      <c r="I116" s="431"/>
      <c r="J116" s="431"/>
    </row>
    <row r="117" spans="1:10" ht="18.75" x14ac:dyDescent="0.3">
      <c r="A117" s="818" t="s">
        <v>276</v>
      </c>
      <c r="B117" s="314" t="s">
        <v>277</v>
      </c>
      <c r="C117" s="316">
        <f>SUM(C115:C116)</f>
        <v>0</v>
      </c>
      <c r="D117" s="316"/>
      <c r="E117" s="315">
        <f>SUM(E115:E116)</f>
        <v>0</v>
      </c>
      <c r="F117" s="316">
        <f>SUM(F115:F116)</f>
        <v>0</v>
      </c>
      <c r="G117" s="317">
        <f>SUM(G115:G116)</f>
        <v>0</v>
      </c>
      <c r="H117" s="653">
        <f>SUM(H115:H116)</f>
        <v>0</v>
      </c>
      <c r="I117" s="653">
        <f t="shared" ref="I117:J117" si="75">SUM(I115:I116)</f>
        <v>0</v>
      </c>
      <c r="J117" s="653">
        <f t="shared" si="75"/>
        <v>0</v>
      </c>
    </row>
    <row r="118" spans="1:10" ht="18.75" x14ac:dyDescent="0.3">
      <c r="A118" s="422" t="s">
        <v>278</v>
      </c>
      <c r="B118" s="35" t="s">
        <v>279</v>
      </c>
      <c r="C118" s="208"/>
      <c r="D118" s="780"/>
      <c r="E118" s="209"/>
      <c r="F118" s="208"/>
      <c r="G118" s="210">
        <f>SUM(C118:F118)</f>
        <v>0</v>
      </c>
      <c r="H118" s="431"/>
      <c r="I118" s="431"/>
      <c r="J118" s="431"/>
    </row>
    <row r="119" spans="1:10" ht="18.75" x14ac:dyDescent="0.3">
      <c r="A119" s="422" t="s">
        <v>280</v>
      </c>
      <c r="B119" s="35" t="s">
        <v>281</v>
      </c>
      <c r="C119" s="208"/>
      <c r="D119" s="780"/>
      <c r="E119" s="209"/>
      <c r="F119" s="208"/>
      <c r="G119" s="210">
        <f>SUM(C119:F119)</f>
        <v>0</v>
      </c>
      <c r="H119" s="431"/>
      <c r="I119" s="431"/>
      <c r="J119" s="431"/>
    </row>
    <row r="120" spans="1:10" ht="18.75" x14ac:dyDescent="0.3">
      <c r="A120" s="818" t="s">
        <v>282</v>
      </c>
      <c r="B120" s="314" t="s">
        <v>285</v>
      </c>
      <c r="C120" s="316">
        <f>SUM(C118:C119)</f>
        <v>0</v>
      </c>
      <c r="D120" s="316"/>
      <c r="E120" s="315">
        <f>SUM(E118:E119)</f>
        <v>0</v>
      </c>
      <c r="F120" s="316">
        <f>SUM(F118:F119)</f>
        <v>0</v>
      </c>
      <c r="G120" s="317">
        <f>SUM(G118:G119)</f>
        <v>0</v>
      </c>
      <c r="H120" s="653">
        <f>SUM(H118:H119)</f>
        <v>0</v>
      </c>
      <c r="I120" s="653">
        <f t="shared" ref="I120:J120" si="76">SUM(I118:I119)</f>
        <v>0</v>
      </c>
      <c r="J120" s="653">
        <f t="shared" si="76"/>
        <v>0</v>
      </c>
    </row>
    <row r="121" spans="1:10" ht="18.75" x14ac:dyDescent="0.3">
      <c r="A121" s="422" t="s">
        <v>286</v>
      </c>
      <c r="B121" s="35" t="s">
        <v>287</v>
      </c>
      <c r="C121" s="208"/>
      <c r="D121" s="780"/>
      <c r="E121" s="209"/>
      <c r="F121" s="208"/>
      <c r="G121" s="210">
        <f>SUM(C121:F121)</f>
        <v>0</v>
      </c>
      <c r="H121" s="431"/>
      <c r="I121" s="431"/>
      <c r="J121" s="431"/>
    </row>
    <row r="122" spans="1:10" ht="18.75" x14ac:dyDescent="0.3">
      <c r="A122" s="422" t="s">
        <v>288</v>
      </c>
      <c r="B122" s="35" t="s">
        <v>289</v>
      </c>
      <c r="C122" s="208"/>
      <c r="D122" s="780"/>
      <c r="E122" s="209"/>
      <c r="F122" s="208"/>
      <c r="G122" s="210">
        <f>SUM(C122:F122)</f>
        <v>0</v>
      </c>
      <c r="H122" s="431"/>
      <c r="I122" s="431"/>
      <c r="J122" s="431"/>
    </row>
    <row r="123" spans="1:10" ht="18.75" x14ac:dyDescent="0.3">
      <c r="A123" s="818" t="s">
        <v>283</v>
      </c>
      <c r="B123" s="314" t="s">
        <v>284</v>
      </c>
      <c r="C123" s="316">
        <f>SUM(C121:C122)</f>
        <v>0</v>
      </c>
      <c r="D123" s="316"/>
      <c r="E123" s="315">
        <f>SUM(E121:E122)</f>
        <v>0</v>
      </c>
      <c r="F123" s="316">
        <f>SUM(F121:F122)</f>
        <v>0</v>
      </c>
      <c r="G123" s="317">
        <f>SUM(G121:G122)</f>
        <v>0</v>
      </c>
      <c r="H123" s="653">
        <f>SUM(H121:H122)</f>
        <v>0</v>
      </c>
      <c r="I123" s="653">
        <f t="shared" ref="I123:J123" si="77">SUM(I121:I122)</f>
        <v>0</v>
      </c>
      <c r="J123" s="653">
        <f t="shared" si="77"/>
        <v>0</v>
      </c>
    </row>
    <row r="124" spans="1:10" ht="18.75" x14ac:dyDescent="0.3">
      <c r="A124" s="823"/>
      <c r="B124" s="81" t="s">
        <v>32</v>
      </c>
      <c r="C124" s="214">
        <f t="shared" ref="C124:H124" si="78">SUM(C90,C95,C103,C114,C117,C120,C123)</f>
        <v>80</v>
      </c>
      <c r="D124" s="214">
        <f t="shared" si="78"/>
        <v>113</v>
      </c>
      <c r="E124" s="215">
        <f t="shared" si="78"/>
        <v>835</v>
      </c>
      <c r="F124" s="214">
        <f t="shared" si="78"/>
        <v>0</v>
      </c>
      <c r="G124" s="213">
        <f t="shared" si="78"/>
        <v>1028</v>
      </c>
      <c r="H124" s="652">
        <f t="shared" si="78"/>
        <v>1028</v>
      </c>
      <c r="I124" s="652">
        <f t="shared" ref="I124:J124" si="79">SUM(I90,I95,I103,I114,I117,I120,I123)</f>
        <v>0</v>
      </c>
      <c r="J124" s="652">
        <f t="shared" si="79"/>
        <v>0</v>
      </c>
    </row>
    <row r="125" spans="1:10" ht="18.75" x14ac:dyDescent="0.3">
      <c r="A125" s="422" t="s">
        <v>293</v>
      </c>
      <c r="B125" s="40" t="s">
        <v>292</v>
      </c>
      <c r="C125" s="219"/>
      <c r="D125" s="781"/>
      <c r="E125" s="343"/>
      <c r="F125" s="341"/>
      <c r="G125" s="210">
        <f>SUM(C125:F125)</f>
        <v>0</v>
      </c>
      <c r="H125" s="431"/>
      <c r="I125" s="431"/>
      <c r="J125" s="431"/>
    </row>
    <row r="126" spans="1:10" ht="18.75" x14ac:dyDescent="0.3">
      <c r="A126" s="422" t="s">
        <v>294</v>
      </c>
      <c r="B126" s="40" t="s">
        <v>853</v>
      </c>
      <c r="C126" s="220"/>
      <c r="D126" s="782">
        <v>2398</v>
      </c>
      <c r="E126" s="344">
        <v>1353</v>
      </c>
      <c r="F126" s="342"/>
      <c r="G126" s="210">
        <f>SUM(C126:F126)</f>
        <v>3751</v>
      </c>
      <c r="H126" s="431"/>
      <c r="I126" s="431"/>
      <c r="J126" s="431"/>
    </row>
    <row r="127" spans="1:10" ht="18.75" x14ac:dyDescent="0.3">
      <c r="A127" s="422" t="s">
        <v>296</v>
      </c>
      <c r="B127" s="40" t="s">
        <v>31</v>
      </c>
      <c r="C127" s="220">
        <v>63386</v>
      </c>
      <c r="D127" s="782">
        <v>2312</v>
      </c>
      <c r="E127" s="344">
        <v>-1154</v>
      </c>
      <c r="F127" s="342"/>
      <c r="G127" s="210">
        <f>SUM(C127:F127)</f>
        <v>64544</v>
      </c>
      <c r="H127" s="431"/>
      <c r="I127" s="431"/>
      <c r="J127" s="431"/>
    </row>
    <row r="128" spans="1:10" ht="18.75" x14ac:dyDescent="0.3">
      <c r="A128" s="422" t="s">
        <v>297</v>
      </c>
      <c r="B128" s="40" t="s">
        <v>298</v>
      </c>
      <c r="C128" s="219"/>
      <c r="D128" s="781"/>
      <c r="E128" s="343"/>
      <c r="F128" s="341"/>
      <c r="G128" s="210">
        <f>SUM(C128:F128)</f>
        <v>0</v>
      </c>
      <c r="H128" s="431"/>
      <c r="I128" s="431"/>
      <c r="J128" s="431"/>
    </row>
    <row r="129" spans="1:10" ht="19.5" thickBot="1" x14ac:dyDescent="0.35">
      <c r="A129" s="822"/>
      <c r="B129" s="426" t="s">
        <v>291</v>
      </c>
      <c r="C129" s="433">
        <f t="shared" ref="C129:H129" si="80">SUM(C124:C128)</f>
        <v>63466</v>
      </c>
      <c r="D129" s="433">
        <f t="shared" si="80"/>
        <v>4823</v>
      </c>
      <c r="E129" s="433">
        <f t="shared" si="80"/>
        <v>1034</v>
      </c>
      <c r="F129" s="433">
        <f t="shared" si="80"/>
        <v>0</v>
      </c>
      <c r="G129" s="434">
        <f t="shared" si="80"/>
        <v>69323</v>
      </c>
      <c r="H129" s="666">
        <f t="shared" si="80"/>
        <v>1028</v>
      </c>
      <c r="I129" s="666">
        <f t="shared" ref="I129:J129" si="81">SUM(I124:I128)</f>
        <v>0</v>
      </c>
      <c r="J129" s="666">
        <f t="shared" si="81"/>
        <v>0</v>
      </c>
    </row>
    <row r="130" spans="1:10" ht="15" x14ac:dyDescent="0.2">
      <c r="C130" s="100"/>
      <c r="D130" s="100"/>
      <c r="E130" s="100"/>
      <c r="F130" s="100"/>
    </row>
    <row r="131" spans="1:10" ht="18.75" x14ac:dyDescent="0.3">
      <c r="A131" s="824"/>
      <c r="B131" s="191" t="s">
        <v>54</v>
      </c>
      <c r="C131" s="244"/>
      <c r="D131" s="244"/>
      <c r="E131" s="245"/>
      <c r="F131" s="244">
        <v>0</v>
      </c>
      <c r="G131" s="241"/>
      <c r="H131" s="668"/>
      <c r="I131" s="668"/>
      <c r="J131" s="668"/>
    </row>
    <row r="140" spans="1:10" x14ac:dyDescent="0.2">
      <c r="G140">
        <v>1</v>
      </c>
    </row>
  </sheetData>
  <mergeCells count="9">
    <mergeCell ref="R2:X2"/>
    <mergeCell ref="A79:B79"/>
    <mergeCell ref="A1:A4"/>
    <mergeCell ref="O1:P1"/>
    <mergeCell ref="L2:P2"/>
    <mergeCell ref="C1:G2"/>
    <mergeCell ref="H2:H3"/>
    <mergeCell ref="J2:J3"/>
    <mergeCell ref="D3:F3"/>
  </mergeCells>
  <phoneticPr fontId="3" type="noConversion"/>
  <pageMargins left="0.75" right="0.75" top="1" bottom="1" header="0.5" footer="0.5"/>
  <pageSetup paperSize="9" scale="47" orientation="portrait" r:id="rId1"/>
  <headerFooter alignWithMargins="0">
    <oddHeader>&amp;L&amp;"Times,Félkövér"&amp;14Rajka Község Önkormányzata
5. számú melléklet &amp;C&amp;"Times,Félkövér"&amp;14Közös Hivatal 
2015. év&amp;R&amp;"Times,Normál"&amp;12 5. számú melléklet
Adatok: e Ft-ban</oddHeader>
  </headerFooter>
  <rowBreaks count="1" manualBreakCount="1">
    <brk id="78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9"/>
  <dimension ref="A1:L3240"/>
  <sheetViews>
    <sheetView view="pageBreakPreview" topLeftCell="A108" zoomScale="60" zoomScaleNormal="100" workbookViewId="0">
      <selection activeCell="H126" sqref="H126"/>
    </sheetView>
  </sheetViews>
  <sheetFormatPr defaultRowHeight="12.75" x14ac:dyDescent="0.2"/>
  <cols>
    <col min="1" max="1" width="6" customWidth="1"/>
    <col min="2" max="2" width="59.140625" customWidth="1"/>
    <col min="3" max="4" width="16.28515625" customWidth="1"/>
    <col min="5" max="5" width="18.5703125" customWidth="1"/>
    <col min="6" max="6" width="15.140625" customWidth="1"/>
    <col min="7" max="7" width="21.28515625" customWidth="1"/>
    <col min="8" max="8" width="10.85546875" style="705" customWidth="1"/>
    <col min="9" max="9" width="7.140625" style="705" customWidth="1"/>
    <col min="10" max="10" width="7.42578125" style="706" customWidth="1"/>
    <col min="11" max="12" width="11" bestFit="1" customWidth="1"/>
  </cols>
  <sheetData>
    <row r="1" spans="1:10" ht="20.25" customHeight="1" x14ac:dyDescent="0.3">
      <c r="A1" s="1002" t="s">
        <v>200</v>
      </c>
      <c r="B1" s="399"/>
      <c r="C1" s="1005" t="s">
        <v>467</v>
      </c>
      <c r="D1" s="1006"/>
      <c r="E1" s="1006"/>
      <c r="F1" s="1006"/>
      <c r="G1" s="1007"/>
      <c r="H1" s="689" t="s">
        <v>52</v>
      </c>
      <c r="I1" s="689" t="s">
        <v>52</v>
      </c>
      <c r="J1" s="690" t="s">
        <v>52</v>
      </c>
    </row>
    <row r="2" spans="1:10" ht="20.25" x14ac:dyDescent="0.3">
      <c r="A2" s="1003"/>
      <c r="B2" s="101" t="s">
        <v>348</v>
      </c>
      <c r="C2" s="1008"/>
      <c r="D2" s="1009"/>
      <c r="E2" s="1009"/>
      <c r="F2" s="1009"/>
      <c r="G2" s="1010"/>
      <c r="H2" s="1040" t="s">
        <v>728</v>
      </c>
      <c r="I2" s="691" t="s">
        <v>55</v>
      </c>
      <c r="J2" s="1040" t="s">
        <v>389</v>
      </c>
    </row>
    <row r="3" spans="1:10" ht="20.25" x14ac:dyDescent="0.3">
      <c r="A3" s="1003"/>
      <c r="B3" s="207"/>
      <c r="C3" s="578" t="s">
        <v>602</v>
      </c>
      <c r="D3" s="1013" t="s">
        <v>603</v>
      </c>
      <c r="E3" s="1014"/>
      <c r="F3" s="1015"/>
      <c r="G3" s="679" t="s">
        <v>605</v>
      </c>
      <c r="H3" s="1040"/>
      <c r="I3" s="691" t="s">
        <v>56</v>
      </c>
      <c r="J3" s="1040"/>
    </row>
    <row r="4" spans="1:10" ht="20.25" x14ac:dyDescent="0.3">
      <c r="A4" s="1004"/>
      <c r="B4" s="103"/>
      <c r="C4" s="579" t="s">
        <v>606</v>
      </c>
      <c r="D4" s="579" t="s">
        <v>798</v>
      </c>
      <c r="E4" s="579" t="s">
        <v>860</v>
      </c>
      <c r="F4" s="579" t="s">
        <v>641</v>
      </c>
      <c r="G4" s="680" t="s">
        <v>606</v>
      </c>
      <c r="H4" s="691" t="s">
        <v>57</v>
      </c>
      <c r="I4" s="691" t="s">
        <v>57</v>
      </c>
      <c r="J4" s="691" t="s">
        <v>57</v>
      </c>
    </row>
    <row r="5" spans="1:10" ht="18.75" x14ac:dyDescent="0.3">
      <c r="A5" s="400" t="s">
        <v>60</v>
      </c>
      <c r="B5" s="35" t="s">
        <v>61</v>
      </c>
      <c r="C5" s="625">
        <v>45727</v>
      </c>
      <c r="D5" s="633">
        <v>-369</v>
      </c>
      <c r="E5" s="638">
        <v>1707</v>
      </c>
      <c r="F5" s="638">
        <v>-880</v>
      </c>
      <c r="G5" s="681">
        <f>SUM(C5:F5)</f>
        <v>46185</v>
      </c>
      <c r="H5" s="496">
        <v>46185</v>
      </c>
      <c r="I5" s="496"/>
      <c r="J5" s="692"/>
    </row>
    <row r="6" spans="1:10" ht="18.75" x14ac:dyDescent="0.3">
      <c r="A6" s="400" t="s">
        <v>62</v>
      </c>
      <c r="B6" s="35" t="s">
        <v>63</v>
      </c>
      <c r="C6" s="625">
        <v>1040</v>
      </c>
      <c r="D6" s="633"/>
      <c r="E6" s="638"/>
      <c r="F6" s="638">
        <v>-600</v>
      </c>
      <c r="G6" s="681">
        <f t="shared" ref="G6:G15" si="0">SUM(C6:F6)</f>
        <v>440</v>
      </c>
      <c r="H6" s="496">
        <v>440</v>
      </c>
      <c r="I6" s="496"/>
      <c r="J6" s="692"/>
    </row>
    <row r="7" spans="1:10" ht="18.75" x14ac:dyDescent="0.3">
      <c r="A7" s="400" t="s">
        <v>64</v>
      </c>
      <c r="B7" s="35" t="s">
        <v>65</v>
      </c>
      <c r="C7" s="625"/>
      <c r="D7" s="633"/>
      <c r="E7" s="638"/>
      <c r="F7" s="638">
        <v>1300</v>
      </c>
      <c r="G7" s="681">
        <f t="shared" si="0"/>
        <v>1300</v>
      </c>
      <c r="H7" s="496">
        <v>1300</v>
      </c>
      <c r="I7" s="496"/>
      <c r="J7" s="692"/>
    </row>
    <row r="8" spans="1:10" ht="18.75" x14ac:dyDescent="0.3">
      <c r="A8" s="400" t="s">
        <v>66</v>
      </c>
      <c r="B8" s="35" t="s">
        <v>67</v>
      </c>
      <c r="C8" s="625"/>
      <c r="D8" s="633"/>
      <c r="E8" s="638"/>
      <c r="F8" s="638"/>
      <c r="G8" s="681">
        <f t="shared" si="0"/>
        <v>0</v>
      </c>
      <c r="H8" s="496"/>
      <c r="I8" s="496"/>
      <c r="J8" s="692"/>
    </row>
    <row r="9" spans="1:10" ht="18.75" x14ac:dyDescent="0.3">
      <c r="A9" s="400" t="s">
        <v>804</v>
      </c>
      <c r="B9" s="35" t="s">
        <v>805</v>
      </c>
      <c r="C9" s="625"/>
      <c r="D9" s="633"/>
      <c r="E9" s="638">
        <v>961</v>
      </c>
      <c r="F9" s="638"/>
      <c r="G9" s="681">
        <f t="shared" si="0"/>
        <v>961</v>
      </c>
      <c r="H9" s="496">
        <v>961</v>
      </c>
      <c r="I9" s="496"/>
      <c r="J9" s="692"/>
    </row>
    <row r="10" spans="1:10" ht="18.75" x14ac:dyDescent="0.3">
      <c r="A10" s="400" t="s">
        <v>68</v>
      </c>
      <c r="B10" s="35" t="s">
        <v>69</v>
      </c>
      <c r="C10" s="625">
        <v>210</v>
      </c>
      <c r="D10" s="633"/>
      <c r="E10" s="638"/>
      <c r="F10" s="638"/>
      <c r="G10" s="681">
        <f t="shared" si="0"/>
        <v>210</v>
      </c>
      <c r="H10" s="496">
        <v>210</v>
      </c>
      <c r="I10" s="496"/>
      <c r="J10" s="692"/>
    </row>
    <row r="11" spans="1:10" ht="18.75" x14ac:dyDescent="0.3">
      <c r="A11" s="400" t="s">
        <v>70</v>
      </c>
      <c r="B11" s="35" t="s">
        <v>71</v>
      </c>
      <c r="C11" s="625">
        <v>1848</v>
      </c>
      <c r="D11" s="633"/>
      <c r="E11" s="638"/>
      <c r="F11" s="638"/>
      <c r="G11" s="681">
        <f t="shared" si="0"/>
        <v>1848</v>
      </c>
      <c r="H11" s="496">
        <v>1848</v>
      </c>
      <c r="I11" s="496"/>
      <c r="J11" s="692"/>
    </row>
    <row r="12" spans="1:10" ht="18.75" x14ac:dyDescent="0.3">
      <c r="A12" s="400" t="s">
        <v>72</v>
      </c>
      <c r="B12" s="35" t="s">
        <v>375</v>
      </c>
      <c r="C12" s="625"/>
      <c r="D12" s="633"/>
      <c r="E12" s="638"/>
      <c r="F12" s="638"/>
      <c r="G12" s="681">
        <f t="shared" si="0"/>
        <v>0</v>
      </c>
      <c r="H12" s="496"/>
      <c r="I12" s="496"/>
      <c r="J12" s="692"/>
    </row>
    <row r="13" spans="1:10" ht="18.75" x14ac:dyDescent="0.3">
      <c r="A13" s="400" t="s">
        <v>74</v>
      </c>
      <c r="B13" s="35" t="s">
        <v>75</v>
      </c>
      <c r="C13" s="625">
        <v>441</v>
      </c>
      <c r="D13" s="633"/>
      <c r="E13" s="638"/>
      <c r="F13" s="638"/>
      <c r="G13" s="681">
        <f t="shared" si="0"/>
        <v>441</v>
      </c>
      <c r="H13" s="496">
        <v>441</v>
      </c>
      <c r="I13" s="496"/>
      <c r="J13" s="692"/>
    </row>
    <row r="14" spans="1:10" ht="18.75" x14ac:dyDescent="0.3">
      <c r="A14" s="400" t="s">
        <v>76</v>
      </c>
      <c r="B14" s="35" t="s">
        <v>77</v>
      </c>
      <c r="C14" s="625"/>
      <c r="D14" s="633"/>
      <c r="E14" s="638"/>
      <c r="F14" s="638">
        <v>14</v>
      </c>
      <c r="G14" s="681">
        <f t="shared" si="0"/>
        <v>14</v>
      </c>
      <c r="H14" s="496">
        <v>14</v>
      </c>
      <c r="I14" s="496"/>
      <c r="J14" s="692"/>
    </row>
    <row r="15" spans="1:10" ht="18.75" x14ac:dyDescent="0.3">
      <c r="A15" s="400" t="s">
        <v>78</v>
      </c>
      <c r="B15" s="35" t="s">
        <v>498</v>
      </c>
      <c r="C15" s="625"/>
      <c r="D15" s="633">
        <v>1181</v>
      </c>
      <c r="E15" s="638">
        <v>250</v>
      </c>
      <c r="F15" s="638">
        <v>166</v>
      </c>
      <c r="G15" s="681">
        <f t="shared" si="0"/>
        <v>1597</v>
      </c>
      <c r="H15" s="496">
        <v>1597</v>
      </c>
      <c r="I15" s="496"/>
      <c r="J15" s="692"/>
    </row>
    <row r="16" spans="1:10" ht="18.75" x14ac:dyDescent="0.3">
      <c r="A16" s="402" t="s">
        <v>85</v>
      </c>
      <c r="B16" s="80" t="s">
        <v>84</v>
      </c>
      <c r="C16" s="211">
        <f t="shared" ref="C16:H16" si="1">SUM(C5:C15)</f>
        <v>49266</v>
      </c>
      <c r="D16" s="211">
        <f t="shared" si="1"/>
        <v>812</v>
      </c>
      <c r="E16" s="333">
        <f t="shared" si="1"/>
        <v>2918</v>
      </c>
      <c r="F16" s="330">
        <f t="shared" si="1"/>
        <v>0</v>
      </c>
      <c r="G16" s="682">
        <f t="shared" si="1"/>
        <v>52996</v>
      </c>
      <c r="H16" s="693">
        <f t="shared" si="1"/>
        <v>52996</v>
      </c>
      <c r="I16" s="693">
        <f t="shared" ref="I16:J16" si="2">SUM(I5:I15)</f>
        <v>0</v>
      </c>
      <c r="J16" s="694">
        <f t="shared" si="2"/>
        <v>0</v>
      </c>
    </row>
    <row r="17" spans="1:10" ht="18.75" x14ac:dyDescent="0.3">
      <c r="A17" s="400" t="s">
        <v>79</v>
      </c>
      <c r="B17" s="35" t="s">
        <v>82</v>
      </c>
      <c r="C17" s="625"/>
      <c r="D17" s="633"/>
      <c r="E17" s="783"/>
      <c r="F17" s="783"/>
      <c r="G17" s="681">
        <f t="shared" ref="G17:G19" si="3">SUM(C17:F17)</f>
        <v>0</v>
      </c>
      <c r="H17" s="695"/>
      <c r="I17" s="695"/>
      <c r="J17" s="696"/>
    </row>
    <row r="18" spans="1:10" ht="18.75" x14ac:dyDescent="0.3">
      <c r="A18" s="400" t="s">
        <v>80</v>
      </c>
      <c r="B18" s="35" t="s">
        <v>83</v>
      </c>
      <c r="C18" s="625">
        <v>400</v>
      </c>
      <c r="D18" s="633"/>
      <c r="E18" s="783"/>
      <c r="F18" s="783"/>
      <c r="G18" s="681">
        <f t="shared" si="3"/>
        <v>400</v>
      </c>
      <c r="H18" s="695">
        <v>400</v>
      </c>
      <c r="I18" s="695"/>
      <c r="J18" s="696"/>
    </row>
    <row r="19" spans="1:10" ht="18.75" x14ac:dyDescent="0.3">
      <c r="A19" s="400" t="s">
        <v>81</v>
      </c>
      <c r="B19" s="35" t="s">
        <v>502</v>
      </c>
      <c r="C19" s="625">
        <v>20</v>
      </c>
      <c r="D19" s="633"/>
      <c r="E19" s="783"/>
      <c r="F19" s="783"/>
      <c r="G19" s="681">
        <f t="shared" si="3"/>
        <v>20</v>
      </c>
      <c r="H19" s="695">
        <v>20</v>
      </c>
      <c r="I19" s="695"/>
      <c r="J19" s="696"/>
    </row>
    <row r="20" spans="1:10" ht="18.75" x14ac:dyDescent="0.3">
      <c r="A20" s="402" t="s">
        <v>86</v>
      </c>
      <c r="B20" s="80" t="s">
        <v>27</v>
      </c>
      <c r="C20" s="211">
        <f t="shared" ref="C20:H20" si="4">SUM(C17:C19)</f>
        <v>420</v>
      </c>
      <c r="D20" s="211">
        <f t="shared" si="4"/>
        <v>0</v>
      </c>
      <c r="E20" s="333">
        <f t="shared" si="4"/>
        <v>0</v>
      </c>
      <c r="F20" s="330">
        <f t="shared" si="4"/>
        <v>0</v>
      </c>
      <c r="G20" s="682">
        <f t="shared" si="4"/>
        <v>420</v>
      </c>
      <c r="H20" s="697">
        <f t="shared" si="4"/>
        <v>420</v>
      </c>
      <c r="I20" s="697"/>
      <c r="J20" s="698"/>
    </row>
    <row r="21" spans="1:10" ht="18.75" x14ac:dyDescent="0.3">
      <c r="A21" s="406" t="s">
        <v>87</v>
      </c>
      <c r="B21" s="314" t="s">
        <v>94</v>
      </c>
      <c r="C21" s="315">
        <f t="shared" ref="C21:J21" si="5">SUM(C16,C20)</f>
        <v>49686</v>
      </c>
      <c r="D21" s="315">
        <f t="shared" si="5"/>
        <v>812</v>
      </c>
      <c r="E21" s="316">
        <f t="shared" si="5"/>
        <v>2918</v>
      </c>
      <c r="F21" s="315">
        <f t="shared" si="5"/>
        <v>0</v>
      </c>
      <c r="G21" s="683">
        <f t="shared" si="5"/>
        <v>53416</v>
      </c>
      <c r="H21" s="699">
        <f t="shared" si="5"/>
        <v>53416</v>
      </c>
      <c r="I21" s="699">
        <f t="shared" si="5"/>
        <v>0</v>
      </c>
      <c r="J21" s="700">
        <f t="shared" si="5"/>
        <v>0</v>
      </c>
    </row>
    <row r="22" spans="1:10" ht="18.75" x14ac:dyDescent="0.3">
      <c r="A22" s="400" t="s">
        <v>88</v>
      </c>
      <c r="B22" s="38" t="s">
        <v>28</v>
      </c>
      <c r="C22" s="625">
        <v>12922</v>
      </c>
      <c r="D22" s="633">
        <v>190</v>
      </c>
      <c r="E22" s="638">
        <v>788</v>
      </c>
      <c r="F22" s="783">
        <v>-16</v>
      </c>
      <c r="G22" s="681">
        <f t="shared" ref="G22:G25" si="6">SUM(C22:F22)</f>
        <v>13884</v>
      </c>
      <c r="H22" s="496">
        <v>13884</v>
      </c>
      <c r="I22" s="496"/>
      <c r="J22" s="692"/>
    </row>
    <row r="23" spans="1:10" ht="18.75" x14ac:dyDescent="0.3">
      <c r="A23" s="400" t="s">
        <v>89</v>
      </c>
      <c r="B23" s="38" t="s">
        <v>29</v>
      </c>
      <c r="C23" s="625"/>
      <c r="D23" s="633">
        <v>450</v>
      </c>
      <c r="E23" s="638"/>
      <c r="F23" s="783">
        <v>-40</v>
      </c>
      <c r="G23" s="681">
        <f t="shared" si="6"/>
        <v>410</v>
      </c>
      <c r="H23" s="496">
        <v>410</v>
      </c>
      <c r="I23" s="496"/>
      <c r="J23" s="692"/>
    </row>
    <row r="24" spans="1:10" ht="18.75" x14ac:dyDescent="0.3">
      <c r="A24" s="400" t="s">
        <v>90</v>
      </c>
      <c r="B24" s="38" t="s">
        <v>669</v>
      </c>
      <c r="C24" s="625"/>
      <c r="D24" s="633">
        <v>200</v>
      </c>
      <c r="E24" s="638"/>
      <c r="F24" s="783">
        <v>86</v>
      </c>
      <c r="G24" s="681">
        <f t="shared" si="6"/>
        <v>286</v>
      </c>
      <c r="H24" s="496">
        <v>286</v>
      </c>
      <c r="I24" s="496"/>
      <c r="J24" s="692"/>
    </row>
    <row r="25" spans="1:10" ht="18.75" x14ac:dyDescent="0.3">
      <c r="A25" s="400" t="s">
        <v>91</v>
      </c>
      <c r="B25" s="38" t="s">
        <v>26</v>
      </c>
      <c r="C25" s="625"/>
      <c r="D25" s="633">
        <v>450</v>
      </c>
      <c r="E25" s="638"/>
      <c r="F25" s="783">
        <v>-30</v>
      </c>
      <c r="G25" s="681">
        <f t="shared" si="6"/>
        <v>420</v>
      </c>
      <c r="H25" s="496">
        <v>420</v>
      </c>
      <c r="I25" s="496"/>
      <c r="J25" s="692"/>
    </row>
    <row r="26" spans="1:10" ht="18.75" x14ac:dyDescent="0.3">
      <c r="A26" s="408" t="s">
        <v>92</v>
      </c>
      <c r="B26" s="318" t="s">
        <v>93</v>
      </c>
      <c r="C26" s="316">
        <f t="shared" ref="C26:H26" si="7">SUM(C22:C25)</f>
        <v>12922</v>
      </c>
      <c r="D26" s="316">
        <f t="shared" si="7"/>
        <v>1290</v>
      </c>
      <c r="E26" s="334">
        <f t="shared" si="7"/>
        <v>788</v>
      </c>
      <c r="F26" s="331">
        <f t="shared" si="7"/>
        <v>0</v>
      </c>
      <c r="G26" s="683">
        <f t="shared" si="7"/>
        <v>15000</v>
      </c>
      <c r="H26" s="699">
        <f t="shared" si="7"/>
        <v>15000</v>
      </c>
      <c r="I26" s="699">
        <f t="shared" ref="I26:J26" si="8">SUM(I22:I25)</f>
        <v>0</v>
      </c>
      <c r="J26" s="700">
        <f t="shared" si="8"/>
        <v>0</v>
      </c>
    </row>
    <row r="27" spans="1:10" ht="18.75" x14ac:dyDescent="0.3">
      <c r="A27" s="400" t="s">
        <v>96</v>
      </c>
      <c r="B27" s="38" t="s">
        <v>38</v>
      </c>
      <c r="C27" s="208">
        <v>55</v>
      </c>
      <c r="D27" s="780"/>
      <c r="E27" s="783">
        <v>228</v>
      </c>
      <c r="F27" s="783">
        <v>300</v>
      </c>
      <c r="G27" s="681">
        <f t="shared" ref="G27:G28" si="9">SUM(C27:F27)</f>
        <v>583</v>
      </c>
      <c r="H27" s="496">
        <v>583</v>
      </c>
      <c r="I27" s="496"/>
      <c r="J27" s="692"/>
    </row>
    <row r="28" spans="1:10" ht="18.75" x14ac:dyDescent="0.3">
      <c r="A28" s="400" t="s">
        <v>97</v>
      </c>
      <c r="B28" s="35" t="s">
        <v>98</v>
      </c>
      <c r="C28" s="208">
        <v>105</v>
      </c>
      <c r="D28" s="780"/>
      <c r="E28" s="783"/>
      <c r="F28" s="783"/>
      <c r="G28" s="681">
        <f t="shared" si="9"/>
        <v>105</v>
      </c>
      <c r="H28" s="496">
        <v>105</v>
      </c>
      <c r="I28" s="496"/>
      <c r="J28" s="692"/>
    </row>
    <row r="29" spans="1:10" ht="15.75" x14ac:dyDescent="0.25">
      <c r="A29" s="410" t="s">
        <v>99</v>
      </c>
      <c r="B29" s="39" t="s">
        <v>100</v>
      </c>
      <c r="C29" s="209">
        <f t="shared" ref="C29:H29" si="10">SUM(C27:C28)</f>
        <v>160</v>
      </c>
      <c r="D29" s="783">
        <f t="shared" si="10"/>
        <v>0</v>
      </c>
      <c r="E29" s="319">
        <f t="shared" si="10"/>
        <v>228</v>
      </c>
      <c r="F29" s="332">
        <f t="shared" si="10"/>
        <v>300</v>
      </c>
      <c r="G29" s="684">
        <f t="shared" si="10"/>
        <v>688</v>
      </c>
      <c r="H29" s="695">
        <f t="shared" si="10"/>
        <v>688</v>
      </c>
      <c r="I29" s="695">
        <f t="shared" ref="I29:J29" si="11">SUM(I27:I28)</f>
        <v>0</v>
      </c>
      <c r="J29" s="696">
        <f t="shared" si="11"/>
        <v>0</v>
      </c>
    </row>
    <row r="30" spans="1:10" ht="18.75" x14ac:dyDescent="0.3">
      <c r="A30" s="400" t="s">
        <v>104</v>
      </c>
      <c r="B30" s="35" t="s">
        <v>24</v>
      </c>
      <c r="C30" s="208">
        <v>6879</v>
      </c>
      <c r="D30" s="780"/>
      <c r="E30" s="783"/>
      <c r="F30" s="783">
        <v>1700</v>
      </c>
      <c r="G30" s="681">
        <f t="shared" ref="G30:G35" si="12">SUM(C30:F30)</f>
        <v>8579</v>
      </c>
      <c r="H30" s="496">
        <v>8579</v>
      </c>
      <c r="I30" s="496"/>
      <c r="J30" s="692"/>
    </row>
    <row r="31" spans="1:10" ht="18.75" x14ac:dyDescent="0.3">
      <c r="A31" s="400" t="s">
        <v>105</v>
      </c>
      <c r="B31" s="35" t="s">
        <v>101</v>
      </c>
      <c r="C31" s="208">
        <v>250</v>
      </c>
      <c r="D31" s="780"/>
      <c r="E31" s="783"/>
      <c r="F31" s="783"/>
      <c r="G31" s="681">
        <f t="shared" si="12"/>
        <v>250</v>
      </c>
      <c r="H31" s="496">
        <v>250</v>
      </c>
      <c r="I31" s="496"/>
      <c r="J31" s="692"/>
    </row>
    <row r="32" spans="1:10" ht="18.75" x14ac:dyDescent="0.3">
      <c r="A32" s="400" t="s">
        <v>106</v>
      </c>
      <c r="B32" s="35" t="s">
        <v>102</v>
      </c>
      <c r="C32" s="208"/>
      <c r="D32" s="780"/>
      <c r="E32" s="783"/>
      <c r="F32" s="783"/>
      <c r="G32" s="681">
        <f t="shared" si="12"/>
        <v>0</v>
      </c>
      <c r="H32" s="496"/>
      <c r="I32" s="496"/>
      <c r="J32" s="692"/>
    </row>
    <row r="33" spans="1:12" ht="18.75" x14ac:dyDescent="0.3">
      <c r="A33" s="400" t="s">
        <v>107</v>
      </c>
      <c r="B33" s="35" t="s">
        <v>25</v>
      </c>
      <c r="C33" s="208"/>
      <c r="D33" s="780"/>
      <c r="E33" s="783"/>
      <c r="F33" s="783"/>
      <c r="G33" s="681">
        <f t="shared" si="12"/>
        <v>0</v>
      </c>
      <c r="H33" s="496"/>
      <c r="I33" s="496"/>
      <c r="J33" s="692"/>
    </row>
    <row r="34" spans="1:12" ht="18.75" x14ac:dyDescent="0.3">
      <c r="A34" s="400" t="s">
        <v>107</v>
      </c>
      <c r="B34" s="38" t="s">
        <v>30</v>
      </c>
      <c r="C34" s="208"/>
      <c r="D34" s="780">
        <v>30</v>
      </c>
      <c r="E34" s="783">
        <v>162</v>
      </c>
      <c r="F34" s="783"/>
      <c r="G34" s="681">
        <f t="shared" si="12"/>
        <v>192</v>
      </c>
      <c r="H34" s="496">
        <v>192</v>
      </c>
      <c r="I34" s="496"/>
      <c r="J34" s="692"/>
    </row>
    <row r="35" spans="1:12" ht="18.75" x14ac:dyDescent="0.3">
      <c r="A35" s="400" t="s">
        <v>109</v>
      </c>
      <c r="B35" s="35" t="s">
        <v>103</v>
      </c>
      <c r="C35" s="208">
        <v>5099</v>
      </c>
      <c r="D35" s="780">
        <v>-434</v>
      </c>
      <c r="E35" s="783"/>
      <c r="F35" s="783"/>
      <c r="G35" s="681">
        <f t="shared" si="12"/>
        <v>4665</v>
      </c>
      <c r="H35" s="496">
        <v>4665</v>
      </c>
      <c r="I35" s="496"/>
      <c r="J35" s="692"/>
    </row>
    <row r="36" spans="1:12" ht="15.75" x14ac:dyDescent="0.25">
      <c r="A36" s="400" t="s">
        <v>110</v>
      </c>
      <c r="B36" s="37" t="s">
        <v>111</v>
      </c>
      <c r="C36" s="209">
        <f t="shared" ref="C36:H36" si="13">SUM(C30:C35)</f>
        <v>12228</v>
      </c>
      <c r="D36" s="783">
        <f t="shared" si="13"/>
        <v>-404</v>
      </c>
      <c r="E36" s="319">
        <f t="shared" si="13"/>
        <v>162</v>
      </c>
      <c r="F36" s="332">
        <f t="shared" si="13"/>
        <v>1700</v>
      </c>
      <c r="G36" s="684">
        <f t="shared" si="13"/>
        <v>13686</v>
      </c>
      <c r="H36" s="695">
        <f t="shared" si="13"/>
        <v>13686</v>
      </c>
      <c r="I36" s="695">
        <f t="shared" ref="I36:J36" si="14">SUM(I30:I35)</f>
        <v>0</v>
      </c>
      <c r="J36" s="696">
        <f t="shared" si="14"/>
        <v>0</v>
      </c>
    </row>
    <row r="37" spans="1:12" ht="18.75" x14ac:dyDescent="0.3">
      <c r="A37" s="411" t="s">
        <v>95</v>
      </c>
      <c r="B37" s="80" t="s">
        <v>113</v>
      </c>
      <c r="C37" s="214">
        <f t="shared" ref="C37:H37" si="15">SUM(C36,C29)</f>
        <v>12388</v>
      </c>
      <c r="D37" s="214">
        <f t="shared" si="15"/>
        <v>-404</v>
      </c>
      <c r="E37" s="215">
        <f t="shared" si="15"/>
        <v>390</v>
      </c>
      <c r="F37" s="214">
        <f t="shared" si="15"/>
        <v>2000</v>
      </c>
      <c r="G37" s="682">
        <f t="shared" si="15"/>
        <v>14374</v>
      </c>
      <c r="H37" s="697">
        <f t="shared" si="15"/>
        <v>14374</v>
      </c>
      <c r="I37" s="697">
        <f t="shared" ref="I37:J37" si="16">SUM(I36,I29)</f>
        <v>0</v>
      </c>
      <c r="J37" s="698">
        <f t="shared" si="16"/>
        <v>0</v>
      </c>
    </row>
    <row r="38" spans="1:12" ht="18.75" x14ac:dyDescent="0.3">
      <c r="A38" s="400" t="s">
        <v>114</v>
      </c>
      <c r="B38" s="35" t="s">
        <v>115</v>
      </c>
      <c r="C38" s="208"/>
      <c r="D38" s="780"/>
      <c r="E38" s="783">
        <v>280</v>
      </c>
      <c r="F38" s="783"/>
      <c r="G38" s="681">
        <f t="shared" ref="G38:G39" si="17">SUM(C38:F38)</f>
        <v>280</v>
      </c>
      <c r="H38" s="496">
        <v>280</v>
      </c>
      <c r="I38" s="496"/>
      <c r="J38" s="692"/>
    </row>
    <row r="39" spans="1:12" ht="18.75" x14ac:dyDescent="0.3">
      <c r="A39" s="400" t="s">
        <v>116</v>
      </c>
      <c r="B39" s="35" t="s">
        <v>342</v>
      </c>
      <c r="C39" s="208">
        <v>155</v>
      </c>
      <c r="D39" s="780"/>
      <c r="E39" s="783">
        <v>101</v>
      </c>
      <c r="F39" s="783"/>
      <c r="G39" s="681">
        <f t="shared" si="17"/>
        <v>256</v>
      </c>
      <c r="H39" s="496">
        <v>256</v>
      </c>
      <c r="I39" s="496"/>
      <c r="J39" s="692"/>
    </row>
    <row r="40" spans="1:12" ht="18.75" x14ac:dyDescent="0.3">
      <c r="A40" s="411" t="s">
        <v>117</v>
      </c>
      <c r="B40" s="74" t="s">
        <v>118</v>
      </c>
      <c r="C40" s="212">
        <f t="shared" ref="C40:H40" si="18">SUM(C38:C39)</f>
        <v>155</v>
      </c>
      <c r="D40" s="212">
        <f t="shared" si="18"/>
        <v>0</v>
      </c>
      <c r="E40" s="333">
        <f t="shared" si="18"/>
        <v>381</v>
      </c>
      <c r="F40" s="212">
        <f t="shared" si="18"/>
        <v>0</v>
      </c>
      <c r="G40" s="682">
        <f t="shared" si="18"/>
        <v>536</v>
      </c>
      <c r="H40" s="697">
        <f t="shared" si="18"/>
        <v>536</v>
      </c>
      <c r="I40" s="697">
        <f t="shared" ref="I40:J40" si="19">SUM(I38:I39)</f>
        <v>0</v>
      </c>
      <c r="J40" s="698">
        <f t="shared" si="19"/>
        <v>0</v>
      </c>
    </row>
    <row r="41" spans="1:12" ht="18.75" x14ac:dyDescent="0.3">
      <c r="A41" s="400" t="s">
        <v>119</v>
      </c>
      <c r="B41" s="35" t="s">
        <v>343</v>
      </c>
      <c r="C41" s="208">
        <v>8000</v>
      </c>
      <c r="D41" s="780">
        <v>-825</v>
      </c>
      <c r="E41" s="783"/>
      <c r="F41" s="783">
        <v>-2075</v>
      </c>
      <c r="G41" s="681">
        <f t="shared" ref="G41:G47" si="20">SUM(C41:F41)</f>
        <v>5100</v>
      </c>
      <c r="H41" s="496">
        <v>5100</v>
      </c>
      <c r="I41" s="496"/>
      <c r="J41" s="692"/>
    </row>
    <row r="42" spans="1:12" ht="18.75" x14ac:dyDescent="0.3">
      <c r="A42" s="400" t="s">
        <v>130</v>
      </c>
      <c r="B42" s="35" t="s">
        <v>131</v>
      </c>
      <c r="C42" s="208"/>
      <c r="D42" s="780"/>
      <c r="E42" s="783"/>
      <c r="F42" s="783"/>
      <c r="G42" s="681">
        <f t="shared" si="20"/>
        <v>0</v>
      </c>
      <c r="H42" s="496"/>
      <c r="I42" s="496"/>
      <c r="J42" s="692"/>
      <c r="K42" s="510"/>
      <c r="L42" s="510"/>
    </row>
    <row r="43" spans="1:12" ht="18.75" x14ac:dyDescent="0.3">
      <c r="A43" s="400" t="s">
        <v>120</v>
      </c>
      <c r="B43" s="35" t="s">
        <v>121</v>
      </c>
      <c r="C43" s="208"/>
      <c r="D43" s="780"/>
      <c r="E43" s="783"/>
      <c r="F43" s="783"/>
      <c r="G43" s="681">
        <f t="shared" si="20"/>
        <v>0</v>
      </c>
      <c r="H43" s="496"/>
      <c r="I43" s="496"/>
      <c r="J43" s="692"/>
      <c r="K43" s="228"/>
      <c r="L43" s="228"/>
    </row>
    <row r="44" spans="1:12" ht="18.75" x14ac:dyDescent="0.3">
      <c r="A44" s="400" t="s">
        <v>122</v>
      </c>
      <c r="B44" s="35" t="s">
        <v>123</v>
      </c>
      <c r="C44" s="208">
        <v>1930</v>
      </c>
      <c r="D44" s="780"/>
      <c r="E44" s="783"/>
      <c r="F44" s="783">
        <v>75</v>
      </c>
      <c r="G44" s="681">
        <f t="shared" si="20"/>
        <v>2005</v>
      </c>
      <c r="H44" s="496">
        <v>2005</v>
      </c>
      <c r="I44" s="496"/>
      <c r="J44" s="692"/>
      <c r="K44" s="506"/>
      <c r="L44" s="506"/>
    </row>
    <row r="45" spans="1:12" ht="18.75" x14ac:dyDescent="0.3">
      <c r="A45" s="400" t="s">
        <v>124</v>
      </c>
      <c r="B45" s="35" t="s">
        <v>125</v>
      </c>
      <c r="C45" s="208"/>
      <c r="D45" s="780"/>
      <c r="E45" s="783"/>
      <c r="F45" s="783">
        <v>200</v>
      </c>
      <c r="G45" s="681">
        <f t="shared" si="20"/>
        <v>200</v>
      </c>
      <c r="H45" s="496">
        <v>200</v>
      </c>
      <c r="I45" s="496"/>
      <c r="J45" s="692"/>
      <c r="K45" s="511"/>
      <c r="L45" s="511"/>
    </row>
    <row r="46" spans="1:12" ht="18.75" x14ac:dyDescent="0.3">
      <c r="A46" s="400" t="s">
        <v>126</v>
      </c>
      <c r="B46" s="35" t="s">
        <v>363</v>
      </c>
      <c r="C46" s="208">
        <v>360</v>
      </c>
      <c r="D46" s="780"/>
      <c r="E46" s="783">
        <v>8</v>
      </c>
      <c r="F46" s="783"/>
      <c r="G46" s="681">
        <f t="shared" si="20"/>
        <v>368</v>
      </c>
      <c r="H46" s="496">
        <v>368</v>
      </c>
      <c r="I46" s="496"/>
      <c r="J46" s="692"/>
      <c r="K46" s="511"/>
      <c r="L46" s="511"/>
    </row>
    <row r="47" spans="1:12" ht="18.75" x14ac:dyDescent="0.3">
      <c r="A47" s="400" t="s">
        <v>127</v>
      </c>
      <c r="B47" s="35" t="s">
        <v>364</v>
      </c>
      <c r="C47" s="208">
        <v>3301</v>
      </c>
      <c r="D47" s="780"/>
      <c r="E47" s="783"/>
      <c r="F47" s="783">
        <v>-200</v>
      </c>
      <c r="G47" s="681">
        <f t="shared" si="20"/>
        <v>3101</v>
      </c>
      <c r="H47" s="496">
        <v>3101</v>
      </c>
      <c r="I47" s="496"/>
      <c r="J47" s="692"/>
      <c r="K47" s="364"/>
      <c r="L47" s="520"/>
    </row>
    <row r="48" spans="1:12" ht="18.75" x14ac:dyDescent="0.3">
      <c r="A48" s="411" t="s">
        <v>128</v>
      </c>
      <c r="B48" s="74" t="s">
        <v>129</v>
      </c>
      <c r="C48" s="211">
        <f t="shared" ref="C48:H48" si="21">SUM(C41:C47)</f>
        <v>13591</v>
      </c>
      <c r="D48" s="211">
        <f t="shared" si="21"/>
        <v>-825</v>
      </c>
      <c r="E48" s="333">
        <f t="shared" si="21"/>
        <v>8</v>
      </c>
      <c r="F48" s="330">
        <f t="shared" si="21"/>
        <v>-2000</v>
      </c>
      <c r="G48" s="682">
        <f t="shared" si="21"/>
        <v>10774</v>
      </c>
      <c r="H48" s="697">
        <f t="shared" si="21"/>
        <v>10774</v>
      </c>
      <c r="I48" s="697">
        <f t="shared" ref="I48:J48" si="22">SUM(I41:I47)</f>
        <v>0</v>
      </c>
      <c r="J48" s="698">
        <f t="shared" si="22"/>
        <v>0</v>
      </c>
      <c r="K48" s="227"/>
      <c r="L48" s="227"/>
    </row>
    <row r="49" spans="1:12" ht="18.75" x14ac:dyDescent="0.3">
      <c r="A49" s="400" t="s">
        <v>132</v>
      </c>
      <c r="B49" s="35" t="s">
        <v>134</v>
      </c>
      <c r="C49" s="208">
        <v>20</v>
      </c>
      <c r="D49" s="780"/>
      <c r="E49" s="783"/>
      <c r="F49" s="783"/>
      <c r="G49" s="681">
        <f t="shared" ref="G49:G51" si="23">SUM(C49:F49)</f>
        <v>20</v>
      </c>
      <c r="H49" s="496">
        <v>20</v>
      </c>
      <c r="I49" s="496"/>
      <c r="J49" s="692"/>
      <c r="K49" s="227"/>
      <c r="L49" s="227"/>
    </row>
    <row r="50" spans="1:12" ht="18.75" x14ac:dyDescent="0.3">
      <c r="A50" s="400" t="s">
        <v>133</v>
      </c>
      <c r="B50" s="35" t="s">
        <v>135</v>
      </c>
      <c r="C50" s="208"/>
      <c r="D50" s="780"/>
      <c r="E50" s="783">
        <v>0</v>
      </c>
      <c r="F50" s="783"/>
      <c r="G50" s="681">
        <f t="shared" si="23"/>
        <v>0</v>
      </c>
      <c r="H50" s="496"/>
      <c r="I50" s="496"/>
      <c r="J50" s="692"/>
      <c r="K50" s="227"/>
      <c r="L50" s="227"/>
    </row>
    <row r="51" spans="1:12" ht="18.75" x14ac:dyDescent="0.3">
      <c r="A51" s="400"/>
      <c r="B51" s="35" t="s">
        <v>486</v>
      </c>
      <c r="C51" s="208"/>
      <c r="D51" s="780"/>
      <c r="E51" s="783"/>
      <c r="F51" s="783"/>
      <c r="G51" s="681">
        <f t="shared" si="23"/>
        <v>0</v>
      </c>
      <c r="H51" s="496"/>
      <c r="I51" s="496"/>
      <c r="J51" s="692"/>
      <c r="K51" s="227"/>
      <c r="L51" s="227"/>
    </row>
    <row r="52" spans="1:12" ht="18.75" x14ac:dyDescent="0.3">
      <c r="A52" s="411" t="s">
        <v>136</v>
      </c>
      <c r="B52" s="74" t="s">
        <v>137</v>
      </c>
      <c r="C52" s="211">
        <f t="shared" ref="C52:H52" si="24">SUM(C49:C51)</f>
        <v>20</v>
      </c>
      <c r="D52" s="211">
        <f t="shared" si="24"/>
        <v>0</v>
      </c>
      <c r="E52" s="333">
        <f t="shared" si="24"/>
        <v>0</v>
      </c>
      <c r="F52" s="330">
        <f t="shared" si="24"/>
        <v>0</v>
      </c>
      <c r="G52" s="682">
        <f t="shared" si="24"/>
        <v>20</v>
      </c>
      <c r="H52" s="697">
        <f t="shared" si="24"/>
        <v>20</v>
      </c>
      <c r="I52" s="697">
        <f t="shared" ref="I52:J52" si="25">SUM(I49:I51)</f>
        <v>0</v>
      </c>
      <c r="J52" s="698">
        <f t="shared" si="25"/>
        <v>0</v>
      </c>
      <c r="K52" s="366"/>
      <c r="L52" s="366"/>
    </row>
    <row r="53" spans="1:12" ht="18.75" x14ac:dyDescent="0.3">
      <c r="A53" s="400" t="s">
        <v>138</v>
      </c>
      <c r="B53" s="35" t="s">
        <v>143</v>
      </c>
      <c r="C53" s="208">
        <v>7027</v>
      </c>
      <c r="D53" s="780"/>
      <c r="E53" s="783"/>
      <c r="F53" s="783"/>
      <c r="G53" s="681">
        <f t="shared" ref="G53:G57" si="26">SUM(C53:F53)</f>
        <v>7027</v>
      </c>
      <c r="H53" s="496">
        <v>7027</v>
      </c>
      <c r="I53" s="496"/>
      <c r="J53" s="692"/>
      <c r="K53" s="362"/>
      <c r="L53" s="362"/>
    </row>
    <row r="54" spans="1:12" ht="18.75" x14ac:dyDescent="0.3">
      <c r="A54" s="400" t="s">
        <v>139</v>
      </c>
      <c r="B54" s="35" t="s">
        <v>144</v>
      </c>
      <c r="C54" s="208"/>
      <c r="D54" s="780"/>
      <c r="E54" s="783"/>
      <c r="F54" s="783"/>
      <c r="G54" s="681">
        <f t="shared" si="26"/>
        <v>0</v>
      </c>
      <c r="H54" s="496"/>
      <c r="I54" s="496"/>
      <c r="J54" s="692"/>
      <c r="K54" s="362"/>
      <c r="L54" s="362"/>
    </row>
    <row r="55" spans="1:12" ht="18.75" x14ac:dyDescent="0.3">
      <c r="A55" s="400" t="s">
        <v>140</v>
      </c>
      <c r="B55" s="35" t="s">
        <v>145</v>
      </c>
      <c r="C55" s="208"/>
      <c r="D55" s="780"/>
      <c r="E55" s="783"/>
      <c r="F55" s="783"/>
      <c r="G55" s="681">
        <f t="shared" si="26"/>
        <v>0</v>
      </c>
      <c r="H55" s="496"/>
      <c r="I55" s="496"/>
      <c r="J55" s="692"/>
      <c r="K55" s="362"/>
      <c r="L55" s="362"/>
    </row>
    <row r="56" spans="1:12" ht="18.75" x14ac:dyDescent="0.3">
      <c r="A56" s="400" t="s">
        <v>141</v>
      </c>
      <c r="B56" s="38" t="s">
        <v>146</v>
      </c>
      <c r="C56" s="208"/>
      <c r="D56" s="780"/>
      <c r="E56" s="783"/>
      <c r="F56" s="783"/>
      <c r="G56" s="681">
        <f t="shared" si="26"/>
        <v>0</v>
      </c>
      <c r="H56" s="496"/>
      <c r="I56" s="496"/>
      <c r="J56" s="692"/>
      <c r="K56" s="362"/>
      <c r="L56" s="362"/>
    </row>
    <row r="57" spans="1:12" ht="18.75" x14ac:dyDescent="0.3">
      <c r="A57" s="400" t="s">
        <v>142</v>
      </c>
      <c r="B57" s="35" t="s">
        <v>147</v>
      </c>
      <c r="C57" s="208"/>
      <c r="D57" s="780"/>
      <c r="E57" s="783"/>
      <c r="F57" s="783"/>
      <c r="G57" s="681">
        <f t="shared" si="26"/>
        <v>0</v>
      </c>
      <c r="H57" s="496"/>
      <c r="I57" s="496"/>
      <c r="J57" s="692"/>
      <c r="K57" s="362"/>
      <c r="L57" s="362"/>
    </row>
    <row r="58" spans="1:12" ht="15" x14ac:dyDescent="0.25">
      <c r="A58" s="411" t="s">
        <v>148</v>
      </c>
      <c r="B58" s="74" t="s">
        <v>469</v>
      </c>
      <c r="C58" s="211">
        <f t="shared" ref="C58:H58" si="27">SUM(C53:C57)</f>
        <v>7027</v>
      </c>
      <c r="D58" s="211">
        <f t="shared" si="27"/>
        <v>0</v>
      </c>
      <c r="E58" s="211">
        <f t="shared" si="27"/>
        <v>0</v>
      </c>
      <c r="F58" s="330">
        <f t="shared" si="27"/>
        <v>0</v>
      </c>
      <c r="G58" s="685">
        <f t="shared" si="27"/>
        <v>7027</v>
      </c>
      <c r="H58" s="697">
        <f t="shared" si="27"/>
        <v>7027</v>
      </c>
      <c r="I58" s="697">
        <f t="shared" ref="I58:J58" si="28">SUM(I55:I57)</f>
        <v>0</v>
      </c>
      <c r="J58" s="698">
        <f t="shared" si="28"/>
        <v>0</v>
      </c>
      <c r="K58" s="362"/>
      <c r="L58" s="362"/>
    </row>
    <row r="59" spans="1:12" ht="18.75" x14ac:dyDescent="0.3">
      <c r="A59" s="412" t="s">
        <v>149</v>
      </c>
      <c r="B59" s="314" t="s">
        <v>150</v>
      </c>
      <c r="C59" s="315">
        <f t="shared" ref="C59:H59" si="29">SUM(C37,C40,C48,C52,C58)</f>
        <v>33181</v>
      </c>
      <c r="D59" s="315">
        <f t="shared" si="29"/>
        <v>-1229</v>
      </c>
      <c r="E59" s="331">
        <f t="shared" si="29"/>
        <v>779</v>
      </c>
      <c r="F59" s="334">
        <f t="shared" si="29"/>
        <v>0</v>
      </c>
      <c r="G59" s="683">
        <f t="shared" si="29"/>
        <v>32731</v>
      </c>
      <c r="H59" s="699">
        <f t="shared" si="29"/>
        <v>32731</v>
      </c>
      <c r="I59" s="699">
        <f t="shared" ref="I59:J59" si="30">SUM(I37,I40,I48,I52,I58)</f>
        <v>0</v>
      </c>
      <c r="J59" s="700">
        <f t="shared" si="30"/>
        <v>0</v>
      </c>
      <c r="K59" s="362"/>
      <c r="L59" s="362"/>
    </row>
    <row r="60" spans="1:12" ht="18.75" x14ac:dyDescent="0.3">
      <c r="A60" s="414" t="s">
        <v>180</v>
      </c>
      <c r="B60" s="314" t="s">
        <v>219</v>
      </c>
      <c r="C60" s="315"/>
      <c r="D60" s="315"/>
      <c r="E60" s="315"/>
      <c r="F60" s="315"/>
      <c r="G60" s="683"/>
      <c r="H60" s="699"/>
      <c r="I60" s="699"/>
      <c r="J60" s="700"/>
      <c r="K60" s="362"/>
      <c r="L60" s="362"/>
    </row>
    <row r="61" spans="1:12" ht="18.75" x14ac:dyDescent="0.3">
      <c r="A61" s="415" t="s">
        <v>181</v>
      </c>
      <c r="B61" s="72" t="s">
        <v>182</v>
      </c>
      <c r="C61" s="216"/>
      <c r="D61" s="788">
        <v>29</v>
      </c>
      <c r="E61" s="789"/>
      <c r="F61" s="789"/>
      <c r="G61" s="681">
        <f t="shared" ref="G61:G65" si="31">SUM(C61:F61)</f>
        <v>29</v>
      </c>
      <c r="H61" s="496">
        <v>29</v>
      </c>
      <c r="I61" s="496"/>
      <c r="J61" s="692"/>
      <c r="K61" s="362"/>
      <c r="L61" s="362"/>
    </row>
    <row r="62" spans="1:12" ht="18.75" x14ac:dyDescent="0.3">
      <c r="A62" s="415" t="s">
        <v>183</v>
      </c>
      <c r="B62" s="72" t="s">
        <v>216</v>
      </c>
      <c r="C62" s="216"/>
      <c r="D62" s="216"/>
      <c r="E62" s="789"/>
      <c r="F62" s="789"/>
      <c r="G62" s="681">
        <f t="shared" si="31"/>
        <v>0</v>
      </c>
      <c r="H62" s="496"/>
      <c r="I62" s="496"/>
      <c r="J62" s="692"/>
      <c r="K62" s="513"/>
      <c r="L62" s="513"/>
    </row>
    <row r="63" spans="1:12" ht="18.75" x14ac:dyDescent="0.3">
      <c r="A63" s="415" t="s">
        <v>185</v>
      </c>
      <c r="B63" s="72" t="s">
        <v>217</v>
      </c>
      <c r="C63" s="216"/>
      <c r="D63" s="216"/>
      <c r="E63" s="789"/>
      <c r="F63" s="789"/>
      <c r="G63" s="681">
        <f t="shared" si="31"/>
        <v>0</v>
      </c>
      <c r="H63" s="496"/>
      <c r="I63" s="496"/>
      <c r="J63" s="692"/>
      <c r="K63" s="27"/>
      <c r="L63" s="27"/>
    </row>
    <row r="64" spans="1:12" ht="18.75" x14ac:dyDescent="0.3">
      <c r="A64" s="415" t="s">
        <v>187</v>
      </c>
      <c r="B64" s="72" t="s">
        <v>218</v>
      </c>
      <c r="C64" s="216"/>
      <c r="D64" s="216"/>
      <c r="E64" s="789"/>
      <c r="F64" s="789"/>
      <c r="G64" s="681">
        <f t="shared" si="31"/>
        <v>0</v>
      </c>
      <c r="H64" s="496"/>
      <c r="I64" s="496"/>
      <c r="J64" s="692"/>
      <c r="K64" s="365"/>
      <c r="L64" s="365"/>
    </row>
    <row r="65" spans="1:12" ht="18.75" x14ac:dyDescent="0.3">
      <c r="A65" s="415" t="s">
        <v>189</v>
      </c>
      <c r="B65" s="72" t="s">
        <v>190</v>
      </c>
      <c r="C65" s="216"/>
      <c r="D65" s="216"/>
      <c r="E65" s="789"/>
      <c r="F65" s="789"/>
      <c r="G65" s="681">
        <f t="shared" si="31"/>
        <v>0</v>
      </c>
      <c r="H65" s="496"/>
      <c r="I65" s="496"/>
      <c r="J65" s="692"/>
      <c r="K65" s="226"/>
      <c r="L65" s="226"/>
    </row>
    <row r="66" spans="1:12" ht="18.75" x14ac:dyDescent="0.3">
      <c r="A66" s="412" t="s">
        <v>191</v>
      </c>
      <c r="B66" s="314" t="s">
        <v>192</v>
      </c>
      <c r="C66" s="315">
        <f>SUM(C62:C65)</f>
        <v>0</v>
      </c>
      <c r="D66" s="315">
        <f>SUM(D61:D65)</f>
        <v>29</v>
      </c>
      <c r="E66" s="315">
        <f>SUM(E61:E65)</f>
        <v>0</v>
      </c>
      <c r="F66" s="315">
        <f>SUM(F61:F65)</f>
        <v>0</v>
      </c>
      <c r="G66" s="683">
        <f>SUM(G61:G65)</f>
        <v>29</v>
      </c>
      <c r="H66" s="699">
        <f>SUM(H61:H65)</f>
        <v>29</v>
      </c>
      <c r="I66" s="699">
        <f t="shared" ref="I66:J66" si="32">SUM(I62:I65)</f>
        <v>0</v>
      </c>
      <c r="J66" s="700">
        <f t="shared" si="32"/>
        <v>0</v>
      </c>
    </row>
    <row r="67" spans="1:12" ht="18.75" x14ac:dyDescent="0.3">
      <c r="A67" s="412" t="s">
        <v>163</v>
      </c>
      <c r="B67" s="314" t="s">
        <v>220</v>
      </c>
      <c r="C67" s="315"/>
      <c r="D67" s="315">
        <v>825</v>
      </c>
      <c r="E67" s="315"/>
      <c r="F67" s="315"/>
      <c r="G67" s="683">
        <f>SUM(D67:F67)</f>
        <v>825</v>
      </c>
      <c r="H67" s="699">
        <v>825</v>
      </c>
      <c r="I67" s="699"/>
      <c r="J67" s="700"/>
    </row>
    <row r="68" spans="1:12" ht="18.75" x14ac:dyDescent="0.3">
      <c r="A68" s="412" t="s">
        <v>169</v>
      </c>
      <c r="B68" s="314" t="s">
        <v>221</v>
      </c>
      <c r="C68" s="315"/>
      <c r="D68" s="315"/>
      <c r="E68" s="315"/>
      <c r="F68" s="315"/>
      <c r="G68" s="683">
        <f>SUM(D68:F68)</f>
        <v>0</v>
      </c>
      <c r="H68" s="699"/>
      <c r="I68" s="699"/>
      <c r="J68" s="700"/>
    </row>
    <row r="69" spans="1:12" ht="18.75" x14ac:dyDescent="0.3">
      <c r="A69" s="4" t="s">
        <v>642</v>
      </c>
      <c r="B69" s="72" t="s">
        <v>643</v>
      </c>
      <c r="C69" s="209"/>
      <c r="D69" s="209"/>
      <c r="E69" s="783"/>
      <c r="F69" s="783"/>
      <c r="G69" s="681">
        <f t="shared" ref="G69:G71" si="33">SUM(C69:F69)</f>
        <v>0</v>
      </c>
      <c r="H69" s="695"/>
      <c r="I69" s="695"/>
      <c r="J69" s="696"/>
    </row>
    <row r="70" spans="1:12" ht="18.75" x14ac:dyDescent="0.3">
      <c r="A70" s="4" t="s">
        <v>171</v>
      </c>
      <c r="B70" s="72" t="s">
        <v>223</v>
      </c>
      <c r="C70" s="209"/>
      <c r="D70" s="209"/>
      <c r="E70" s="783"/>
      <c r="F70" s="783"/>
      <c r="G70" s="681">
        <f t="shared" si="33"/>
        <v>0</v>
      </c>
      <c r="H70" s="695"/>
      <c r="I70" s="695"/>
      <c r="J70" s="696"/>
    </row>
    <row r="71" spans="1:12" ht="18.75" x14ac:dyDescent="0.3">
      <c r="A71" s="4" t="s">
        <v>173</v>
      </c>
      <c r="B71" s="72" t="s">
        <v>225</v>
      </c>
      <c r="C71" s="209"/>
      <c r="D71" s="209"/>
      <c r="E71" s="783"/>
      <c r="F71" s="783"/>
      <c r="G71" s="681">
        <f t="shared" si="33"/>
        <v>0</v>
      </c>
      <c r="H71" s="695"/>
      <c r="I71" s="695"/>
      <c r="J71" s="696"/>
    </row>
    <row r="72" spans="1:12" ht="18.75" x14ac:dyDescent="0.3">
      <c r="A72" s="412" t="s">
        <v>177</v>
      </c>
      <c r="B72" s="314" t="s">
        <v>222</v>
      </c>
      <c r="C72" s="315">
        <f>SUM(C69:C71)</f>
        <v>0</v>
      </c>
      <c r="D72" s="315"/>
      <c r="E72" s="315">
        <f>SUM(E69:E71)</f>
        <v>0</v>
      </c>
      <c r="F72" s="315">
        <f>SUM(F69:F71)</f>
        <v>0</v>
      </c>
      <c r="G72" s="683">
        <f>SUM(D69:G71)</f>
        <v>0</v>
      </c>
      <c r="H72" s="699">
        <f>SUM(H69:H71)</f>
        <v>0</v>
      </c>
      <c r="I72" s="699">
        <f t="shared" ref="I72:J72" si="34">SUM(I69:I71)</f>
        <v>0</v>
      </c>
      <c r="J72" s="700">
        <f t="shared" si="34"/>
        <v>0</v>
      </c>
    </row>
    <row r="73" spans="1:12" ht="18.75" x14ac:dyDescent="0.3">
      <c r="A73" s="417"/>
      <c r="B73" s="81" t="s">
        <v>226</v>
      </c>
      <c r="C73" s="214">
        <f t="shared" ref="C73:H73" si="35">SUM(C21,C26,C59,C60,C66,C67,C68,C72)</f>
        <v>95789</v>
      </c>
      <c r="D73" s="214">
        <f t="shared" si="35"/>
        <v>1727</v>
      </c>
      <c r="E73" s="214">
        <f t="shared" si="35"/>
        <v>4485</v>
      </c>
      <c r="F73" s="214">
        <f t="shared" si="35"/>
        <v>0</v>
      </c>
      <c r="G73" s="682">
        <f t="shared" si="35"/>
        <v>102001</v>
      </c>
      <c r="H73" s="697">
        <f t="shared" si="35"/>
        <v>102001</v>
      </c>
      <c r="I73" s="697">
        <f t="shared" ref="I73:J73" si="36">SUM(I21,I26,I59,I60,I66,I67,I68,I72)</f>
        <v>0</v>
      </c>
      <c r="J73" s="698">
        <f t="shared" si="36"/>
        <v>0</v>
      </c>
    </row>
    <row r="74" spans="1:12" ht="18.75" x14ac:dyDescent="0.3">
      <c r="A74" s="416" t="s">
        <v>227</v>
      </c>
      <c r="B74" s="97" t="s">
        <v>228</v>
      </c>
      <c r="C74" s="219"/>
      <c r="D74" s="219"/>
      <c r="E74" s="785"/>
      <c r="F74" s="786"/>
      <c r="G74" s="681">
        <f t="shared" ref="G74:G76" si="37">SUM(C74:F74)</f>
        <v>0</v>
      </c>
      <c r="H74" s="496"/>
      <c r="I74" s="496"/>
      <c r="J74" s="692"/>
    </row>
    <row r="75" spans="1:12" ht="18.75" x14ac:dyDescent="0.3">
      <c r="A75" s="416"/>
      <c r="B75" s="97"/>
      <c r="C75" s="217"/>
      <c r="D75" s="217"/>
      <c r="E75" s="790"/>
      <c r="F75" s="790"/>
      <c r="G75" s="681">
        <f t="shared" si="37"/>
        <v>0</v>
      </c>
      <c r="H75" s="701"/>
      <c r="I75" s="701"/>
      <c r="J75" s="702"/>
    </row>
    <row r="76" spans="1:12" ht="18.75" x14ac:dyDescent="0.3">
      <c r="A76" s="416" t="s">
        <v>229</v>
      </c>
      <c r="B76" s="97" t="s">
        <v>230</v>
      </c>
      <c r="C76" s="219"/>
      <c r="D76" s="219"/>
      <c r="E76" s="785"/>
      <c r="F76" s="786"/>
      <c r="G76" s="681">
        <f t="shared" si="37"/>
        <v>0</v>
      </c>
      <c r="H76" s="496"/>
      <c r="I76" s="496"/>
      <c r="J76" s="692"/>
    </row>
    <row r="77" spans="1:12" ht="27.75" customHeight="1" thickBot="1" x14ac:dyDescent="0.35">
      <c r="A77" s="425"/>
      <c r="B77" s="426" t="s">
        <v>290</v>
      </c>
      <c r="C77" s="433">
        <f t="shared" ref="C77:H77" si="38">SUM(C73:C76)</f>
        <v>95789</v>
      </c>
      <c r="D77" s="433">
        <f t="shared" si="38"/>
        <v>1727</v>
      </c>
      <c r="E77" s="433">
        <f t="shared" si="38"/>
        <v>4485</v>
      </c>
      <c r="F77" s="433">
        <f t="shared" si="38"/>
        <v>0</v>
      </c>
      <c r="G77" s="686">
        <f t="shared" si="38"/>
        <v>102001</v>
      </c>
      <c r="H77" s="703">
        <f t="shared" si="38"/>
        <v>102001</v>
      </c>
      <c r="I77" s="703">
        <f t="shared" ref="I77:J77" si="39">SUM(I73:I76)</f>
        <v>0</v>
      </c>
      <c r="J77" s="704">
        <f t="shared" si="39"/>
        <v>0</v>
      </c>
    </row>
    <row r="78" spans="1:12" ht="32.25" customHeight="1" x14ac:dyDescent="0.3">
      <c r="A78" s="1011" t="s">
        <v>479</v>
      </c>
      <c r="B78" s="1012"/>
      <c r="C78" s="776" t="s">
        <v>607</v>
      </c>
      <c r="D78" s="776" t="s">
        <v>863</v>
      </c>
      <c r="E78" s="776" t="s">
        <v>799</v>
      </c>
      <c r="F78" s="777" t="s">
        <v>641</v>
      </c>
      <c r="G78" s="778" t="s">
        <v>864</v>
      </c>
      <c r="H78" s="775" t="s">
        <v>728</v>
      </c>
      <c r="I78" s="775" t="s">
        <v>729</v>
      </c>
      <c r="J78" s="774" t="s">
        <v>389</v>
      </c>
    </row>
    <row r="79" spans="1:12" ht="18.75" x14ac:dyDescent="0.3">
      <c r="A79" s="422" t="s">
        <v>302</v>
      </c>
      <c r="B79" s="2" t="s">
        <v>308</v>
      </c>
      <c r="C79" s="208"/>
      <c r="D79" s="208"/>
      <c r="E79" s="783"/>
      <c r="F79" s="783"/>
      <c r="G79" s="681">
        <f t="shared" ref="G79:G84" si="40">SUM(C79:F79)</f>
        <v>0</v>
      </c>
      <c r="H79" s="496"/>
      <c r="I79" s="496"/>
      <c r="J79" s="692"/>
    </row>
    <row r="80" spans="1:12" ht="18.75" x14ac:dyDescent="0.3">
      <c r="A80" s="422" t="s">
        <v>303</v>
      </c>
      <c r="B80" s="35" t="s">
        <v>309</v>
      </c>
      <c r="C80" s="208"/>
      <c r="D80" s="208"/>
      <c r="E80" s="783"/>
      <c r="F80" s="783"/>
      <c r="G80" s="681">
        <f t="shared" si="40"/>
        <v>0</v>
      </c>
      <c r="H80" s="496"/>
      <c r="I80" s="496"/>
      <c r="J80" s="692"/>
    </row>
    <row r="81" spans="1:10" ht="18.75" x14ac:dyDescent="0.3">
      <c r="A81" s="422" t="s">
        <v>304</v>
      </c>
      <c r="B81" s="35" t="s">
        <v>310</v>
      </c>
      <c r="C81" s="208"/>
      <c r="D81" s="208"/>
      <c r="E81" s="783"/>
      <c r="F81" s="783"/>
      <c r="G81" s="681">
        <f t="shared" si="40"/>
        <v>0</v>
      </c>
      <c r="H81" s="496"/>
      <c r="I81" s="496"/>
      <c r="J81" s="692"/>
    </row>
    <row r="82" spans="1:10" ht="18.75" x14ac:dyDescent="0.3">
      <c r="A82" s="422" t="s">
        <v>305</v>
      </c>
      <c r="B82" s="35" t="s">
        <v>311</v>
      </c>
      <c r="C82" s="208"/>
      <c r="D82" s="208"/>
      <c r="E82" s="783"/>
      <c r="F82" s="783"/>
      <c r="G82" s="681">
        <f t="shared" si="40"/>
        <v>0</v>
      </c>
      <c r="H82" s="496"/>
      <c r="I82" s="496"/>
      <c r="J82" s="692"/>
    </row>
    <row r="83" spans="1:10" ht="18.75" x14ac:dyDescent="0.3">
      <c r="A83" s="422" t="s">
        <v>306</v>
      </c>
      <c r="B83" s="35" t="s">
        <v>312</v>
      </c>
      <c r="C83" s="208"/>
      <c r="D83" s="208"/>
      <c r="E83" s="783"/>
      <c r="F83" s="783"/>
      <c r="G83" s="681">
        <f t="shared" si="40"/>
        <v>0</v>
      </c>
      <c r="H83" s="496"/>
      <c r="I83" s="496"/>
      <c r="J83" s="692"/>
    </row>
    <row r="84" spans="1:10" ht="18.75" x14ac:dyDescent="0.3">
      <c r="A84" s="422" t="s">
        <v>307</v>
      </c>
      <c r="B84" s="35" t="s">
        <v>313</v>
      </c>
      <c r="C84" s="208"/>
      <c r="D84" s="208"/>
      <c r="E84" s="783"/>
      <c r="F84" s="783"/>
      <c r="G84" s="681">
        <f t="shared" si="40"/>
        <v>0</v>
      </c>
      <c r="H84" s="496"/>
      <c r="I84" s="496"/>
      <c r="J84" s="692"/>
    </row>
    <row r="85" spans="1:10" ht="18.75" x14ac:dyDescent="0.3">
      <c r="A85" s="423" t="s">
        <v>236</v>
      </c>
      <c r="B85" s="80" t="s">
        <v>232</v>
      </c>
      <c r="C85" s="211">
        <f>SUM(C79:C84)</f>
        <v>0</v>
      </c>
      <c r="D85" s="211"/>
      <c r="E85" s="212">
        <f>SUM(E79:E84)</f>
        <v>0</v>
      </c>
      <c r="F85" s="211">
        <f>SUM(F79:F84)</f>
        <v>0</v>
      </c>
      <c r="G85" s="682">
        <f>SUM(G79:G84)</f>
        <v>0</v>
      </c>
      <c r="H85" s="697">
        <f>SUM(H79:H84)</f>
        <v>0</v>
      </c>
      <c r="I85" s="697">
        <f t="shared" ref="I85:J85" si="41">SUM(I79:I84)</f>
        <v>0</v>
      </c>
      <c r="J85" s="698">
        <f t="shared" si="41"/>
        <v>0</v>
      </c>
    </row>
    <row r="86" spans="1:10" ht="18.75" x14ac:dyDescent="0.3">
      <c r="A86" s="400" t="s">
        <v>646</v>
      </c>
      <c r="B86" s="456" t="s">
        <v>800</v>
      </c>
      <c r="C86" s="208"/>
      <c r="D86" s="208"/>
      <c r="E86" s="783">
        <v>80</v>
      </c>
      <c r="F86" s="783"/>
      <c r="G86" s="681">
        <f t="shared" ref="G86:G87" si="42">SUM(C86:F86)</f>
        <v>80</v>
      </c>
      <c r="H86" s="496">
        <v>80</v>
      </c>
      <c r="I86" s="496"/>
      <c r="J86" s="692"/>
    </row>
    <row r="87" spans="1:10" ht="18.75" x14ac:dyDescent="0.3">
      <c r="A87" s="400"/>
      <c r="B87" s="35"/>
      <c r="C87" s="208"/>
      <c r="D87" s="208"/>
      <c r="E87" s="783"/>
      <c r="F87" s="783"/>
      <c r="G87" s="681">
        <f t="shared" si="42"/>
        <v>0</v>
      </c>
      <c r="H87" s="496"/>
      <c r="I87" s="496"/>
      <c r="J87" s="692"/>
    </row>
    <row r="88" spans="1:10" ht="15.75" x14ac:dyDescent="0.25">
      <c r="A88" s="423" t="s">
        <v>237</v>
      </c>
      <c r="B88" s="80" t="s">
        <v>233</v>
      </c>
      <c r="C88" s="215">
        <f>SUM(C86:C87)</f>
        <v>0</v>
      </c>
      <c r="D88" s="215"/>
      <c r="E88" s="214">
        <f>SUM(E86:E87)</f>
        <v>80</v>
      </c>
      <c r="F88" s="215">
        <f>SUM(F86:F87)</f>
        <v>0</v>
      </c>
      <c r="G88" s="687">
        <f>SUM(G86:G87)</f>
        <v>80</v>
      </c>
      <c r="H88" s="697">
        <f>SUM(H86:H87)</f>
        <v>80</v>
      </c>
      <c r="I88" s="697">
        <f t="shared" ref="I88:J88" si="43">SUM(I86:I87)</f>
        <v>0</v>
      </c>
      <c r="J88" s="698">
        <f t="shared" si="43"/>
        <v>0</v>
      </c>
    </row>
    <row r="89" spans="1:10" ht="18.75" x14ac:dyDescent="0.3">
      <c r="A89" s="412" t="s">
        <v>231</v>
      </c>
      <c r="B89" s="314" t="s">
        <v>234</v>
      </c>
      <c r="C89" s="315">
        <f>SUM(C88,C85)</f>
        <v>0</v>
      </c>
      <c r="D89" s="315"/>
      <c r="E89" s="315">
        <f>SUM(E88,E85)</f>
        <v>80</v>
      </c>
      <c r="F89" s="315">
        <f>SUM(F88,F85)</f>
        <v>0</v>
      </c>
      <c r="G89" s="683">
        <f>SUM(G85,G88)</f>
        <v>80</v>
      </c>
      <c r="H89" s="699">
        <f>SUM(H85,H88)</f>
        <v>80</v>
      </c>
      <c r="I89" s="699">
        <f t="shared" ref="I89:J89" si="44">SUM(I85,I88)</f>
        <v>0</v>
      </c>
      <c r="J89" s="700">
        <f t="shared" si="44"/>
        <v>0</v>
      </c>
    </row>
    <row r="90" spans="1:10" ht="15.75" x14ac:dyDescent="0.25">
      <c r="A90" s="423" t="s">
        <v>241</v>
      </c>
      <c r="B90" s="80" t="s">
        <v>235</v>
      </c>
      <c r="C90" s="214"/>
      <c r="D90" s="214"/>
      <c r="E90" s="214"/>
      <c r="F90" s="214"/>
      <c r="G90" s="687"/>
      <c r="H90" s="697"/>
      <c r="I90" s="697"/>
      <c r="J90" s="698"/>
    </row>
    <row r="91" spans="1:10" ht="18.75" x14ac:dyDescent="0.3">
      <c r="A91" s="400"/>
      <c r="B91" s="35" t="s">
        <v>347</v>
      </c>
      <c r="C91" s="208"/>
      <c r="D91" s="208"/>
      <c r="E91" s="783"/>
      <c r="F91" s="783"/>
      <c r="G91" s="681">
        <f t="shared" ref="G91:G92" si="45">SUM(C91:F91)</f>
        <v>0</v>
      </c>
      <c r="H91" s="496"/>
      <c r="I91" s="496"/>
      <c r="J91" s="692"/>
    </row>
    <row r="92" spans="1:10" ht="18.75" x14ac:dyDescent="0.3">
      <c r="A92" s="400"/>
      <c r="B92" s="35"/>
      <c r="C92" s="208"/>
      <c r="D92" s="208"/>
      <c r="E92" s="783"/>
      <c r="F92" s="783"/>
      <c r="G92" s="681">
        <f t="shared" si="45"/>
        <v>0</v>
      </c>
      <c r="H92" s="496"/>
      <c r="I92" s="496"/>
      <c r="J92" s="692"/>
    </row>
    <row r="93" spans="1:10" ht="15.75" x14ac:dyDescent="0.25">
      <c r="A93" s="423" t="s">
        <v>239</v>
      </c>
      <c r="B93" s="80" t="s">
        <v>238</v>
      </c>
      <c r="C93" s="214">
        <f>SUM(C91:C92)</f>
        <v>0</v>
      </c>
      <c r="D93" s="214"/>
      <c r="E93" s="214">
        <f>SUM(E91:E92)</f>
        <v>0</v>
      </c>
      <c r="F93" s="214">
        <f>SUM(F91:F92)</f>
        <v>0</v>
      </c>
      <c r="G93" s="687">
        <f>SUM(G91:G92)</f>
        <v>0</v>
      </c>
      <c r="H93" s="697">
        <f>SUM(H91:H92)</f>
        <v>0</v>
      </c>
      <c r="I93" s="697">
        <f t="shared" ref="I93:J93" si="46">SUM(I91:I92)</f>
        <v>0</v>
      </c>
      <c r="J93" s="698">
        <f t="shared" si="46"/>
        <v>0</v>
      </c>
    </row>
    <row r="94" spans="1:10" ht="18.75" x14ac:dyDescent="0.3">
      <c r="A94" s="412" t="s">
        <v>240</v>
      </c>
      <c r="B94" s="314" t="s">
        <v>242</v>
      </c>
      <c r="C94" s="315">
        <f>SUM(C90,C93)</f>
        <v>0</v>
      </c>
      <c r="D94" s="315"/>
      <c r="E94" s="316">
        <f>SUM(E90,E93)</f>
        <v>0</v>
      </c>
      <c r="F94" s="315">
        <f>SUM(F90,F93)</f>
        <v>0</v>
      </c>
      <c r="G94" s="683">
        <f>SUM(G90,G93)</f>
        <v>0</v>
      </c>
      <c r="H94" s="699">
        <f>SUM(H90,H93)</f>
        <v>0</v>
      </c>
      <c r="I94" s="699">
        <f t="shared" ref="I94:J94" si="47">SUM(I90,I93)</f>
        <v>0</v>
      </c>
      <c r="J94" s="700">
        <f t="shared" si="47"/>
        <v>0</v>
      </c>
    </row>
    <row r="95" spans="1:10" ht="18.75" x14ac:dyDescent="0.3">
      <c r="A95" s="400" t="s">
        <v>243</v>
      </c>
      <c r="B95" s="39" t="s">
        <v>244</v>
      </c>
      <c r="C95" s="208"/>
      <c r="D95" s="208"/>
      <c r="E95" s="783"/>
      <c r="F95" s="783"/>
      <c r="G95" s="681">
        <f t="shared" ref="G95:G100" si="48">SUM(C95:F95)</f>
        <v>0</v>
      </c>
      <c r="H95" s="496"/>
      <c r="I95" s="496"/>
      <c r="J95" s="692"/>
    </row>
    <row r="96" spans="1:10" ht="18.75" x14ac:dyDescent="0.3">
      <c r="A96" s="400" t="s">
        <v>245</v>
      </c>
      <c r="B96" s="39" t="s">
        <v>246</v>
      </c>
      <c r="C96" s="208"/>
      <c r="D96" s="208"/>
      <c r="E96" s="783"/>
      <c r="F96" s="783"/>
      <c r="G96" s="681">
        <f t="shared" si="48"/>
        <v>0</v>
      </c>
      <c r="H96" s="496"/>
      <c r="I96" s="496"/>
      <c r="J96" s="692"/>
    </row>
    <row r="97" spans="1:10" ht="18.75" x14ac:dyDescent="0.3">
      <c r="A97" s="400" t="s">
        <v>247</v>
      </c>
      <c r="B97" s="35" t="s">
        <v>248</v>
      </c>
      <c r="C97" s="208"/>
      <c r="D97" s="208"/>
      <c r="E97" s="783"/>
      <c r="F97" s="783"/>
      <c r="G97" s="681">
        <f t="shared" si="48"/>
        <v>0</v>
      </c>
      <c r="H97" s="496"/>
      <c r="I97" s="496"/>
      <c r="J97" s="692"/>
    </row>
    <row r="98" spans="1:10" ht="18.75" x14ac:dyDescent="0.3">
      <c r="A98" s="400" t="s">
        <v>249</v>
      </c>
      <c r="B98" s="37" t="s">
        <v>251</v>
      </c>
      <c r="C98" s="208"/>
      <c r="D98" s="208"/>
      <c r="E98" s="783"/>
      <c r="F98" s="783"/>
      <c r="G98" s="681">
        <f t="shared" si="48"/>
        <v>0</v>
      </c>
      <c r="H98" s="496"/>
      <c r="I98" s="496"/>
      <c r="J98" s="692"/>
    </row>
    <row r="99" spans="1:10" ht="18.75" x14ac:dyDescent="0.3">
      <c r="A99" s="400" t="s">
        <v>250</v>
      </c>
      <c r="B99" s="35" t="s">
        <v>252</v>
      </c>
      <c r="C99" s="208"/>
      <c r="D99" s="208"/>
      <c r="E99" s="783"/>
      <c r="F99" s="783"/>
      <c r="G99" s="681">
        <f t="shared" si="48"/>
        <v>0</v>
      </c>
      <c r="H99" s="496"/>
      <c r="I99" s="496"/>
      <c r="J99" s="692"/>
    </row>
    <row r="100" spans="1:10" ht="18.75" x14ac:dyDescent="0.3">
      <c r="A100" s="400"/>
      <c r="B100" s="38" t="s">
        <v>253</v>
      </c>
      <c r="C100" s="208"/>
      <c r="D100" s="208"/>
      <c r="E100" s="783"/>
      <c r="F100" s="783"/>
      <c r="G100" s="681">
        <f t="shared" si="48"/>
        <v>0</v>
      </c>
      <c r="H100" s="496"/>
      <c r="I100" s="496"/>
      <c r="J100" s="692"/>
    </row>
    <row r="101" spans="1:10" ht="18.75" x14ac:dyDescent="0.3">
      <c r="A101" s="412" t="s">
        <v>254</v>
      </c>
      <c r="B101" s="314" t="s">
        <v>255</v>
      </c>
      <c r="C101" s="316">
        <f>SUM(C96:C100)</f>
        <v>0</v>
      </c>
      <c r="D101" s="316"/>
      <c r="E101" s="315">
        <f>SUM(E96:E100)</f>
        <v>0</v>
      </c>
      <c r="F101" s="316">
        <f>SUM(F96:F100)</f>
        <v>0</v>
      </c>
      <c r="G101" s="683">
        <f>SUM(G96:G100)</f>
        <v>0</v>
      </c>
      <c r="H101" s="699">
        <f>SUM(H96:H100)</f>
        <v>0</v>
      </c>
      <c r="I101" s="699">
        <f t="shared" ref="I101:J101" si="49">SUM(I96:I100)</f>
        <v>0</v>
      </c>
      <c r="J101" s="700">
        <f t="shared" si="49"/>
        <v>0</v>
      </c>
    </row>
    <row r="102" spans="1:10" ht="18.75" x14ac:dyDescent="0.3">
      <c r="A102" s="400" t="s">
        <v>258</v>
      </c>
      <c r="B102" s="38" t="s">
        <v>723</v>
      </c>
      <c r="C102" s="208">
        <v>7266</v>
      </c>
      <c r="D102" s="780">
        <v>-3000</v>
      </c>
      <c r="E102" s="783"/>
      <c r="F102" s="783">
        <v>-3974</v>
      </c>
      <c r="G102" s="681">
        <f t="shared" ref="G102:G114" si="50">SUM(C102:F102)</f>
        <v>292</v>
      </c>
      <c r="H102" s="496">
        <v>292</v>
      </c>
      <c r="I102" s="496"/>
      <c r="J102" s="692"/>
    </row>
    <row r="103" spans="1:10" ht="18.75" x14ac:dyDescent="0.3">
      <c r="A103" s="400" t="s">
        <v>259</v>
      </c>
      <c r="B103" s="38" t="s">
        <v>724</v>
      </c>
      <c r="C103" s="208">
        <v>3353</v>
      </c>
      <c r="D103" s="780">
        <v>-2000</v>
      </c>
      <c r="E103" s="783"/>
      <c r="F103" s="783">
        <v>3000</v>
      </c>
      <c r="G103" s="681">
        <f t="shared" si="50"/>
        <v>4353</v>
      </c>
      <c r="H103" s="496">
        <v>4353</v>
      </c>
      <c r="I103" s="496"/>
      <c r="J103" s="692"/>
    </row>
    <row r="104" spans="1:10" ht="18.75" x14ac:dyDescent="0.3">
      <c r="A104" s="400"/>
      <c r="B104" s="38"/>
      <c r="C104" s="208"/>
      <c r="D104" s="780"/>
      <c r="E104" s="783"/>
      <c r="F104" s="783"/>
      <c r="G104" s="681">
        <f t="shared" si="50"/>
        <v>0</v>
      </c>
      <c r="H104" s="496"/>
      <c r="I104" s="496"/>
      <c r="J104" s="692"/>
    </row>
    <row r="105" spans="1:10" ht="18.75" x14ac:dyDescent="0.3">
      <c r="A105" s="1" t="s">
        <v>261</v>
      </c>
      <c r="B105" s="38" t="s">
        <v>482</v>
      </c>
      <c r="C105" s="208"/>
      <c r="D105" s="780"/>
      <c r="E105" s="783"/>
      <c r="F105" s="784"/>
      <c r="G105" s="681">
        <f t="shared" si="50"/>
        <v>0</v>
      </c>
      <c r="H105" s="496"/>
      <c r="I105" s="496"/>
      <c r="J105" s="692"/>
    </row>
    <row r="106" spans="1:10" ht="18.75" x14ac:dyDescent="0.3">
      <c r="A106" s="400" t="s">
        <v>260</v>
      </c>
      <c r="B106" s="38" t="s">
        <v>488</v>
      </c>
      <c r="C106" s="208">
        <v>2852</v>
      </c>
      <c r="D106" s="780">
        <v>-1000</v>
      </c>
      <c r="E106" s="783"/>
      <c r="F106" s="783">
        <v>-1730</v>
      </c>
      <c r="G106" s="681">
        <f t="shared" si="50"/>
        <v>122</v>
      </c>
      <c r="H106" s="496">
        <v>122</v>
      </c>
      <c r="I106" s="496"/>
      <c r="J106" s="692"/>
    </row>
    <row r="107" spans="1:10" ht="18.75" x14ac:dyDescent="0.3">
      <c r="A107" s="400" t="s">
        <v>806</v>
      </c>
      <c r="B107" s="38" t="s">
        <v>366</v>
      </c>
      <c r="C107" s="208"/>
      <c r="D107" s="780">
        <v>2500</v>
      </c>
      <c r="E107" s="783"/>
      <c r="F107" s="783">
        <v>150</v>
      </c>
      <c r="G107" s="681">
        <f t="shared" si="50"/>
        <v>2650</v>
      </c>
      <c r="H107" s="496">
        <v>2650</v>
      </c>
      <c r="I107" s="496"/>
      <c r="J107" s="692"/>
    </row>
    <row r="108" spans="1:10" ht="18.75" x14ac:dyDescent="0.3">
      <c r="A108" s="400" t="s">
        <v>807</v>
      </c>
      <c r="B108" s="38" t="s">
        <v>367</v>
      </c>
      <c r="C108" s="208"/>
      <c r="D108" s="780">
        <v>2500</v>
      </c>
      <c r="E108" s="783"/>
      <c r="F108" s="783">
        <v>-388</v>
      </c>
      <c r="G108" s="681">
        <f t="shared" si="50"/>
        <v>2112</v>
      </c>
      <c r="H108" s="496">
        <v>2112</v>
      </c>
      <c r="I108" s="496"/>
      <c r="J108" s="692"/>
    </row>
    <row r="109" spans="1:10" ht="18.75" x14ac:dyDescent="0.3">
      <c r="A109" s="400" t="s">
        <v>808</v>
      </c>
      <c r="B109" s="38" t="s">
        <v>725</v>
      </c>
      <c r="C109" s="208"/>
      <c r="D109" s="780">
        <v>1000</v>
      </c>
      <c r="E109" s="783"/>
      <c r="F109" s="783">
        <v>-81</v>
      </c>
      <c r="G109" s="681">
        <f t="shared" si="50"/>
        <v>919</v>
      </c>
      <c r="H109" s="496">
        <v>919</v>
      </c>
      <c r="I109" s="496"/>
      <c r="J109" s="692"/>
    </row>
    <row r="110" spans="1:10" ht="18.75" x14ac:dyDescent="0.3">
      <c r="A110" s="400" t="s">
        <v>803</v>
      </c>
      <c r="B110" s="38" t="s">
        <v>783</v>
      </c>
      <c r="C110" s="208"/>
      <c r="D110" s="780"/>
      <c r="E110" s="783">
        <v>669</v>
      </c>
      <c r="F110" s="784"/>
      <c r="G110" s="681">
        <f t="shared" si="50"/>
        <v>669</v>
      </c>
      <c r="H110" s="496">
        <v>669</v>
      </c>
      <c r="I110" s="496"/>
      <c r="J110" s="692"/>
    </row>
    <row r="111" spans="1:10" ht="18.75" x14ac:dyDescent="0.3">
      <c r="A111" s="400" t="s">
        <v>263</v>
      </c>
      <c r="B111" s="38" t="s">
        <v>314</v>
      </c>
      <c r="C111" s="208"/>
      <c r="D111" s="780"/>
      <c r="E111" s="783"/>
      <c r="F111" s="783">
        <v>2857</v>
      </c>
      <c r="G111" s="681">
        <f t="shared" si="50"/>
        <v>2857</v>
      </c>
      <c r="H111" s="496">
        <v>2857</v>
      </c>
      <c r="I111" s="496"/>
      <c r="J111" s="692"/>
    </row>
    <row r="112" spans="1:10" ht="18.75" x14ac:dyDescent="0.3">
      <c r="A112" s="400" t="s">
        <v>266</v>
      </c>
      <c r="B112" s="38" t="s">
        <v>267</v>
      </c>
      <c r="C112" s="208"/>
      <c r="D112" s="780"/>
      <c r="E112" s="783"/>
      <c r="F112" s="784">
        <v>155</v>
      </c>
      <c r="G112" s="681">
        <f t="shared" si="50"/>
        <v>155</v>
      </c>
      <c r="H112" s="496">
        <v>155</v>
      </c>
      <c r="I112" s="496"/>
      <c r="J112" s="692"/>
    </row>
    <row r="113" spans="1:10" ht="18.75" x14ac:dyDescent="0.3">
      <c r="A113" s="400" t="s">
        <v>268</v>
      </c>
      <c r="B113" s="38" t="s">
        <v>269</v>
      </c>
      <c r="C113" s="208"/>
      <c r="D113" s="780"/>
      <c r="E113" s="783"/>
      <c r="F113" s="783">
        <v>11</v>
      </c>
      <c r="G113" s="681">
        <f t="shared" si="50"/>
        <v>11</v>
      </c>
      <c r="H113" s="496">
        <v>11</v>
      </c>
      <c r="I113" s="496"/>
      <c r="J113" s="692"/>
    </row>
    <row r="114" spans="1:10" ht="18.75" x14ac:dyDescent="0.3">
      <c r="A114" s="400" t="s">
        <v>601</v>
      </c>
      <c r="B114" s="38" t="s">
        <v>271</v>
      </c>
      <c r="C114" s="208"/>
      <c r="D114" s="780"/>
      <c r="E114" s="783"/>
      <c r="F114" s="783"/>
      <c r="G114" s="681">
        <f t="shared" si="50"/>
        <v>0</v>
      </c>
      <c r="H114" s="496"/>
      <c r="I114" s="496"/>
      <c r="J114" s="692"/>
    </row>
    <row r="115" spans="1:10" ht="18.75" x14ac:dyDescent="0.3">
      <c r="A115" s="412" t="s">
        <v>256</v>
      </c>
      <c r="B115" s="314" t="s">
        <v>257</v>
      </c>
      <c r="C115" s="316">
        <f t="shared" ref="C115:H115" si="51">SUM(C102:C113)</f>
        <v>13471</v>
      </c>
      <c r="D115" s="316">
        <f t="shared" si="51"/>
        <v>0</v>
      </c>
      <c r="E115" s="315">
        <f t="shared" si="51"/>
        <v>669</v>
      </c>
      <c r="F115" s="316">
        <f t="shared" si="51"/>
        <v>0</v>
      </c>
      <c r="G115" s="683">
        <f t="shared" si="51"/>
        <v>14140</v>
      </c>
      <c r="H115" s="699">
        <f t="shared" si="51"/>
        <v>14140</v>
      </c>
      <c r="I115" s="699">
        <f t="shared" ref="I115:J115" si="52">SUM(I102:I113)</f>
        <v>0</v>
      </c>
      <c r="J115" s="700">
        <f t="shared" si="52"/>
        <v>0</v>
      </c>
    </row>
    <row r="116" spans="1:10" ht="18.75" x14ac:dyDescent="0.3">
      <c r="A116" s="400" t="s">
        <v>272</v>
      </c>
      <c r="B116" s="35" t="s">
        <v>274</v>
      </c>
      <c r="C116" s="208"/>
      <c r="D116" s="208"/>
      <c r="E116" s="783"/>
      <c r="F116" s="783"/>
      <c r="G116" s="681">
        <f t="shared" ref="G116:G117" si="53">SUM(C116:F116)</f>
        <v>0</v>
      </c>
      <c r="H116" s="496"/>
      <c r="I116" s="496"/>
      <c r="J116" s="692"/>
    </row>
    <row r="117" spans="1:10" ht="18.75" x14ac:dyDescent="0.3">
      <c r="A117" s="400" t="s">
        <v>273</v>
      </c>
      <c r="B117" s="35" t="s">
        <v>275</v>
      </c>
      <c r="C117" s="208"/>
      <c r="D117" s="208"/>
      <c r="E117" s="783"/>
      <c r="F117" s="783"/>
      <c r="G117" s="681">
        <f t="shared" si="53"/>
        <v>0</v>
      </c>
      <c r="H117" s="496"/>
      <c r="I117" s="496"/>
      <c r="J117" s="692"/>
    </row>
    <row r="118" spans="1:10" ht="18.75" x14ac:dyDescent="0.3">
      <c r="A118" s="412" t="s">
        <v>276</v>
      </c>
      <c r="B118" s="314" t="s">
        <v>277</v>
      </c>
      <c r="C118" s="316">
        <f t="shared" ref="C118:H118" si="54">SUM(C116:C117)</f>
        <v>0</v>
      </c>
      <c r="D118" s="316">
        <f t="shared" si="54"/>
        <v>0</v>
      </c>
      <c r="E118" s="315">
        <f t="shared" si="54"/>
        <v>0</v>
      </c>
      <c r="F118" s="316">
        <f t="shared" si="54"/>
        <v>0</v>
      </c>
      <c r="G118" s="683">
        <f t="shared" si="54"/>
        <v>0</v>
      </c>
      <c r="H118" s="699">
        <f t="shared" si="54"/>
        <v>0</v>
      </c>
      <c r="I118" s="699">
        <f t="shared" ref="I118:J118" si="55">SUM(I116:I117)</f>
        <v>0</v>
      </c>
      <c r="J118" s="700">
        <f t="shared" si="55"/>
        <v>0</v>
      </c>
    </row>
    <row r="119" spans="1:10" ht="18.75" x14ac:dyDescent="0.3">
      <c r="A119" s="400" t="s">
        <v>278</v>
      </c>
      <c r="B119" s="35" t="s">
        <v>279</v>
      </c>
      <c r="C119" s="208"/>
      <c r="D119" s="208"/>
      <c r="E119" s="783"/>
      <c r="F119" s="783"/>
      <c r="G119" s="681">
        <f t="shared" ref="G119:G120" si="56">SUM(C119:F119)</f>
        <v>0</v>
      </c>
      <c r="H119" s="496"/>
      <c r="I119" s="496"/>
      <c r="J119" s="692"/>
    </row>
    <row r="120" spans="1:10" ht="18.75" x14ac:dyDescent="0.3">
      <c r="A120" s="400" t="s">
        <v>801</v>
      </c>
      <c r="B120" s="35" t="s">
        <v>281</v>
      </c>
      <c r="C120" s="208"/>
      <c r="D120" s="208"/>
      <c r="E120" s="783"/>
      <c r="F120" s="783"/>
      <c r="G120" s="681">
        <f t="shared" si="56"/>
        <v>0</v>
      </c>
      <c r="H120" s="496"/>
      <c r="I120" s="496"/>
      <c r="J120" s="692"/>
    </row>
    <row r="121" spans="1:10" ht="18.75" x14ac:dyDescent="0.3">
      <c r="A121" s="412" t="s">
        <v>282</v>
      </c>
      <c r="B121" s="314" t="s">
        <v>285</v>
      </c>
      <c r="C121" s="316">
        <f t="shared" ref="C121:H121" si="57">SUM(C119:C120)</f>
        <v>0</v>
      </c>
      <c r="D121" s="316">
        <f t="shared" si="57"/>
        <v>0</v>
      </c>
      <c r="E121" s="315">
        <f t="shared" si="57"/>
        <v>0</v>
      </c>
      <c r="F121" s="316">
        <f t="shared" si="57"/>
        <v>0</v>
      </c>
      <c r="G121" s="683">
        <f t="shared" si="57"/>
        <v>0</v>
      </c>
      <c r="H121" s="699">
        <f t="shared" si="57"/>
        <v>0</v>
      </c>
      <c r="I121" s="699">
        <f t="shared" ref="I121:J121" si="58">SUM(I119:I120)</f>
        <v>0</v>
      </c>
      <c r="J121" s="700">
        <f t="shared" si="58"/>
        <v>0</v>
      </c>
    </row>
    <row r="122" spans="1:10" ht="18.75" x14ac:dyDescent="0.3">
      <c r="A122" s="400" t="s">
        <v>286</v>
      </c>
      <c r="B122" s="35" t="s">
        <v>287</v>
      </c>
      <c r="C122" s="208"/>
      <c r="D122" s="208"/>
      <c r="E122" s="783"/>
      <c r="F122" s="783"/>
      <c r="G122" s="681">
        <f t="shared" ref="G122:G123" si="59">SUM(C122:F122)</f>
        <v>0</v>
      </c>
      <c r="H122" s="496"/>
      <c r="I122" s="496"/>
      <c r="J122" s="692"/>
    </row>
    <row r="123" spans="1:10" ht="18.75" x14ac:dyDescent="0.3">
      <c r="A123" s="400" t="s">
        <v>288</v>
      </c>
      <c r="B123" s="35" t="s">
        <v>802</v>
      </c>
      <c r="C123" s="208"/>
      <c r="D123" s="208"/>
      <c r="E123" s="783">
        <v>30</v>
      </c>
      <c r="F123" s="783"/>
      <c r="G123" s="681">
        <f t="shared" si="59"/>
        <v>30</v>
      </c>
      <c r="H123" s="496">
        <v>30</v>
      </c>
      <c r="I123" s="496"/>
      <c r="J123" s="692"/>
    </row>
    <row r="124" spans="1:10" ht="18.75" x14ac:dyDescent="0.3">
      <c r="A124" s="412" t="s">
        <v>283</v>
      </c>
      <c r="B124" s="314" t="s">
        <v>284</v>
      </c>
      <c r="C124" s="316">
        <f t="shared" ref="C124:H124" si="60">SUM(C122:C123)</f>
        <v>0</v>
      </c>
      <c r="D124" s="316">
        <f t="shared" si="60"/>
        <v>0</v>
      </c>
      <c r="E124" s="315">
        <f t="shared" si="60"/>
        <v>30</v>
      </c>
      <c r="F124" s="316">
        <f t="shared" si="60"/>
        <v>0</v>
      </c>
      <c r="G124" s="683">
        <f t="shared" si="60"/>
        <v>30</v>
      </c>
      <c r="H124" s="699">
        <f t="shared" si="60"/>
        <v>30</v>
      </c>
      <c r="I124" s="699">
        <f t="shared" ref="I124:J124" si="61">SUM(I122:I123)</f>
        <v>0</v>
      </c>
      <c r="J124" s="700">
        <f t="shared" si="61"/>
        <v>0</v>
      </c>
    </row>
    <row r="125" spans="1:10" ht="18.75" x14ac:dyDescent="0.3">
      <c r="A125" s="424"/>
      <c r="B125" s="81" t="s">
        <v>32</v>
      </c>
      <c r="C125" s="214">
        <f t="shared" ref="C125:H125" si="62">SUM(C89,C94,C101,C115,C118,C121,C124)</f>
        <v>13471</v>
      </c>
      <c r="D125" s="214">
        <f t="shared" si="62"/>
        <v>0</v>
      </c>
      <c r="E125" s="215">
        <f t="shared" si="62"/>
        <v>779</v>
      </c>
      <c r="F125" s="214">
        <f t="shared" si="62"/>
        <v>0</v>
      </c>
      <c r="G125" s="682">
        <f t="shared" si="62"/>
        <v>14250</v>
      </c>
      <c r="H125" s="697">
        <f t="shared" si="62"/>
        <v>14250</v>
      </c>
      <c r="I125" s="697">
        <f t="shared" ref="I125:J125" si="63">SUM(I89,I94,I101,I115,I118,I121,I124)</f>
        <v>0</v>
      </c>
      <c r="J125" s="698">
        <f t="shared" si="63"/>
        <v>0</v>
      </c>
    </row>
    <row r="126" spans="1:10" ht="18.75" x14ac:dyDescent="0.3">
      <c r="A126" s="416" t="s">
        <v>293</v>
      </c>
      <c r="B126" s="40" t="s">
        <v>292</v>
      </c>
      <c r="C126" s="219"/>
      <c r="D126" s="781"/>
      <c r="E126" s="785"/>
      <c r="F126" s="786"/>
      <c r="G126" s="681">
        <f t="shared" ref="G126:G129" si="64">SUM(C126:F126)</f>
        <v>0</v>
      </c>
      <c r="H126" s="496"/>
      <c r="I126" s="496"/>
      <c r="J126" s="692"/>
    </row>
    <row r="127" spans="1:10" ht="18.75" x14ac:dyDescent="0.3">
      <c r="A127" s="416" t="s">
        <v>294</v>
      </c>
      <c r="B127" s="40" t="s">
        <v>853</v>
      </c>
      <c r="C127" s="220"/>
      <c r="D127" s="782">
        <v>696</v>
      </c>
      <c r="E127" s="787">
        <v>2429</v>
      </c>
      <c r="F127" s="787"/>
      <c r="G127" s="681">
        <f t="shared" si="64"/>
        <v>3125</v>
      </c>
      <c r="H127" s="496"/>
      <c r="I127" s="496"/>
      <c r="J127" s="692"/>
    </row>
    <row r="128" spans="1:10" ht="18.75" x14ac:dyDescent="0.3">
      <c r="A128" s="416" t="s">
        <v>296</v>
      </c>
      <c r="B128" s="40" t="s">
        <v>31</v>
      </c>
      <c r="C128" s="220">
        <v>82318</v>
      </c>
      <c r="D128" s="782">
        <v>1031</v>
      </c>
      <c r="E128" s="787">
        <v>1277</v>
      </c>
      <c r="F128" s="787"/>
      <c r="G128" s="681">
        <f t="shared" si="64"/>
        <v>84626</v>
      </c>
      <c r="H128" s="496"/>
      <c r="I128" s="496"/>
      <c r="J128" s="692"/>
    </row>
    <row r="129" spans="1:10" ht="18.75" x14ac:dyDescent="0.3">
      <c r="A129" s="416" t="s">
        <v>297</v>
      </c>
      <c r="B129" s="40" t="s">
        <v>298</v>
      </c>
      <c r="C129" s="219"/>
      <c r="D129" s="781"/>
      <c r="E129" s="785"/>
      <c r="F129" s="786"/>
      <c r="G129" s="681">
        <f t="shared" si="64"/>
        <v>0</v>
      </c>
      <c r="H129" s="496"/>
      <c r="I129" s="496"/>
      <c r="J129" s="692"/>
    </row>
    <row r="130" spans="1:10" ht="19.5" thickBot="1" x14ac:dyDescent="0.35">
      <c r="A130" s="425"/>
      <c r="B130" s="426" t="s">
        <v>291</v>
      </c>
      <c r="C130" s="433">
        <f t="shared" ref="C130:H130" si="65">SUM(C125:C129)</f>
        <v>95789</v>
      </c>
      <c r="D130" s="433">
        <f t="shared" si="65"/>
        <v>1727</v>
      </c>
      <c r="E130" s="433">
        <f t="shared" si="65"/>
        <v>4485</v>
      </c>
      <c r="F130" s="433">
        <f t="shared" si="65"/>
        <v>0</v>
      </c>
      <c r="G130" s="686">
        <f t="shared" si="65"/>
        <v>102001</v>
      </c>
      <c r="H130" s="703">
        <f t="shared" si="65"/>
        <v>14250</v>
      </c>
      <c r="I130" s="703">
        <f t="shared" ref="I130:J130" si="66">SUM(I125:I129)</f>
        <v>0</v>
      </c>
      <c r="J130" s="704">
        <f t="shared" si="66"/>
        <v>0</v>
      </c>
    </row>
    <row r="131" spans="1:10" ht="15" x14ac:dyDescent="0.2">
      <c r="C131" s="100"/>
      <c r="D131" s="100"/>
      <c r="E131" s="100"/>
      <c r="F131" s="100"/>
    </row>
    <row r="132" spans="1:10" ht="18.75" x14ac:dyDescent="0.3">
      <c r="A132" s="190"/>
      <c r="B132" s="191" t="s">
        <v>54</v>
      </c>
      <c r="C132" s="244"/>
      <c r="D132" s="244"/>
      <c r="E132" s="247"/>
      <c r="F132" s="244"/>
      <c r="G132" s="688"/>
      <c r="H132" s="668"/>
      <c r="I132" s="668"/>
      <c r="J132" s="779"/>
    </row>
    <row r="133" spans="1:10" x14ac:dyDescent="0.2">
      <c r="H133" s="710"/>
      <c r="I133" s="710"/>
      <c r="J133" s="711"/>
    </row>
    <row r="134" spans="1:10" x14ac:dyDescent="0.2">
      <c r="H134" s="710"/>
      <c r="I134" s="710"/>
      <c r="J134" s="711"/>
    </row>
    <row r="135" spans="1:10" x14ac:dyDescent="0.2">
      <c r="H135" s="710"/>
      <c r="I135" s="710"/>
      <c r="J135" s="711"/>
    </row>
    <row r="136" spans="1:10" x14ac:dyDescent="0.2">
      <c r="H136" s="710"/>
      <c r="I136" s="710"/>
      <c r="J136" s="711"/>
    </row>
    <row r="137" spans="1:10" x14ac:dyDescent="0.2">
      <c r="H137" s="710"/>
      <c r="I137" s="710"/>
      <c r="J137" s="711"/>
    </row>
    <row r="138" spans="1:10" x14ac:dyDescent="0.2">
      <c r="H138" s="710"/>
      <c r="I138" s="710"/>
      <c r="J138" s="711"/>
    </row>
    <row r="139" spans="1:10" x14ac:dyDescent="0.2">
      <c r="H139" s="710"/>
      <c r="I139" s="710"/>
      <c r="J139" s="711"/>
    </row>
    <row r="140" spans="1:10" x14ac:dyDescent="0.2">
      <c r="H140" s="710"/>
      <c r="I140" s="710"/>
      <c r="J140" s="711"/>
    </row>
    <row r="141" spans="1:10" x14ac:dyDescent="0.2">
      <c r="H141" s="710"/>
      <c r="I141" s="710"/>
      <c r="J141" s="711"/>
    </row>
    <row r="142" spans="1:10" x14ac:dyDescent="0.2">
      <c r="H142" s="710"/>
      <c r="I142" s="710"/>
      <c r="J142" s="711"/>
    </row>
    <row r="143" spans="1:10" x14ac:dyDescent="0.2">
      <c r="H143" s="710"/>
      <c r="I143" s="710"/>
      <c r="J143" s="711"/>
    </row>
    <row r="144" spans="1:10" x14ac:dyDescent="0.2">
      <c r="H144" s="710"/>
      <c r="I144" s="710"/>
      <c r="J144" s="711"/>
    </row>
    <row r="145" spans="8:10" x14ac:dyDescent="0.2">
      <c r="H145" s="710"/>
      <c r="I145" s="710"/>
      <c r="J145" s="711"/>
    </row>
    <row r="146" spans="8:10" x14ac:dyDescent="0.2">
      <c r="H146" s="710"/>
      <c r="I146" s="710"/>
      <c r="J146" s="711"/>
    </row>
    <row r="147" spans="8:10" x14ac:dyDescent="0.2">
      <c r="H147" s="710"/>
      <c r="I147" s="710"/>
      <c r="J147" s="711"/>
    </row>
    <row r="148" spans="8:10" x14ac:dyDescent="0.2">
      <c r="H148" s="710"/>
      <c r="I148" s="710"/>
      <c r="J148" s="711"/>
    </row>
    <row r="149" spans="8:10" x14ac:dyDescent="0.2">
      <c r="H149" s="710"/>
      <c r="I149" s="710"/>
      <c r="J149" s="711"/>
    </row>
    <row r="150" spans="8:10" x14ac:dyDescent="0.2">
      <c r="H150" s="710"/>
      <c r="I150" s="710"/>
      <c r="J150" s="711"/>
    </row>
    <row r="151" spans="8:10" x14ac:dyDescent="0.2">
      <c r="H151" s="710"/>
      <c r="I151" s="710"/>
      <c r="J151" s="711"/>
    </row>
    <row r="152" spans="8:10" x14ac:dyDescent="0.2">
      <c r="H152" s="710"/>
      <c r="I152" s="710"/>
      <c r="J152" s="711"/>
    </row>
    <row r="153" spans="8:10" x14ac:dyDescent="0.2">
      <c r="H153" s="710"/>
      <c r="I153" s="710"/>
      <c r="J153" s="711"/>
    </row>
    <row r="154" spans="8:10" x14ac:dyDescent="0.2">
      <c r="H154" s="710"/>
      <c r="I154" s="710"/>
      <c r="J154" s="711"/>
    </row>
    <row r="155" spans="8:10" x14ac:dyDescent="0.2">
      <c r="H155" s="710"/>
      <c r="I155" s="710"/>
      <c r="J155" s="711"/>
    </row>
    <row r="156" spans="8:10" x14ac:dyDescent="0.2">
      <c r="H156" s="710"/>
      <c r="I156" s="710"/>
      <c r="J156" s="711"/>
    </row>
    <row r="157" spans="8:10" x14ac:dyDescent="0.2">
      <c r="H157" s="710"/>
      <c r="I157" s="710"/>
      <c r="J157" s="711"/>
    </row>
    <row r="158" spans="8:10" x14ac:dyDescent="0.2">
      <c r="H158" s="710"/>
      <c r="I158" s="710"/>
      <c r="J158" s="711"/>
    </row>
    <row r="159" spans="8:10" x14ac:dyDescent="0.2">
      <c r="H159" s="710"/>
      <c r="I159" s="710"/>
      <c r="J159" s="711"/>
    </row>
    <row r="160" spans="8:10" x14ac:dyDescent="0.2">
      <c r="H160" s="710"/>
      <c r="I160" s="710"/>
      <c r="J160" s="711"/>
    </row>
    <row r="161" spans="8:10" x14ac:dyDescent="0.2">
      <c r="H161" s="710"/>
      <c r="I161" s="710"/>
      <c r="J161" s="711"/>
    </row>
    <row r="162" spans="8:10" x14ac:dyDescent="0.2">
      <c r="H162" s="710"/>
      <c r="I162" s="710"/>
      <c r="J162" s="711"/>
    </row>
    <row r="163" spans="8:10" x14ac:dyDescent="0.2">
      <c r="H163" s="710"/>
      <c r="I163" s="710"/>
      <c r="J163" s="711"/>
    </row>
    <row r="164" spans="8:10" x14ac:dyDescent="0.2">
      <c r="H164" s="710"/>
      <c r="I164" s="710"/>
      <c r="J164" s="711"/>
    </row>
    <row r="165" spans="8:10" x14ac:dyDescent="0.2">
      <c r="H165" s="710"/>
      <c r="I165" s="710"/>
      <c r="J165" s="711"/>
    </row>
    <row r="166" spans="8:10" x14ac:dyDescent="0.2">
      <c r="H166" s="710"/>
      <c r="I166" s="710"/>
      <c r="J166" s="711"/>
    </row>
    <row r="167" spans="8:10" x14ac:dyDescent="0.2">
      <c r="H167" s="710"/>
      <c r="I167" s="710"/>
      <c r="J167" s="711"/>
    </row>
    <row r="168" spans="8:10" x14ac:dyDescent="0.2">
      <c r="H168" s="710"/>
      <c r="I168" s="710"/>
      <c r="J168" s="711"/>
    </row>
    <row r="169" spans="8:10" x14ac:dyDescent="0.2">
      <c r="H169" s="710"/>
      <c r="I169" s="710"/>
      <c r="J169" s="711"/>
    </row>
    <row r="170" spans="8:10" x14ac:dyDescent="0.2">
      <c r="H170" s="710"/>
      <c r="I170" s="710"/>
      <c r="J170" s="711"/>
    </row>
    <row r="171" spans="8:10" x14ac:dyDescent="0.2">
      <c r="H171" s="710"/>
      <c r="I171" s="710"/>
      <c r="J171" s="711"/>
    </row>
    <row r="172" spans="8:10" x14ac:dyDescent="0.2">
      <c r="H172" s="710"/>
      <c r="I172" s="710"/>
      <c r="J172" s="711"/>
    </row>
    <row r="173" spans="8:10" x14ac:dyDescent="0.2">
      <c r="H173" s="710"/>
      <c r="I173" s="710"/>
      <c r="J173" s="711"/>
    </row>
    <row r="174" spans="8:10" x14ac:dyDescent="0.2">
      <c r="H174" s="710"/>
      <c r="I174" s="710"/>
      <c r="J174" s="711"/>
    </row>
    <row r="175" spans="8:10" x14ac:dyDescent="0.2">
      <c r="H175" s="710"/>
      <c r="I175" s="710"/>
      <c r="J175" s="711"/>
    </row>
    <row r="176" spans="8:10" x14ac:dyDescent="0.2">
      <c r="H176" s="710"/>
      <c r="I176" s="710"/>
      <c r="J176" s="711"/>
    </row>
    <row r="177" spans="8:10" x14ac:dyDescent="0.2">
      <c r="H177" s="710"/>
      <c r="I177" s="710"/>
      <c r="J177" s="711"/>
    </row>
    <row r="178" spans="8:10" x14ac:dyDescent="0.2">
      <c r="H178" s="710"/>
      <c r="I178" s="710"/>
      <c r="J178" s="711"/>
    </row>
    <row r="179" spans="8:10" x14ac:dyDescent="0.2">
      <c r="H179" s="710"/>
      <c r="I179" s="710"/>
      <c r="J179" s="711"/>
    </row>
    <row r="180" spans="8:10" x14ac:dyDescent="0.2">
      <c r="H180" s="710"/>
      <c r="I180" s="710"/>
      <c r="J180" s="711"/>
    </row>
    <row r="181" spans="8:10" x14ac:dyDescent="0.2">
      <c r="H181" s="710"/>
      <c r="I181" s="710"/>
      <c r="J181" s="711"/>
    </row>
    <row r="182" spans="8:10" x14ac:dyDescent="0.2">
      <c r="H182" s="710"/>
      <c r="I182" s="710"/>
      <c r="J182" s="711"/>
    </row>
    <row r="183" spans="8:10" x14ac:dyDescent="0.2">
      <c r="H183" s="710"/>
      <c r="I183" s="710"/>
      <c r="J183" s="711"/>
    </row>
    <row r="184" spans="8:10" x14ac:dyDescent="0.2">
      <c r="H184" s="710"/>
      <c r="I184" s="710"/>
      <c r="J184" s="711"/>
    </row>
    <row r="185" spans="8:10" x14ac:dyDescent="0.2">
      <c r="H185" s="710"/>
      <c r="I185" s="710"/>
      <c r="J185" s="711"/>
    </row>
    <row r="186" spans="8:10" x14ac:dyDescent="0.2">
      <c r="H186" s="710"/>
      <c r="I186" s="710"/>
      <c r="J186" s="711"/>
    </row>
    <row r="187" spans="8:10" x14ac:dyDescent="0.2">
      <c r="H187" s="710"/>
      <c r="I187" s="710"/>
      <c r="J187" s="711"/>
    </row>
    <row r="188" spans="8:10" x14ac:dyDescent="0.2">
      <c r="H188" s="710"/>
      <c r="I188" s="710"/>
      <c r="J188" s="711"/>
    </row>
    <row r="189" spans="8:10" x14ac:dyDescent="0.2">
      <c r="H189" s="710"/>
      <c r="I189" s="710"/>
      <c r="J189" s="711"/>
    </row>
    <row r="190" spans="8:10" x14ac:dyDescent="0.2">
      <c r="H190" s="710"/>
      <c r="I190" s="710"/>
      <c r="J190" s="711"/>
    </row>
    <row r="191" spans="8:10" x14ac:dyDescent="0.2">
      <c r="H191" s="710"/>
      <c r="I191" s="710"/>
      <c r="J191" s="711"/>
    </row>
    <row r="192" spans="8:10" x14ac:dyDescent="0.2">
      <c r="H192" s="710"/>
      <c r="I192" s="710"/>
      <c r="J192" s="711"/>
    </row>
    <row r="193" spans="8:10" x14ac:dyDescent="0.2">
      <c r="H193" s="710"/>
      <c r="I193" s="710"/>
      <c r="J193" s="711"/>
    </row>
    <row r="194" spans="8:10" x14ac:dyDescent="0.2">
      <c r="H194" s="710"/>
      <c r="I194" s="710"/>
      <c r="J194" s="711"/>
    </row>
    <row r="195" spans="8:10" x14ac:dyDescent="0.2">
      <c r="H195" s="710"/>
      <c r="I195" s="710"/>
      <c r="J195" s="711"/>
    </row>
    <row r="196" spans="8:10" x14ac:dyDescent="0.2">
      <c r="H196" s="710"/>
      <c r="I196" s="710"/>
      <c r="J196" s="711"/>
    </row>
    <row r="197" spans="8:10" x14ac:dyDescent="0.2">
      <c r="H197" s="710"/>
      <c r="I197" s="710"/>
      <c r="J197" s="711"/>
    </row>
    <row r="198" spans="8:10" x14ac:dyDescent="0.2">
      <c r="H198" s="710"/>
      <c r="I198" s="710"/>
      <c r="J198" s="711"/>
    </row>
    <row r="199" spans="8:10" x14ac:dyDescent="0.2">
      <c r="H199" s="710"/>
      <c r="I199" s="710"/>
      <c r="J199" s="711"/>
    </row>
    <row r="200" spans="8:10" x14ac:dyDescent="0.2">
      <c r="H200" s="710"/>
      <c r="I200" s="710"/>
      <c r="J200" s="711"/>
    </row>
    <row r="201" spans="8:10" x14ac:dyDescent="0.2">
      <c r="H201" s="710"/>
      <c r="I201" s="710"/>
      <c r="J201" s="711"/>
    </row>
    <row r="202" spans="8:10" x14ac:dyDescent="0.2">
      <c r="H202" s="710"/>
      <c r="I202" s="710"/>
      <c r="J202" s="711"/>
    </row>
    <row r="203" spans="8:10" x14ac:dyDescent="0.2">
      <c r="H203" s="710"/>
      <c r="I203" s="710"/>
      <c r="J203" s="711"/>
    </row>
    <row r="204" spans="8:10" x14ac:dyDescent="0.2">
      <c r="H204" s="710"/>
      <c r="I204" s="710"/>
      <c r="J204" s="711"/>
    </row>
    <row r="205" spans="8:10" x14ac:dyDescent="0.2">
      <c r="H205" s="710"/>
      <c r="I205" s="710"/>
      <c r="J205" s="711"/>
    </row>
    <row r="206" spans="8:10" x14ac:dyDescent="0.2">
      <c r="H206" s="710"/>
      <c r="I206" s="710"/>
      <c r="J206" s="711"/>
    </row>
    <row r="207" spans="8:10" x14ac:dyDescent="0.2">
      <c r="H207" s="710"/>
      <c r="I207" s="710"/>
      <c r="J207" s="711"/>
    </row>
    <row r="208" spans="8:10" x14ac:dyDescent="0.2">
      <c r="H208" s="710"/>
      <c r="I208" s="710"/>
      <c r="J208" s="711"/>
    </row>
    <row r="209" spans="8:10" x14ac:dyDescent="0.2">
      <c r="H209" s="710"/>
      <c r="I209" s="710"/>
      <c r="J209" s="711"/>
    </row>
    <row r="210" spans="8:10" x14ac:dyDescent="0.2">
      <c r="H210" s="710"/>
      <c r="I210" s="710"/>
      <c r="J210" s="711"/>
    </row>
    <row r="211" spans="8:10" x14ac:dyDescent="0.2">
      <c r="H211" s="710"/>
      <c r="I211" s="710"/>
      <c r="J211" s="711"/>
    </row>
    <row r="212" spans="8:10" x14ac:dyDescent="0.2">
      <c r="H212" s="710"/>
      <c r="I212" s="710"/>
      <c r="J212" s="711"/>
    </row>
    <row r="213" spans="8:10" x14ac:dyDescent="0.2">
      <c r="H213" s="710"/>
      <c r="I213" s="710"/>
      <c r="J213" s="711"/>
    </row>
    <row r="214" spans="8:10" x14ac:dyDescent="0.2">
      <c r="H214" s="710"/>
      <c r="I214" s="710"/>
      <c r="J214" s="711"/>
    </row>
    <row r="215" spans="8:10" x14ac:dyDescent="0.2">
      <c r="H215" s="710"/>
      <c r="I215" s="710"/>
      <c r="J215" s="711"/>
    </row>
    <row r="216" spans="8:10" x14ac:dyDescent="0.2">
      <c r="H216" s="710"/>
      <c r="I216" s="710"/>
      <c r="J216" s="711"/>
    </row>
    <row r="217" spans="8:10" x14ac:dyDescent="0.2">
      <c r="H217" s="710"/>
      <c r="I217" s="710"/>
      <c r="J217" s="711"/>
    </row>
    <row r="218" spans="8:10" x14ac:dyDescent="0.2">
      <c r="H218" s="710"/>
      <c r="I218" s="710"/>
      <c r="J218" s="711"/>
    </row>
    <row r="219" spans="8:10" x14ac:dyDescent="0.2">
      <c r="H219" s="710"/>
      <c r="I219" s="710"/>
      <c r="J219" s="711"/>
    </row>
    <row r="220" spans="8:10" x14ac:dyDescent="0.2">
      <c r="H220" s="710"/>
      <c r="I220" s="710"/>
      <c r="J220" s="711"/>
    </row>
    <row r="221" spans="8:10" x14ac:dyDescent="0.2">
      <c r="H221" s="710"/>
      <c r="I221" s="710"/>
      <c r="J221" s="711"/>
    </row>
    <row r="222" spans="8:10" x14ac:dyDescent="0.2">
      <c r="H222" s="710"/>
      <c r="I222" s="710"/>
      <c r="J222" s="711"/>
    </row>
    <row r="223" spans="8:10" x14ac:dyDescent="0.2">
      <c r="H223" s="710"/>
      <c r="I223" s="710"/>
      <c r="J223" s="711"/>
    </row>
    <row r="224" spans="8:10" x14ac:dyDescent="0.2">
      <c r="H224" s="710"/>
      <c r="I224" s="710"/>
      <c r="J224" s="711"/>
    </row>
    <row r="225" spans="8:10" x14ac:dyDescent="0.2">
      <c r="H225" s="710"/>
      <c r="I225" s="710"/>
      <c r="J225" s="711"/>
    </row>
    <row r="226" spans="8:10" x14ac:dyDescent="0.2">
      <c r="H226" s="710"/>
      <c r="I226" s="710"/>
      <c r="J226" s="711"/>
    </row>
    <row r="227" spans="8:10" x14ac:dyDescent="0.2">
      <c r="H227" s="710"/>
      <c r="I227" s="710"/>
      <c r="J227" s="711"/>
    </row>
    <row r="228" spans="8:10" x14ac:dyDescent="0.2">
      <c r="H228" s="710"/>
      <c r="I228" s="710"/>
      <c r="J228" s="711"/>
    </row>
    <row r="229" spans="8:10" x14ac:dyDescent="0.2">
      <c r="H229" s="710"/>
      <c r="I229" s="710"/>
      <c r="J229" s="711"/>
    </row>
    <row r="230" spans="8:10" x14ac:dyDescent="0.2">
      <c r="H230" s="710"/>
      <c r="I230" s="710"/>
      <c r="J230" s="711"/>
    </row>
    <row r="231" spans="8:10" x14ac:dyDescent="0.2">
      <c r="H231" s="710"/>
      <c r="I231" s="710"/>
      <c r="J231" s="711"/>
    </row>
    <row r="232" spans="8:10" x14ac:dyDescent="0.2">
      <c r="H232" s="710"/>
      <c r="I232" s="710"/>
      <c r="J232" s="711"/>
    </row>
    <row r="233" spans="8:10" x14ac:dyDescent="0.2">
      <c r="H233" s="710"/>
      <c r="I233" s="710"/>
      <c r="J233" s="711"/>
    </row>
    <row r="234" spans="8:10" x14ac:dyDescent="0.2">
      <c r="H234" s="710"/>
      <c r="I234" s="710"/>
      <c r="J234" s="711"/>
    </row>
    <row r="235" spans="8:10" x14ac:dyDescent="0.2">
      <c r="H235" s="710"/>
      <c r="I235" s="710"/>
      <c r="J235" s="711"/>
    </row>
    <row r="236" spans="8:10" x14ac:dyDescent="0.2">
      <c r="H236" s="710"/>
      <c r="I236" s="710"/>
      <c r="J236" s="711"/>
    </row>
    <row r="237" spans="8:10" x14ac:dyDescent="0.2">
      <c r="H237" s="710"/>
      <c r="I237" s="710"/>
      <c r="J237" s="711"/>
    </row>
    <row r="238" spans="8:10" x14ac:dyDescent="0.2">
      <c r="H238" s="710"/>
      <c r="I238" s="710"/>
      <c r="J238" s="711"/>
    </row>
    <row r="239" spans="8:10" x14ac:dyDescent="0.2">
      <c r="H239" s="710"/>
      <c r="I239" s="710"/>
      <c r="J239" s="711"/>
    </row>
    <row r="240" spans="8:10" x14ac:dyDescent="0.2">
      <c r="H240" s="710"/>
      <c r="I240" s="710"/>
      <c r="J240" s="711"/>
    </row>
    <row r="241" spans="8:10" x14ac:dyDescent="0.2">
      <c r="H241" s="710"/>
      <c r="I241" s="710"/>
      <c r="J241" s="711"/>
    </row>
    <row r="242" spans="8:10" x14ac:dyDescent="0.2">
      <c r="H242" s="710"/>
      <c r="I242" s="710"/>
      <c r="J242" s="711"/>
    </row>
    <row r="243" spans="8:10" x14ac:dyDescent="0.2">
      <c r="H243" s="710"/>
      <c r="I243" s="710"/>
      <c r="J243" s="711"/>
    </row>
    <row r="244" spans="8:10" x14ac:dyDescent="0.2">
      <c r="H244" s="710"/>
      <c r="I244" s="710"/>
      <c r="J244" s="711"/>
    </row>
    <row r="245" spans="8:10" x14ac:dyDescent="0.2">
      <c r="H245" s="710"/>
      <c r="I245" s="710"/>
      <c r="J245" s="711"/>
    </row>
    <row r="246" spans="8:10" x14ac:dyDescent="0.2">
      <c r="H246" s="710"/>
      <c r="I246" s="710"/>
      <c r="J246" s="711"/>
    </row>
    <row r="247" spans="8:10" x14ac:dyDescent="0.2">
      <c r="H247" s="710"/>
      <c r="I247" s="710"/>
      <c r="J247" s="711"/>
    </row>
    <row r="248" spans="8:10" x14ac:dyDescent="0.2">
      <c r="H248" s="710"/>
      <c r="I248" s="710"/>
      <c r="J248" s="711"/>
    </row>
    <row r="249" spans="8:10" x14ac:dyDescent="0.2">
      <c r="H249" s="710"/>
      <c r="I249" s="710"/>
      <c r="J249" s="711"/>
    </row>
    <row r="250" spans="8:10" x14ac:dyDescent="0.2">
      <c r="H250" s="710"/>
      <c r="I250" s="710"/>
      <c r="J250" s="711"/>
    </row>
    <row r="251" spans="8:10" x14ac:dyDescent="0.2">
      <c r="H251" s="710"/>
      <c r="I251" s="710"/>
      <c r="J251" s="711"/>
    </row>
    <row r="252" spans="8:10" x14ac:dyDescent="0.2">
      <c r="H252" s="710"/>
      <c r="I252" s="710"/>
      <c r="J252" s="711"/>
    </row>
    <row r="253" spans="8:10" x14ac:dyDescent="0.2">
      <c r="H253" s="710"/>
      <c r="I253" s="710"/>
      <c r="J253" s="711"/>
    </row>
    <row r="254" spans="8:10" x14ac:dyDescent="0.2">
      <c r="H254" s="710"/>
      <c r="I254" s="710"/>
      <c r="J254" s="711"/>
    </row>
    <row r="255" spans="8:10" x14ac:dyDescent="0.2">
      <c r="H255" s="710"/>
      <c r="I255" s="710"/>
      <c r="J255" s="711"/>
    </row>
    <row r="256" spans="8:10" x14ac:dyDescent="0.2">
      <c r="H256" s="710"/>
      <c r="I256" s="710"/>
      <c r="J256" s="711"/>
    </row>
    <row r="257" spans="8:10" x14ac:dyDescent="0.2">
      <c r="H257" s="710"/>
      <c r="I257" s="710"/>
      <c r="J257" s="711"/>
    </row>
    <row r="258" spans="8:10" x14ac:dyDescent="0.2">
      <c r="H258" s="710"/>
      <c r="I258" s="710"/>
      <c r="J258" s="711"/>
    </row>
    <row r="259" spans="8:10" x14ac:dyDescent="0.2">
      <c r="H259" s="710"/>
      <c r="I259" s="710"/>
      <c r="J259" s="711"/>
    </row>
    <row r="260" spans="8:10" x14ac:dyDescent="0.2">
      <c r="H260" s="710"/>
      <c r="I260" s="710"/>
      <c r="J260" s="711"/>
    </row>
    <row r="261" spans="8:10" x14ac:dyDescent="0.2">
      <c r="H261" s="710"/>
      <c r="I261" s="710"/>
      <c r="J261" s="711"/>
    </row>
    <row r="262" spans="8:10" x14ac:dyDescent="0.2">
      <c r="H262" s="710"/>
      <c r="I262" s="710"/>
      <c r="J262" s="711"/>
    </row>
    <row r="263" spans="8:10" x14ac:dyDescent="0.2">
      <c r="H263" s="710"/>
      <c r="I263" s="710"/>
      <c r="J263" s="711"/>
    </row>
    <row r="264" spans="8:10" x14ac:dyDescent="0.2">
      <c r="H264" s="710"/>
      <c r="I264" s="710"/>
      <c r="J264" s="711"/>
    </row>
    <row r="265" spans="8:10" x14ac:dyDescent="0.2">
      <c r="H265" s="710"/>
      <c r="I265" s="710"/>
      <c r="J265" s="711"/>
    </row>
    <row r="266" spans="8:10" x14ac:dyDescent="0.2">
      <c r="H266" s="710"/>
      <c r="I266" s="710"/>
      <c r="J266" s="711"/>
    </row>
    <row r="267" spans="8:10" x14ac:dyDescent="0.2">
      <c r="H267" s="710"/>
      <c r="I267" s="710"/>
      <c r="J267" s="711"/>
    </row>
    <row r="268" spans="8:10" x14ac:dyDescent="0.2">
      <c r="H268" s="710"/>
      <c r="I268" s="710"/>
      <c r="J268" s="711"/>
    </row>
    <row r="269" spans="8:10" x14ac:dyDescent="0.2">
      <c r="H269" s="710"/>
      <c r="I269" s="710"/>
      <c r="J269" s="711"/>
    </row>
    <row r="270" spans="8:10" x14ac:dyDescent="0.2">
      <c r="H270" s="710"/>
      <c r="I270" s="710"/>
      <c r="J270" s="711"/>
    </row>
    <row r="271" spans="8:10" x14ac:dyDescent="0.2">
      <c r="H271" s="710"/>
      <c r="I271" s="710"/>
      <c r="J271" s="711"/>
    </row>
    <row r="272" spans="8:10" x14ac:dyDescent="0.2">
      <c r="H272" s="710"/>
      <c r="I272" s="710"/>
      <c r="J272" s="711"/>
    </row>
    <row r="273" spans="8:10" x14ac:dyDescent="0.2">
      <c r="H273" s="710"/>
      <c r="I273" s="710"/>
      <c r="J273" s="711"/>
    </row>
    <row r="274" spans="8:10" x14ac:dyDescent="0.2">
      <c r="H274" s="710"/>
      <c r="I274" s="710"/>
      <c r="J274" s="711"/>
    </row>
    <row r="275" spans="8:10" x14ac:dyDescent="0.2">
      <c r="H275" s="710"/>
      <c r="I275" s="710"/>
      <c r="J275" s="711"/>
    </row>
    <row r="276" spans="8:10" x14ac:dyDescent="0.2">
      <c r="H276" s="710"/>
      <c r="I276" s="710"/>
      <c r="J276" s="711"/>
    </row>
    <row r="277" spans="8:10" x14ac:dyDescent="0.2">
      <c r="H277" s="710"/>
      <c r="I277" s="710"/>
      <c r="J277" s="711"/>
    </row>
    <row r="278" spans="8:10" x14ac:dyDescent="0.2">
      <c r="H278" s="710"/>
      <c r="I278" s="710"/>
      <c r="J278" s="711"/>
    </row>
    <row r="279" spans="8:10" x14ac:dyDescent="0.2">
      <c r="H279" s="710"/>
      <c r="I279" s="710"/>
      <c r="J279" s="711"/>
    </row>
    <row r="280" spans="8:10" x14ac:dyDescent="0.2">
      <c r="H280" s="710"/>
      <c r="I280" s="710"/>
      <c r="J280" s="711"/>
    </row>
    <row r="281" spans="8:10" x14ac:dyDescent="0.2">
      <c r="H281" s="710"/>
      <c r="I281" s="710"/>
      <c r="J281" s="711"/>
    </row>
    <row r="282" spans="8:10" x14ac:dyDescent="0.2">
      <c r="H282" s="710"/>
      <c r="I282" s="710"/>
      <c r="J282" s="711"/>
    </row>
    <row r="283" spans="8:10" x14ac:dyDescent="0.2">
      <c r="H283" s="710"/>
      <c r="I283" s="710"/>
      <c r="J283" s="711"/>
    </row>
    <row r="284" spans="8:10" x14ac:dyDescent="0.2">
      <c r="H284" s="710"/>
      <c r="I284" s="710"/>
      <c r="J284" s="711"/>
    </row>
    <row r="285" spans="8:10" x14ac:dyDescent="0.2">
      <c r="H285" s="710"/>
      <c r="I285" s="710"/>
      <c r="J285" s="711"/>
    </row>
    <row r="286" spans="8:10" x14ac:dyDescent="0.2">
      <c r="H286" s="710"/>
      <c r="I286" s="710"/>
      <c r="J286" s="711"/>
    </row>
    <row r="287" spans="8:10" x14ac:dyDescent="0.2">
      <c r="H287" s="710"/>
      <c r="I287" s="710"/>
      <c r="J287" s="711"/>
    </row>
    <row r="288" spans="8:10" x14ac:dyDescent="0.2">
      <c r="H288" s="710"/>
      <c r="I288" s="710"/>
      <c r="J288" s="711"/>
    </row>
    <row r="289" spans="8:10" x14ac:dyDescent="0.2">
      <c r="H289" s="710"/>
      <c r="I289" s="710"/>
      <c r="J289" s="711"/>
    </row>
    <row r="290" spans="8:10" x14ac:dyDescent="0.2">
      <c r="H290" s="710"/>
      <c r="I290" s="710"/>
      <c r="J290" s="711"/>
    </row>
    <row r="291" spans="8:10" x14ac:dyDescent="0.2">
      <c r="H291" s="710"/>
      <c r="I291" s="710"/>
      <c r="J291" s="711"/>
    </row>
    <row r="292" spans="8:10" x14ac:dyDescent="0.2">
      <c r="H292" s="710"/>
      <c r="I292" s="710"/>
      <c r="J292" s="711"/>
    </row>
    <row r="293" spans="8:10" x14ac:dyDescent="0.2">
      <c r="H293" s="710"/>
      <c r="I293" s="710"/>
      <c r="J293" s="711"/>
    </row>
    <row r="294" spans="8:10" x14ac:dyDescent="0.2">
      <c r="H294" s="710"/>
      <c r="I294" s="710"/>
      <c r="J294" s="711"/>
    </row>
    <row r="295" spans="8:10" x14ac:dyDescent="0.2">
      <c r="H295" s="710"/>
      <c r="I295" s="710"/>
      <c r="J295" s="711"/>
    </row>
    <row r="296" spans="8:10" x14ac:dyDescent="0.2">
      <c r="H296" s="710"/>
      <c r="I296" s="710"/>
      <c r="J296" s="711"/>
    </row>
    <row r="297" spans="8:10" x14ac:dyDescent="0.2">
      <c r="H297" s="710"/>
      <c r="I297" s="710"/>
      <c r="J297" s="711"/>
    </row>
    <row r="298" spans="8:10" x14ac:dyDescent="0.2">
      <c r="H298" s="710"/>
      <c r="I298" s="710"/>
      <c r="J298" s="711"/>
    </row>
    <row r="299" spans="8:10" x14ac:dyDescent="0.2">
      <c r="H299" s="710"/>
      <c r="I299" s="710"/>
      <c r="J299" s="711"/>
    </row>
    <row r="300" spans="8:10" x14ac:dyDescent="0.2">
      <c r="H300" s="710"/>
      <c r="I300" s="710"/>
      <c r="J300" s="711"/>
    </row>
    <row r="301" spans="8:10" x14ac:dyDescent="0.2">
      <c r="H301" s="710"/>
      <c r="I301" s="710"/>
      <c r="J301" s="711"/>
    </row>
    <row r="302" spans="8:10" x14ac:dyDescent="0.2">
      <c r="H302" s="710"/>
      <c r="I302" s="710"/>
      <c r="J302" s="711"/>
    </row>
    <row r="303" spans="8:10" x14ac:dyDescent="0.2">
      <c r="H303" s="710"/>
      <c r="I303" s="710"/>
      <c r="J303" s="711"/>
    </row>
    <row r="304" spans="8:10" x14ac:dyDescent="0.2">
      <c r="H304" s="710"/>
      <c r="I304" s="710"/>
      <c r="J304" s="711"/>
    </row>
    <row r="305" spans="8:10" x14ac:dyDescent="0.2">
      <c r="H305" s="710"/>
      <c r="I305" s="710"/>
      <c r="J305" s="711"/>
    </row>
    <row r="306" spans="8:10" x14ac:dyDescent="0.2">
      <c r="H306" s="710"/>
      <c r="I306" s="710"/>
      <c r="J306" s="711"/>
    </row>
    <row r="307" spans="8:10" x14ac:dyDescent="0.2">
      <c r="H307" s="710"/>
      <c r="I307" s="710"/>
      <c r="J307" s="711"/>
    </row>
    <row r="308" spans="8:10" x14ac:dyDescent="0.2">
      <c r="H308" s="710"/>
      <c r="I308" s="710"/>
      <c r="J308" s="711"/>
    </row>
    <row r="309" spans="8:10" x14ac:dyDescent="0.2">
      <c r="H309" s="710"/>
      <c r="I309" s="710"/>
      <c r="J309" s="711"/>
    </row>
    <row r="310" spans="8:10" x14ac:dyDescent="0.2">
      <c r="H310" s="710"/>
      <c r="I310" s="710"/>
      <c r="J310" s="711"/>
    </row>
    <row r="311" spans="8:10" x14ac:dyDescent="0.2">
      <c r="H311" s="710"/>
      <c r="I311" s="710"/>
      <c r="J311" s="711"/>
    </row>
    <row r="312" spans="8:10" x14ac:dyDescent="0.2">
      <c r="H312" s="710"/>
      <c r="I312" s="710"/>
      <c r="J312" s="711"/>
    </row>
    <row r="313" spans="8:10" x14ac:dyDescent="0.2">
      <c r="H313" s="710"/>
      <c r="I313" s="710"/>
      <c r="J313" s="711"/>
    </row>
    <row r="314" spans="8:10" x14ac:dyDescent="0.2">
      <c r="H314" s="710"/>
      <c r="I314" s="710"/>
      <c r="J314" s="711"/>
    </row>
    <row r="315" spans="8:10" x14ac:dyDescent="0.2">
      <c r="H315" s="710"/>
      <c r="I315" s="710"/>
      <c r="J315" s="711"/>
    </row>
    <row r="316" spans="8:10" x14ac:dyDescent="0.2">
      <c r="H316" s="710"/>
      <c r="I316" s="710"/>
      <c r="J316" s="711"/>
    </row>
    <row r="317" spans="8:10" x14ac:dyDescent="0.2">
      <c r="H317" s="710"/>
      <c r="I317" s="710"/>
      <c r="J317" s="711"/>
    </row>
    <row r="318" spans="8:10" x14ac:dyDescent="0.2">
      <c r="H318" s="710"/>
      <c r="I318" s="710"/>
      <c r="J318" s="711"/>
    </row>
    <row r="319" spans="8:10" x14ac:dyDescent="0.2">
      <c r="H319" s="710"/>
      <c r="I319" s="710"/>
      <c r="J319" s="711"/>
    </row>
    <row r="320" spans="8:10" x14ac:dyDescent="0.2">
      <c r="H320" s="710"/>
      <c r="I320" s="710"/>
      <c r="J320" s="711"/>
    </row>
    <row r="321" spans="8:10" x14ac:dyDescent="0.2">
      <c r="H321" s="710"/>
      <c r="I321" s="710"/>
      <c r="J321" s="711"/>
    </row>
    <row r="322" spans="8:10" x14ac:dyDescent="0.2">
      <c r="H322" s="710"/>
      <c r="I322" s="710"/>
      <c r="J322" s="711"/>
    </row>
    <row r="323" spans="8:10" x14ac:dyDescent="0.2">
      <c r="H323" s="710"/>
      <c r="I323" s="710"/>
      <c r="J323" s="711"/>
    </row>
    <row r="324" spans="8:10" x14ac:dyDescent="0.2">
      <c r="H324" s="710"/>
      <c r="I324" s="710"/>
      <c r="J324" s="711"/>
    </row>
    <row r="325" spans="8:10" x14ac:dyDescent="0.2">
      <c r="H325" s="710"/>
      <c r="I325" s="710"/>
      <c r="J325" s="711"/>
    </row>
    <row r="326" spans="8:10" x14ac:dyDescent="0.2">
      <c r="H326" s="710"/>
      <c r="I326" s="710"/>
      <c r="J326" s="711"/>
    </row>
    <row r="327" spans="8:10" x14ac:dyDescent="0.2">
      <c r="H327" s="710"/>
      <c r="I327" s="710"/>
      <c r="J327" s="711"/>
    </row>
    <row r="328" spans="8:10" x14ac:dyDescent="0.2">
      <c r="H328" s="710"/>
      <c r="I328" s="710"/>
      <c r="J328" s="711"/>
    </row>
    <row r="329" spans="8:10" x14ac:dyDescent="0.2">
      <c r="H329" s="710"/>
      <c r="I329" s="710"/>
      <c r="J329" s="711"/>
    </row>
    <row r="330" spans="8:10" x14ac:dyDescent="0.2">
      <c r="H330" s="710"/>
      <c r="I330" s="710"/>
      <c r="J330" s="711"/>
    </row>
    <row r="331" spans="8:10" x14ac:dyDescent="0.2">
      <c r="H331" s="710"/>
      <c r="I331" s="710"/>
      <c r="J331" s="711"/>
    </row>
    <row r="332" spans="8:10" x14ac:dyDescent="0.2">
      <c r="H332" s="710"/>
      <c r="I332" s="710"/>
      <c r="J332" s="711"/>
    </row>
    <row r="333" spans="8:10" x14ac:dyDescent="0.2">
      <c r="H333" s="710"/>
      <c r="I333" s="710"/>
      <c r="J333" s="711"/>
    </row>
    <row r="334" spans="8:10" x14ac:dyDescent="0.2">
      <c r="H334" s="710"/>
      <c r="I334" s="710"/>
      <c r="J334" s="711"/>
    </row>
    <row r="335" spans="8:10" x14ac:dyDescent="0.2">
      <c r="H335" s="710"/>
      <c r="I335" s="710"/>
      <c r="J335" s="711"/>
    </row>
    <row r="336" spans="8:10" x14ac:dyDescent="0.2">
      <c r="H336" s="710"/>
      <c r="I336" s="710"/>
      <c r="J336" s="711"/>
    </row>
    <row r="337" spans="8:10" x14ac:dyDescent="0.2">
      <c r="H337" s="710"/>
      <c r="I337" s="710"/>
      <c r="J337" s="711"/>
    </row>
    <row r="338" spans="8:10" x14ac:dyDescent="0.2">
      <c r="H338" s="710"/>
      <c r="I338" s="710"/>
      <c r="J338" s="711"/>
    </row>
    <row r="339" spans="8:10" x14ac:dyDescent="0.2">
      <c r="H339" s="710"/>
      <c r="I339" s="710"/>
      <c r="J339" s="711"/>
    </row>
    <row r="340" spans="8:10" x14ac:dyDescent="0.2">
      <c r="H340" s="710"/>
      <c r="I340" s="710"/>
      <c r="J340" s="711"/>
    </row>
    <row r="341" spans="8:10" x14ac:dyDescent="0.2">
      <c r="H341" s="710"/>
      <c r="I341" s="710"/>
      <c r="J341" s="711"/>
    </row>
    <row r="342" spans="8:10" x14ac:dyDescent="0.2">
      <c r="H342" s="710"/>
      <c r="I342" s="710"/>
      <c r="J342" s="711"/>
    </row>
    <row r="343" spans="8:10" x14ac:dyDescent="0.2">
      <c r="H343" s="710"/>
      <c r="I343" s="710"/>
      <c r="J343" s="711"/>
    </row>
    <row r="344" spans="8:10" x14ac:dyDescent="0.2">
      <c r="H344" s="710"/>
      <c r="I344" s="710"/>
      <c r="J344" s="711"/>
    </row>
    <row r="345" spans="8:10" x14ac:dyDescent="0.2">
      <c r="H345" s="710"/>
      <c r="I345" s="710"/>
      <c r="J345" s="711"/>
    </row>
    <row r="346" spans="8:10" x14ac:dyDescent="0.2">
      <c r="H346" s="710"/>
      <c r="I346" s="710"/>
      <c r="J346" s="711"/>
    </row>
    <row r="347" spans="8:10" x14ac:dyDescent="0.2">
      <c r="H347" s="710"/>
      <c r="I347" s="710"/>
      <c r="J347" s="711"/>
    </row>
    <row r="348" spans="8:10" x14ac:dyDescent="0.2">
      <c r="H348" s="710"/>
      <c r="I348" s="710"/>
      <c r="J348" s="711"/>
    </row>
    <row r="349" spans="8:10" x14ac:dyDescent="0.2">
      <c r="H349" s="710"/>
      <c r="I349" s="710"/>
      <c r="J349" s="711"/>
    </row>
    <row r="350" spans="8:10" x14ac:dyDescent="0.2">
      <c r="H350" s="710"/>
      <c r="I350" s="710"/>
      <c r="J350" s="711"/>
    </row>
    <row r="351" spans="8:10" x14ac:dyDescent="0.2">
      <c r="H351" s="710"/>
      <c r="I351" s="710"/>
      <c r="J351" s="711"/>
    </row>
    <row r="352" spans="8:10" x14ac:dyDescent="0.2">
      <c r="H352" s="710"/>
      <c r="I352" s="710"/>
      <c r="J352" s="711"/>
    </row>
    <row r="353" spans="8:10" x14ac:dyDescent="0.2">
      <c r="H353" s="710"/>
      <c r="I353" s="710"/>
      <c r="J353" s="711"/>
    </row>
    <row r="354" spans="8:10" x14ac:dyDescent="0.2">
      <c r="H354" s="710"/>
      <c r="I354" s="710"/>
      <c r="J354" s="711"/>
    </row>
    <row r="355" spans="8:10" x14ac:dyDescent="0.2">
      <c r="H355" s="710"/>
      <c r="I355" s="710"/>
      <c r="J355" s="711"/>
    </row>
    <row r="356" spans="8:10" x14ac:dyDescent="0.2">
      <c r="H356" s="710"/>
      <c r="I356" s="710"/>
      <c r="J356" s="711"/>
    </row>
    <row r="357" spans="8:10" x14ac:dyDescent="0.2">
      <c r="H357" s="710"/>
      <c r="I357" s="710"/>
      <c r="J357" s="711"/>
    </row>
    <row r="358" spans="8:10" x14ac:dyDescent="0.2">
      <c r="H358" s="710"/>
      <c r="I358" s="710"/>
      <c r="J358" s="711"/>
    </row>
    <row r="359" spans="8:10" x14ac:dyDescent="0.2">
      <c r="H359" s="710"/>
      <c r="I359" s="710"/>
      <c r="J359" s="711"/>
    </row>
    <row r="360" spans="8:10" x14ac:dyDescent="0.2">
      <c r="H360" s="710"/>
      <c r="I360" s="710"/>
      <c r="J360" s="711"/>
    </row>
    <row r="361" spans="8:10" x14ac:dyDescent="0.2">
      <c r="H361" s="710"/>
      <c r="I361" s="710"/>
      <c r="J361" s="711"/>
    </row>
    <row r="362" spans="8:10" x14ac:dyDescent="0.2">
      <c r="H362" s="710"/>
      <c r="I362" s="710"/>
      <c r="J362" s="711"/>
    </row>
    <row r="363" spans="8:10" x14ac:dyDescent="0.2">
      <c r="H363" s="710"/>
      <c r="I363" s="710"/>
      <c r="J363" s="711"/>
    </row>
    <row r="364" spans="8:10" x14ac:dyDescent="0.2">
      <c r="H364" s="710"/>
      <c r="I364" s="710"/>
      <c r="J364" s="711"/>
    </row>
    <row r="365" spans="8:10" x14ac:dyDescent="0.2">
      <c r="H365" s="710"/>
      <c r="I365" s="710"/>
      <c r="J365" s="711"/>
    </row>
    <row r="366" spans="8:10" x14ac:dyDescent="0.2">
      <c r="H366" s="710"/>
      <c r="I366" s="710"/>
      <c r="J366" s="711"/>
    </row>
    <row r="367" spans="8:10" x14ac:dyDescent="0.2">
      <c r="H367" s="710"/>
      <c r="I367" s="710"/>
      <c r="J367" s="711"/>
    </row>
    <row r="368" spans="8:10" x14ac:dyDescent="0.2">
      <c r="H368" s="710"/>
      <c r="I368" s="710"/>
      <c r="J368" s="711"/>
    </row>
    <row r="369" spans="8:10" x14ac:dyDescent="0.2">
      <c r="H369" s="710"/>
      <c r="I369" s="710"/>
      <c r="J369" s="711"/>
    </row>
    <row r="370" spans="8:10" x14ac:dyDescent="0.2">
      <c r="H370" s="710"/>
      <c r="I370" s="710"/>
      <c r="J370" s="711"/>
    </row>
    <row r="371" spans="8:10" x14ac:dyDescent="0.2">
      <c r="H371" s="710"/>
      <c r="I371" s="710"/>
      <c r="J371" s="711"/>
    </row>
    <row r="372" spans="8:10" x14ac:dyDescent="0.2">
      <c r="H372" s="710"/>
      <c r="I372" s="710"/>
      <c r="J372" s="711"/>
    </row>
    <row r="373" spans="8:10" x14ac:dyDescent="0.2">
      <c r="H373" s="710"/>
      <c r="I373" s="710"/>
      <c r="J373" s="711"/>
    </row>
    <row r="374" spans="8:10" x14ac:dyDescent="0.2">
      <c r="H374" s="710"/>
      <c r="I374" s="710"/>
      <c r="J374" s="711"/>
    </row>
    <row r="375" spans="8:10" x14ac:dyDescent="0.2">
      <c r="H375" s="710"/>
      <c r="I375" s="710"/>
      <c r="J375" s="711"/>
    </row>
    <row r="376" spans="8:10" x14ac:dyDescent="0.2">
      <c r="H376" s="710"/>
      <c r="I376" s="710"/>
      <c r="J376" s="711"/>
    </row>
    <row r="377" spans="8:10" x14ac:dyDescent="0.2">
      <c r="H377" s="710"/>
      <c r="I377" s="710"/>
      <c r="J377" s="711"/>
    </row>
    <row r="378" spans="8:10" x14ac:dyDescent="0.2">
      <c r="H378" s="710"/>
      <c r="I378" s="710"/>
      <c r="J378" s="711"/>
    </row>
    <row r="379" spans="8:10" x14ac:dyDescent="0.2">
      <c r="H379" s="710"/>
      <c r="I379" s="710"/>
      <c r="J379" s="711"/>
    </row>
    <row r="380" spans="8:10" x14ac:dyDescent="0.2">
      <c r="H380" s="710"/>
      <c r="I380" s="710"/>
      <c r="J380" s="711"/>
    </row>
    <row r="381" spans="8:10" x14ac:dyDescent="0.2">
      <c r="H381" s="710"/>
      <c r="I381" s="710"/>
      <c r="J381" s="711"/>
    </row>
    <row r="382" spans="8:10" x14ac:dyDescent="0.2">
      <c r="H382" s="710"/>
      <c r="I382" s="710"/>
      <c r="J382" s="711"/>
    </row>
    <row r="383" spans="8:10" x14ac:dyDescent="0.2">
      <c r="H383" s="710"/>
      <c r="I383" s="710"/>
      <c r="J383" s="711"/>
    </row>
    <row r="384" spans="8:10" x14ac:dyDescent="0.2">
      <c r="H384" s="710"/>
      <c r="I384" s="710"/>
      <c r="J384" s="711"/>
    </row>
    <row r="385" spans="8:10" x14ac:dyDescent="0.2">
      <c r="H385" s="710"/>
      <c r="I385" s="710"/>
      <c r="J385" s="711"/>
    </row>
    <row r="386" spans="8:10" x14ac:dyDescent="0.2">
      <c r="H386" s="710"/>
      <c r="I386" s="710"/>
      <c r="J386" s="711"/>
    </row>
    <row r="387" spans="8:10" x14ac:dyDescent="0.2">
      <c r="H387" s="710"/>
      <c r="I387" s="710"/>
      <c r="J387" s="711"/>
    </row>
    <row r="388" spans="8:10" x14ac:dyDescent="0.2">
      <c r="H388" s="710"/>
      <c r="I388" s="710"/>
      <c r="J388" s="711"/>
    </row>
    <row r="389" spans="8:10" x14ac:dyDescent="0.2">
      <c r="H389" s="710"/>
      <c r="I389" s="710"/>
      <c r="J389" s="711"/>
    </row>
    <row r="390" spans="8:10" x14ac:dyDescent="0.2">
      <c r="H390" s="710"/>
      <c r="I390" s="710"/>
      <c r="J390" s="711"/>
    </row>
    <row r="391" spans="8:10" x14ac:dyDescent="0.2">
      <c r="H391" s="710"/>
      <c r="I391" s="710"/>
      <c r="J391" s="711"/>
    </row>
    <row r="392" spans="8:10" x14ac:dyDescent="0.2">
      <c r="H392" s="710"/>
      <c r="I392" s="710"/>
      <c r="J392" s="711"/>
    </row>
    <row r="393" spans="8:10" x14ac:dyDescent="0.2">
      <c r="H393" s="710"/>
      <c r="I393" s="710"/>
      <c r="J393" s="711"/>
    </row>
    <row r="394" spans="8:10" x14ac:dyDescent="0.2">
      <c r="H394" s="710"/>
      <c r="I394" s="710"/>
      <c r="J394" s="711"/>
    </row>
    <row r="395" spans="8:10" x14ac:dyDescent="0.2">
      <c r="H395" s="710"/>
      <c r="I395" s="710"/>
      <c r="J395" s="711"/>
    </row>
    <row r="396" spans="8:10" x14ac:dyDescent="0.2">
      <c r="H396" s="710"/>
      <c r="I396" s="710"/>
      <c r="J396" s="711"/>
    </row>
    <row r="397" spans="8:10" x14ac:dyDescent="0.2">
      <c r="H397" s="710"/>
      <c r="I397" s="710"/>
      <c r="J397" s="711"/>
    </row>
    <row r="398" spans="8:10" x14ac:dyDescent="0.2">
      <c r="H398" s="710"/>
      <c r="I398" s="710"/>
      <c r="J398" s="711"/>
    </row>
    <row r="399" spans="8:10" x14ac:dyDescent="0.2">
      <c r="H399" s="710"/>
      <c r="I399" s="710"/>
      <c r="J399" s="711"/>
    </row>
    <row r="400" spans="8:10" x14ac:dyDescent="0.2">
      <c r="H400" s="710"/>
      <c r="I400" s="710"/>
      <c r="J400" s="711"/>
    </row>
    <row r="401" spans="8:10" x14ac:dyDescent="0.2">
      <c r="H401" s="710"/>
      <c r="I401" s="710"/>
      <c r="J401" s="711"/>
    </row>
    <row r="402" spans="8:10" x14ac:dyDescent="0.2">
      <c r="H402" s="710"/>
      <c r="I402" s="710"/>
      <c r="J402" s="711"/>
    </row>
    <row r="403" spans="8:10" x14ac:dyDescent="0.2">
      <c r="H403" s="710"/>
      <c r="I403" s="710"/>
      <c r="J403" s="711"/>
    </row>
    <row r="404" spans="8:10" x14ac:dyDescent="0.2">
      <c r="H404" s="710"/>
      <c r="I404" s="710"/>
      <c r="J404" s="711"/>
    </row>
    <row r="405" spans="8:10" x14ac:dyDescent="0.2">
      <c r="H405" s="710"/>
      <c r="I405" s="710"/>
      <c r="J405" s="711"/>
    </row>
    <row r="406" spans="8:10" x14ac:dyDescent="0.2">
      <c r="H406" s="710"/>
      <c r="I406" s="710"/>
      <c r="J406" s="711"/>
    </row>
    <row r="407" spans="8:10" x14ac:dyDescent="0.2">
      <c r="H407" s="710"/>
      <c r="I407" s="710"/>
      <c r="J407" s="711"/>
    </row>
    <row r="408" spans="8:10" x14ac:dyDescent="0.2">
      <c r="H408" s="710"/>
      <c r="I408" s="710"/>
      <c r="J408" s="711"/>
    </row>
    <row r="409" spans="8:10" x14ac:dyDescent="0.2">
      <c r="H409" s="710"/>
      <c r="I409" s="710"/>
      <c r="J409" s="711"/>
    </row>
    <row r="410" spans="8:10" x14ac:dyDescent="0.2">
      <c r="H410" s="710"/>
      <c r="I410" s="710"/>
      <c r="J410" s="711"/>
    </row>
    <row r="411" spans="8:10" x14ac:dyDescent="0.2">
      <c r="H411" s="710"/>
      <c r="I411" s="710"/>
      <c r="J411" s="711"/>
    </row>
    <row r="412" spans="8:10" x14ac:dyDescent="0.2">
      <c r="H412" s="710"/>
      <c r="I412" s="710"/>
      <c r="J412" s="711"/>
    </row>
    <row r="413" spans="8:10" x14ac:dyDescent="0.2">
      <c r="H413" s="710"/>
      <c r="I413" s="710"/>
      <c r="J413" s="711"/>
    </row>
    <row r="414" spans="8:10" x14ac:dyDescent="0.2">
      <c r="H414" s="710"/>
      <c r="I414" s="710"/>
      <c r="J414" s="711"/>
    </row>
    <row r="415" spans="8:10" x14ac:dyDescent="0.2">
      <c r="H415" s="710"/>
      <c r="I415" s="710"/>
      <c r="J415" s="711"/>
    </row>
    <row r="416" spans="8:10" x14ac:dyDescent="0.2">
      <c r="H416" s="710"/>
      <c r="I416" s="710"/>
      <c r="J416" s="711"/>
    </row>
    <row r="417" spans="8:10" x14ac:dyDescent="0.2">
      <c r="H417" s="710"/>
      <c r="I417" s="710"/>
      <c r="J417" s="711"/>
    </row>
    <row r="418" spans="8:10" x14ac:dyDescent="0.2">
      <c r="H418" s="710"/>
      <c r="I418" s="710"/>
      <c r="J418" s="711"/>
    </row>
    <row r="419" spans="8:10" x14ac:dyDescent="0.2">
      <c r="H419" s="710"/>
      <c r="I419" s="710"/>
      <c r="J419" s="711"/>
    </row>
    <row r="420" spans="8:10" x14ac:dyDescent="0.2">
      <c r="H420" s="710"/>
      <c r="I420" s="710"/>
      <c r="J420" s="711"/>
    </row>
    <row r="421" spans="8:10" x14ac:dyDescent="0.2">
      <c r="H421" s="710"/>
      <c r="I421" s="710"/>
      <c r="J421" s="711"/>
    </row>
    <row r="422" spans="8:10" x14ac:dyDescent="0.2">
      <c r="H422" s="710"/>
      <c r="I422" s="710"/>
      <c r="J422" s="711"/>
    </row>
    <row r="423" spans="8:10" x14ac:dyDescent="0.2">
      <c r="H423" s="710"/>
      <c r="I423" s="710"/>
      <c r="J423" s="711"/>
    </row>
    <row r="424" spans="8:10" x14ac:dyDescent="0.2">
      <c r="H424" s="710"/>
      <c r="I424" s="710"/>
      <c r="J424" s="711"/>
    </row>
    <row r="425" spans="8:10" x14ac:dyDescent="0.2">
      <c r="H425" s="710"/>
      <c r="I425" s="710"/>
      <c r="J425" s="711"/>
    </row>
    <row r="426" spans="8:10" x14ac:dyDescent="0.2">
      <c r="H426" s="710"/>
      <c r="I426" s="710"/>
      <c r="J426" s="711"/>
    </row>
    <row r="427" spans="8:10" x14ac:dyDescent="0.2">
      <c r="H427" s="710"/>
      <c r="I427" s="710"/>
      <c r="J427" s="711"/>
    </row>
    <row r="428" spans="8:10" x14ac:dyDescent="0.2">
      <c r="H428" s="710"/>
      <c r="I428" s="710"/>
      <c r="J428" s="711"/>
    </row>
    <row r="429" spans="8:10" x14ac:dyDescent="0.2">
      <c r="H429" s="710"/>
      <c r="I429" s="710"/>
      <c r="J429" s="711"/>
    </row>
    <row r="430" spans="8:10" x14ac:dyDescent="0.2">
      <c r="H430" s="710"/>
      <c r="I430" s="710"/>
      <c r="J430" s="711"/>
    </row>
    <row r="431" spans="8:10" x14ac:dyDescent="0.2">
      <c r="H431" s="710"/>
      <c r="I431" s="710"/>
      <c r="J431" s="711"/>
    </row>
    <row r="432" spans="8:10" x14ac:dyDescent="0.2">
      <c r="H432" s="710"/>
      <c r="I432" s="710"/>
      <c r="J432" s="711"/>
    </row>
    <row r="433" spans="8:10" x14ac:dyDescent="0.2">
      <c r="H433" s="710"/>
      <c r="I433" s="710"/>
      <c r="J433" s="711"/>
    </row>
    <row r="434" spans="8:10" x14ac:dyDescent="0.2">
      <c r="H434" s="710"/>
      <c r="I434" s="710"/>
      <c r="J434" s="711"/>
    </row>
    <row r="435" spans="8:10" x14ac:dyDescent="0.2">
      <c r="H435" s="710"/>
      <c r="I435" s="710"/>
      <c r="J435" s="711"/>
    </row>
    <row r="436" spans="8:10" x14ac:dyDescent="0.2">
      <c r="H436" s="710"/>
      <c r="I436" s="710"/>
      <c r="J436" s="711"/>
    </row>
    <row r="437" spans="8:10" x14ac:dyDescent="0.2">
      <c r="H437" s="710"/>
      <c r="I437" s="710"/>
      <c r="J437" s="711"/>
    </row>
    <row r="438" spans="8:10" x14ac:dyDescent="0.2">
      <c r="H438" s="710"/>
      <c r="I438" s="710"/>
      <c r="J438" s="711"/>
    </row>
    <row r="439" spans="8:10" x14ac:dyDescent="0.2">
      <c r="H439" s="710"/>
      <c r="I439" s="710"/>
      <c r="J439" s="711"/>
    </row>
    <row r="440" spans="8:10" x14ac:dyDescent="0.2">
      <c r="H440" s="710"/>
      <c r="I440" s="710"/>
      <c r="J440" s="711"/>
    </row>
    <row r="441" spans="8:10" x14ac:dyDescent="0.2">
      <c r="H441" s="710"/>
      <c r="I441" s="710"/>
      <c r="J441" s="711"/>
    </row>
    <row r="442" spans="8:10" x14ac:dyDescent="0.2">
      <c r="H442" s="710"/>
      <c r="I442" s="710"/>
      <c r="J442" s="711"/>
    </row>
    <row r="443" spans="8:10" x14ac:dyDescent="0.2">
      <c r="H443" s="710"/>
      <c r="I443" s="710"/>
      <c r="J443" s="711"/>
    </row>
    <row r="444" spans="8:10" x14ac:dyDescent="0.2">
      <c r="H444" s="710"/>
      <c r="I444" s="710"/>
      <c r="J444" s="711"/>
    </row>
    <row r="445" spans="8:10" x14ac:dyDescent="0.2">
      <c r="H445" s="710"/>
      <c r="I445" s="710"/>
      <c r="J445" s="711"/>
    </row>
    <row r="446" spans="8:10" x14ac:dyDescent="0.2">
      <c r="H446" s="710"/>
      <c r="I446" s="710"/>
      <c r="J446" s="711"/>
    </row>
    <row r="447" spans="8:10" x14ac:dyDescent="0.2">
      <c r="H447" s="710"/>
      <c r="I447" s="710"/>
      <c r="J447" s="711"/>
    </row>
    <row r="448" spans="8:10" x14ac:dyDescent="0.2">
      <c r="H448" s="710"/>
      <c r="I448" s="710"/>
      <c r="J448" s="711"/>
    </row>
    <row r="449" spans="8:10" x14ac:dyDescent="0.2">
      <c r="H449" s="710"/>
      <c r="I449" s="710"/>
      <c r="J449" s="711"/>
    </row>
    <row r="450" spans="8:10" x14ac:dyDescent="0.2">
      <c r="H450" s="710"/>
      <c r="I450" s="710"/>
      <c r="J450" s="711"/>
    </row>
    <row r="451" spans="8:10" x14ac:dyDescent="0.2">
      <c r="H451" s="710"/>
      <c r="I451" s="710"/>
      <c r="J451" s="711"/>
    </row>
    <row r="452" spans="8:10" x14ac:dyDescent="0.2">
      <c r="H452" s="710"/>
      <c r="I452" s="710"/>
      <c r="J452" s="711"/>
    </row>
    <row r="453" spans="8:10" x14ac:dyDescent="0.2">
      <c r="H453" s="710"/>
      <c r="I453" s="710"/>
      <c r="J453" s="711"/>
    </row>
    <row r="454" spans="8:10" x14ac:dyDescent="0.2">
      <c r="H454" s="710"/>
      <c r="I454" s="710"/>
      <c r="J454" s="711"/>
    </row>
    <row r="455" spans="8:10" x14ac:dyDescent="0.2">
      <c r="H455" s="710"/>
      <c r="I455" s="710"/>
      <c r="J455" s="711"/>
    </row>
    <row r="456" spans="8:10" x14ac:dyDescent="0.2">
      <c r="H456" s="710"/>
      <c r="I456" s="710"/>
      <c r="J456" s="711"/>
    </row>
    <row r="457" spans="8:10" x14ac:dyDescent="0.2">
      <c r="H457" s="710"/>
      <c r="I457" s="710"/>
      <c r="J457" s="711"/>
    </row>
    <row r="458" spans="8:10" x14ac:dyDescent="0.2">
      <c r="H458" s="710"/>
      <c r="I458" s="710"/>
      <c r="J458" s="711"/>
    </row>
    <row r="459" spans="8:10" x14ac:dyDescent="0.2">
      <c r="H459" s="710"/>
      <c r="I459" s="710"/>
      <c r="J459" s="711"/>
    </row>
    <row r="460" spans="8:10" x14ac:dyDescent="0.2">
      <c r="H460" s="710"/>
      <c r="I460" s="710"/>
      <c r="J460" s="711"/>
    </row>
    <row r="461" spans="8:10" x14ac:dyDescent="0.2">
      <c r="H461" s="710"/>
      <c r="I461" s="710"/>
      <c r="J461" s="711"/>
    </row>
    <row r="462" spans="8:10" x14ac:dyDescent="0.2">
      <c r="H462" s="710"/>
      <c r="I462" s="710"/>
      <c r="J462" s="711"/>
    </row>
    <row r="463" spans="8:10" x14ac:dyDescent="0.2">
      <c r="H463" s="710"/>
      <c r="I463" s="710"/>
      <c r="J463" s="711"/>
    </row>
    <row r="464" spans="8:10" x14ac:dyDescent="0.2">
      <c r="H464" s="710"/>
      <c r="I464" s="710"/>
      <c r="J464" s="711"/>
    </row>
    <row r="465" spans="8:10" x14ac:dyDescent="0.2">
      <c r="H465" s="710"/>
      <c r="I465" s="710"/>
      <c r="J465" s="711"/>
    </row>
    <row r="466" spans="8:10" x14ac:dyDescent="0.2">
      <c r="H466" s="710"/>
      <c r="I466" s="710"/>
      <c r="J466" s="711"/>
    </row>
    <row r="467" spans="8:10" x14ac:dyDescent="0.2">
      <c r="H467" s="710"/>
      <c r="I467" s="710"/>
      <c r="J467" s="711"/>
    </row>
    <row r="468" spans="8:10" x14ac:dyDescent="0.2">
      <c r="H468" s="710"/>
      <c r="I468" s="710"/>
      <c r="J468" s="711"/>
    </row>
    <row r="469" spans="8:10" x14ac:dyDescent="0.2">
      <c r="H469" s="710"/>
      <c r="I469" s="710"/>
      <c r="J469" s="711"/>
    </row>
    <row r="470" spans="8:10" x14ac:dyDescent="0.2">
      <c r="H470" s="710"/>
      <c r="I470" s="710"/>
      <c r="J470" s="711"/>
    </row>
    <row r="471" spans="8:10" x14ac:dyDescent="0.2">
      <c r="H471" s="710"/>
      <c r="I471" s="710"/>
      <c r="J471" s="711"/>
    </row>
    <row r="472" spans="8:10" x14ac:dyDescent="0.2">
      <c r="H472" s="710"/>
      <c r="I472" s="710"/>
      <c r="J472" s="711"/>
    </row>
    <row r="473" spans="8:10" x14ac:dyDescent="0.2">
      <c r="H473" s="710"/>
      <c r="I473" s="710"/>
      <c r="J473" s="711"/>
    </row>
    <row r="474" spans="8:10" x14ac:dyDescent="0.2">
      <c r="H474" s="710"/>
      <c r="I474" s="710"/>
      <c r="J474" s="711"/>
    </row>
    <row r="475" spans="8:10" x14ac:dyDescent="0.2">
      <c r="H475" s="710"/>
      <c r="I475" s="710"/>
      <c r="J475" s="711"/>
    </row>
    <row r="476" spans="8:10" x14ac:dyDescent="0.2">
      <c r="H476" s="710"/>
      <c r="I476" s="710"/>
      <c r="J476" s="711"/>
    </row>
    <row r="477" spans="8:10" x14ac:dyDescent="0.2">
      <c r="H477" s="710"/>
      <c r="I477" s="710"/>
      <c r="J477" s="711"/>
    </row>
    <row r="478" spans="8:10" x14ac:dyDescent="0.2">
      <c r="H478" s="710"/>
      <c r="I478" s="710"/>
      <c r="J478" s="711"/>
    </row>
    <row r="479" spans="8:10" x14ac:dyDescent="0.2">
      <c r="H479" s="710"/>
      <c r="I479" s="710"/>
      <c r="J479" s="711"/>
    </row>
    <row r="480" spans="8:10" x14ac:dyDescent="0.2">
      <c r="H480" s="710"/>
      <c r="I480" s="710"/>
      <c r="J480" s="711"/>
    </row>
    <row r="481" spans="8:10" x14ac:dyDescent="0.2">
      <c r="H481" s="710"/>
      <c r="I481" s="710"/>
      <c r="J481" s="711"/>
    </row>
    <row r="482" spans="8:10" x14ac:dyDescent="0.2">
      <c r="H482" s="710"/>
      <c r="I482" s="710"/>
      <c r="J482" s="711"/>
    </row>
    <row r="483" spans="8:10" x14ac:dyDescent="0.2">
      <c r="H483" s="710"/>
      <c r="I483" s="710"/>
      <c r="J483" s="711"/>
    </row>
    <row r="484" spans="8:10" x14ac:dyDescent="0.2">
      <c r="H484" s="710"/>
      <c r="I484" s="710"/>
      <c r="J484" s="711"/>
    </row>
    <row r="485" spans="8:10" x14ac:dyDescent="0.2">
      <c r="H485" s="710"/>
      <c r="I485" s="710"/>
      <c r="J485" s="711"/>
    </row>
    <row r="486" spans="8:10" x14ac:dyDescent="0.2">
      <c r="H486" s="710"/>
      <c r="I486" s="710"/>
      <c r="J486" s="711"/>
    </row>
    <row r="487" spans="8:10" x14ac:dyDescent="0.2">
      <c r="H487" s="710"/>
      <c r="I487" s="710"/>
      <c r="J487" s="711"/>
    </row>
    <row r="488" spans="8:10" x14ac:dyDescent="0.2">
      <c r="H488" s="710"/>
      <c r="I488" s="710"/>
      <c r="J488" s="711"/>
    </row>
    <row r="489" spans="8:10" x14ac:dyDescent="0.2">
      <c r="H489" s="710"/>
      <c r="I489" s="710"/>
      <c r="J489" s="711"/>
    </row>
    <row r="490" spans="8:10" x14ac:dyDescent="0.2">
      <c r="H490" s="710"/>
      <c r="I490" s="710"/>
      <c r="J490" s="711"/>
    </row>
    <row r="491" spans="8:10" x14ac:dyDescent="0.2">
      <c r="H491" s="710"/>
      <c r="I491" s="710"/>
      <c r="J491" s="711"/>
    </row>
    <row r="492" spans="8:10" x14ac:dyDescent="0.2">
      <c r="H492" s="710"/>
      <c r="I492" s="710"/>
      <c r="J492" s="711"/>
    </row>
    <row r="493" spans="8:10" x14ac:dyDescent="0.2">
      <c r="H493" s="710"/>
      <c r="I493" s="710"/>
      <c r="J493" s="711"/>
    </row>
    <row r="494" spans="8:10" x14ac:dyDescent="0.2">
      <c r="H494" s="710"/>
      <c r="I494" s="710"/>
      <c r="J494" s="711"/>
    </row>
    <row r="495" spans="8:10" x14ac:dyDescent="0.2">
      <c r="H495" s="710"/>
      <c r="I495" s="710"/>
      <c r="J495" s="711"/>
    </row>
    <row r="496" spans="8:10" x14ac:dyDescent="0.2">
      <c r="H496" s="710"/>
      <c r="I496" s="710"/>
      <c r="J496" s="711"/>
    </row>
    <row r="497" spans="8:10" x14ac:dyDescent="0.2">
      <c r="H497" s="710"/>
      <c r="I497" s="710"/>
      <c r="J497" s="711"/>
    </row>
    <row r="498" spans="8:10" x14ac:dyDescent="0.2">
      <c r="H498" s="710"/>
      <c r="I498" s="710"/>
      <c r="J498" s="711"/>
    </row>
    <row r="499" spans="8:10" x14ac:dyDescent="0.2">
      <c r="H499" s="710"/>
      <c r="I499" s="710"/>
      <c r="J499" s="711"/>
    </row>
    <row r="500" spans="8:10" x14ac:dyDescent="0.2">
      <c r="H500" s="710"/>
      <c r="I500" s="710"/>
      <c r="J500" s="711"/>
    </row>
    <row r="501" spans="8:10" x14ac:dyDescent="0.2">
      <c r="H501" s="710"/>
      <c r="I501" s="710"/>
      <c r="J501" s="711"/>
    </row>
    <row r="502" spans="8:10" x14ac:dyDescent="0.2">
      <c r="H502" s="710"/>
      <c r="I502" s="710"/>
      <c r="J502" s="711"/>
    </row>
    <row r="503" spans="8:10" x14ac:dyDescent="0.2">
      <c r="H503" s="710"/>
      <c r="I503" s="710"/>
      <c r="J503" s="711"/>
    </row>
    <row r="504" spans="8:10" x14ac:dyDescent="0.2">
      <c r="H504" s="710"/>
      <c r="I504" s="710"/>
      <c r="J504" s="711"/>
    </row>
    <row r="505" spans="8:10" x14ac:dyDescent="0.2">
      <c r="H505" s="710"/>
      <c r="I505" s="710"/>
      <c r="J505" s="711"/>
    </row>
    <row r="506" spans="8:10" x14ac:dyDescent="0.2">
      <c r="H506" s="710"/>
      <c r="I506" s="710"/>
      <c r="J506" s="711"/>
    </row>
    <row r="507" spans="8:10" x14ac:dyDescent="0.2">
      <c r="H507" s="710"/>
      <c r="I507" s="710"/>
      <c r="J507" s="711"/>
    </row>
    <row r="508" spans="8:10" x14ac:dyDescent="0.2">
      <c r="H508" s="710"/>
      <c r="I508" s="710"/>
      <c r="J508" s="711"/>
    </row>
    <row r="509" spans="8:10" x14ac:dyDescent="0.2">
      <c r="H509" s="710"/>
      <c r="I509" s="710"/>
      <c r="J509" s="711"/>
    </row>
    <row r="510" spans="8:10" x14ac:dyDescent="0.2">
      <c r="H510" s="710"/>
      <c r="I510" s="710"/>
      <c r="J510" s="711"/>
    </row>
    <row r="511" spans="8:10" x14ac:dyDescent="0.2">
      <c r="H511" s="710"/>
      <c r="I511" s="710"/>
      <c r="J511" s="711"/>
    </row>
    <row r="512" spans="8:10" x14ac:dyDescent="0.2">
      <c r="H512" s="710"/>
      <c r="I512" s="710"/>
      <c r="J512" s="711"/>
    </row>
    <row r="513" spans="8:10" x14ac:dyDescent="0.2">
      <c r="H513" s="710"/>
      <c r="I513" s="710"/>
      <c r="J513" s="711"/>
    </row>
    <row r="514" spans="8:10" x14ac:dyDescent="0.2">
      <c r="H514" s="710"/>
      <c r="I514" s="710"/>
      <c r="J514" s="711"/>
    </row>
    <row r="515" spans="8:10" x14ac:dyDescent="0.2">
      <c r="H515" s="710"/>
      <c r="I515" s="710"/>
      <c r="J515" s="711"/>
    </row>
    <row r="516" spans="8:10" x14ac:dyDescent="0.2">
      <c r="H516" s="710"/>
      <c r="I516" s="710"/>
      <c r="J516" s="711"/>
    </row>
    <row r="517" spans="8:10" x14ac:dyDescent="0.2">
      <c r="H517" s="710"/>
      <c r="I517" s="710"/>
      <c r="J517" s="711"/>
    </row>
    <row r="518" spans="8:10" x14ac:dyDescent="0.2">
      <c r="H518" s="710"/>
      <c r="I518" s="710"/>
      <c r="J518" s="711"/>
    </row>
    <row r="519" spans="8:10" x14ac:dyDescent="0.2">
      <c r="H519" s="710"/>
      <c r="I519" s="710"/>
      <c r="J519" s="711"/>
    </row>
    <row r="520" spans="8:10" x14ac:dyDescent="0.2">
      <c r="H520" s="710"/>
      <c r="I520" s="710"/>
      <c r="J520" s="711"/>
    </row>
    <row r="521" spans="8:10" x14ac:dyDescent="0.2">
      <c r="H521" s="710"/>
      <c r="I521" s="710"/>
      <c r="J521" s="711"/>
    </row>
    <row r="522" spans="8:10" x14ac:dyDescent="0.2">
      <c r="H522" s="710"/>
      <c r="I522" s="710"/>
      <c r="J522" s="711"/>
    </row>
    <row r="523" spans="8:10" x14ac:dyDescent="0.2">
      <c r="H523" s="710"/>
      <c r="I523" s="710"/>
      <c r="J523" s="711"/>
    </row>
    <row r="524" spans="8:10" x14ac:dyDescent="0.2">
      <c r="H524" s="710"/>
      <c r="I524" s="710"/>
      <c r="J524" s="711"/>
    </row>
    <row r="525" spans="8:10" x14ac:dyDescent="0.2">
      <c r="H525" s="710"/>
      <c r="I525" s="710"/>
      <c r="J525" s="711"/>
    </row>
    <row r="526" spans="8:10" x14ac:dyDescent="0.2">
      <c r="H526" s="710"/>
      <c r="I526" s="710"/>
      <c r="J526" s="711"/>
    </row>
    <row r="527" spans="8:10" x14ac:dyDescent="0.2">
      <c r="H527" s="710"/>
      <c r="I527" s="710"/>
      <c r="J527" s="711"/>
    </row>
    <row r="528" spans="8:10" x14ac:dyDescent="0.2">
      <c r="H528" s="710"/>
      <c r="I528" s="710"/>
      <c r="J528" s="711"/>
    </row>
    <row r="529" spans="8:10" x14ac:dyDescent="0.2">
      <c r="H529" s="710"/>
      <c r="I529" s="710"/>
      <c r="J529" s="711"/>
    </row>
    <row r="530" spans="8:10" x14ac:dyDescent="0.2">
      <c r="H530" s="710"/>
      <c r="I530" s="710"/>
      <c r="J530" s="711"/>
    </row>
    <row r="531" spans="8:10" x14ac:dyDescent="0.2">
      <c r="H531" s="710"/>
      <c r="I531" s="710"/>
      <c r="J531" s="711"/>
    </row>
    <row r="532" spans="8:10" x14ac:dyDescent="0.2">
      <c r="H532" s="710"/>
      <c r="I532" s="710"/>
      <c r="J532" s="711"/>
    </row>
    <row r="533" spans="8:10" x14ac:dyDescent="0.2">
      <c r="H533" s="710"/>
      <c r="I533" s="710"/>
      <c r="J533" s="711"/>
    </row>
    <row r="534" spans="8:10" x14ac:dyDescent="0.2">
      <c r="H534" s="710"/>
      <c r="I534" s="710"/>
      <c r="J534" s="711"/>
    </row>
    <row r="535" spans="8:10" x14ac:dyDescent="0.2">
      <c r="H535" s="710"/>
      <c r="I535" s="710"/>
      <c r="J535" s="711"/>
    </row>
    <row r="536" spans="8:10" x14ac:dyDescent="0.2">
      <c r="H536" s="710"/>
      <c r="I536" s="710"/>
      <c r="J536" s="711"/>
    </row>
    <row r="537" spans="8:10" x14ac:dyDescent="0.2">
      <c r="H537" s="710"/>
      <c r="I537" s="710"/>
      <c r="J537" s="711"/>
    </row>
    <row r="538" spans="8:10" x14ac:dyDescent="0.2">
      <c r="H538" s="710"/>
      <c r="I538" s="710"/>
      <c r="J538" s="711"/>
    </row>
    <row r="539" spans="8:10" x14ac:dyDescent="0.2">
      <c r="H539" s="710"/>
      <c r="I539" s="710"/>
      <c r="J539" s="711"/>
    </row>
    <row r="540" spans="8:10" x14ac:dyDescent="0.2">
      <c r="H540" s="710"/>
      <c r="I540" s="710"/>
      <c r="J540" s="711"/>
    </row>
    <row r="541" spans="8:10" x14ac:dyDescent="0.2">
      <c r="H541" s="710"/>
      <c r="I541" s="710"/>
      <c r="J541" s="711"/>
    </row>
    <row r="542" spans="8:10" x14ac:dyDescent="0.2">
      <c r="H542" s="710"/>
      <c r="I542" s="710"/>
      <c r="J542" s="711"/>
    </row>
    <row r="543" spans="8:10" x14ac:dyDescent="0.2">
      <c r="H543" s="710"/>
      <c r="I543" s="710"/>
      <c r="J543" s="711"/>
    </row>
    <row r="544" spans="8:10" x14ac:dyDescent="0.2">
      <c r="H544" s="710"/>
      <c r="I544" s="710"/>
      <c r="J544" s="711"/>
    </row>
    <row r="545" spans="8:10" x14ac:dyDescent="0.2">
      <c r="H545" s="710"/>
      <c r="I545" s="710"/>
      <c r="J545" s="711"/>
    </row>
    <row r="546" spans="8:10" x14ac:dyDescent="0.2">
      <c r="H546" s="710"/>
      <c r="I546" s="710"/>
      <c r="J546" s="711"/>
    </row>
    <row r="547" spans="8:10" x14ac:dyDescent="0.2">
      <c r="H547" s="710"/>
      <c r="I547" s="710"/>
      <c r="J547" s="711"/>
    </row>
    <row r="548" spans="8:10" x14ac:dyDescent="0.2">
      <c r="H548" s="710"/>
      <c r="I548" s="710"/>
      <c r="J548" s="711"/>
    </row>
    <row r="549" spans="8:10" x14ac:dyDescent="0.2">
      <c r="H549" s="710"/>
      <c r="I549" s="710"/>
      <c r="J549" s="711"/>
    </row>
    <row r="550" spans="8:10" x14ac:dyDescent="0.2">
      <c r="H550" s="710"/>
      <c r="I550" s="710"/>
      <c r="J550" s="711"/>
    </row>
    <row r="551" spans="8:10" x14ac:dyDescent="0.2">
      <c r="H551" s="710"/>
      <c r="I551" s="710"/>
      <c r="J551" s="711"/>
    </row>
    <row r="552" spans="8:10" x14ac:dyDescent="0.2">
      <c r="H552" s="710"/>
      <c r="I552" s="710"/>
      <c r="J552" s="711"/>
    </row>
    <row r="553" spans="8:10" x14ac:dyDescent="0.2">
      <c r="H553" s="710"/>
      <c r="I553" s="710"/>
      <c r="J553" s="711"/>
    </row>
    <row r="554" spans="8:10" x14ac:dyDescent="0.2">
      <c r="H554" s="710"/>
      <c r="I554" s="710"/>
      <c r="J554" s="711"/>
    </row>
    <row r="555" spans="8:10" x14ac:dyDescent="0.2">
      <c r="H555" s="710"/>
      <c r="I555" s="710"/>
      <c r="J555" s="711"/>
    </row>
    <row r="556" spans="8:10" x14ac:dyDescent="0.2">
      <c r="H556" s="710"/>
      <c r="I556" s="710"/>
      <c r="J556" s="711"/>
    </row>
    <row r="557" spans="8:10" x14ac:dyDescent="0.2">
      <c r="H557" s="710"/>
      <c r="I557" s="710"/>
      <c r="J557" s="711"/>
    </row>
    <row r="558" spans="8:10" x14ac:dyDescent="0.2">
      <c r="H558" s="710"/>
      <c r="I558" s="710"/>
      <c r="J558" s="711"/>
    </row>
    <row r="559" spans="8:10" x14ac:dyDescent="0.2">
      <c r="H559" s="710"/>
      <c r="I559" s="710"/>
      <c r="J559" s="711"/>
    </row>
    <row r="560" spans="8:10" x14ac:dyDescent="0.2">
      <c r="H560" s="710"/>
      <c r="I560" s="710"/>
      <c r="J560" s="711"/>
    </row>
    <row r="561" spans="8:10" x14ac:dyDescent="0.2">
      <c r="H561" s="710"/>
      <c r="I561" s="710"/>
      <c r="J561" s="711"/>
    </row>
    <row r="562" spans="8:10" x14ac:dyDescent="0.2">
      <c r="H562" s="710"/>
      <c r="I562" s="710"/>
      <c r="J562" s="711"/>
    </row>
    <row r="563" spans="8:10" x14ac:dyDescent="0.2">
      <c r="H563" s="710"/>
      <c r="I563" s="710"/>
      <c r="J563" s="711"/>
    </row>
    <row r="564" spans="8:10" x14ac:dyDescent="0.2">
      <c r="H564" s="710"/>
      <c r="I564" s="710"/>
      <c r="J564" s="711"/>
    </row>
    <row r="565" spans="8:10" x14ac:dyDescent="0.2">
      <c r="H565" s="710"/>
      <c r="I565" s="710"/>
      <c r="J565" s="711"/>
    </row>
    <row r="566" spans="8:10" x14ac:dyDescent="0.2">
      <c r="H566" s="710"/>
      <c r="I566" s="710"/>
      <c r="J566" s="711"/>
    </row>
    <row r="567" spans="8:10" x14ac:dyDescent="0.2">
      <c r="H567" s="710"/>
      <c r="I567" s="710"/>
      <c r="J567" s="711"/>
    </row>
    <row r="568" spans="8:10" x14ac:dyDescent="0.2">
      <c r="H568" s="710"/>
      <c r="I568" s="710"/>
      <c r="J568" s="711"/>
    </row>
    <row r="569" spans="8:10" x14ac:dyDescent="0.2">
      <c r="H569" s="710"/>
      <c r="I569" s="710"/>
      <c r="J569" s="711"/>
    </row>
    <row r="570" spans="8:10" x14ac:dyDescent="0.2">
      <c r="H570" s="710"/>
      <c r="I570" s="710"/>
      <c r="J570" s="711"/>
    </row>
    <row r="571" spans="8:10" x14ac:dyDescent="0.2">
      <c r="H571" s="710"/>
      <c r="I571" s="710"/>
      <c r="J571" s="711"/>
    </row>
    <row r="572" spans="8:10" x14ac:dyDescent="0.2">
      <c r="H572" s="710"/>
      <c r="I572" s="710"/>
      <c r="J572" s="711"/>
    </row>
    <row r="573" spans="8:10" x14ac:dyDescent="0.2">
      <c r="H573" s="710"/>
      <c r="I573" s="710"/>
      <c r="J573" s="711"/>
    </row>
    <row r="574" spans="8:10" x14ac:dyDescent="0.2">
      <c r="H574" s="710"/>
      <c r="I574" s="710"/>
      <c r="J574" s="711"/>
    </row>
    <row r="575" spans="8:10" x14ac:dyDescent="0.2">
      <c r="H575" s="710"/>
      <c r="I575" s="710"/>
      <c r="J575" s="711"/>
    </row>
    <row r="576" spans="8:10" x14ac:dyDescent="0.2">
      <c r="H576" s="710"/>
      <c r="I576" s="710"/>
      <c r="J576" s="711"/>
    </row>
    <row r="577" spans="8:10" x14ac:dyDescent="0.2">
      <c r="H577" s="710"/>
      <c r="I577" s="710"/>
      <c r="J577" s="711"/>
    </row>
    <row r="578" spans="8:10" x14ac:dyDescent="0.2">
      <c r="H578" s="710"/>
      <c r="I578" s="710"/>
      <c r="J578" s="711"/>
    </row>
    <row r="579" spans="8:10" x14ac:dyDescent="0.2">
      <c r="H579" s="710"/>
      <c r="I579" s="710"/>
      <c r="J579" s="711"/>
    </row>
    <row r="580" spans="8:10" x14ac:dyDescent="0.2">
      <c r="H580" s="710"/>
      <c r="I580" s="710"/>
      <c r="J580" s="711"/>
    </row>
    <row r="581" spans="8:10" x14ac:dyDescent="0.2">
      <c r="H581" s="710"/>
      <c r="I581" s="710"/>
      <c r="J581" s="711"/>
    </row>
    <row r="582" spans="8:10" x14ac:dyDescent="0.2">
      <c r="H582" s="710"/>
      <c r="I582" s="710"/>
      <c r="J582" s="711"/>
    </row>
    <row r="583" spans="8:10" x14ac:dyDescent="0.2">
      <c r="H583" s="710"/>
      <c r="I583" s="710"/>
      <c r="J583" s="711"/>
    </row>
    <row r="584" spans="8:10" x14ac:dyDescent="0.2">
      <c r="H584" s="710"/>
      <c r="I584" s="710"/>
      <c r="J584" s="711"/>
    </row>
    <row r="585" spans="8:10" x14ac:dyDescent="0.2">
      <c r="H585" s="710"/>
      <c r="I585" s="710"/>
      <c r="J585" s="711"/>
    </row>
    <row r="586" spans="8:10" x14ac:dyDescent="0.2">
      <c r="H586" s="710"/>
      <c r="I586" s="710"/>
      <c r="J586" s="711"/>
    </row>
    <row r="587" spans="8:10" x14ac:dyDescent="0.2">
      <c r="H587" s="710"/>
      <c r="I587" s="710"/>
      <c r="J587" s="711"/>
    </row>
    <row r="588" spans="8:10" x14ac:dyDescent="0.2">
      <c r="H588" s="710"/>
      <c r="I588" s="710"/>
      <c r="J588" s="711"/>
    </row>
    <row r="589" spans="8:10" x14ac:dyDescent="0.2">
      <c r="H589" s="710"/>
      <c r="I589" s="710"/>
      <c r="J589" s="711"/>
    </row>
    <row r="590" spans="8:10" x14ac:dyDescent="0.2">
      <c r="H590" s="710"/>
      <c r="I590" s="710"/>
      <c r="J590" s="711"/>
    </row>
    <row r="591" spans="8:10" x14ac:dyDescent="0.2">
      <c r="H591" s="710"/>
      <c r="I591" s="710"/>
      <c r="J591" s="711"/>
    </row>
    <row r="592" spans="8:10" x14ac:dyDescent="0.2">
      <c r="H592" s="710"/>
      <c r="I592" s="710"/>
      <c r="J592" s="711"/>
    </row>
    <row r="593" spans="8:10" x14ac:dyDescent="0.2">
      <c r="H593" s="710"/>
      <c r="I593" s="710"/>
      <c r="J593" s="711"/>
    </row>
    <row r="594" spans="8:10" x14ac:dyDescent="0.2">
      <c r="H594" s="710"/>
      <c r="I594" s="710"/>
      <c r="J594" s="711"/>
    </row>
    <row r="595" spans="8:10" x14ac:dyDescent="0.2">
      <c r="H595" s="710"/>
      <c r="I595" s="710"/>
      <c r="J595" s="711"/>
    </row>
    <row r="596" spans="8:10" x14ac:dyDescent="0.2">
      <c r="H596" s="710"/>
      <c r="I596" s="710"/>
      <c r="J596" s="711"/>
    </row>
    <row r="597" spans="8:10" x14ac:dyDescent="0.2">
      <c r="H597" s="710"/>
      <c r="I597" s="710"/>
      <c r="J597" s="711"/>
    </row>
    <row r="598" spans="8:10" x14ac:dyDescent="0.2">
      <c r="H598" s="710"/>
      <c r="I598" s="710"/>
      <c r="J598" s="711"/>
    </row>
    <row r="599" spans="8:10" x14ac:dyDescent="0.2">
      <c r="H599" s="710"/>
      <c r="I599" s="710"/>
      <c r="J599" s="711"/>
    </row>
    <row r="600" spans="8:10" x14ac:dyDescent="0.2">
      <c r="H600" s="710"/>
      <c r="I600" s="710"/>
      <c r="J600" s="711"/>
    </row>
    <row r="601" spans="8:10" x14ac:dyDescent="0.2">
      <c r="H601" s="710"/>
      <c r="I601" s="710"/>
      <c r="J601" s="711"/>
    </row>
    <row r="602" spans="8:10" x14ac:dyDescent="0.2">
      <c r="H602" s="710"/>
      <c r="I602" s="710"/>
      <c r="J602" s="711"/>
    </row>
    <row r="603" spans="8:10" x14ac:dyDescent="0.2">
      <c r="H603" s="710"/>
      <c r="I603" s="710"/>
      <c r="J603" s="711"/>
    </row>
    <row r="604" spans="8:10" x14ac:dyDescent="0.2">
      <c r="H604" s="710"/>
      <c r="I604" s="710"/>
      <c r="J604" s="711"/>
    </row>
    <row r="605" spans="8:10" x14ac:dyDescent="0.2">
      <c r="H605" s="710"/>
      <c r="I605" s="710"/>
      <c r="J605" s="711"/>
    </row>
    <row r="606" spans="8:10" x14ac:dyDescent="0.2">
      <c r="H606" s="710"/>
      <c r="I606" s="710"/>
      <c r="J606" s="711"/>
    </row>
    <row r="607" spans="8:10" x14ac:dyDescent="0.2">
      <c r="H607" s="710"/>
      <c r="I607" s="710"/>
      <c r="J607" s="711"/>
    </row>
    <row r="608" spans="8:10" x14ac:dyDescent="0.2">
      <c r="H608" s="710"/>
      <c r="I608" s="710"/>
      <c r="J608" s="711"/>
    </row>
    <row r="609" spans="8:10" x14ac:dyDescent="0.2">
      <c r="H609" s="710"/>
      <c r="I609" s="710"/>
      <c r="J609" s="711"/>
    </row>
    <row r="610" spans="8:10" x14ac:dyDescent="0.2">
      <c r="H610" s="710"/>
      <c r="I610" s="710"/>
      <c r="J610" s="711"/>
    </row>
    <row r="611" spans="8:10" x14ac:dyDescent="0.2">
      <c r="H611" s="710"/>
      <c r="I611" s="710"/>
      <c r="J611" s="711"/>
    </row>
    <row r="612" spans="8:10" x14ac:dyDescent="0.2">
      <c r="H612" s="710"/>
      <c r="I612" s="710"/>
      <c r="J612" s="711"/>
    </row>
    <row r="613" spans="8:10" x14ac:dyDescent="0.2">
      <c r="H613" s="710"/>
      <c r="I613" s="710"/>
      <c r="J613" s="711"/>
    </row>
    <row r="614" spans="8:10" x14ac:dyDescent="0.2">
      <c r="H614" s="710"/>
      <c r="I614" s="710"/>
      <c r="J614" s="711"/>
    </row>
    <row r="615" spans="8:10" x14ac:dyDescent="0.2">
      <c r="H615" s="710"/>
      <c r="I615" s="710"/>
      <c r="J615" s="711"/>
    </row>
    <row r="616" spans="8:10" x14ac:dyDescent="0.2">
      <c r="H616" s="710"/>
      <c r="I616" s="710"/>
      <c r="J616" s="711"/>
    </row>
    <row r="617" spans="8:10" x14ac:dyDescent="0.2">
      <c r="H617" s="710"/>
      <c r="I617" s="710"/>
      <c r="J617" s="711"/>
    </row>
    <row r="618" spans="8:10" x14ac:dyDescent="0.2">
      <c r="H618" s="710"/>
      <c r="I618" s="710"/>
      <c r="J618" s="711"/>
    </row>
    <row r="619" spans="8:10" x14ac:dyDescent="0.2">
      <c r="H619" s="710"/>
      <c r="I619" s="710"/>
      <c r="J619" s="711"/>
    </row>
    <row r="620" spans="8:10" x14ac:dyDescent="0.2">
      <c r="H620" s="710"/>
      <c r="I620" s="710"/>
      <c r="J620" s="711"/>
    </row>
    <row r="621" spans="8:10" x14ac:dyDescent="0.2">
      <c r="H621" s="710"/>
      <c r="I621" s="710"/>
      <c r="J621" s="711"/>
    </row>
    <row r="622" spans="8:10" x14ac:dyDescent="0.2">
      <c r="H622" s="710"/>
      <c r="I622" s="710"/>
      <c r="J622" s="711"/>
    </row>
    <row r="623" spans="8:10" x14ac:dyDescent="0.2">
      <c r="H623" s="710"/>
      <c r="I623" s="710"/>
      <c r="J623" s="711"/>
    </row>
    <row r="624" spans="8:10" x14ac:dyDescent="0.2">
      <c r="H624" s="710"/>
      <c r="I624" s="710"/>
      <c r="J624" s="711"/>
    </row>
    <row r="625" spans="8:10" x14ac:dyDescent="0.2">
      <c r="H625" s="710"/>
      <c r="I625" s="710"/>
      <c r="J625" s="711"/>
    </row>
    <row r="626" spans="8:10" x14ac:dyDescent="0.2">
      <c r="H626" s="710"/>
      <c r="I626" s="710"/>
      <c r="J626" s="711"/>
    </row>
    <row r="627" spans="8:10" x14ac:dyDescent="0.2">
      <c r="H627" s="710"/>
      <c r="I627" s="710"/>
      <c r="J627" s="711"/>
    </row>
    <row r="628" spans="8:10" x14ac:dyDescent="0.2">
      <c r="H628" s="710"/>
      <c r="I628" s="710"/>
      <c r="J628" s="711"/>
    </row>
    <row r="629" spans="8:10" x14ac:dyDescent="0.2">
      <c r="H629" s="710"/>
      <c r="I629" s="710"/>
      <c r="J629" s="711"/>
    </row>
    <row r="630" spans="8:10" x14ac:dyDescent="0.2">
      <c r="H630" s="710"/>
      <c r="I630" s="710"/>
      <c r="J630" s="711"/>
    </row>
    <row r="631" spans="8:10" x14ac:dyDescent="0.2">
      <c r="H631" s="710"/>
      <c r="I631" s="710"/>
      <c r="J631" s="711"/>
    </row>
    <row r="632" spans="8:10" x14ac:dyDescent="0.2">
      <c r="H632" s="710"/>
      <c r="I632" s="710"/>
      <c r="J632" s="711"/>
    </row>
    <row r="633" spans="8:10" x14ac:dyDescent="0.2">
      <c r="H633" s="710"/>
      <c r="I633" s="710"/>
      <c r="J633" s="711"/>
    </row>
    <row r="634" spans="8:10" x14ac:dyDescent="0.2">
      <c r="H634" s="710"/>
      <c r="I634" s="710"/>
      <c r="J634" s="711"/>
    </row>
    <row r="635" spans="8:10" x14ac:dyDescent="0.2">
      <c r="H635" s="710"/>
      <c r="I635" s="710"/>
      <c r="J635" s="711"/>
    </row>
    <row r="636" spans="8:10" x14ac:dyDescent="0.2">
      <c r="H636" s="710"/>
      <c r="I636" s="710"/>
      <c r="J636" s="711"/>
    </row>
    <row r="637" spans="8:10" x14ac:dyDescent="0.2">
      <c r="H637" s="710"/>
      <c r="I637" s="710"/>
      <c r="J637" s="711"/>
    </row>
    <row r="638" spans="8:10" x14ac:dyDescent="0.2">
      <c r="H638" s="710"/>
      <c r="I638" s="710"/>
      <c r="J638" s="711"/>
    </row>
    <row r="639" spans="8:10" x14ac:dyDescent="0.2">
      <c r="H639" s="710"/>
      <c r="I639" s="710"/>
      <c r="J639" s="711"/>
    </row>
    <row r="640" spans="8:10" x14ac:dyDescent="0.2">
      <c r="H640" s="710"/>
      <c r="I640" s="710"/>
      <c r="J640" s="711"/>
    </row>
    <row r="641" spans="8:10" x14ac:dyDescent="0.2">
      <c r="H641" s="710"/>
      <c r="I641" s="710"/>
      <c r="J641" s="711"/>
    </row>
    <row r="642" spans="8:10" x14ac:dyDescent="0.2">
      <c r="H642" s="710"/>
      <c r="I642" s="710"/>
      <c r="J642" s="711"/>
    </row>
    <row r="643" spans="8:10" x14ac:dyDescent="0.2">
      <c r="H643" s="710"/>
      <c r="I643" s="710"/>
      <c r="J643" s="711"/>
    </row>
    <row r="644" spans="8:10" x14ac:dyDescent="0.2">
      <c r="H644" s="710"/>
      <c r="I644" s="710"/>
      <c r="J644" s="711"/>
    </row>
    <row r="645" spans="8:10" x14ac:dyDescent="0.2">
      <c r="H645" s="710"/>
      <c r="I645" s="710"/>
      <c r="J645" s="711"/>
    </row>
    <row r="646" spans="8:10" x14ac:dyDescent="0.2">
      <c r="H646" s="710"/>
      <c r="I646" s="710"/>
      <c r="J646" s="711"/>
    </row>
    <row r="647" spans="8:10" x14ac:dyDescent="0.2">
      <c r="H647" s="710"/>
      <c r="I647" s="710"/>
      <c r="J647" s="711"/>
    </row>
    <row r="648" spans="8:10" x14ac:dyDescent="0.2">
      <c r="H648" s="710"/>
      <c r="I648" s="710"/>
      <c r="J648" s="711"/>
    </row>
    <row r="649" spans="8:10" x14ac:dyDescent="0.2">
      <c r="H649" s="710"/>
      <c r="I649" s="710"/>
      <c r="J649" s="711"/>
    </row>
    <row r="650" spans="8:10" x14ac:dyDescent="0.2">
      <c r="H650" s="710"/>
      <c r="I650" s="710"/>
      <c r="J650" s="711"/>
    </row>
    <row r="651" spans="8:10" x14ac:dyDescent="0.2">
      <c r="H651" s="710"/>
      <c r="I651" s="710"/>
      <c r="J651" s="711"/>
    </row>
    <row r="652" spans="8:10" x14ac:dyDescent="0.2">
      <c r="H652" s="710"/>
      <c r="I652" s="710"/>
      <c r="J652" s="711"/>
    </row>
    <row r="653" spans="8:10" x14ac:dyDescent="0.2">
      <c r="H653" s="710"/>
      <c r="I653" s="710"/>
      <c r="J653" s="711"/>
    </row>
    <row r="654" spans="8:10" x14ac:dyDescent="0.2">
      <c r="H654" s="710"/>
      <c r="I654" s="710"/>
      <c r="J654" s="711"/>
    </row>
    <row r="655" spans="8:10" x14ac:dyDescent="0.2">
      <c r="H655" s="710"/>
      <c r="I655" s="710"/>
      <c r="J655" s="711"/>
    </row>
    <row r="656" spans="8:10" x14ac:dyDescent="0.2">
      <c r="H656" s="710"/>
      <c r="I656" s="710"/>
      <c r="J656" s="711"/>
    </row>
    <row r="657" spans="8:10" x14ac:dyDescent="0.2">
      <c r="H657" s="710"/>
      <c r="I657" s="710"/>
      <c r="J657" s="711"/>
    </row>
    <row r="658" spans="8:10" x14ac:dyDescent="0.2">
      <c r="H658" s="710"/>
      <c r="I658" s="710"/>
      <c r="J658" s="711"/>
    </row>
    <row r="659" spans="8:10" x14ac:dyDescent="0.2">
      <c r="H659" s="710"/>
      <c r="I659" s="710"/>
      <c r="J659" s="711"/>
    </row>
    <row r="660" spans="8:10" x14ac:dyDescent="0.2">
      <c r="H660" s="710"/>
      <c r="I660" s="710"/>
      <c r="J660" s="711"/>
    </row>
    <row r="661" spans="8:10" x14ac:dyDescent="0.2">
      <c r="H661" s="710"/>
      <c r="I661" s="710"/>
      <c r="J661" s="711"/>
    </row>
    <row r="662" spans="8:10" x14ac:dyDescent="0.2">
      <c r="H662" s="710"/>
      <c r="I662" s="710"/>
      <c r="J662" s="711"/>
    </row>
    <row r="663" spans="8:10" x14ac:dyDescent="0.2">
      <c r="H663" s="710"/>
      <c r="I663" s="710"/>
      <c r="J663" s="711"/>
    </row>
    <row r="664" spans="8:10" x14ac:dyDescent="0.2">
      <c r="H664" s="710"/>
      <c r="I664" s="710"/>
      <c r="J664" s="711"/>
    </row>
    <row r="665" spans="8:10" x14ac:dyDescent="0.2">
      <c r="H665" s="710"/>
      <c r="I665" s="710"/>
      <c r="J665" s="711"/>
    </row>
    <row r="666" spans="8:10" x14ac:dyDescent="0.2">
      <c r="H666" s="710"/>
      <c r="I666" s="710"/>
      <c r="J666" s="711"/>
    </row>
    <row r="667" spans="8:10" x14ac:dyDescent="0.2">
      <c r="H667" s="710"/>
      <c r="I667" s="710"/>
      <c r="J667" s="711"/>
    </row>
    <row r="668" spans="8:10" x14ac:dyDescent="0.2">
      <c r="H668" s="710"/>
      <c r="I668" s="710"/>
      <c r="J668" s="711"/>
    </row>
    <row r="669" spans="8:10" x14ac:dyDescent="0.2">
      <c r="H669" s="710"/>
      <c r="I669" s="710"/>
      <c r="J669" s="711"/>
    </row>
    <row r="670" spans="8:10" x14ac:dyDescent="0.2">
      <c r="H670" s="710"/>
      <c r="I670" s="710"/>
      <c r="J670" s="711"/>
    </row>
    <row r="671" spans="8:10" x14ac:dyDescent="0.2">
      <c r="H671" s="710"/>
      <c r="I671" s="710"/>
      <c r="J671" s="711"/>
    </row>
    <row r="672" spans="8:10" x14ac:dyDescent="0.2">
      <c r="H672" s="710"/>
      <c r="I672" s="710"/>
      <c r="J672" s="711"/>
    </row>
    <row r="673" spans="8:10" x14ac:dyDescent="0.2">
      <c r="H673" s="710"/>
      <c r="I673" s="710"/>
      <c r="J673" s="711"/>
    </row>
    <row r="674" spans="8:10" x14ac:dyDescent="0.2">
      <c r="H674" s="710"/>
      <c r="I674" s="710"/>
      <c r="J674" s="711"/>
    </row>
    <row r="675" spans="8:10" x14ac:dyDescent="0.2">
      <c r="H675" s="710"/>
      <c r="I675" s="710"/>
      <c r="J675" s="711"/>
    </row>
    <row r="676" spans="8:10" x14ac:dyDescent="0.2">
      <c r="H676" s="710"/>
      <c r="I676" s="710"/>
      <c r="J676" s="711"/>
    </row>
    <row r="677" spans="8:10" x14ac:dyDescent="0.2">
      <c r="H677" s="710"/>
      <c r="I677" s="710"/>
      <c r="J677" s="711"/>
    </row>
    <row r="678" spans="8:10" x14ac:dyDescent="0.2">
      <c r="H678" s="710"/>
      <c r="I678" s="710"/>
      <c r="J678" s="711"/>
    </row>
    <row r="679" spans="8:10" x14ac:dyDescent="0.2">
      <c r="H679" s="710"/>
      <c r="I679" s="710"/>
      <c r="J679" s="711"/>
    </row>
    <row r="680" spans="8:10" x14ac:dyDescent="0.2">
      <c r="H680" s="710"/>
      <c r="I680" s="710"/>
      <c r="J680" s="711"/>
    </row>
    <row r="681" spans="8:10" x14ac:dyDescent="0.2">
      <c r="H681" s="710"/>
      <c r="I681" s="710"/>
      <c r="J681" s="711"/>
    </row>
    <row r="682" spans="8:10" x14ac:dyDescent="0.2">
      <c r="H682" s="710"/>
      <c r="I682" s="710"/>
      <c r="J682" s="711"/>
    </row>
    <row r="683" spans="8:10" x14ac:dyDescent="0.2">
      <c r="H683" s="710"/>
      <c r="I683" s="710"/>
      <c r="J683" s="711"/>
    </row>
    <row r="684" spans="8:10" x14ac:dyDescent="0.2">
      <c r="H684" s="710"/>
      <c r="I684" s="710"/>
      <c r="J684" s="711"/>
    </row>
    <row r="685" spans="8:10" x14ac:dyDescent="0.2">
      <c r="H685" s="710"/>
      <c r="I685" s="710"/>
      <c r="J685" s="711"/>
    </row>
    <row r="686" spans="8:10" x14ac:dyDescent="0.2">
      <c r="H686" s="710"/>
      <c r="I686" s="710"/>
      <c r="J686" s="711"/>
    </row>
    <row r="687" spans="8:10" x14ac:dyDescent="0.2">
      <c r="H687" s="710"/>
      <c r="I687" s="710"/>
      <c r="J687" s="711"/>
    </row>
    <row r="688" spans="8:10" x14ac:dyDescent="0.2">
      <c r="H688" s="710"/>
      <c r="I688" s="710"/>
      <c r="J688" s="711"/>
    </row>
    <row r="689" spans="8:10" x14ac:dyDescent="0.2">
      <c r="H689" s="710"/>
      <c r="I689" s="710"/>
      <c r="J689" s="711"/>
    </row>
    <row r="690" spans="8:10" x14ac:dyDescent="0.2">
      <c r="H690" s="710"/>
      <c r="I690" s="710"/>
      <c r="J690" s="711"/>
    </row>
    <row r="691" spans="8:10" x14ac:dyDescent="0.2">
      <c r="H691" s="710"/>
      <c r="I691" s="710"/>
      <c r="J691" s="711"/>
    </row>
    <row r="692" spans="8:10" x14ac:dyDescent="0.2">
      <c r="H692" s="710"/>
      <c r="I692" s="710"/>
      <c r="J692" s="711"/>
    </row>
    <row r="693" spans="8:10" x14ac:dyDescent="0.2">
      <c r="H693" s="710"/>
      <c r="I693" s="710"/>
      <c r="J693" s="711"/>
    </row>
    <row r="694" spans="8:10" x14ac:dyDescent="0.2">
      <c r="H694" s="710"/>
      <c r="I694" s="710"/>
      <c r="J694" s="711"/>
    </row>
    <row r="695" spans="8:10" x14ac:dyDescent="0.2">
      <c r="H695" s="710"/>
      <c r="I695" s="710"/>
      <c r="J695" s="711"/>
    </row>
    <row r="696" spans="8:10" x14ac:dyDescent="0.2">
      <c r="H696" s="710"/>
      <c r="I696" s="710"/>
      <c r="J696" s="711"/>
    </row>
    <row r="697" spans="8:10" x14ac:dyDescent="0.2">
      <c r="H697" s="710"/>
      <c r="I697" s="710"/>
      <c r="J697" s="711"/>
    </row>
    <row r="698" spans="8:10" x14ac:dyDescent="0.2">
      <c r="H698" s="710"/>
      <c r="I698" s="710"/>
      <c r="J698" s="711"/>
    </row>
    <row r="699" spans="8:10" x14ac:dyDescent="0.2">
      <c r="H699" s="710"/>
      <c r="I699" s="710"/>
      <c r="J699" s="711"/>
    </row>
    <row r="700" spans="8:10" x14ac:dyDescent="0.2">
      <c r="H700" s="710"/>
      <c r="I700" s="710"/>
      <c r="J700" s="711"/>
    </row>
    <row r="701" spans="8:10" x14ac:dyDescent="0.2">
      <c r="H701" s="710"/>
      <c r="I701" s="710"/>
      <c r="J701" s="711"/>
    </row>
    <row r="702" spans="8:10" x14ac:dyDescent="0.2">
      <c r="H702" s="710"/>
      <c r="I702" s="710"/>
      <c r="J702" s="711"/>
    </row>
    <row r="703" spans="8:10" x14ac:dyDescent="0.2">
      <c r="H703" s="710"/>
      <c r="I703" s="710"/>
      <c r="J703" s="711"/>
    </row>
    <row r="704" spans="8:10" x14ac:dyDescent="0.2">
      <c r="H704" s="710"/>
      <c r="I704" s="710"/>
      <c r="J704" s="711"/>
    </row>
    <row r="705" spans="8:10" x14ac:dyDescent="0.2">
      <c r="H705" s="710"/>
      <c r="I705" s="710"/>
      <c r="J705" s="711"/>
    </row>
    <row r="706" spans="8:10" x14ac:dyDescent="0.2">
      <c r="H706" s="710"/>
      <c r="I706" s="710"/>
      <c r="J706" s="711"/>
    </row>
    <row r="707" spans="8:10" x14ac:dyDescent="0.2">
      <c r="H707" s="710"/>
      <c r="I707" s="710"/>
      <c r="J707" s="711"/>
    </row>
    <row r="708" spans="8:10" x14ac:dyDescent="0.2">
      <c r="H708" s="710"/>
      <c r="I708" s="710"/>
      <c r="J708" s="711"/>
    </row>
    <row r="709" spans="8:10" x14ac:dyDescent="0.2">
      <c r="H709" s="710"/>
      <c r="I709" s="710"/>
      <c r="J709" s="711"/>
    </row>
    <row r="710" spans="8:10" x14ac:dyDescent="0.2">
      <c r="H710" s="710"/>
      <c r="I710" s="710"/>
      <c r="J710" s="711"/>
    </row>
    <row r="711" spans="8:10" x14ac:dyDescent="0.2">
      <c r="H711" s="710"/>
      <c r="I711" s="710"/>
      <c r="J711" s="711"/>
    </row>
    <row r="712" spans="8:10" x14ac:dyDescent="0.2">
      <c r="H712" s="710"/>
      <c r="I712" s="710"/>
      <c r="J712" s="711"/>
    </row>
    <row r="713" spans="8:10" x14ac:dyDescent="0.2">
      <c r="H713" s="710"/>
      <c r="I713" s="710"/>
      <c r="J713" s="711"/>
    </row>
    <row r="714" spans="8:10" x14ac:dyDescent="0.2">
      <c r="H714" s="710"/>
      <c r="I714" s="710"/>
      <c r="J714" s="711"/>
    </row>
    <row r="715" spans="8:10" x14ac:dyDescent="0.2">
      <c r="H715" s="710"/>
      <c r="I715" s="710"/>
      <c r="J715" s="711"/>
    </row>
    <row r="716" spans="8:10" x14ac:dyDescent="0.2">
      <c r="H716" s="710"/>
      <c r="I716" s="710"/>
      <c r="J716" s="711"/>
    </row>
    <row r="717" spans="8:10" x14ac:dyDescent="0.2">
      <c r="H717" s="710"/>
      <c r="I717" s="710"/>
      <c r="J717" s="711"/>
    </row>
    <row r="718" spans="8:10" x14ac:dyDescent="0.2">
      <c r="H718" s="710"/>
      <c r="I718" s="710"/>
      <c r="J718" s="711"/>
    </row>
    <row r="719" spans="8:10" x14ac:dyDescent="0.2">
      <c r="H719" s="710"/>
      <c r="I719" s="710"/>
      <c r="J719" s="711"/>
    </row>
    <row r="720" spans="8:10" x14ac:dyDescent="0.2">
      <c r="H720" s="710"/>
      <c r="I720" s="710"/>
      <c r="J720" s="711"/>
    </row>
    <row r="721" spans="8:10" x14ac:dyDescent="0.2">
      <c r="H721" s="710"/>
      <c r="I721" s="710"/>
      <c r="J721" s="711"/>
    </row>
    <row r="722" spans="8:10" x14ac:dyDescent="0.2">
      <c r="H722" s="710"/>
      <c r="I722" s="710"/>
      <c r="J722" s="711"/>
    </row>
    <row r="723" spans="8:10" x14ac:dyDescent="0.2">
      <c r="H723" s="710"/>
      <c r="I723" s="710"/>
      <c r="J723" s="711"/>
    </row>
    <row r="724" spans="8:10" x14ac:dyDescent="0.2">
      <c r="H724" s="710"/>
      <c r="I724" s="710"/>
      <c r="J724" s="711"/>
    </row>
    <row r="725" spans="8:10" x14ac:dyDescent="0.2">
      <c r="H725" s="710"/>
      <c r="I725" s="710"/>
      <c r="J725" s="711"/>
    </row>
    <row r="726" spans="8:10" x14ac:dyDescent="0.2">
      <c r="H726" s="710"/>
      <c r="I726" s="710"/>
      <c r="J726" s="711"/>
    </row>
    <row r="727" spans="8:10" x14ac:dyDescent="0.2">
      <c r="H727" s="710"/>
      <c r="I727" s="710"/>
      <c r="J727" s="711"/>
    </row>
    <row r="728" spans="8:10" x14ac:dyDescent="0.2">
      <c r="H728" s="710"/>
      <c r="I728" s="710"/>
      <c r="J728" s="711"/>
    </row>
    <row r="729" spans="8:10" x14ac:dyDescent="0.2">
      <c r="H729" s="710"/>
      <c r="I729" s="710"/>
      <c r="J729" s="711"/>
    </row>
    <row r="730" spans="8:10" x14ac:dyDescent="0.2">
      <c r="H730" s="710"/>
      <c r="I730" s="710"/>
      <c r="J730" s="711"/>
    </row>
    <row r="731" spans="8:10" x14ac:dyDescent="0.2">
      <c r="H731" s="710"/>
      <c r="I731" s="710"/>
      <c r="J731" s="711"/>
    </row>
    <row r="732" spans="8:10" x14ac:dyDescent="0.2">
      <c r="H732" s="710"/>
      <c r="I732" s="710"/>
      <c r="J732" s="711"/>
    </row>
    <row r="733" spans="8:10" x14ac:dyDescent="0.2">
      <c r="H733" s="710"/>
      <c r="I733" s="710"/>
      <c r="J733" s="711"/>
    </row>
    <row r="734" spans="8:10" x14ac:dyDescent="0.2">
      <c r="H734" s="710"/>
      <c r="I734" s="710"/>
      <c r="J734" s="711"/>
    </row>
    <row r="735" spans="8:10" x14ac:dyDescent="0.2">
      <c r="H735" s="710"/>
      <c r="I735" s="710"/>
      <c r="J735" s="711"/>
    </row>
    <row r="736" spans="8:10" x14ac:dyDescent="0.2">
      <c r="H736" s="710"/>
      <c r="I736" s="710"/>
      <c r="J736" s="711"/>
    </row>
    <row r="737" spans="8:10" x14ac:dyDescent="0.2">
      <c r="H737" s="710"/>
      <c r="I737" s="710"/>
      <c r="J737" s="711"/>
    </row>
    <row r="738" spans="8:10" x14ac:dyDescent="0.2">
      <c r="H738" s="710"/>
      <c r="I738" s="710"/>
      <c r="J738" s="711"/>
    </row>
    <row r="739" spans="8:10" x14ac:dyDescent="0.2">
      <c r="H739" s="710"/>
      <c r="I739" s="710"/>
      <c r="J739" s="711"/>
    </row>
    <row r="740" spans="8:10" x14ac:dyDescent="0.2">
      <c r="H740" s="710"/>
      <c r="I740" s="710"/>
      <c r="J740" s="711"/>
    </row>
    <row r="741" spans="8:10" x14ac:dyDescent="0.2">
      <c r="H741" s="710"/>
      <c r="I741" s="710"/>
      <c r="J741" s="711"/>
    </row>
    <row r="742" spans="8:10" x14ac:dyDescent="0.2">
      <c r="H742" s="710"/>
      <c r="I742" s="710"/>
      <c r="J742" s="711"/>
    </row>
    <row r="743" spans="8:10" x14ac:dyDescent="0.2">
      <c r="H743" s="710"/>
      <c r="I743" s="710"/>
      <c r="J743" s="711"/>
    </row>
    <row r="744" spans="8:10" x14ac:dyDescent="0.2">
      <c r="H744" s="710"/>
      <c r="I744" s="710"/>
      <c r="J744" s="711"/>
    </row>
    <row r="745" spans="8:10" x14ac:dyDescent="0.2">
      <c r="H745" s="710"/>
      <c r="I745" s="710"/>
      <c r="J745" s="711"/>
    </row>
    <row r="746" spans="8:10" x14ac:dyDescent="0.2">
      <c r="H746" s="710"/>
      <c r="I746" s="710"/>
      <c r="J746" s="711"/>
    </row>
    <row r="747" spans="8:10" x14ac:dyDescent="0.2">
      <c r="H747" s="710"/>
      <c r="I747" s="710"/>
      <c r="J747" s="711"/>
    </row>
    <row r="748" spans="8:10" x14ac:dyDescent="0.2">
      <c r="H748" s="710"/>
      <c r="I748" s="710"/>
      <c r="J748" s="711"/>
    </row>
    <row r="749" spans="8:10" x14ac:dyDescent="0.2">
      <c r="H749" s="710"/>
      <c r="I749" s="710"/>
      <c r="J749" s="711"/>
    </row>
    <row r="750" spans="8:10" x14ac:dyDescent="0.2">
      <c r="H750" s="710"/>
      <c r="I750" s="710"/>
      <c r="J750" s="711"/>
    </row>
    <row r="751" spans="8:10" x14ac:dyDescent="0.2">
      <c r="H751" s="710"/>
      <c r="I751" s="710"/>
      <c r="J751" s="711"/>
    </row>
    <row r="752" spans="8:10" x14ac:dyDescent="0.2">
      <c r="H752" s="710"/>
      <c r="I752" s="710"/>
      <c r="J752" s="711"/>
    </row>
    <row r="753" spans="8:10" x14ac:dyDescent="0.2">
      <c r="H753" s="710"/>
      <c r="I753" s="710"/>
      <c r="J753" s="711"/>
    </row>
    <row r="754" spans="8:10" x14ac:dyDescent="0.2">
      <c r="H754" s="710"/>
      <c r="I754" s="710"/>
      <c r="J754" s="711"/>
    </row>
    <row r="755" spans="8:10" x14ac:dyDescent="0.2">
      <c r="H755" s="710"/>
      <c r="I755" s="710"/>
      <c r="J755" s="711"/>
    </row>
    <row r="756" spans="8:10" x14ac:dyDescent="0.2">
      <c r="H756" s="710"/>
      <c r="I756" s="710"/>
      <c r="J756" s="711"/>
    </row>
    <row r="757" spans="8:10" x14ac:dyDescent="0.2">
      <c r="H757" s="710"/>
      <c r="I757" s="710"/>
      <c r="J757" s="711"/>
    </row>
    <row r="758" spans="8:10" x14ac:dyDescent="0.2">
      <c r="H758" s="710"/>
      <c r="I758" s="710"/>
      <c r="J758" s="711"/>
    </row>
    <row r="759" spans="8:10" x14ac:dyDescent="0.2">
      <c r="H759" s="710"/>
      <c r="I759" s="710"/>
      <c r="J759" s="711"/>
    </row>
    <row r="760" spans="8:10" x14ac:dyDescent="0.2">
      <c r="H760" s="710"/>
      <c r="I760" s="710"/>
      <c r="J760" s="711"/>
    </row>
    <row r="761" spans="8:10" x14ac:dyDescent="0.2">
      <c r="H761" s="710"/>
      <c r="I761" s="710"/>
      <c r="J761" s="711"/>
    </row>
    <row r="762" spans="8:10" x14ac:dyDescent="0.2">
      <c r="H762" s="710"/>
      <c r="I762" s="710"/>
      <c r="J762" s="711"/>
    </row>
    <row r="763" spans="8:10" x14ac:dyDescent="0.2">
      <c r="H763" s="710"/>
      <c r="I763" s="710"/>
      <c r="J763" s="711"/>
    </row>
    <row r="764" spans="8:10" x14ac:dyDescent="0.2">
      <c r="H764" s="710"/>
      <c r="I764" s="710"/>
      <c r="J764" s="711"/>
    </row>
    <row r="765" spans="8:10" x14ac:dyDescent="0.2">
      <c r="H765" s="710"/>
      <c r="I765" s="710"/>
      <c r="J765" s="711"/>
    </row>
    <row r="766" spans="8:10" x14ac:dyDescent="0.2">
      <c r="H766" s="710"/>
      <c r="I766" s="710"/>
      <c r="J766" s="711"/>
    </row>
    <row r="767" spans="8:10" x14ac:dyDescent="0.2">
      <c r="H767" s="710"/>
      <c r="I767" s="710"/>
      <c r="J767" s="711"/>
    </row>
    <row r="768" spans="8:10" x14ac:dyDescent="0.2">
      <c r="H768" s="710"/>
      <c r="I768" s="710"/>
      <c r="J768" s="711"/>
    </row>
    <row r="769" spans="8:10" x14ac:dyDescent="0.2">
      <c r="H769" s="710"/>
      <c r="I769" s="710"/>
      <c r="J769" s="711"/>
    </row>
    <row r="770" spans="8:10" x14ac:dyDescent="0.2">
      <c r="H770" s="710"/>
      <c r="I770" s="710"/>
      <c r="J770" s="711"/>
    </row>
    <row r="771" spans="8:10" x14ac:dyDescent="0.2">
      <c r="H771" s="710"/>
      <c r="I771" s="710"/>
      <c r="J771" s="711"/>
    </row>
    <row r="772" spans="8:10" x14ac:dyDescent="0.2">
      <c r="H772" s="710"/>
      <c r="I772" s="710"/>
      <c r="J772" s="711"/>
    </row>
    <row r="773" spans="8:10" x14ac:dyDescent="0.2">
      <c r="H773" s="710"/>
      <c r="I773" s="710"/>
      <c r="J773" s="711"/>
    </row>
    <row r="774" spans="8:10" x14ac:dyDescent="0.2">
      <c r="H774" s="710"/>
      <c r="I774" s="710"/>
      <c r="J774" s="711"/>
    </row>
    <row r="775" spans="8:10" x14ac:dyDescent="0.2">
      <c r="H775" s="710"/>
      <c r="I775" s="710"/>
      <c r="J775" s="711"/>
    </row>
    <row r="776" spans="8:10" x14ac:dyDescent="0.2">
      <c r="H776" s="710"/>
      <c r="I776" s="710"/>
      <c r="J776" s="711"/>
    </row>
    <row r="777" spans="8:10" x14ac:dyDescent="0.2">
      <c r="H777" s="710"/>
      <c r="I777" s="710"/>
      <c r="J777" s="711"/>
    </row>
    <row r="778" spans="8:10" x14ac:dyDescent="0.2">
      <c r="H778" s="710"/>
      <c r="I778" s="710"/>
      <c r="J778" s="711"/>
    </row>
    <row r="779" spans="8:10" x14ac:dyDescent="0.2">
      <c r="H779" s="710"/>
      <c r="I779" s="710"/>
      <c r="J779" s="711"/>
    </row>
    <row r="780" spans="8:10" x14ac:dyDescent="0.2">
      <c r="H780" s="710"/>
      <c r="I780" s="710"/>
      <c r="J780" s="711"/>
    </row>
    <row r="781" spans="8:10" x14ac:dyDescent="0.2">
      <c r="H781" s="710"/>
      <c r="I781" s="710"/>
      <c r="J781" s="711"/>
    </row>
    <row r="782" spans="8:10" x14ac:dyDescent="0.2">
      <c r="H782" s="710"/>
      <c r="I782" s="710"/>
      <c r="J782" s="711"/>
    </row>
    <row r="783" spans="8:10" x14ac:dyDescent="0.2">
      <c r="H783" s="710"/>
      <c r="I783" s="710"/>
      <c r="J783" s="711"/>
    </row>
    <row r="784" spans="8:10" x14ac:dyDescent="0.2">
      <c r="H784" s="710"/>
      <c r="I784" s="710"/>
      <c r="J784" s="711"/>
    </row>
    <row r="785" spans="8:10" x14ac:dyDescent="0.2">
      <c r="H785" s="710"/>
      <c r="I785" s="710"/>
      <c r="J785" s="711"/>
    </row>
    <row r="786" spans="8:10" x14ac:dyDescent="0.2">
      <c r="H786" s="710"/>
      <c r="I786" s="710"/>
      <c r="J786" s="711"/>
    </row>
    <row r="787" spans="8:10" x14ac:dyDescent="0.2">
      <c r="H787" s="710"/>
      <c r="I787" s="710"/>
      <c r="J787" s="711"/>
    </row>
    <row r="788" spans="8:10" x14ac:dyDescent="0.2">
      <c r="H788" s="710"/>
      <c r="I788" s="710"/>
      <c r="J788" s="711"/>
    </row>
    <row r="789" spans="8:10" x14ac:dyDescent="0.2">
      <c r="H789" s="710"/>
      <c r="I789" s="710"/>
      <c r="J789" s="711"/>
    </row>
    <row r="790" spans="8:10" x14ac:dyDescent="0.2">
      <c r="H790" s="710"/>
      <c r="I790" s="710"/>
      <c r="J790" s="711"/>
    </row>
    <row r="791" spans="8:10" x14ac:dyDescent="0.2">
      <c r="H791" s="710"/>
      <c r="I791" s="710"/>
      <c r="J791" s="711"/>
    </row>
    <row r="792" spans="8:10" x14ac:dyDescent="0.2">
      <c r="H792" s="710"/>
      <c r="I792" s="710"/>
      <c r="J792" s="711"/>
    </row>
    <row r="793" spans="8:10" x14ac:dyDescent="0.2">
      <c r="H793" s="710"/>
      <c r="I793" s="710"/>
      <c r="J793" s="711"/>
    </row>
    <row r="794" spans="8:10" x14ac:dyDescent="0.2">
      <c r="H794" s="710"/>
      <c r="I794" s="710"/>
      <c r="J794" s="711"/>
    </row>
    <row r="795" spans="8:10" x14ac:dyDescent="0.2">
      <c r="H795" s="710"/>
      <c r="I795" s="710"/>
      <c r="J795" s="711"/>
    </row>
    <row r="796" spans="8:10" x14ac:dyDescent="0.2">
      <c r="H796" s="710"/>
      <c r="I796" s="710"/>
      <c r="J796" s="711"/>
    </row>
    <row r="797" spans="8:10" x14ac:dyDescent="0.2">
      <c r="H797" s="710"/>
      <c r="I797" s="710"/>
      <c r="J797" s="711"/>
    </row>
    <row r="798" spans="8:10" x14ac:dyDescent="0.2">
      <c r="H798" s="710"/>
      <c r="I798" s="710"/>
      <c r="J798" s="711"/>
    </row>
    <row r="799" spans="8:10" x14ac:dyDescent="0.2">
      <c r="H799" s="710"/>
      <c r="I799" s="710"/>
      <c r="J799" s="711"/>
    </row>
    <row r="800" spans="8:10" x14ac:dyDescent="0.2">
      <c r="H800" s="710"/>
      <c r="I800" s="710"/>
      <c r="J800" s="711"/>
    </row>
    <row r="801" spans="8:10" x14ac:dyDescent="0.2">
      <c r="H801" s="710"/>
      <c r="I801" s="710"/>
      <c r="J801" s="711"/>
    </row>
    <row r="802" spans="8:10" x14ac:dyDescent="0.2">
      <c r="H802" s="710"/>
      <c r="I802" s="710"/>
      <c r="J802" s="711"/>
    </row>
    <row r="803" spans="8:10" x14ac:dyDescent="0.2">
      <c r="H803" s="710"/>
      <c r="I803" s="710"/>
      <c r="J803" s="711"/>
    </row>
    <row r="804" spans="8:10" x14ac:dyDescent="0.2">
      <c r="H804" s="710"/>
      <c r="I804" s="710"/>
      <c r="J804" s="711"/>
    </row>
    <row r="805" spans="8:10" x14ac:dyDescent="0.2">
      <c r="H805" s="710"/>
      <c r="I805" s="710"/>
      <c r="J805" s="711"/>
    </row>
    <row r="806" spans="8:10" x14ac:dyDescent="0.2">
      <c r="H806" s="710"/>
      <c r="I806" s="710"/>
      <c r="J806" s="711"/>
    </row>
    <row r="807" spans="8:10" x14ac:dyDescent="0.2">
      <c r="H807" s="710"/>
      <c r="I807" s="710"/>
      <c r="J807" s="711"/>
    </row>
    <row r="808" spans="8:10" x14ac:dyDescent="0.2">
      <c r="H808" s="710"/>
      <c r="I808" s="710"/>
      <c r="J808" s="711"/>
    </row>
    <row r="809" spans="8:10" x14ac:dyDescent="0.2">
      <c r="H809" s="710"/>
      <c r="I809" s="710"/>
      <c r="J809" s="711"/>
    </row>
    <row r="810" spans="8:10" x14ac:dyDescent="0.2">
      <c r="H810" s="710"/>
      <c r="I810" s="710"/>
      <c r="J810" s="711"/>
    </row>
    <row r="811" spans="8:10" x14ac:dyDescent="0.2">
      <c r="H811" s="710"/>
      <c r="I811" s="710"/>
      <c r="J811" s="711"/>
    </row>
    <row r="812" spans="8:10" x14ac:dyDescent="0.2">
      <c r="H812" s="710"/>
      <c r="I812" s="710"/>
      <c r="J812" s="711"/>
    </row>
    <row r="813" spans="8:10" x14ac:dyDescent="0.2">
      <c r="H813" s="710"/>
      <c r="I813" s="710"/>
      <c r="J813" s="711"/>
    </row>
    <row r="814" spans="8:10" x14ac:dyDescent="0.2">
      <c r="H814" s="710"/>
      <c r="I814" s="710"/>
      <c r="J814" s="711"/>
    </row>
    <row r="815" spans="8:10" x14ac:dyDescent="0.2">
      <c r="H815" s="710"/>
      <c r="I815" s="710"/>
      <c r="J815" s="711"/>
    </row>
    <row r="816" spans="8:10" x14ac:dyDescent="0.2">
      <c r="H816" s="710"/>
      <c r="I816" s="710"/>
      <c r="J816" s="711"/>
    </row>
    <row r="817" spans="8:10" x14ac:dyDescent="0.2">
      <c r="H817" s="710"/>
      <c r="I817" s="710"/>
      <c r="J817" s="711"/>
    </row>
    <row r="818" spans="8:10" x14ac:dyDescent="0.2">
      <c r="H818" s="710"/>
      <c r="I818" s="710"/>
      <c r="J818" s="711"/>
    </row>
    <row r="819" spans="8:10" x14ac:dyDescent="0.2">
      <c r="H819" s="710"/>
      <c r="I819" s="710"/>
      <c r="J819" s="711"/>
    </row>
    <row r="820" spans="8:10" x14ac:dyDescent="0.2">
      <c r="H820" s="710"/>
      <c r="I820" s="710"/>
      <c r="J820" s="711"/>
    </row>
    <row r="821" spans="8:10" x14ac:dyDescent="0.2">
      <c r="H821" s="710"/>
      <c r="I821" s="710"/>
      <c r="J821" s="711"/>
    </row>
    <row r="822" spans="8:10" x14ac:dyDescent="0.2">
      <c r="H822" s="710"/>
      <c r="I822" s="710"/>
      <c r="J822" s="711"/>
    </row>
    <row r="823" spans="8:10" x14ac:dyDescent="0.2">
      <c r="H823" s="710"/>
      <c r="I823" s="710"/>
      <c r="J823" s="711"/>
    </row>
    <row r="824" spans="8:10" x14ac:dyDescent="0.2">
      <c r="H824" s="710"/>
      <c r="I824" s="710"/>
      <c r="J824" s="711"/>
    </row>
    <row r="825" spans="8:10" x14ac:dyDescent="0.2">
      <c r="H825" s="710"/>
      <c r="I825" s="710"/>
      <c r="J825" s="711"/>
    </row>
    <row r="826" spans="8:10" x14ac:dyDescent="0.2">
      <c r="H826" s="710"/>
      <c r="I826" s="710"/>
      <c r="J826" s="711"/>
    </row>
    <row r="827" spans="8:10" x14ac:dyDescent="0.2">
      <c r="H827" s="710"/>
      <c r="I827" s="710"/>
      <c r="J827" s="711"/>
    </row>
    <row r="828" spans="8:10" x14ac:dyDescent="0.2">
      <c r="H828" s="710"/>
      <c r="I828" s="710"/>
      <c r="J828" s="711"/>
    </row>
    <row r="829" spans="8:10" x14ac:dyDescent="0.2">
      <c r="H829" s="710"/>
      <c r="I829" s="710"/>
      <c r="J829" s="711"/>
    </row>
    <row r="830" spans="8:10" x14ac:dyDescent="0.2">
      <c r="H830" s="710"/>
      <c r="I830" s="710"/>
      <c r="J830" s="711"/>
    </row>
    <row r="831" spans="8:10" x14ac:dyDescent="0.2">
      <c r="H831" s="710"/>
      <c r="I831" s="710"/>
      <c r="J831" s="711"/>
    </row>
    <row r="832" spans="8:10" x14ac:dyDescent="0.2">
      <c r="H832" s="710"/>
      <c r="I832" s="710"/>
      <c r="J832" s="711"/>
    </row>
    <row r="833" spans="8:10" x14ac:dyDescent="0.2">
      <c r="H833" s="710"/>
      <c r="I833" s="710"/>
      <c r="J833" s="711"/>
    </row>
    <row r="834" spans="8:10" x14ac:dyDescent="0.2">
      <c r="H834" s="710"/>
      <c r="I834" s="710"/>
      <c r="J834" s="711"/>
    </row>
    <row r="835" spans="8:10" x14ac:dyDescent="0.2">
      <c r="H835" s="710"/>
      <c r="I835" s="710"/>
      <c r="J835" s="711"/>
    </row>
    <row r="836" spans="8:10" x14ac:dyDescent="0.2">
      <c r="H836" s="710"/>
      <c r="I836" s="710"/>
      <c r="J836" s="711"/>
    </row>
    <row r="837" spans="8:10" x14ac:dyDescent="0.2">
      <c r="H837" s="710"/>
      <c r="I837" s="710"/>
      <c r="J837" s="711"/>
    </row>
    <row r="838" spans="8:10" x14ac:dyDescent="0.2">
      <c r="H838" s="710"/>
      <c r="I838" s="710"/>
      <c r="J838" s="711"/>
    </row>
    <row r="839" spans="8:10" x14ac:dyDescent="0.2">
      <c r="H839" s="710"/>
      <c r="I839" s="710"/>
      <c r="J839" s="711"/>
    </row>
    <row r="840" spans="8:10" x14ac:dyDescent="0.2">
      <c r="H840" s="710"/>
      <c r="I840" s="710"/>
      <c r="J840" s="711"/>
    </row>
    <row r="841" spans="8:10" x14ac:dyDescent="0.2">
      <c r="H841" s="710"/>
      <c r="I841" s="710"/>
      <c r="J841" s="711"/>
    </row>
    <row r="842" spans="8:10" x14ac:dyDescent="0.2">
      <c r="H842" s="710"/>
      <c r="I842" s="710"/>
      <c r="J842" s="711"/>
    </row>
    <row r="843" spans="8:10" x14ac:dyDescent="0.2">
      <c r="H843" s="710"/>
      <c r="I843" s="710"/>
      <c r="J843" s="711"/>
    </row>
    <row r="844" spans="8:10" x14ac:dyDescent="0.2">
      <c r="H844" s="710"/>
      <c r="I844" s="710"/>
      <c r="J844" s="711"/>
    </row>
    <row r="845" spans="8:10" x14ac:dyDescent="0.2">
      <c r="H845" s="710"/>
      <c r="I845" s="710"/>
      <c r="J845" s="711"/>
    </row>
    <row r="846" spans="8:10" x14ac:dyDescent="0.2">
      <c r="H846" s="710"/>
      <c r="I846" s="710"/>
      <c r="J846" s="711"/>
    </row>
    <row r="847" spans="8:10" x14ac:dyDescent="0.2">
      <c r="H847" s="710"/>
      <c r="I847" s="710"/>
      <c r="J847" s="711"/>
    </row>
    <row r="848" spans="8:10" x14ac:dyDescent="0.2">
      <c r="H848" s="710"/>
      <c r="I848" s="710"/>
      <c r="J848" s="711"/>
    </row>
    <row r="849" spans="8:10" x14ac:dyDescent="0.2">
      <c r="H849" s="710"/>
      <c r="I849" s="710"/>
      <c r="J849" s="711"/>
    </row>
    <row r="850" spans="8:10" x14ac:dyDescent="0.2">
      <c r="H850" s="710"/>
      <c r="I850" s="710"/>
      <c r="J850" s="711"/>
    </row>
    <row r="851" spans="8:10" x14ac:dyDescent="0.2">
      <c r="H851" s="710"/>
      <c r="I851" s="710"/>
      <c r="J851" s="711"/>
    </row>
    <row r="852" spans="8:10" x14ac:dyDescent="0.2">
      <c r="H852" s="710"/>
      <c r="I852" s="710"/>
      <c r="J852" s="711"/>
    </row>
    <row r="853" spans="8:10" x14ac:dyDescent="0.2">
      <c r="H853" s="710"/>
      <c r="I853" s="710"/>
      <c r="J853" s="711"/>
    </row>
    <row r="854" spans="8:10" x14ac:dyDescent="0.2">
      <c r="H854" s="710"/>
      <c r="I854" s="710"/>
      <c r="J854" s="711"/>
    </row>
    <row r="855" spans="8:10" x14ac:dyDescent="0.2">
      <c r="H855" s="710"/>
      <c r="I855" s="710"/>
      <c r="J855" s="711"/>
    </row>
    <row r="856" spans="8:10" x14ac:dyDescent="0.2">
      <c r="H856" s="710"/>
      <c r="I856" s="710"/>
      <c r="J856" s="711"/>
    </row>
    <row r="857" spans="8:10" x14ac:dyDescent="0.2">
      <c r="H857" s="710"/>
      <c r="I857" s="710"/>
      <c r="J857" s="711"/>
    </row>
    <row r="858" spans="8:10" x14ac:dyDescent="0.2">
      <c r="H858" s="710"/>
      <c r="I858" s="710"/>
      <c r="J858" s="711"/>
    </row>
    <row r="859" spans="8:10" x14ac:dyDescent="0.2">
      <c r="H859" s="710"/>
      <c r="I859" s="710"/>
      <c r="J859" s="711"/>
    </row>
    <row r="860" spans="8:10" x14ac:dyDescent="0.2">
      <c r="H860" s="710"/>
      <c r="I860" s="710"/>
      <c r="J860" s="711"/>
    </row>
    <row r="861" spans="8:10" x14ac:dyDescent="0.2">
      <c r="H861" s="710"/>
      <c r="I861" s="710"/>
      <c r="J861" s="711"/>
    </row>
    <row r="862" spans="8:10" x14ac:dyDescent="0.2">
      <c r="H862" s="710"/>
      <c r="I862" s="710"/>
      <c r="J862" s="711"/>
    </row>
    <row r="863" spans="8:10" x14ac:dyDescent="0.2">
      <c r="H863" s="710"/>
      <c r="I863" s="710"/>
      <c r="J863" s="711"/>
    </row>
    <row r="864" spans="8:10" x14ac:dyDescent="0.2">
      <c r="H864" s="710"/>
      <c r="I864" s="710"/>
      <c r="J864" s="711"/>
    </row>
    <row r="865" spans="8:10" x14ac:dyDescent="0.2">
      <c r="H865" s="710"/>
      <c r="I865" s="710"/>
      <c r="J865" s="711"/>
    </row>
    <row r="866" spans="8:10" x14ac:dyDescent="0.2">
      <c r="H866" s="710"/>
      <c r="I866" s="710"/>
      <c r="J866" s="711"/>
    </row>
    <row r="867" spans="8:10" x14ac:dyDescent="0.2">
      <c r="H867" s="710"/>
      <c r="I867" s="710"/>
      <c r="J867" s="711"/>
    </row>
    <row r="868" spans="8:10" x14ac:dyDescent="0.2">
      <c r="H868" s="710"/>
      <c r="I868" s="710"/>
      <c r="J868" s="711"/>
    </row>
    <row r="869" spans="8:10" x14ac:dyDescent="0.2">
      <c r="H869" s="710"/>
      <c r="I869" s="710"/>
      <c r="J869" s="711"/>
    </row>
    <row r="870" spans="8:10" x14ac:dyDescent="0.2">
      <c r="H870" s="710"/>
      <c r="I870" s="710"/>
      <c r="J870" s="711"/>
    </row>
    <row r="871" spans="8:10" x14ac:dyDescent="0.2">
      <c r="H871" s="710"/>
      <c r="I871" s="710"/>
      <c r="J871" s="711"/>
    </row>
    <row r="872" spans="8:10" x14ac:dyDescent="0.2">
      <c r="H872" s="710"/>
      <c r="I872" s="710"/>
      <c r="J872" s="711"/>
    </row>
    <row r="873" spans="8:10" x14ac:dyDescent="0.2">
      <c r="H873" s="710"/>
      <c r="I873" s="710"/>
      <c r="J873" s="711"/>
    </row>
    <row r="874" spans="8:10" x14ac:dyDescent="0.2">
      <c r="H874" s="710"/>
      <c r="I874" s="710"/>
      <c r="J874" s="711"/>
    </row>
    <row r="875" spans="8:10" x14ac:dyDescent="0.2">
      <c r="H875" s="710"/>
      <c r="I875" s="710"/>
      <c r="J875" s="711"/>
    </row>
    <row r="876" spans="8:10" x14ac:dyDescent="0.2">
      <c r="H876" s="710"/>
      <c r="I876" s="710"/>
      <c r="J876" s="711"/>
    </row>
    <row r="877" spans="8:10" x14ac:dyDescent="0.2">
      <c r="H877" s="710"/>
      <c r="I877" s="710"/>
      <c r="J877" s="711"/>
    </row>
    <row r="878" spans="8:10" x14ac:dyDescent="0.2">
      <c r="H878" s="710"/>
      <c r="I878" s="710"/>
      <c r="J878" s="711"/>
    </row>
    <row r="879" spans="8:10" x14ac:dyDescent="0.2">
      <c r="H879" s="710"/>
      <c r="I879" s="710"/>
      <c r="J879" s="711"/>
    </row>
    <row r="880" spans="8:10" x14ac:dyDescent="0.2">
      <c r="H880" s="710"/>
      <c r="I880" s="710"/>
      <c r="J880" s="711"/>
    </row>
    <row r="881" spans="8:10" x14ac:dyDescent="0.2">
      <c r="H881" s="710"/>
      <c r="I881" s="710"/>
      <c r="J881" s="711"/>
    </row>
    <row r="882" spans="8:10" x14ac:dyDescent="0.2">
      <c r="H882" s="710"/>
      <c r="I882" s="710"/>
      <c r="J882" s="711"/>
    </row>
    <row r="883" spans="8:10" x14ac:dyDescent="0.2">
      <c r="H883" s="710"/>
      <c r="I883" s="710"/>
      <c r="J883" s="711"/>
    </row>
    <row r="884" spans="8:10" x14ac:dyDescent="0.2">
      <c r="H884" s="710"/>
      <c r="I884" s="710"/>
      <c r="J884" s="711"/>
    </row>
    <row r="885" spans="8:10" x14ac:dyDescent="0.2">
      <c r="H885" s="710"/>
      <c r="I885" s="710"/>
      <c r="J885" s="711"/>
    </row>
    <row r="886" spans="8:10" x14ac:dyDescent="0.2">
      <c r="H886" s="710"/>
      <c r="I886" s="710"/>
      <c r="J886" s="711"/>
    </row>
    <row r="887" spans="8:10" x14ac:dyDescent="0.2">
      <c r="H887" s="710"/>
      <c r="I887" s="710"/>
      <c r="J887" s="711"/>
    </row>
    <row r="888" spans="8:10" x14ac:dyDescent="0.2">
      <c r="H888" s="710"/>
      <c r="I888" s="710"/>
      <c r="J888" s="711"/>
    </row>
    <row r="889" spans="8:10" x14ac:dyDescent="0.2">
      <c r="H889" s="710"/>
      <c r="I889" s="710"/>
      <c r="J889" s="711"/>
    </row>
    <row r="890" spans="8:10" x14ac:dyDescent="0.2">
      <c r="H890" s="710"/>
      <c r="I890" s="710"/>
      <c r="J890" s="711"/>
    </row>
    <row r="891" spans="8:10" x14ac:dyDescent="0.2">
      <c r="H891" s="710"/>
      <c r="I891" s="710"/>
      <c r="J891" s="711"/>
    </row>
    <row r="892" spans="8:10" x14ac:dyDescent="0.2">
      <c r="H892" s="710"/>
      <c r="I892" s="710"/>
      <c r="J892" s="711"/>
    </row>
    <row r="893" spans="8:10" x14ac:dyDescent="0.2">
      <c r="H893" s="710"/>
      <c r="I893" s="710"/>
      <c r="J893" s="711"/>
    </row>
    <row r="894" spans="8:10" x14ac:dyDescent="0.2">
      <c r="H894" s="710"/>
      <c r="I894" s="710"/>
      <c r="J894" s="711"/>
    </row>
    <row r="895" spans="8:10" x14ac:dyDescent="0.2">
      <c r="H895" s="710"/>
      <c r="I895" s="710"/>
      <c r="J895" s="711"/>
    </row>
    <row r="896" spans="8:10" x14ac:dyDescent="0.2">
      <c r="H896" s="710"/>
      <c r="I896" s="710"/>
      <c r="J896" s="711"/>
    </row>
    <row r="897" spans="8:10" x14ac:dyDescent="0.2">
      <c r="H897" s="710"/>
      <c r="I897" s="710"/>
      <c r="J897" s="711"/>
    </row>
    <row r="898" spans="8:10" x14ac:dyDescent="0.2">
      <c r="H898" s="710"/>
      <c r="I898" s="710"/>
      <c r="J898" s="711"/>
    </row>
    <row r="899" spans="8:10" x14ac:dyDescent="0.2">
      <c r="H899" s="710"/>
      <c r="I899" s="710"/>
      <c r="J899" s="711"/>
    </row>
    <row r="900" spans="8:10" x14ac:dyDescent="0.2">
      <c r="H900" s="710"/>
      <c r="I900" s="710"/>
      <c r="J900" s="711"/>
    </row>
    <row r="901" spans="8:10" x14ac:dyDescent="0.2">
      <c r="H901" s="710"/>
      <c r="I901" s="710"/>
      <c r="J901" s="711"/>
    </row>
    <row r="902" spans="8:10" x14ac:dyDescent="0.2">
      <c r="H902" s="710"/>
      <c r="I902" s="710"/>
      <c r="J902" s="711"/>
    </row>
    <row r="903" spans="8:10" x14ac:dyDescent="0.2">
      <c r="H903" s="710"/>
      <c r="I903" s="710"/>
      <c r="J903" s="711"/>
    </row>
    <row r="904" spans="8:10" x14ac:dyDescent="0.2">
      <c r="H904" s="710"/>
      <c r="I904" s="710"/>
      <c r="J904" s="711"/>
    </row>
    <row r="905" spans="8:10" x14ac:dyDescent="0.2">
      <c r="H905" s="710"/>
      <c r="I905" s="710"/>
      <c r="J905" s="711"/>
    </row>
    <row r="906" spans="8:10" x14ac:dyDescent="0.2">
      <c r="H906" s="710"/>
      <c r="I906" s="710"/>
      <c r="J906" s="711"/>
    </row>
    <row r="907" spans="8:10" x14ac:dyDescent="0.2">
      <c r="H907" s="710"/>
      <c r="I907" s="710"/>
      <c r="J907" s="711"/>
    </row>
    <row r="908" spans="8:10" x14ac:dyDescent="0.2">
      <c r="H908" s="710"/>
      <c r="I908" s="710"/>
      <c r="J908" s="711"/>
    </row>
    <row r="909" spans="8:10" x14ac:dyDescent="0.2">
      <c r="H909" s="710"/>
      <c r="I909" s="710"/>
      <c r="J909" s="711"/>
    </row>
    <row r="910" spans="8:10" x14ac:dyDescent="0.2">
      <c r="H910" s="710"/>
      <c r="I910" s="710"/>
      <c r="J910" s="711"/>
    </row>
    <row r="911" spans="8:10" x14ac:dyDescent="0.2">
      <c r="H911" s="710"/>
      <c r="I911" s="710"/>
      <c r="J911" s="711"/>
    </row>
    <row r="912" spans="8:10" x14ac:dyDescent="0.2">
      <c r="H912" s="710"/>
      <c r="I912" s="710"/>
      <c r="J912" s="711"/>
    </row>
    <row r="913" spans="8:10" x14ac:dyDescent="0.2">
      <c r="H913" s="710"/>
      <c r="I913" s="710"/>
      <c r="J913" s="711"/>
    </row>
    <row r="914" spans="8:10" x14ac:dyDescent="0.2">
      <c r="H914" s="710"/>
      <c r="I914" s="710"/>
      <c r="J914" s="711"/>
    </row>
    <row r="915" spans="8:10" x14ac:dyDescent="0.2">
      <c r="H915" s="710"/>
      <c r="I915" s="710"/>
      <c r="J915" s="711"/>
    </row>
    <row r="916" spans="8:10" x14ac:dyDescent="0.2">
      <c r="H916" s="710"/>
      <c r="I916" s="710"/>
      <c r="J916" s="711"/>
    </row>
    <row r="917" spans="8:10" x14ac:dyDescent="0.2">
      <c r="H917" s="710"/>
      <c r="I917" s="710"/>
      <c r="J917" s="711"/>
    </row>
    <row r="918" spans="8:10" x14ac:dyDescent="0.2">
      <c r="H918" s="710"/>
      <c r="I918" s="710"/>
      <c r="J918" s="711"/>
    </row>
    <row r="919" spans="8:10" x14ac:dyDescent="0.2">
      <c r="H919" s="710"/>
      <c r="I919" s="710"/>
      <c r="J919" s="711"/>
    </row>
    <row r="920" spans="8:10" x14ac:dyDescent="0.2">
      <c r="H920" s="710"/>
      <c r="I920" s="710"/>
      <c r="J920" s="711"/>
    </row>
    <row r="921" spans="8:10" x14ac:dyDescent="0.2">
      <c r="H921" s="710"/>
      <c r="I921" s="710"/>
      <c r="J921" s="711"/>
    </row>
    <row r="922" spans="8:10" x14ac:dyDescent="0.2">
      <c r="H922" s="710"/>
      <c r="I922" s="710"/>
      <c r="J922" s="711"/>
    </row>
    <row r="923" spans="8:10" x14ac:dyDescent="0.2">
      <c r="H923" s="710"/>
      <c r="I923" s="710"/>
      <c r="J923" s="711"/>
    </row>
    <row r="924" spans="8:10" x14ac:dyDescent="0.2">
      <c r="H924" s="710"/>
      <c r="I924" s="710"/>
      <c r="J924" s="711"/>
    </row>
    <row r="925" spans="8:10" x14ac:dyDescent="0.2">
      <c r="H925" s="710"/>
      <c r="I925" s="710"/>
      <c r="J925" s="711"/>
    </row>
    <row r="926" spans="8:10" x14ac:dyDescent="0.2">
      <c r="H926" s="710"/>
      <c r="I926" s="710"/>
      <c r="J926" s="711"/>
    </row>
    <row r="927" spans="8:10" x14ac:dyDescent="0.2">
      <c r="H927" s="710"/>
      <c r="I927" s="710"/>
      <c r="J927" s="711"/>
    </row>
    <row r="928" spans="8:10" x14ac:dyDescent="0.2">
      <c r="H928" s="710"/>
      <c r="I928" s="710"/>
      <c r="J928" s="711"/>
    </row>
    <row r="929" spans="8:10" x14ac:dyDescent="0.2">
      <c r="H929" s="710"/>
      <c r="I929" s="710"/>
      <c r="J929" s="711"/>
    </row>
    <row r="930" spans="8:10" x14ac:dyDescent="0.2">
      <c r="H930" s="710"/>
      <c r="I930" s="710"/>
      <c r="J930" s="711"/>
    </row>
    <row r="931" spans="8:10" x14ac:dyDescent="0.2">
      <c r="H931" s="710"/>
      <c r="I931" s="710"/>
      <c r="J931" s="711"/>
    </row>
    <row r="932" spans="8:10" x14ac:dyDescent="0.2">
      <c r="H932" s="710"/>
      <c r="I932" s="710"/>
      <c r="J932" s="711"/>
    </row>
    <row r="933" spans="8:10" x14ac:dyDescent="0.2">
      <c r="H933" s="710"/>
      <c r="I933" s="710"/>
      <c r="J933" s="711"/>
    </row>
    <row r="934" spans="8:10" x14ac:dyDescent="0.2">
      <c r="H934" s="710"/>
      <c r="I934" s="710"/>
      <c r="J934" s="711"/>
    </row>
    <row r="935" spans="8:10" x14ac:dyDescent="0.2">
      <c r="H935" s="710"/>
      <c r="I935" s="710"/>
      <c r="J935" s="711"/>
    </row>
    <row r="936" spans="8:10" x14ac:dyDescent="0.2">
      <c r="H936" s="710"/>
      <c r="I936" s="710"/>
      <c r="J936" s="711"/>
    </row>
    <row r="937" spans="8:10" x14ac:dyDescent="0.2">
      <c r="H937" s="710"/>
      <c r="I937" s="710"/>
      <c r="J937" s="711"/>
    </row>
    <row r="938" spans="8:10" x14ac:dyDescent="0.2">
      <c r="H938" s="710"/>
      <c r="I938" s="710"/>
      <c r="J938" s="711"/>
    </row>
    <row r="939" spans="8:10" x14ac:dyDescent="0.2">
      <c r="H939" s="710"/>
      <c r="I939" s="710"/>
      <c r="J939" s="711"/>
    </row>
    <row r="940" spans="8:10" x14ac:dyDescent="0.2">
      <c r="H940" s="710"/>
      <c r="I940" s="710"/>
      <c r="J940" s="711"/>
    </row>
    <row r="941" spans="8:10" x14ac:dyDescent="0.2">
      <c r="H941" s="710"/>
      <c r="I941" s="710"/>
      <c r="J941" s="711"/>
    </row>
    <row r="942" spans="8:10" x14ac:dyDescent="0.2">
      <c r="H942" s="710"/>
      <c r="I942" s="710"/>
      <c r="J942" s="711"/>
    </row>
    <row r="943" spans="8:10" x14ac:dyDescent="0.2">
      <c r="H943" s="710"/>
      <c r="I943" s="710"/>
      <c r="J943" s="711"/>
    </row>
    <row r="944" spans="8:10" x14ac:dyDescent="0.2">
      <c r="H944" s="710"/>
      <c r="I944" s="710"/>
      <c r="J944" s="711"/>
    </row>
    <row r="945" spans="8:10" x14ac:dyDescent="0.2">
      <c r="H945" s="710"/>
      <c r="I945" s="710"/>
      <c r="J945" s="711"/>
    </row>
    <row r="946" spans="8:10" x14ac:dyDescent="0.2">
      <c r="H946" s="710"/>
      <c r="I946" s="710"/>
      <c r="J946" s="711"/>
    </row>
    <row r="947" spans="8:10" x14ac:dyDescent="0.2">
      <c r="H947" s="710"/>
      <c r="I947" s="710"/>
      <c r="J947" s="711"/>
    </row>
    <row r="948" spans="8:10" x14ac:dyDescent="0.2">
      <c r="H948" s="710"/>
      <c r="I948" s="710"/>
      <c r="J948" s="711"/>
    </row>
    <row r="949" spans="8:10" x14ac:dyDescent="0.2">
      <c r="H949" s="710"/>
      <c r="I949" s="710"/>
      <c r="J949" s="711"/>
    </row>
    <row r="950" spans="8:10" x14ac:dyDescent="0.2">
      <c r="H950" s="710"/>
      <c r="I950" s="710"/>
      <c r="J950" s="711"/>
    </row>
    <row r="951" spans="8:10" x14ac:dyDescent="0.2">
      <c r="H951" s="710"/>
      <c r="I951" s="710"/>
      <c r="J951" s="711"/>
    </row>
    <row r="952" spans="8:10" x14ac:dyDescent="0.2">
      <c r="H952" s="710"/>
      <c r="I952" s="710"/>
      <c r="J952" s="711"/>
    </row>
    <row r="953" spans="8:10" x14ac:dyDescent="0.2">
      <c r="H953" s="710"/>
      <c r="I953" s="710"/>
      <c r="J953" s="711"/>
    </row>
    <row r="954" spans="8:10" x14ac:dyDescent="0.2">
      <c r="H954" s="710"/>
      <c r="I954" s="710"/>
      <c r="J954" s="711"/>
    </row>
    <row r="955" spans="8:10" x14ac:dyDescent="0.2">
      <c r="H955" s="710"/>
      <c r="I955" s="710"/>
      <c r="J955" s="711"/>
    </row>
    <row r="956" spans="8:10" x14ac:dyDescent="0.2">
      <c r="H956" s="710"/>
      <c r="I956" s="710"/>
      <c r="J956" s="711"/>
    </row>
    <row r="957" spans="8:10" x14ac:dyDescent="0.2">
      <c r="H957" s="710"/>
      <c r="I957" s="710"/>
      <c r="J957" s="711"/>
    </row>
    <row r="958" spans="8:10" x14ac:dyDescent="0.2">
      <c r="H958" s="710"/>
      <c r="I958" s="710"/>
      <c r="J958" s="711"/>
    </row>
    <row r="959" spans="8:10" x14ac:dyDescent="0.2">
      <c r="H959" s="710"/>
      <c r="I959" s="710"/>
      <c r="J959" s="711"/>
    </row>
    <row r="960" spans="8:10" x14ac:dyDescent="0.2">
      <c r="H960" s="710"/>
      <c r="I960" s="710"/>
      <c r="J960" s="711"/>
    </row>
    <row r="961" spans="8:10" x14ac:dyDescent="0.2">
      <c r="H961" s="710"/>
      <c r="I961" s="710"/>
      <c r="J961" s="711"/>
    </row>
    <row r="962" spans="8:10" x14ac:dyDescent="0.2">
      <c r="H962" s="710"/>
      <c r="I962" s="710"/>
      <c r="J962" s="711"/>
    </row>
    <row r="963" spans="8:10" x14ac:dyDescent="0.2">
      <c r="H963" s="710"/>
      <c r="I963" s="710"/>
      <c r="J963" s="711"/>
    </row>
    <row r="964" spans="8:10" x14ac:dyDescent="0.2">
      <c r="H964" s="710"/>
      <c r="I964" s="710"/>
      <c r="J964" s="711"/>
    </row>
    <row r="965" spans="8:10" x14ac:dyDescent="0.2">
      <c r="H965" s="710"/>
      <c r="I965" s="710"/>
      <c r="J965" s="711"/>
    </row>
    <row r="966" spans="8:10" x14ac:dyDescent="0.2">
      <c r="H966" s="710"/>
      <c r="I966" s="710"/>
      <c r="J966" s="711"/>
    </row>
    <row r="967" spans="8:10" x14ac:dyDescent="0.2">
      <c r="H967" s="710"/>
      <c r="I967" s="710"/>
      <c r="J967" s="711"/>
    </row>
    <row r="968" spans="8:10" x14ac:dyDescent="0.2">
      <c r="H968" s="710"/>
      <c r="I968" s="710"/>
      <c r="J968" s="711"/>
    </row>
    <row r="969" spans="8:10" x14ac:dyDescent="0.2">
      <c r="H969" s="710"/>
      <c r="I969" s="710"/>
      <c r="J969" s="711"/>
    </row>
    <row r="970" spans="8:10" x14ac:dyDescent="0.2">
      <c r="H970" s="710"/>
      <c r="I970" s="710"/>
      <c r="J970" s="711"/>
    </row>
    <row r="971" spans="8:10" x14ac:dyDescent="0.2">
      <c r="H971" s="710"/>
      <c r="I971" s="710"/>
      <c r="J971" s="711"/>
    </row>
    <row r="972" spans="8:10" x14ac:dyDescent="0.2">
      <c r="H972" s="710"/>
      <c r="I972" s="710"/>
      <c r="J972" s="711"/>
    </row>
    <row r="973" spans="8:10" x14ac:dyDescent="0.2">
      <c r="H973" s="710"/>
      <c r="I973" s="710"/>
      <c r="J973" s="711"/>
    </row>
    <row r="974" spans="8:10" x14ac:dyDescent="0.2">
      <c r="H974" s="710"/>
      <c r="I974" s="710"/>
      <c r="J974" s="711"/>
    </row>
    <row r="975" spans="8:10" x14ac:dyDescent="0.2">
      <c r="H975" s="710"/>
      <c r="I975" s="710"/>
      <c r="J975" s="711"/>
    </row>
    <row r="976" spans="8:10" x14ac:dyDescent="0.2">
      <c r="H976" s="710"/>
      <c r="I976" s="710"/>
      <c r="J976" s="711"/>
    </row>
    <row r="977" spans="8:10" x14ac:dyDescent="0.2">
      <c r="H977" s="710"/>
      <c r="I977" s="710"/>
      <c r="J977" s="711"/>
    </row>
    <row r="978" spans="8:10" x14ac:dyDescent="0.2">
      <c r="H978" s="710"/>
      <c r="I978" s="710"/>
      <c r="J978" s="711"/>
    </row>
    <row r="979" spans="8:10" x14ac:dyDescent="0.2">
      <c r="H979" s="710"/>
      <c r="I979" s="710"/>
      <c r="J979" s="711"/>
    </row>
    <row r="980" spans="8:10" x14ac:dyDescent="0.2">
      <c r="H980" s="710"/>
      <c r="I980" s="710"/>
      <c r="J980" s="711"/>
    </row>
    <row r="981" spans="8:10" x14ac:dyDescent="0.2">
      <c r="H981" s="710"/>
      <c r="I981" s="710"/>
      <c r="J981" s="711"/>
    </row>
    <row r="982" spans="8:10" x14ac:dyDescent="0.2">
      <c r="H982" s="710"/>
      <c r="I982" s="710"/>
      <c r="J982" s="711"/>
    </row>
    <row r="983" spans="8:10" x14ac:dyDescent="0.2">
      <c r="H983" s="710"/>
      <c r="I983" s="710"/>
      <c r="J983" s="711"/>
    </row>
    <row r="984" spans="8:10" x14ac:dyDescent="0.2">
      <c r="H984" s="710"/>
      <c r="I984" s="710"/>
      <c r="J984" s="711"/>
    </row>
    <row r="985" spans="8:10" x14ac:dyDescent="0.2">
      <c r="H985" s="710"/>
      <c r="I985" s="710"/>
      <c r="J985" s="711"/>
    </row>
    <row r="986" spans="8:10" x14ac:dyDescent="0.2">
      <c r="H986" s="710"/>
      <c r="I986" s="710"/>
      <c r="J986" s="711"/>
    </row>
    <row r="987" spans="8:10" x14ac:dyDescent="0.2">
      <c r="H987" s="710"/>
      <c r="I987" s="710"/>
      <c r="J987" s="711"/>
    </row>
    <row r="988" spans="8:10" x14ac:dyDescent="0.2">
      <c r="H988" s="710"/>
      <c r="I988" s="710"/>
      <c r="J988" s="711"/>
    </row>
    <row r="989" spans="8:10" x14ac:dyDescent="0.2">
      <c r="H989" s="710"/>
      <c r="I989" s="710"/>
      <c r="J989" s="711"/>
    </row>
    <row r="990" spans="8:10" x14ac:dyDescent="0.2">
      <c r="H990" s="710"/>
      <c r="I990" s="710"/>
      <c r="J990" s="711"/>
    </row>
    <row r="991" spans="8:10" x14ac:dyDescent="0.2">
      <c r="H991" s="710"/>
      <c r="I991" s="710"/>
      <c r="J991" s="711"/>
    </row>
    <row r="992" spans="8:10" x14ac:dyDescent="0.2">
      <c r="H992" s="710"/>
      <c r="I992" s="710"/>
      <c r="J992" s="711"/>
    </row>
    <row r="993" spans="8:10" x14ac:dyDescent="0.2">
      <c r="H993" s="710"/>
      <c r="I993" s="710"/>
      <c r="J993" s="711"/>
    </row>
    <row r="994" spans="8:10" x14ac:dyDescent="0.2">
      <c r="H994" s="710"/>
      <c r="I994" s="710"/>
      <c r="J994" s="711"/>
    </row>
    <row r="995" spans="8:10" x14ac:dyDescent="0.2">
      <c r="H995" s="710"/>
      <c r="I995" s="710"/>
      <c r="J995" s="711"/>
    </row>
    <row r="996" spans="8:10" x14ac:dyDescent="0.2">
      <c r="H996" s="710"/>
      <c r="I996" s="710"/>
      <c r="J996" s="711"/>
    </row>
    <row r="997" spans="8:10" x14ac:dyDescent="0.2">
      <c r="H997" s="710"/>
      <c r="I997" s="710"/>
      <c r="J997" s="711"/>
    </row>
    <row r="998" spans="8:10" x14ac:dyDescent="0.2">
      <c r="H998" s="710"/>
      <c r="I998" s="710"/>
      <c r="J998" s="711"/>
    </row>
    <row r="999" spans="8:10" x14ac:dyDescent="0.2">
      <c r="H999" s="710"/>
      <c r="I999" s="710"/>
      <c r="J999" s="711"/>
    </row>
    <row r="1000" spans="8:10" x14ac:dyDescent="0.2">
      <c r="H1000" s="710"/>
      <c r="I1000" s="710"/>
      <c r="J1000" s="711"/>
    </row>
    <row r="1001" spans="8:10" x14ac:dyDescent="0.2">
      <c r="H1001" s="710"/>
      <c r="I1001" s="710"/>
      <c r="J1001" s="711"/>
    </row>
    <row r="1002" spans="8:10" x14ac:dyDescent="0.2">
      <c r="H1002" s="710"/>
      <c r="I1002" s="710"/>
      <c r="J1002" s="711"/>
    </row>
    <row r="1003" spans="8:10" x14ac:dyDescent="0.2">
      <c r="H1003" s="710"/>
      <c r="I1003" s="710"/>
      <c r="J1003" s="711"/>
    </row>
    <row r="1004" spans="8:10" x14ac:dyDescent="0.2">
      <c r="H1004" s="710"/>
      <c r="I1004" s="710"/>
      <c r="J1004" s="711"/>
    </row>
    <row r="1005" spans="8:10" x14ac:dyDescent="0.2">
      <c r="H1005" s="710"/>
      <c r="I1005" s="710"/>
      <c r="J1005" s="711"/>
    </row>
    <row r="1006" spans="8:10" x14ac:dyDescent="0.2">
      <c r="H1006" s="710"/>
      <c r="I1006" s="710"/>
      <c r="J1006" s="711"/>
    </row>
    <row r="1007" spans="8:10" x14ac:dyDescent="0.2">
      <c r="H1007" s="710"/>
      <c r="I1007" s="710"/>
      <c r="J1007" s="711"/>
    </row>
    <row r="1008" spans="8:10" x14ac:dyDescent="0.2">
      <c r="H1008" s="710"/>
      <c r="I1008" s="710"/>
      <c r="J1008" s="711"/>
    </row>
    <row r="1009" spans="8:10" x14ac:dyDescent="0.2">
      <c r="H1009" s="710"/>
      <c r="I1009" s="710"/>
      <c r="J1009" s="711"/>
    </row>
    <row r="1010" spans="8:10" x14ac:dyDescent="0.2">
      <c r="H1010" s="710"/>
      <c r="I1010" s="710"/>
      <c r="J1010" s="711"/>
    </row>
    <row r="1011" spans="8:10" x14ac:dyDescent="0.2">
      <c r="H1011" s="710"/>
      <c r="I1011" s="710"/>
      <c r="J1011" s="711"/>
    </row>
    <row r="1012" spans="8:10" x14ac:dyDescent="0.2">
      <c r="H1012" s="710"/>
      <c r="I1012" s="710"/>
      <c r="J1012" s="711"/>
    </row>
    <row r="1013" spans="8:10" x14ac:dyDescent="0.2">
      <c r="H1013" s="710"/>
      <c r="I1013" s="710"/>
      <c r="J1013" s="711"/>
    </row>
    <row r="1014" spans="8:10" x14ac:dyDescent="0.2">
      <c r="H1014" s="710"/>
      <c r="I1014" s="710"/>
      <c r="J1014" s="711"/>
    </row>
    <row r="1015" spans="8:10" x14ac:dyDescent="0.2">
      <c r="H1015" s="710"/>
      <c r="I1015" s="710"/>
      <c r="J1015" s="711"/>
    </row>
    <row r="1016" spans="8:10" x14ac:dyDescent="0.2">
      <c r="H1016" s="710"/>
      <c r="I1016" s="710"/>
      <c r="J1016" s="711"/>
    </row>
    <row r="1017" spans="8:10" x14ac:dyDescent="0.2">
      <c r="H1017" s="710"/>
      <c r="I1017" s="710"/>
      <c r="J1017" s="711"/>
    </row>
    <row r="1018" spans="8:10" x14ac:dyDescent="0.2">
      <c r="H1018" s="710"/>
      <c r="I1018" s="710"/>
      <c r="J1018" s="711"/>
    </row>
    <row r="1019" spans="8:10" x14ac:dyDescent="0.2">
      <c r="H1019" s="710"/>
      <c r="I1019" s="710"/>
      <c r="J1019" s="711"/>
    </row>
    <row r="1020" spans="8:10" x14ac:dyDescent="0.2">
      <c r="H1020" s="710"/>
      <c r="I1020" s="710"/>
      <c r="J1020" s="711"/>
    </row>
    <row r="1021" spans="8:10" x14ac:dyDescent="0.2">
      <c r="H1021" s="710"/>
      <c r="I1021" s="710"/>
      <c r="J1021" s="711"/>
    </row>
    <row r="1022" spans="8:10" x14ac:dyDescent="0.2">
      <c r="H1022" s="710"/>
      <c r="I1022" s="710"/>
      <c r="J1022" s="711"/>
    </row>
    <row r="1023" spans="8:10" x14ac:dyDescent="0.2">
      <c r="H1023" s="710"/>
      <c r="I1023" s="710"/>
      <c r="J1023" s="711"/>
    </row>
    <row r="1024" spans="8:10" x14ac:dyDescent="0.2">
      <c r="H1024" s="710"/>
      <c r="I1024" s="710"/>
      <c r="J1024" s="711"/>
    </row>
    <row r="1025" spans="8:10" x14ac:dyDescent="0.2">
      <c r="H1025" s="710"/>
      <c r="I1025" s="710"/>
      <c r="J1025" s="711"/>
    </row>
    <row r="1026" spans="8:10" x14ac:dyDescent="0.2">
      <c r="H1026" s="710"/>
      <c r="I1026" s="710"/>
      <c r="J1026" s="711"/>
    </row>
    <row r="1027" spans="8:10" x14ac:dyDescent="0.2">
      <c r="H1027" s="710"/>
      <c r="I1027" s="710"/>
      <c r="J1027" s="711"/>
    </row>
    <row r="1028" spans="8:10" x14ac:dyDescent="0.2">
      <c r="H1028" s="710"/>
      <c r="I1028" s="710"/>
      <c r="J1028" s="711"/>
    </row>
    <row r="1029" spans="8:10" x14ac:dyDescent="0.2">
      <c r="H1029" s="710"/>
      <c r="I1029" s="710"/>
      <c r="J1029" s="711"/>
    </row>
    <row r="1030" spans="8:10" x14ac:dyDescent="0.2">
      <c r="H1030" s="710"/>
      <c r="I1030" s="710"/>
      <c r="J1030" s="711"/>
    </row>
    <row r="1031" spans="8:10" x14ac:dyDescent="0.2">
      <c r="H1031" s="710"/>
      <c r="I1031" s="710"/>
      <c r="J1031" s="711"/>
    </row>
    <row r="1032" spans="8:10" x14ac:dyDescent="0.2">
      <c r="H1032" s="710"/>
      <c r="I1032" s="710"/>
      <c r="J1032" s="711"/>
    </row>
    <row r="1033" spans="8:10" x14ac:dyDescent="0.2">
      <c r="H1033" s="710"/>
      <c r="I1033" s="710"/>
      <c r="J1033" s="711"/>
    </row>
    <row r="1034" spans="8:10" x14ac:dyDescent="0.2">
      <c r="H1034" s="710"/>
      <c r="I1034" s="710"/>
      <c r="J1034" s="711"/>
    </row>
    <row r="1035" spans="8:10" x14ac:dyDescent="0.2">
      <c r="H1035" s="710"/>
      <c r="I1035" s="710"/>
      <c r="J1035" s="711"/>
    </row>
    <row r="1036" spans="8:10" x14ac:dyDescent="0.2">
      <c r="H1036" s="710"/>
      <c r="I1036" s="710"/>
      <c r="J1036" s="711"/>
    </row>
    <row r="1037" spans="8:10" x14ac:dyDescent="0.2">
      <c r="H1037" s="710"/>
      <c r="I1037" s="710"/>
      <c r="J1037" s="711"/>
    </row>
    <row r="1038" spans="8:10" x14ac:dyDescent="0.2">
      <c r="H1038" s="710"/>
      <c r="I1038" s="710"/>
      <c r="J1038" s="711"/>
    </row>
    <row r="1039" spans="8:10" x14ac:dyDescent="0.2">
      <c r="H1039" s="710"/>
      <c r="I1039" s="710"/>
      <c r="J1039" s="711"/>
    </row>
    <row r="1040" spans="8:10" x14ac:dyDescent="0.2">
      <c r="H1040" s="710"/>
      <c r="I1040" s="710"/>
      <c r="J1040" s="711"/>
    </row>
    <row r="1041" spans="8:10" x14ac:dyDescent="0.2">
      <c r="H1041" s="710"/>
      <c r="I1041" s="710"/>
      <c r="J1041" s="711"/>
    </row>
    <row r="1042" spans="8:10" x14ac:dyDescent="0.2">
      <c r="H1042" s="710"/>
      <c r="I1042" s="710"/>
      <c r="J1042" s="711"/>
    </row>
    <row r="1043" spans="8:10" x14ac:dyDescent="0.2">
      <c r="H1043" s="710"/>
      <c r="I1043" s="710"/>
      <c r="J1043" s="711"/>
    </row>
    <row r="1044" spans="8:10" x14ac:dyDescent="0.2">
      <c r="H1044" s="710"/>
      <c r="I1044" s="710"/>
      <c r="J1044" s="711"/>
    </row>
    <row r="1045" spans="8:10" x14ac:dyDescent="0.2">
      <c r="H1045" s="710"/>
      <c r="I1045" s="710"/>
      <c r="J1045" s="711"/>
    </row>
    <row r="1046" spans="8:10" x14ac:dyDescent="0.2">
      <c r="H1046" s="710"/>
      <c r="I1046" s="710"/>
      <c r="J1046" s="711"/>
    </row>
    <row r="1047" spans="8:10" x14ac:dyDescent="0.2">
      <c r="H1047" s="710"/>
      <c r="I1047" s="710"/>
      <c r="J1047" s="711"/>
    </row>
    <row r="1048" spans="8:10" x14ac:dyDescent="0.2">
      <c r="H1048" s="710"/>
      <c r="I1048" s="710"/>
      <c r="J1048" s="711"/>
    </row>
    <row r="1049" spans="8:10" x14ac:dyDescent="0.2">
      <c r="H1049" s="710"/>
      <c r="I1049" s="710"/>
      <c r="J1049" s="711"/>
    </row>
    <row r="1050" spans="8:10" x14ac:dyDescent="0.2">
      <c r="H1050" s="710"/>
      <c r="I1050" s="710"/>
      <c r="J1050" s="711"/>
    </row>
    <row r="1051" spans="8:10" x14ac:dyDescent="0.2">
      <c r="H1051" s="710"/>
      <c r="I1051" s="710"/>
      <c r="J1051" s="711"/>
    </row>
    <row r="1052" spans="8:10" x14ac:dyDescent="0.2">
      <c r="H1052" s="710"/>
      <c r="I1052" s="710"/>
      <c r="J1052" s="711"/>
    </row>
    <row r="1053" spans="8:10" x14ac:dyDescent="0.2">
      <c r="H1053" s="710"/>
      <c r="I1053" s="710"/>
      <c r="J1053" s="711"/>
    </row>
    <row r="1054" spans="8:10" x14ac:dyDescent="0.2">
      <c r="H1054" s="710"/>
      <c r="I1054" s="710"/>
      <c r="J1054" s="711"/>
    </row>
    <row r="1055" spans="8:10" x14ac:dyDescent="0.2">
      <c r="H1055" s="710"/>
      <c r="I1055" s="710"/>
      <c r="J1055" s="711"/>
    </row>
    <row r="1056" spans="8:10" x14ac:dyDescent="0.2">
      <c r="H1056" s="710"/>
      <c r="I1056" s="710"/>
      <c r="J1056" s="711"/>
    </row>
    <row r="1057" spans="8:10" x14ac:dyDescent="0.2">
      <c r="H1057" s="710"/>
      <c r="I1057" s="710"/>
      <c r="J1057" s="711"/>
    </row>
    <row r="1058" spans="8:10" x14ac:dyDescent="0.2">
      <c r="H1058" s="710"/>
      <c r="I1058" s="710"/>
      <c r="J1058" s="711"/>
    </row>
    <row r="1059" spans="8:10" x14ac:dyDescent="0.2">
      <c r="H1059" s="710"/>
      <c r="I1059" s="710"/>
      <c r="J1059" s="711"/>
    </row>
    <row r="1060" spans="8:10" x14ac:dyDescent="0.2">
      <c r="H1060" s="710"/>
      <c r="I1060" s="710"/>
      <c r="J1060" s="711"/>
    </row>
    <row r="1061" spans="8:10" x14ac:dyDescent="0.2">
      <c r="H1061" s="710"/>
      <c r="I1061" s="710"/>
      <c r="J1061" s="711"/>
    </row>
    <row r="1062" spans="8:10" x14ac:dyDescent="0.2">
      <c r="H1062" s="710"/>
      <c r="I1062" s="710"/>
      <c r="J1062" s="711"/>
    </row>
    <row r="1063" spans="8:10" x14ac:dyDescent="0.2">
      <c r="H1063" s="710"/>
      <c r="I1063" s="710"/>
      <c r="J1063" s="711"/>
    </row>
    <row r="1064" spans="8:10" x14ac:dyDescent="0.2">
      <c r="H1064" s="710"/>
      <c r="I1064" s="710"/>
      <c r="J1064" s="711"/>
    </row>
    <row r="1065" spans="8:10" x14ac:dyDescent="0.2">
      <c r="H1065" s="710"/>
      <c r="I1065" s="710"/>
      <c r="J1065" s="711"/>
    </row>
    <row r="1066" spans="8:10" x14ac:dyDescent="0.2">
      <c r="H1066" s="710"/>
      <c r="I1066" s="710"/>
      <c r="J1066" s="711"/>
    </row>
    <row r="1067" spans="8:10" x14ac:dyDescent="0.2">
      <c r="H1067" s="710"/>
      <c r="I1067" s="710"/>
      <c r="J1067" s="711"/>
    </row>
    <row r="1068" spans="8:10" x14ac:dyDescent="0.2">
      <c r="H1068" s="710"/>
      <c r="I1068" s="710"/>
      <c r="J1068" s="711"/>
    </row>
    <row r="1069" spans="8:10" x14ac:dyDescent="0.2">
      <c r="H1069" s="710"/>
      <c r="I1069" s="710"/>
      <c r="J1069" s="711"/>
    </row>
    <row r="1070" spans="8:10" x14ac:dyDescent="0.2">
      <c r="H1070" s="710"/>
      <c r="I1070" s="710"/>
      <c r="J1070" s="711"/>
    </row>
    <row r="1071" spans="8:10" x14ac:dyDescent="0.2">
      <c r="H1071" s="710"/>
      <c r="I1071" s="710"/>
      <c r="J1071" s="711"/>
    </row>
    <row r="1072" spans="8:10" x14ac:dyDescent="0.2">
      <c r="H1072" s="710"/>
      <c r="I1072" s="710"/>
      <c r="J1072" s="711"/>
    </row>
    <row r="1073" spans="8:10" x14ac:dyDescent="0.2">
      <c r="H1073" s="710"/>
      <c r="I1073" s="710"/>
      <c r="J1073" s="711"/>
    </row>
    <row r="1074" spans="8:10" x14ac:dyDescent="0.2">
      <c r="H1074" s="710"/>
      <c r="I1074" s="710"/>
      <c r="J1074" s="711"/>
    </row>
    <row r="1075" spans="8:10" x14ac:dyDescent="0.2">
      <c r="H1075" s="710"/>
      <c r="I1075" s="710"/>
      <c r="J1075" s="711"/>
    </row>
    <row r="1076" spans="8:10" x14ac:dyDescent="0.2">
      <c r="H1076" s="710"/>
      <c r="I1076" s="710"/>
      <c r="J1076" s="711"/>
    </row>
    <row r="1077" spans="8:10" x14ac:dyDescent="0.2">
      <c r="H1077" s="710"/>
      <c r="I1077" s="710"/>
      <c r="J1077" s="711"/>
    </row>
    <row r="1078" spans="8:10" x14ac:dyDescent="0.2">
      <c r="H1078" s="710"/>
      <c r="I1078" s="710"/>
      <c r="J1078" s="711"/>
    </row>
    <row r="1079" spans="8:10" x14ac:dyDescent="0.2">
      <c r="H1079" s="710"/>
      <c r="I1079" s="710"/>
      <c r="J1079" s="711"/>
    </row>
    <row r="1080" spans="8:10" x14ac:dyDescent="0.2">
      <c r="H1080" s="710"/>
      <c r="I1080" s="710"/>
      <c r="J1080" s="711"/>
    </row>
    <row r="1081" spans="8:10" x14ac:dyDescent="0.2">
      <c r="H1081" s="710"/>
      <c r="I1081" s="710"/>
      <c r="J1081" s="711"/>
    </row>
    <row r="1082" spans="8:10" x14ac:dyDescent="0.2">
      <c r="H1082" s="710"/>
      <c r="I1082" s="710"/>
      <c r="J1082" s="711"/>
    </row>
    <row r="1083" spans="8:10" x14ac:dyDescent="0.2">
      <c r="H1083" s="710"/>
      <c r="I1083" s="710"/>
      <c r="J1083" s="711"/>
    </row>
    <row r="1084" spans="8:10" x14ac:dyDescent="0.2">
      <c r="H1084" s="710"/>
      <c r="I1084" s="710"/>
      <c r="J1084" s="711"/>
    </row>
    <row r="1085" spans="8:10" x14ac:dyDescent="0.2">
      <c r="H1085" s="710"/>
      <c r="I1085" s="710"/>
      <c r="J1085" s="711"/>
    </row>
    <row r="1086" spans="8:10" x14ac:dyDescent="0.2">
      <c r="H1086" s="710"/>
      <c r="I1086" s="710"/>
      <c r="J1086" s="711"/>
    </row>
    <row r="1087" spans="8:10" x14ac:dyDescent="0.2">
      <c r="H1087" s="710"/>
      <c r="I1087" s="710"/>
      <c r="J1087" s="711"/>
    </row>
    <row r="1088" spans="8:10" x14ac:dyDescent="0.2">
      <c r="H1088" s="710"/>
      <c r="I1088" s="710"/>
      <c r="J1088" s="711"/>
    </row>
    <row r="1089" spans="8:10" x14ac:dyDescent="0.2">
      <c r="H1089" s="710"/>
      <c r="I1089" s="710"/>
      <c r="J1089" s="711"/>
    </row>
    <row r="1090" spans="8:10" x14ac:dyDescent="0.2">
      <c r="H1090" s="710"/>
      <c r="I1090" s="710"/>
      <c r="J1090" s="711"/>
    </row>
    <row r="1091" spans="8:10" x14ac:dyDescent="0.2">
      <c r="H1091" s="710"/>
      <c r="I1091" s="710"/>
      <c r="J1091" s="711"/>
    </row>
    <row r="1092" spans="8:10" x14ac:dyDescent="0.2">
      <c r="H1092" s="710"/>
      <c r="I1092" s="710"/>
      <c r="J1092" s="711"/>
    </row>
    <row r="1093" spans="8:10" x14ac:dyDescent="0.2">
      <c r="H1093" s="710"/>
      <c r="I1093" s="710"/>
      <c r="J1093" s="711"/>
    </row>
    <row r="1094" spans="8:10" x14ac:dyDescent="0.2">
      <c r="H1094" s="710"/>
      <c r="I1094" s="710"/>
      <c r="J1094" s="711"/>
    </row>
    <row r="1095" spans="8:10" x14ac:dyDescent="0.2">
      <c r="H1095" s="710"/>
      <c r="I1095" s="710"/>
      <c r="J1095" s="711"/>
    </row>
    <row r="1096" spans="8:10" x14ac:dyDescent="0.2">
      <c r="H1096" s="710"/>
      <c r="I1096" s="710"/>
      <c r="J1096" s="711"/>
    </row>
    <row r="1097" spans="8:10" x14ac:dyDescent="0.2">
      <c r="H1097" s="710"/>
      <c r="I1097" s="710"/>
      <c r="J1097" s="711"/>
    </row>
    <row r="1098" spans="8:10" x14ac:dyDescent="0.2">
      <c r="H1098" s="710"/>
      <c r="I1098" s="710"/>
      <c r="J1098" s="711"/>
    </row>
    <row r="1099" spans="8:10" x14ac:dyDescent="0.2">
      <c r="H1099" s="710"/>
      <c r="I1099" s="710"/>
      <c r="J1099" s="711"/>
    </row>
    <row r="1100" spans="8:10" x14ac:dyDescent="0.2">
      <c r="H1100" s="710"/>
      <c r="I1100" s="710"/>
      <c r="J1100" s="711"/>
    </row>
    <row r="1101" spans="8:10" x14ac:dyDescent="0.2">
      <c r="H1101" s="710"/>
      <c r="I1101" s="710"/>
      <c r="J1101" s="711"/>
    </row>
    <row r="1102" spans="8:10" x14ac:dyDescent="0.2">
      <c r="H1102" s="710"/>
      <c r="I1102" s="710"/>
      <c r="J1102" s="711"/>
    </row>
    <row r="1103" spans="8:10" x14ac:dyDescent="0.2">
      <c r="H1103" s="710"/>
      <c r="I1103" s="710"/>
      <c r="J1103" s="711"/>
    </row>
    <row r="1104" spans="8:10" x14ac:dyDescent="0.2">
      <c r="H1104" s="710"/>
      <c r="I1104" s="710"/>
      <c r="J1104" s="711"/>
    </row>
    <row r="1105" spans="8:10" x14ac:dyDescent="0.2">
      <c r="H1105" s="710"/>
      <c r="I1105" s="710"/>
      <c r="J1105" s="711"/>
    </row>
    <row r="1106" spans="8:10" x14ac:dyDescent="0.2">
      <c r="H1106" s="710"/>
      <c r="I1106" s="710"/>
      <c r="J1106" s="711"/>
    </row>
    <row r="1107" spans="8:10" x14ac:dyDescent="0.2">
      <c r="H1107" s="710"/>
      <c r="I1107" s="710"/>
      <c r="J1107" s="711"/>
    </row>
    <row r="1108" spans="8:10" x14ac:dyDescent="0.2">
      <c r="H1108" s="710"/>
      <c r="I1108" s="710"/>
      <c r="J1108" s="711"/>
    </row>
    <row r="1109" spans="8:10" x14ac:dyDescent="0.2">
      <c r="H1109" s="710"/>
      <c r="I1109" s="710"/>
      <c r="J1109" s="711"/>
    </row>
    <row r="1110" spans="8:10" x14ac:dyDescent="0.2">
      <c r="H1110" s="710"/>
      <c r="I1110" s="710"/>
      <c r="J1110" s="711"/>
    </row>
    <row r="1111" spans="8:10" x14ac:dyDescent="0.2">
      <c r="H1111" s="710"/>
      <c r="I1111" s="710"/>
      <c r="J1111" s="711"/>
    </row>
    <row r="1112" spans="8:10" x14ac:dyDescent="0.2">
      <c r="H1112" s="710"/>
      <c r="I1112" s="710"/>
      <c r="J1112" s="711"/>
    </row>
    <row r="1113" spans="8:10" x14ac:dyDescent="0.2">
      <c r="H1113" s="710"/>
      <c r="I1113" s="710"/>
      <c r="J1113" s="711"/>
    </row>
    <row r="1114" spans="8:10" x14ac:dyDescent="0.2">
      <c r="H1114" s="710"/>
      <c r="I1114" s="710"/>
      <c r="J1114" s="711"/>
    </row>
    <row r="1115" spans="8:10" x14ac:dyDescent="0.2">
      <c r="H1115" s="710"/>
      <c r="I1115" s="710"/>
      <c r="J1115" s="711"/>
    </row>
    <row r="1116" spans="8:10" x14ac:dyDescent="0.2">
      <c r="H1116" s="710"/>
      <c r="I1116" s="710"/>
      <c r="J1116" s="711"/>
    </row>
    <row r="1117" spans="8:10" x14ac:dyDescent="0.2">
      <c r="H1117" s="710"/>
      <c r="I1117" s="710"/>
      <c r="J1117" s="711"/>
    </row>
    <row r="1118" spans="8:10" x14ac:dyDescent="0.2">
      <c r="H1118" s="710"/>
      <c r="I1118" s="710"/>
      <c r="J1118" s="711"/>
    </row>
    <row r="1119" spans="8:10" x14ac:dyDescent="0.2">
      <c r="H1119" s="710"/>
      <c r="I1119" s="710"/>
      <c r="J1119" s="711"/>
    </row>
    <row r="1120" spans="8:10" x14ac:dyDescent="0.2">
      <c r="H1120" s="710"/>
      <c r="I1120" s="710"/>
      <c r="J1120" s="711"/>
    </row>
    <row r="1121" spans="8:10" x14ac:dyDescent="0.2">
      <c r="H1121" s="710"/>
      <c r="I1121" s="710"/>
      <c r="J1121" s="711"/>
    </row>
    <row r="1122" spans="8:10" x14ac:dyDescent="0.2">
      <c r="H1122" s="710"/>
      <c r="I1122" s="710"/>
      <c r="J1122" s="711"/>
    </row>
    <row r="1123" spans="8:10" x14ac:dyDescent="0.2">
      <c r="H1123" s="710"/>
      <c r="I1123" s="710"/>
      <c r="J1123" s="711"/>
    </row>
    <row r="1124" spans="8:10" x14ac:dyDescent="0.2">
      <c r="H1124" s="710"/>
      <c r="I1124" s="710"/>
      <c r="J1124" s="711"/>
    </row>
    <row r="1125" spans="8:10" x14ac:dyDescent="0.2">
      <c r="H1125" s="710"/>
      <c r="I1125" s="710"/>
      <c r="J1125" s="711"/>
    </row>
    <row r="1126" spans="8:10" x14ac:dyDescent="0.2">
      <c r="H1126" s="710"/>
      <c r="I1126" s="710"/>
      <c r="J1126" s="711"/>
    </row>
    <row r="1127" spans="8:10" x14ac:dyDescent="0.2">
      <c r="H1127" s="710"/>
      <c r="I1127" s="710"/>
      <c r="J1127" s="711"/>
    </row>
    <row r="1128" spans="8:10" x14ac:dyDescent="0.2">
      <c r="H1128" s="710"/>
      <c r="I1128" s="710"/>
      <c r="J1128" s="711"/>
    </row>
    <row r="1129" spans="8:10" x14ac:dyDescent="0.2">
      <c r="H1129" s="710"/>
      <c r="I1129" s="710"/>
      <c r="J1129" s="711"/>
    </row>
    <row r="1130" spans="8:10" x14ac:dyDescent="0.2">
      <c r="H1130" s="710"/>
      <c r="I1130" s="710"/>
      <c r="J1130" s="711"/>
    </row>
    <row r="1131" spans="8:10" x14ac:dyDescent="0.2">
      <c r="H1131" s="710"/>
      <c r="I1131" s="710"/>
      <c r="J1131" s="711"/>
    </row>
    <row r="1132" spans="8:10" x14ac:dyDescent="0.2">
      <c r="H1132" s="710"/>
      <c r="I1132" s="710"/>
      <c r="J1132" s="711"/>
    </row>
    <row r="1133" spans="8:10" x14ac:dyDescent="0.2">
      <c r="H1133" s="710"/>
      <c r="I1133" s="710"/>
      <c r="J1133" s="711"/>
    </row>
    <row r="1134" spans="8:10" x14ac:dyDescent="0.2">
      <c r="H1134" s="710"/>
      <c r="I1134" s="710"/>
      <c r="J1134" s="711"/>
    </row>
    <row r="1135" spans="8:10" x14ac:dyDescent="0.2">
      <c r="H1135" s="710"/>
      <c r="I1135" s="710"/>
      <c r="J1135" s="711"/>
    </row>
    <row r="1136" spans="8:10" x14ac:dyDescent="0.2">
      <c r="H1136" s="710"/>
      <c r="I1136" s="710"/>
      <c r="J1136" s="711"/>
    </row>
    <row r="1137" spans="8:10" x14ac:dyDescent="0.2">
      <c r="H1137" s="710"/>
      <c r="I1137" s="710"/>
      <c r="J1137" s="711"/>
    </row>
    <row r="1138" spans="8:10" x14ac:dyDescent="0.2">
      <c r="H1138" s="710"/>
      <c r="I1138" s="710"/>
      <c r="J1138" s="711"/>
    </row>
    <row r="1139" spans="8:10" x14ac:dyDescent="0.2">
      <c r="H1139" s="710"/>
      <c r="I1139" s="710"/>
      <c r="J1139" s="711"/>
    </row>
    <row r="1140" spans="8:10" x14ac:dyDescent="0.2">
      <c r="H1140" s="710"/>
      <c r="I1140" s="710"/>
      <c r="J1140" s="711"/>
    </row>
    <row r="1141" spans="8:10" x14ac:dyDescent="0.2">
      <c r="H1141" s="710"/>
      <c r="I1141" s="710"/>
      <c r="J1141" s="711"/>
    </row>
    <row r="1142" spans="8:10" x14ac:dyDescent="0.2">
      <c r="H1142" s="710"/>
      <c r="I1142" s="710"/>
      <c r="J1142" s="711"/>
    </row>
    <row r="1143" spans="8:10" x14ac:dyDescent="0.2">
      <c r="H1143" s="710"/>
      <c r="I1143" s="710"/>
      <c r="J1143" s="711"/>
    </row>
    <row r="1144" spans="8:10" x14ac:dyDescent="0.2">
      <c r="H1144" s="710"/>
      <c r="I1144" s="710"/>
      <c r="J1144" s="711"/>
    </row>
    <row r="1145" spans="8:10" x14ac:dyDescent="0.2">
      <c r="H1145" s="710"/>
      <c r="I1145" s="710"/>
      <c r="J1145" s="711"/>
    </row>
    <row r="1146" spans="8:10" x14ac:dyDescent="0.2">
      <c r="H1146" s="710"/>
      <c r="I1146" s="710"/>
      <c r="J1146" s="711"/>
    </row>
    <row r="1147" spans="8:10" x14ac:dyDescent="0.2">
      <c r="H1147" s="710"/>
      <c r="I1147" s="710"/>
      <c r="J1147" s="711"/>
    </row>
    <row r="1148" spans="8:10" x14ac:dyDescent="0.2">
      <c r="H1148" s="710"/>
      <c r="I1148" s="710"/>
      <c r="J1148" s="711"/>
    </row>
    <row r="1149" spans="8:10" x14ac:dyDescent="0.2">
      <c r="H1149" s="710"/>
      <c r="I1149" s="710"/>
      <c r="J1149" s="711"/>
    </row>
    <row r="1150" spans="8:10" x14ac:dyDescent="0.2">
      <c r="H1150" s="710"/>
      <c r="I1150" s="710"/>
      <c r="J1150" s="711"/>
    </row>
    <row r="1151" spans="8:10" x14ac:dyDescent="0.2">
      <c r="H1151" s="710"/>
      <c r="I1151" s="710"/>
      <c r="J1151" s="711"/>
    </row>
    <row r="1152" spans="8:10" x14ac:dyDescent="0.2">
      <c r="H1152" s="710"/>
      <c r="I1152" s="710"/>
      <c r="J1152" s="711"/>
    </row>
    <row r="1153" spans="8:10" x14ac:dyDescent="0.2">
      <c r="H1153" s="710"/>
      <c r="I1153" s="710"/>
      <c r="J1153" s="711"/>
    </row>
    <row r="1154" spans="8:10" x14ac:dyDescent="0.2">
      <c r="H1154" s="710"/>
      <c r="I1154" s="710"/>
      <c r="J1154" s="711"/>
    </row>
    <row r="1155" spans="8:10" x14ac:dyDescent="0.2">
      <c r="H1155" s="710"/>
      <c r="I1155" s="710"/>
      <c r="J1155" s="711"/>
    </row>
    <row r="1156" spans="8:10" x14ac:dyDescent="0.2">
      <c r="H1156" s="710"/>
      <c r="I1156" s="710"/>
      <c r="J1156" s="711"/>
    </row>
    <row r="1157" spans="8:10" x14ac:dyDescent="0.2">
      <c r="H1157" s="710"/>
      <c r="I1157" s="710"/>
      <c r="J1157" s="711"/>
    </row>
    <row r="1158" spans="8:10" x14ac:dyDescent="0.2">
      <c r="H1158" s="710"/>
      <c r="I1158" s="710"/>
      <c r="J1158" s="711"/>
    </row>
    <row r="1159" spans="8:10" x14ac:dyDescent="0.2">
      <c r="H1159" s="710"/>
      <c r="I1159" s="710"/>
      <c r="J1159" s="711"/>
    </row>
    <row r="1160" spans="8:10" x14ac:dyDescent="0.2">
      <c r="H1160" s="710"/>
      <c r="I1160" s="710"/>
      <c r="J1160" s="711"/>
    </row>
    <row r="1161" spans="8:10" x14ac:dyDescent="0.2">
      <c r="H1161" s="710"/>
      <c r="I1161" s="710"/>
      <c r="J1161" s="711"/>
    </row>
    <row r="1162" spans="8:10" x14ac:dyDescent="0.2">
      <c r="H1162" s="710"/>
      <c r="I1162" s="710"/>
      <c r="J1162" s="711"/>
    </row>
    <row r="1163" spans="8:10" x14ac:dyDescent="0.2">
      <c r="H1163" s="710"/>
      <c r="I1163" s="710"/>
      <c r="J1163" s="711"/>
    </row>
    <row r="1164" spans="8:10" x14ac:dyDescent="0.2">
      <c r="H1164" s="710"/>
      <c r="I1164" s="710"/>
      <c r="J1164" s="711"/>
    </row>
    <row r="1165" spans="8:10" x14ac:dyDescent="0.2">
      <c r="H1165" s="710"/>
      <c r="I1165" s="710"/>
      <c r="J1165" s="711"/>
    </row>
    <row r="1166" spans="8:10" x14ac:dyDescent="0.2">
      <c r="H1166" s="710"/>
      <c r="I1166" s="710"/>
      <c r="J1166" s="711"/>
    </row>
    <row r="1167" spans="8:10" x14ac:dyDescent="0.2">
      <c r="H1167" s="710"/>
      <c r="I1167" s="710"/>
      <c r="J1167" s="711"/>
    </row>
    <row r="1168" spans="8:10" x14ac:dyDescent="0.2">
      <c r="H1168" s="710"/>
      <c r="I1168" s="710"/>
      <c r="J1168" s="711"/>
    </row>
    <row r="1169" spans="8:10" x14ac:dyDescent="0.2">
      <c r="H1169" s="710"/>
      <c r="I1169" s="710"/>
      <c r="J1169" s="711"/>
    </row>
    <row r="1170" spans="8:10" x14ac:dyDescent="0.2">
      <c r="H1170" s="710"/>
      <c r="I1170" s="710"/>
      <c r="J1170" s="711"/>
    </row>
    <row r="1171" spans="8:10" x14ac:dyDescent="0.2">
      <c r="H1171" s="710"/>
      <c r="I1171" s="710"/>
      <c r="J1171" s="711"/>
    </row>
    <row r="1172" spans="8:10" x14ac:dyDescent="0.2">
      <c r="H1172" s="710"/>
      <c r="I1172" s="710"/>
      <c r="J1172" s="711"/>
    </row>
    <row r="1173" spans="8:10" x14ac:dyDescent="0.2">
      <c r="H1173" s="710"/>
      <c r="I1173" s="710"/>
      <c r="J1173" s="711"/>
    </row>
    <row r="1174" spans="8:10" x14ac:dyDescent="0.2">
      <c r="H1174" s="710"/>
      <c r="I1174" s="710"/>
      <c r="J1174" s="711"/>
    </row>
    <row r="1175" spans="8:10" x14ac:dyDescent="0.2">
      <c r="H1175" s="710"/>
      <c r="I1175" s="710"/>
      <c r="J1175" s="711"/>
    </row>
    <row r="1176" spans="8:10" x14ac:dyDescent="0.2">
      <c r="H1176" s="710"/>
      <c r="I1176" s="710"/>
      <c r="J1176" s="711"/>
    </row>
    <row r="1177" spans="8:10" x14ac:dyDescent="0.2">
      <c r="H1177" s="710"/>
      <c r="I1177" s="710"/>
      <c r="J1177" s="711"/>
    </row>
    <row r="1178" spans="8:10" x14ac:dyDescent="0.2">
      <c r="H1178" s="710"/>
      <c r="I1178" s="710"/>
      <c r="J1178" s="711"/>
    </row>
    <row r="1179" spans="8:10" x14ac:dyDescent="0.2">
      <c r="H1179" s="710"/>
      <c r="I1179" s="710"/>
      <c r="J1179" s="711"/>
    </row>
    <row r="1180" spans="8:10" x14ac:dyDescent="0.2">
      <c r="H1180" s="710"/>
      <c r="I1180" s="710"/>
      <c r="J1180" s="711"/>
    </row>
    <row r="1181" spans="8:10" x14ac:dyDescent="0.2">
      <c r="H1181" s="710"/>
      <c r="I1181" s="710"/>
      <c r="J1181" s="711"/>
    </row>
    <row r="1182" spans="8:10" x14ac:dyDescent="0.2">
      <c r="H1182" s="710"/>
      <c r="I1182" s="710"/>
      <c r="J1182" s="711"/>
    </row>
    <row r="1183" spans="8:10" x14ac:dyDescent="0.2">
      <c r="H1183" s="710"/>
      <c r="I1183" s="710"/>
      <c r="J1183" s="711"/>
    </row>
    <row r="1184" spans="8:10" x14ac:dyDescent="0.2">
      <c r="H1184" s="710"/>
      <c r="I1184" s="710"/>
      <c r="J1184" s="711"/>
    </row>
    <row r="1185" spans="8:10" x14ac:dyDescent="0.2">
      <c r="H1185" s="710"/>
      <c r="I1185" s="710"/>
      <c r="J1185" s="711"/>
    </row>
    <row r="1186" spans="8:10" x14ac:dyDescent="0.2">
      <c r="H1186" s="710"/>
      <c r="I1186" s="710"/>
      <c r="J1186" s="711"/>
    </row>
    <row r="1187" spans="8:10" x14ac:dyDescent="0.2">
      <c r="H1187" s="710"/>
      <c r="I1187" s="710"/>
      <c r="J1187" s="711"/>
    </row>
    <row r="1188" spans="8:10" x14ac:dyDescent="0.2">
      <c r="H1188" s="710"/>
      <c r="I1188" s="710"/>
      <c r="J1188" s="711"/>
    </row>
    <row r="1189" spans="8:10" x14ac:dyDescent="0.2">
      <c r="H1189" s="710"/>
      <c r="I1189" s="710"/>
      <c r="J1189" s="711"/>
    </row>
    <row r="1190" spans="8:10" x14ac:dyDescent="0.2">
      <c r="H1190" s="710"/>
      <c r="I1190" s="710"/>
      <c r="J1190" s="711"/>
    </row>
    <row r="1191" spans="8:10" x14ac:dyDescent="0.2">
      <c r="H1191" s="710"/>
      <c r="I1191" s="710"/>
      <c r="J1191" s="711"/>
    </row>
    <row r="1192" spans="8:10" x14ac:dyDescent="0.2">
      <c r="H1192" s="710"/>
      <c r="I1192" s="710"/>
      <c r="J1192" s="711"/>
    </row>
    <row r="1193" spans="8:10" x14ac:dyDescent="0.2">
      <c r="H1193" s="710"/>
      <c r="I1193" s="710"/>
      <c r="J1193" s="711"/>
    </row>
    <row r="1194" spans="8:10" x14ac:dyDescent="0.2">
      <c r="H1194" s="710"/>
      <c r="I1194" s="710"/>
      <c r="J1194" s="711"/>
    </row>
    <row r="1195" spans="8:10" x14ac:dyDescent="0.2">
      <c r="H1195" s="710"/>
      <c r="I1195" s="710"/>
      <c r="J1195" s="711"/>
    </row>
    <row r="1196" spans="8:10" x14ac:dyDescent="0.2">
      <c r="H1196" s="710"/>
      <c r="I1196" s="710"/>
      <c r="J1196" s="711"/>
    </row>
    <row r="1197" spans="8:10" x14ac:dyDescent="0.2">
      <c r="H1197" s="710"/>
      <c r="I1197" s="710"/>
      <c r="J1197" s="711"/>
    </row>
    <row r="1198" spans="8:10" x14ac:dyDescent="0.2">
      <c r="H1198" s="710"/>
      <c r="I1198" s="710"/>
      <c r="J1198" s="711"/>
    </row>
    <row r="1199" spans="8:10" x14ac:dyDescent="0.2">
      <c r="H1199" s="710"/>
      <c r="I1199" s="710"/>
      <c r="J1199" s="711"/>
    </row>
    <row r="1200" spans="8:10" x14ac:dyDescent="0.2">
      <c r="H1200" s="710"/>
      <c r="I1200" s="710"/>
      <c r="J1200" s="711"/>
    </row>
    <row r="1201" spans="8:10" x14ac:dyDescent="0.2">
      <c r="H1201" s="710"/>
      <c r="I1201" s="710"/>
      <c r="J1201" s="711"/>
    </row>
    <row r="1202" spans="8:10" x14ac:dyDescent="0.2">
      <c r="H1202" s="710"/>
      <c r="I1202" s="710"/>
      <c r="J1202" s="711"/>
    </row>
    <row r="1203" spans="8:10" x14ac:dyDescent="0.2">
      <c r="H1203" s="710"/>
      <c r="I1203" s="710"/>
      <c r="J1203" s="711"/>
    </row>
    <row r="1204" spans="8:10" x14ac:dyDescent="0.2">
      <c r="H1204" s="710"/>
      <c r="I1204" s="710"/>
      <c r="J1204" s="711"/>
    </row>
    <row r="1205" spans="8:10" x14ac:dyDescent="0.2">
      <c r="H1205" s="710"/>
      <c r="I1205" s="710"/>
      <c r="J1205" s="711"/>
    </row>
    <row r="1206" spans="8:10" x14ac:dyDescent="0.2">
      <c r="H1206" s="710"/>
      <c r="I1206" s="710"/>
      <c r="J1206" s="711"/>
    </row>
    <row r="1207" spans="8:10" x14ac:dyDescent="0.2">
      <c r="H1207" s="710"/>
      <c r="I1207" s="710"/>
      <c r="J1207" s="711"/>
    </row>
    <row r="1208" spans="8:10" x14ac:dyDescent="0.2">
      <c r="H1208" s="710"/>
      <c r="I1208" s="710"/>
      <c r="J1208" s="711"/>
    </row>
    <row r="1209" spans="8:10" x14ac:dyDescent="0.2">
      <c r="H1209" s="710"/>
      <c r="I1209" s="710"/>
      <c r="J1209" s="711"/>
    </row>
    <row r="1210" spans="8:10" x14ac:dyDescent="0.2">
      <c r="H1210" s="710"/>
      <c r="I1210" s="710"/>
      <c r="J1210" s="711"/>
    </row>
    <row r="1211" spans="8:10" x14ac:dyDescent="0.2">
      <c r="H1211" s="710"/>
      <c r="I1211" s="710"/>
      <c r="J1211" s="711"/>
    </row>
    <row r="1212" spans="8:10" x14ac:dyDescent="0.2">
      <c r="H1212" s="710"/>
      <c r="I1212" s="710"/>
      <c r="J1212" s="711"/>
    </row>
    <row r="1213" spans="8:10" x14ac:dyDescent="0.2">
      <c r="H1213" s="710"/>
      <c r="I1213" s="710"/>
      <c r="J1213" s="711"/>
    </row>
    <row r="1214" spans="8:10" x14ac:dyDescent="0.2">
      <c r="H1214" s="710"/>
      <c r="I1214" s="710"/>
      <c r="J1214" s="711"/>
    </row>
    <row r="1215" spans="8:10" x14ac:dyDescent="0.2">
      <c r="H1215" s="710"/>
      <c r="I1215" s="710"/>
      <c r="J1215" s="711"/>
    </row>
    <row r="1216" spans="8:10" x14ac:dyDescent="0.2">
      <c r="H1216" s="710"/>
      <c r="I1216" s="710"/>
      <c r="J1216" s="711"/>
    </row>
    <row r="1217" spans="8:10" x14ac:dyDescent="0.2">
      <c r="H1217" s="710"/>
      <c r="I1217" s="710"/>
      <c r="J1217" s="711"/>
    </row>
    <row r="1218" spans="8:10" x14ac:dyDescent="0.2">
      <c r="H1218" s="710"/>
      <c r="I1218" s="710"/>
      <c r="J1218" s="711"/>
    </row>
    <row r="1219" spans="8:10" x14ac:dyDescent="0.2">
      <c r="H1219" s="710"/>
      <c r="I1219" s="710"/>
      <c r="J1219" s="711"/>
    </row>
    <row r="1220" spans="8:10" x14ac:dyDescent="0.2">
      <c r="H1220" s="710"/>
      <c r="I1220" s="710"/>
      <c r="J1220" s="711"/>
    </row>
    <row r="1221" spans="8:10" x14ac:dyDescent="0.2">
      <c r="H1221" s="710"/>
      <c r="I1221" s="710"/>
      <c r="J1221" s="711"/>
    </row>
    <row r="1222" spans="8:10" x14ac:dyDescent="0.2">
      <c r="H1222" s="710"/>
      <c r="I1222" s="710"/>
      <c r="J1222" s="711"/>
    </row>
    <row r="1223" spans="8:10" x14ac:dyDescent="0.2">
      <c r="H1223" s="710"/>
      <c r="I1223" s="710"/>
      <c r="J1223" s="711"/>
    </row>
    <row r="1224" spans="8:10" x14ac:dyDescent="0.2">
      <c r="H1224" s="710"/>
      <c r="I1224" s="710"/>
      <c r="J1224" s="711"/>
    </row>
    <row r="1225" spans="8:10" x14ac:dyDescent="0.2">
      <c r="H1225" s="710"/>
      <c r="I1225" s="710"/>
      <c r="J1225" s="711"/>
    </row>
    <row r="1226" spans="8:10" x14ac:dyDescent="0.2">
      <c r="H1226" s="710"/>
      <c r="I1226" s="710"/>
      <c r="J1226" s="711"/>
    </row>
    <row r="1227" spans="8:10" x14ac:dyDescent="0.2">
      <c r="H1227" s="710"/>
      <c r="I1227" s="710"/>
      <c r="J1227" s="711"/>
    </row>
    <row r="1228" spans="8:10" x14ac:dyDescent="0.2">
      <c r="H1228" s="710"/>
      <c r="I1228" s="710"/>
      <c r="J1228" s="711"/>
    </row>
    <row r="1229" spans="8:10" x14ac:dyDescent="0.2">
      <c r="H1229" s="710"/>
      <c r="I1229" s="710"/>
      <c r="J1229" s="711"/>
    </row>
    <row r="1230" spans="8:10" x14ac:dyDescent="0.2">
      <c r="H1230" s="710"/>
      <c r="I1230" s="710"/>
      <c r="J1230" s="711"/>
    </row>
    <row r="1231" spans="8:10" x14ac:dyDescent="0.2">
      <c r="H1231" s="710"/>
      <c r="I1231" s="710"/>
      <c r="J1231" s="711"/>
    </row>
    <row r="1232" spans="8:10" x14ac:dyDescent="0.2">
      <c r="H1232" s="710"/>
      <c r="I1232" s="710"/>
      <c r="J1232" s="711"/>
    </row>
    <row r="1233" spans="8:10" x14ac:dyDescent="0.2">
      <c r="H1233" s="710"/>
      <c r="I1233" s="710"/>
      <c r="J1233" s="711"/>
    </row>
    <row r="1234" spans="8:10" x14ac:dyDescent="0.2">
      <c r="H1234" s="710"/>
      <c r="I1234" s="710"/>
      <c r="J1234" s="711"/>
    </row>
    <row r="1235" spans="8:10" x14ac:dyDescent="0.2">
      <c r="H1235" s="710"/>
      <c r="I1235" s="710"/>
      <c r="J1235" s="711"/>
    </row>
    <row r="1236" spans="8:10" x14ac:dyDescent="0.2">
      <c r="H1236" s="710"/>
      <c r="I1236" s="710"/>
      <c r="J1236" s="711"/>
    </row>
    <row r="1237" spans="8:10" x14ac:dyDescent="0.2">
      <c r="H1237" s="710"/>
      <c r="I1237" s="710"/>
      <c r="J1237" s="711"/>
    </row>
    <row r="1238" spans="8:10" x14ac:dyDescent="0.2">
      <c r="H1238" s="710"/>
      <c r="I1238" s="710"/>
      <c r="J1238" s="711"/>
    </row>
    <row r="1239" spans="8:10" x14ac:dyDescent="0.2">
      <c r="H1239" s="710"/>
      <c r="I1239" s="710"/>
      <c r="J1239" s="711"/>
    </row>
    <row r="1240" spans="8:10" x14ac:dyDescent="0.2">
      <c r="H1240" s="710"/>
      <c r="I1240" s="710"/>
      <c r="J1240" s="711"/>
    </row>
    <row r="1241" spans="8:10" x14ac:dyDescent="0.2">
      <c r="H1241" s="710"/>
      <c r="I1241" s="710"/>
      <c r="J1241" s="711"/>
    </row>
    <row r="1242" spans="8:10" x14ac:dyDescent="0.2">
      <c r="H1242" s="710"/>
      <c r="I1242" s="710"/>
      <c r="J1242" s="711"/>
    </row>
    <row r="1243" spans="8:10" x14ac:dyDescent="0.2">
      <c r="H1243" s="710"/>
      <c r="I1243" s="710"/>
      <c r="J1243" s="711"/>
    </row>
    <row r="1244" spans="8:10" x14ac:dyDescent="0.2">
      <c r="H1244" s="710"/>
      <c r="I1244" s="710"/>
      <c r="J1244" s="711"/>
    </row>
    <row r="1245" spans="8:10" x14ac:dyDescent="0.2">
      <c r="H1245" s="710"/>
      <c r="I1245" s="710"/>
      <c r="J1245" s="711"/>
    </row>
    <row r="1246" spans="8:10" x14ac:dyDescent="0.2">
      <c r="H1246" s="710"/>
      <c r="I1246" s="710"/>
      <c r="J1246" s="711"/>
    </row>
    <row r="1247" spans="8:10" x14ac:dyDescent="0.2">
      <c r="H1247" s="710"/>
      <c r="I1247" s="710"/>
      <c r="J1247" s="711"/>
    </row>
    <row r="1248" spans="8:10" x14ac:dyDescent="0.2">
      <c r="H1248" s="710"/>
      <c r="I1248" s="710"/>
      <c r="J1248" s="711"/>
    </row>
    <row r="1249" spans="8:10" x14ac:dyDescent="0.2">
      <c r="H1249" s="710"/>
      <c r="I1249" s="710"/>
      <c r="J1249" s="711"/>
    </row>
    <row r="1250" spans="8:10" x14ac:dyDescent="0.2">
      <c r="H1250" s="710"/>
      <c r="I1250" s="710"/>
      <c r="J1250" s="711"/>
    </row>
    <row r="1251" spans="8:10" x14ac:dyDescent="0.2">
      <c r="H1251" s="710"/>
      <c r="I1251" s="710"/>
      <c r="J1251" s="711"/>
    </row>
    <row r="1252" spans="8:10" x14ac:dyDescent="0.2">
      <c r="H1252" s="710"/>
      <c r="I1252" s="710"/>
      <c r="J1252" s="711"/>
    </row>
    <row r="1253" spans="8:10" x14ac:dyDescent="0.2">
      <c r="H1253" s="710"/>
      <c r="I1253" s="710"/>
      <c r="J1253" s="711"/>
    </row>
    <row r="1254" spans="8:10" x14ac:dyDescent="0.2">
      <c r="H1254" s="710"/>
      <c r="I1254" s="710"/>
      <c r="J1254" s="711"/>
    </row>
    <row r="1255" spans="8:10" x14ac:dyDescent="0.2">
      <c r="H1255" s="710"/>
      <c r="I1255" s="710"/>
      <c r="J1255" s="711"/>
    </row>
    <row r="1256" spans="8:10" x14ac:dyDescent="0.2">
      <c r="H1256" s="710"/>
      <c r="I1256" s="710"/>
      <c r="J1256" s="711"/>
    </row>
    <row r="1257" spans="8:10" x14ac:dyDescent="0.2">
      <c r="H1257" s="710"/>
      <c r="I1257" s="710"/>
      <c r="J1257" s="711"/>
    </row>
    <row r="1258" spans="8:10" x14ac:dyDescent="0.2">
      <c r="H1258" s="710"/>
      <c r="I1258" s="710"/>
      <c r="J1258" s="711"/>
    </row>
    <row r="1259" spans="8:10" x14ac:dyDescent="0.2">
      <c r="H1259" s="710"/>
      <c r="I1259" s="710"/>
      <c r="J1259" s="711"/>
    </row>
    <row r="1260" spans="8:10" x14ac:dyDescent="0.2">
      <c r="H1260" s="710"/>
      <c r="I1260" s="710"/>
      <c r="J1260" s="711"/>
    </row>
    <row r="1261" spans="8:10" x14ac:dyDescent="0.2">
      <c r="H1261" s="710"/>
      <c r="I1261" s="710"/>
      <c r="J1261" s="711"/>
    </row>
    <row r="1262" spans="8:10" x14ac:dyDescent="0.2">
      <c r="H1262" s="710"/>
      <c r="I1262" s="710"/>
      <c r="J1262" s="711"/>
    </row>
    <row r="1263" spans="8:10" x14ac:dyDescent="0.2">
      <c r="H1263" s="710"/>
      <c r="I1263" s="710"/>
      <c r="J1263" s="711"/>
    </row>
    <row r="1264" spans="8:10" x14ac:dyDescent="0.2">
      <c r="H1264" s="710"/>
      <c r="I1264" s="710"/>
      <c r="J1264" s="711"/>
    </row>
    <row r="1265" spans="8:10" x14ac:dyDescent="0.2">
      <c r="H1265" s="710"/>
      <c r="I1265" s="710"/>
      <c r="J1265" s="711"/>
    </row>
    <row r="1266" spans="8:10" x14ac:dyDescent="0.2">
      <c r="H1266" s="710"/>
      <c r="I1266" s="710"/>
      <c r="J1266" s="711"/>
    </row>
    <row r="1267" spans="8:10" x14ac:dyDescent="0.2">
      <c r="H1267" s="710"/>
      <c r="I1267" s="710"/>
      <c r="J1267" s="711"/>
    </row>
    <row r="1268" spans="8:10" x14ac:dyDescent="0.2">
      <c r="H1268" s="710"/>
      <c r="I1268" s="710"/>
      <c r="J1268" s="711"/>
    </row>
    <row r="1269" spans="8:10" x14ac:dyDescent="0.2">
      <c r="H1269" s="710"/>
      <c r="I1269" s="710"/>
      <c r="J1269" s="711"/>
    </row>
    <row r="1270" spans="8:10" x14ac:dyDescent="0.2">
      <c r="H1270" s="710"/>
      <c r="I1270" s="710"/>
      <c r="J1270" s="711"/>
    </row>
    <row r="1271" spans="8:10" x14ac:dyDescent="0.2">
      <c r="H1271" s="710"/>
      <c r="I1271" s="710"/>
      <c r="J1271" s="711"/>
    </row>
    <row r="1272" spans="8:10" x14ac:dyDescent="0.2">
      <c r="H1272" s="710"/>
      <c r="I1272" s="710"/>
      <c r="J1272" s="711"/>
    </row>
    <row r="1273" spans="8:10" x14ac:dyDescent="0.2">
      <c r="H1273" s="710"/>
      <c r="I1273" s="710"/>
      <c r="J1273" s="711"/>
    </row>
    <row r="1274" spans="8:10" x14ac:dyDescent="0.2">
      <c r="H1274" s="710"/>
      <c r="I1274" s="710"/>
      <c r="J1274" s="711"/>
    </row>
    <row r="1275" spans="8:10" x14ac:dyDescent="0.2">
      <c r="H1275" s="710"/>
      <c r="I1275" s="710"/>
      <c r="J1275" s="711"/>
    </row>
    <row r="1276" spans="8:10" x14ac:dyDescent="0.2">
      <c r="H1276" s="710"/>
      <c r="I1276" s="710"/>
      <c r="J1276" s="711"/>
    </row>
    <row r="1277" spans="8:10" x14ac:dyDescent="0.2">
      <c r="H1277" s="710"/>
      <c r="I1277" s="710"/>
      <c r="J1277" s="711"/>
    </row>
    <row r="1278" spans="8:10" x14ac:dyDescent="0.2">
      <c r="H1278" s="710"/>
      <c r="I1278" s="710"/>
      <c r="J1278" s="711"/>
    </row>
    <row r="1279" spans="8:10" x14ac:dyDescent="0.2">
      <c r="H1279" s="710"/>
      <c r="I1279" s="710"/>
      <c r="J1279" s="711"/>
    </row>
    <row r="1280" spans="8:10" x14ac:dyDescent="0.2">
      <c r="H1280" s="710"/>
      <c r="I1280" s="710"/>
      <c r="J1280" s="711"/>
    </row>
    <row r="1281" spans="8:10" x14ac:dyDescent="0.2">
      <c r="H1281" s="710"/>
      <c r="I1281" s="710"/>
      <c r="J1281" s="711"/>
    </row>
    <row r="1282" spans="8:10" x14ac:dyDescent="0.2">
      <c r="H1282" s="710"/>
      <c r="I1282" s="710"/>
      <c r="J1282" s="711"/>
    </row>
    <row r="1283" spans="8:10" x14ac:dyDescent="0.2">
      <c r="H1283" s="710"/>
      <c r="I1283" s="710"/>
      <c r="J1283" s="711"/>
    </row>
    <row r="1284" spans="8:10" x14ac:dyDescent="0.2">
      <c r="H1284" s="710"/>
      <c r="I1284" s="710"/>
      <c r="J1284" s="711"/>
    </row>
    <row r="1285" spans="8:10" x14ac:dyDescent="0.2">
      <c r="H1285" s="710"/>
      <c r="I1285" s="710"/>
      <c r="J1285" s="711"/>
    </row>
    <row r="1286" spans="8:10" x14ac:dyDescent="0.2">
      <c r="H1286" s="710"/>
      <c r="I1286" s="710"/>
      <c r="J1286" s="711"/>
    </row>
    <row r="1287" spans="8:10" x14ac:dyDescent="0.2">
      <c r="H1287" s="710"/>
      <c r="I1287" s="710"/>
      <c r="J1287" s="711"/>
    </row>
    <row r="1288" spans="8:10" x14ac:dyDescent="0.2">
      <c r="H1288" s="710"/>
      <c r="I1288" s="710"/>
      <c r="J1288" s="711"/>
    </row>
    <row r="1289" spans="8:10" x14ac:dyDescent="0.2">
      <c r="H1289" s="710"/>
      <c r="I1289" s="710"/>
      <c r="J1289" s="711"/>
    </row>
    <row r="1290" spans="8:10" x14ac:dyDescent="0.2">
      <c r="H1290" s="710"/>
      <c r="I1290" s="710"/>
      <c r="J1290" s="711"/>
    </row>
    <row r="1291" spans="8:10" x14ac:dyDescent="0.2">
      <c r="H1291" s="710"/>
      <c r="I1291" s="710"/>
      <c r="J1291" s="711"/>
    </row>
    <row r="1292" spans="8:10" x14ac:dyDescent="0.2">
      <c r="H1292" s="710"/>
      <c r="I1292" s="710"/>
      <c r="J1292" s="711"/>
    </row>
    <row r="1293" spans="8:10" x14ac:dyDescent="0.2">
      <c r="H1293" s="710"/>
      <c r="I1293" s="710"/>
      <c r="J1293" s="711"/>
    </row>
    <row r="1294" spans="8:10" x14ac:dyDescent="0.2">
      <c r="H1294" s="710"/>
      <c r="I1294" s="710"/>
      <c r="J1294" s="711"/>
    </row>
    <row r="1295" spans="8:10" x14ac:dyDescent="0.2">
      <c r="H1295" s="710"/>
      <c r="I1295" s="710"/>
      <c r="J1295" s="711"/>
    </row>
    <row r="1296" spans="8:10" x14ac:dyDescent="0.2">
      <c r="H1296" s="710"/>
      <c r="I1296" s="710"/>
      <c r="J1296" s="711"/>
    </row>
    <row r="1297" spans="8:10" x14ac:dyDescent="0.2">
      <c r="H1297" s="710"/>
      <c r="I1297" s="710"/>
      <c r="J1297" s="711"/>
    </row>
    <row r="1298" spans="8:10" x14ac:dyDescent="0.2">
      <c r="H1298" s="710"/>
      <c r="I1298" s="710"/>
      <c r="J1298" s="711"/>
    </row>
    <row r="1299" spans="8:10" x14ac:dyDescent="0.2">
      <c r="H1299" s="710"/>
      <c r="I1299" s="710"/>
      <c r="J1299" s="711"/>
    </row>
    <row r="1300" spans="8:10" x14ac:dyDescent="0.2">
      <c r="H1300" s="710"/>
      <c r="I1300" s="710"/>
      <c r="J1300" s="711"/>
    </row>
    <row r="1301" spans="8:10" x14ac:dyDescent="0.2">
      <c r="H1301" s="710"/>
      <c r="I1301" s="710"/>
      <c r="J1301" s="711"/>
    </row>
    <row r="1302" spans="8:10" x14ac:dyDescent="0.2">
      <c r="H1302" s="710"/>
      <c r="I1302" s="710"/>
      <c r="J1302" s="711"/>
    </row>
    <row r="1303" spans="8:10" x14ac:dyDescent="0.2">
      <c r="H1303" s="710"/>
      <c r="I1303" s="710"/>
      <c r="J1303" s="711"/>
    </row>
    <row r="1304" spans="8:10" x14ac:dyDescent="0.2">
      <c r="H1304" s="710"/>
      <c r="I1304" s="710"/>
      <c r="J1304" s="711"/>
    </row>
    <row r="1305" spans="8:10" x14ac:dyDescent="0.2">
      <c r="H1305" s="710"/>
      <c r="I1305" s="710"/>
      <c r="J1305" s="711"/>
    </row>
    <row r="1306" spans="8:10" x14ac:dyDescent="0.2">
      <c r="H1306" s="710"/>
      <c r="I1306" s="710"/>
      <c r="J1306" s="711"/>
    </row>
    <row r="1307" spans="8:10" x14ac:dyDescent="0.2">
      <c r="H1307" s="710"/>
      <c r="I1307" s="710"/>
      <c r="J1307" s="711"/>
    </row>
    <row r="1308" spans="8:10" x14ac:dyDescent="0.2">
      <c r="H1308" s="710"/>
      <c r="I1308" s="710"/>
      <c r="J1308" s="711"/>
    </row>
    <row r="1309" spans="8:10" x14ac:dyDescent="0.2">
      <c r="H1309" s="710"/>
      <c r="I1309" s="710"/>
      <c r="J1309" s="711"/>
    </row>
    <row r="1310" spans="8:10" x14ac:dyDescent="0.2">
      <c r="H1310" s="710"/>
      <c r="I1310" s="710"/>
      <c r="J1310" s="711"/>
    </row>
    <row r="1311" spans="8:10" x14ac:dyDescent="0.2">
      <c r="H1311" s="710"/>
      <c r="I1311" s="710"/>
      <c r="J1311" s="711"/>
    </row>
    <row r="1312" spans="8:10" x14ac:dyDescent="0.2">
      <c r="H1312" s="710"/>
      <c r="I1312" s="710"/>
      <c r="J1312" s="711"/>
    </row>
    <row r="1313" spans="8:10" x14ac:dyDescent="0.2">
      <c r="H1313" s="710"/>
      <c r="I1313" s="710"/>
      <c r="J1313" s="711"/>
    </row>
    <row r="1314" spans="8:10" x14ac:dyDescent="0.2">
      <c r="H1314" s="710"/>
      <c r="I1314" s="710"/>
      <c r="J1314" s="711"/>
    </row>
    <row r="1315" spans="8:10" x14ac:dyDescent="0.2">
      <c r="H1315" s="710"/>
      <c r="I1315" s="710"/>
      <c r="J1315" s="711"/>
    </row>
    <row r="1316" spans="8:10" x14ac:dyDescent="0.2">
      <c r="H1316" s="710"/>
      <c r="I1316" s="710"/>
      <c r="J1316" s="711"/>
    </row>
    <row r="1317" spans="8:10" x14ac:dyDescent="0.2">
      <c r="H1317" s="710"/>
      <c r="I1317" s="710"/>
      <c r="J1317" s="711"/>
    </row>
    <row r="1318" spans="8:10" x14ac:dyDescent="0.2">
      <c r="H1318" s="710"/>
      <c r="I1318" s="710"/>
      <c r="J1318" s="711"/>
    </row>
    <row r="1319" spans="8:10" x14ac:dyDescent="0.2">
      <c r="H1319" s="710"/>
      <c r="I1319" s="710"/>
      <c r="J1319" s="711"/>
    </row>
    <row r="1320" spans="8:10" x14ac:dyDescent="0.2">
      <c r="H1320" s="710"/>
      <c r="I1320" s="710"/>
      <c r="J1320" s="711"/>
    </row>
    <row r="1321" spans="8:10" x14ac:dyDescent="0.2">
      <c r="H1321" s="710"/>
      <c r="I1321" s="710"/>
      <c r="J1321" s="711"/>
    </row>
    <row r="1322" spans="8:10" x14ac:dyDescent="0.2">
      <c r="H1322" s="710"/>
      <c r="I1322" s="710"/>
      <c r="J1322" s="711"/>
    </row>
    <row r="1323" spans="8:10" x14ac:dyDescent="0.2">
      <c r="H1323" s="710"/>
      <c r="I1323" s="710"/>
      <c r="J1323" s="711"/>
    </row>
    <row r="1324" spans="8:10" x14ac:dyDescent="0.2">
      <c r="H1324" s="710"/>
      <c r="I1324" s="710"/>
      <c r="J1324" s="711"/>
    </row>
    <row r="1325" spans="8:10" x14ac:dyDescent="0.2">
      <c r="H1325" s="710"/>
      <c r="I1325" s="710"/>
      <c r="J1325" s="711"/>
    </row>
    <row r="1326" spans="8:10" x14ac:dyDescent="0.2">
      <c r="H1326" s="710"/>
      <c r="I1326" s="710"/>
      <c r="J1326" s="711"/>
    </row>
    <row r="1327" spans="8:10" x14ac:dyDescent="0.2">
      <c r="H1327" s="710"/>
      <c r="I1327" s="710"/>
      <c r="J1327" s="711"/>
    </row>
    <row r="1328" spans="8:10" x14ac:dyDescent="0.2">
      <c r="H1328" s="710"/>
      <c r="I1328" s="710"/>
      <c r="J1328" s="711"/>
    </row>
    <row r="1329" spans="8:10" x14ac:dyDescent="0.2">
      <c r="H1329" s="710"/>
      <c r="I1329" s="710"/>
      <c r="J1329" s="711"/>
    </row>
    <row r="1330" spans="8:10" x14ac:dyDescent="0.2">
      <c r="H1330" s="710"/>
      <c r="I1330" s="710"/>
      <c r="J1330" s="711"/>
    </row>
    <row r="1331" spans="8:10" x14ac:dyDescent="0.2">
      <c r="H1331" s="710"/>
      <c r="I1331" s="710"/>
      <c r="J1331" s="711"/>
    </row>
    <row r="1332" spans="8:10" x14ac:dyDescent="0.2">
      <c r="H1332" s="710"/>
      <c r="I1332" s="710"/>
      <c r="J1332" s="711"/>
    </row>
    <row r="1333" spans="8:10" x14ac:dyDescent="0.2">
      <c r="H1333" s="710"/>
      <c r="I1333" s="710"/>
      <c r="J1333" s="711"/>
    </row>
    <row r="1334" spans="8:10" x14ac:dyDescent="0.2">
      <c r="H1334" s="710"/>
      <c r="I1334" s="710"/>
      <c r="J1334" s="711"/>
    </row>
    <row r="1335" spans="8:10" x14ac:dyDescent="0.2">
      <c r="H1335" s="710"/>
      <c r="I1335" s="710"/>
      <c r="J1335" s="711"/>
    </row>
    <row r="1336" spans="8:10" x14ac:dyDescent="0.2">
      <c r="H1336" s="710"/>
      <c r="I1336" s="710"/>
      <c r="J1336" s="711"/>
    </row>
    <row r="1337" spans="8:10" x14ac:dyDescent="0.2">
      <c r="H1337" s="710"/>
      <c r="I1337" s="710"/>
      <c r="J1337" s="711"/>
    </row>
    <row r="1338" spans="8:10" x14ac:dyDescent="0.2">
      <c r="H1338" s="710"/>
      <c r="I1338" s="710"/>
      <c r="J1338" s="711"/>
    </row>
    <row r="1339" spans="8:10" x14ac:dyDescent="0.2">
      <c r="H1339" s="710"/>
      <c r="I1339" s="710"/>
      <c r="J1339" s="711"/>
    </row>
    <row r="1340" spans="8:10" x14ac:dyDescent="0.2">
      <c r="H1340" s="710"/>
      <c r="I1340" s="710"/>
      <c r="J1340" s="711"/>
    </row>
    <row r="1341" spans="8:10" x14ac:dyDescent="0.2">
      <c r="H1341" s="710"/>
      <c r="I1341" s="710"/>
      <c r="J1341" s="711"/>
    </row>
    <row r="1342" spans="8:10" x14ac:dyDescent="0.2">
      <c r="H1342" s="710"/>
      <c r="I1342" s="710"/>
      <c r="J1342" s="711"/>
    </row>
    <row r="1343" spans="8:10" x14ac:dyDescent="0.2">
      <c r="H1343" s="710"/>
      <c r="I1343" s="710"/>
      <c r="J1343" s="711"/>
    </row>
    <row r="1344" spans="8:10" x14ac:dyDescent="0.2">
      <c r="H1344" s="710"/>
      <c r="I1344" s="710"/>
      <c r="J1344" s="711"/>
    </row>
    <row r="1345" spans="8:10" x14ac:dyDescent="0.2">
      <c r="H1345" s="710"/>
      <c r="I1345" s="710"/>
      <c r="J1345" s="711"/>
    </row>
    <row r="1346" spans="8:10" x14ac:dyDescent="0.2">
      <c r="H1346" s="710"/>
      <c r="I1346" s="710"/>
      <c r="J1346" s="711"/>
    </row>
    <row r="1347" spans="8:10" x14ac:dyDescent="0.2">
      <c r="H1347" s="710"/>
      <c r="I1347" s="710"/>
      <c r="J1347" s="711"/>
    </row>
    <row r="1348" spans="8:10" x14ac:dyDescent="0.2">
      <c r="H1348" s="710"/>
      <c r="I1348" s="710"/>
      <c r="J1348" s="711"/>
    </row>
    <row r="1349" spans="8:10" x14ac:dyDescent="0.2">
      <c r="H1349" s="710"/>
      <c r="I1349" s="710"/>
      <c r="J1349" s="711"/>
    </row>
    <row r="1350" spans="8:10" x14ac:dyDescent="0.2">
      <c r="H1350" s="710"/>
      <c r="I1350" s="710"/>
      <c r="J1350" s="711"/>
    </row>
    <row r="1351" spans="8:10" x14ac:dyDescent="0.2">
      <c r="H1351" s="710"/>
      <c r="I1351" s="710"/>
      <c r="J1351" s="711"/>
    </row>
    <row r="1352" spans="8:10" x14ac:dyDescent="0.2">
      <c r="H1352" s="710"/>
      <c r="I1352" s="710"/>
      <c r="J1352" s="711"/>
    </row>
    <row r="1353" spans="8:10" x14ac:dyDescent="0.2">
      <c r="H1353" s="710"/>
      <c r="I1353" s="710"/>
      <c r="J1353" s="711"/>
    </row>
    <row r="1354" spans="8:10" x14ac:dyDescent="0.2">
      <c r="H1354" s="710"/>
      <c r="I1354" s="710"/>
      <c r="J1354" s="711"/>
    </row>
    <row r="1355" spans="8:10" x14ac:dyDescent="0.2">
      <c r="H1355" s="710"/>
      <c r="I1355" s="710"/>
      <c r="J1355" s="711"/>
    </row>
    <row r="1356" spans="8:10" x14ac:dyDescent="0.2">
      <c r="H1356" s="710"/>
      <c r="I1356" s="710"/>
      <c r="J1356" s="711"/>
    </row>
    <row r="1357" spans="8:10" x14ac:dyDescent="0.2">
      <c r="H1357" s="710"/>
      <c r="I1357" s="710"/>
      <c r="J1357" s="711"/>
    </row>
    <row r="1358" spans="8:10" x14ac:dyDescent="0.2">
      <c r="H1358" s="710"/>
      <c r="I1358" s="710"/>
      <c r="J1358" s="711"/>
    </row>
    <row r="1359" spans="8:10" x14ac:dyDescent="0.2">
      <c r="H1359" s="710"/>
      <c r="I1359" s="710"/>
      <c r="J1359" s="711"/>
    </row>
    <row r="1360" spans="8:10" x14ac:dyDescent="0.2">
      <c r="H1360" s="710"/>
      <c r="I1360" s="710"/>
      <c r="J1360" s="711"/>
    </row>
    <row r="1361" spans="8:10" x14ac:dyDescent="0.2">
      <c r="H1361" s="710"/>
      <c r="I1361" s="710"/>
      <c r="J1361" s="711"/>
    </row>
    <row r="1362" spans="8:10" x14ac:dyDescent="0.2">
      <c r="H1362" s="710"/>
      <c r="I1362" s="710"/>
      <c r="J1362" s="711"/>
    </row>
    <row r="1363" spans="8:10" x14ac:dyDescent="0.2">
      <c r="H1363" s="710"/>
      <c r="I1363" s="710"/>
      <c r="J1363" s="711"/>
    </row>
    <row r="1364" spans="8:10" x14ac:dyDescent="0.2">
      <c r="H1364" s="710"/>
      <c r="I1364" s="710"/>
      <c r="J1364" s="711"/>
    </row>
    <row r="1365" spans="8:10" x14ac:dyDescent="0.2">
      <c r="H1365" s="710"/>
      <c r="I1365" s="710"/>
      <c r="J1365" s="711"/>
    </row>
    <row r="1366" spans="8:10" x14ac:dyDescent="0.2">
      <c r="H1366" s="710"/>
      <c r="I1366" s="710"/>
      <c r="J1366" s="711"/>
    </row>
    <row r="1367" spans="8:10" x14ac:dyDescent="0.2">
      <c r="H1367" s="710"/>
      <c r="I1367" s="710"/>
      <c r="J1367" s="711"/>
    </row>
    <row r="1368" spans="8:10" x14ac:dyDescent="0.2">
      <c r="H1368" s="710"/>
      <c r="I1368" s="710"/>
      <c r="J1368" s="711"/>
    </row>
    <row r="1369" spans="8:10" x14ac:dyDescent="0.2">
      <c r="H1369" s="710"/>
      <c r="I1369" s="710"/>
      <c r="J1369" s="711"/>
    </row>
    <row r="1370" spans="8:10" x14ac:dyDescent="0.2">
      <c r="H1370" s="710"/>
      <c r="I1370" s="710"/>
      <c r="J1370" s="711"/>
    </row>
    <row r="1371" spans="8:10" x14ac:dyDescent="0.2">
      <c r="H1371" s="710"/>
      <c r="I1371" s="710"/>
      <c r="J1371" s="711"/>
    </row>
    <row r="1372" spans="8:10" x14ac:dyDescent="0.2">
      <c r="H1372" s="710"/>
      <c r="I1372" s="710"/>
      <c r="J1372" s="711"/>
    </row>
    <row r="1373" spans="8:10" x14ac:dyDescent="0.2">
      <c r="H1373" s="710"/>
      <c r="I1373" s="710"/>
      <c r="J1373" s="711"/>
    </row>
    <row r="1374" spans="8:10" x14ac:dyDescent="0.2">
      <c r="H1374" s="710"/>
      <c r="I1374" s="710"/>
      <c r="J1374" s="711"/>
    </row>
    <row r="1375" spans="8:10" x14ac:dyDescent="0.2">
      <c r="H1375" s="710"/>
      <c r="I1375" s="710"/>
      <c r="J1375" s="711"/>
    </row>
    <row r="1376" spans="8:10" x14ac:dyDescent="0.2">
      <c r="H1376" s="710"/>
      <c r="I1376" s="710"/>
      <c r="J1376" s="711"/>
    </row>
    <row r="1377" spans="8:10" x14ac:dyDescent="0.2">
      <c r="H1377" s="710"/>
      <c r="I1377" s="710"/>
      <c r="J1377" s="711"/>
    </row>
    <row r="1378" spans="8:10" x14ac:dyDescent="0.2">
      <c r="H1378" s="710"/>
      <c r="I1378" s="710"/>
      <c r="J1378" s="711"/>
    </row>
    <row r="1379" spans="8:10" x14ac:dyDescent="0.2">
      <c r="H1379" s="710"/>
      <c r="I1379" s="710"/>
      <c r="J1379" s="711"/>
    </row>
    <row r="1380" spans="8:10" x14ac:dyDescent="0.2">
      <c r="H1380" s="710"/>
      <c r="I1380" s="710"/>
      <c r="J1380" s="711"/>
    </row>
    <row r="1381" spans="8:10" x14ac:dyDescent="0.2">
      <c r="H1381" s="710"/>
      <c r="I1381" s="710"/>
      <c r="J1381" s="711"/>
    </row>
    <row r="1382" spans="8:10" x14ac:dyDescent="0.2">
      <c r="H1382" s="710"/>
      <c r="I1382" s="710"/>
      <c r="J1382" s="711"/>
    </row>
    <row r="1383" spans="8:10" x14ac:dyDescent="0.2">
      <c r="H1383" s="710"/>
      <c r="I1383" s="710"/>
      <c r="J1383" s="711"/>
    </row>
    <row r="1384" spans="8:10" x14ac:dyDescent="0.2">
      <c r="H1384" s="710"/>
      <c r="I1384" s="710"/>
      <c r="J1384" s="711"/>
    </row>
    <row r="1385" spans="8:10" x14ac:dyDescent="0.2">
      <c r="H1385" s="710"/>
      <c r="I1385" s="710"/>
      <c r="J1385" s="711"/>
    </row>
    <row r="1386" spans="8:10" x14ac:dyDescent="0.2">
      <c r="H1386" s="710"/>
      <c r="I1386" s="710"/>
      <c r="J1386" s="711"/>
    </row>
    <row r="1387" spans="8:10" x14ac:dyDescent="0.2">
      <c r="H1387" s="710"/>
      <c r="I1387" s="710"/>
      <c r="J1387" s="711"/>
    </row>
    <row r="1388" spans="8:10" x14ac:dyDescent="0.2">
      <c r="H1388" s="710"/>
      <c r="I1388" s="710"/>
      <c r="J1388" s="711"/>
    </row>
    <row r="1389" spans="8:10" x14ac:dyDescent="0.2">
      <c r="H1389" s="710"/>
      <c r="I1389" s="710"/>
      <c r="J1389" s="711"/>
    </row>
    <row r="1390" spans="8:10" x14ac:dyDescent="0.2">
      <c r="H1390" s="710"/>
      <c r="I1390" s="710"/>
      <c r="J1390" s="711"/>
    </row>
    <row r="1391" spans="8:10" x14ac:dyDescent="0.2">
      <c r="H1391" s="710"/>
      <c r="I1391" s="710"/>
      <c r="J1391" s="711"/>
    </row>
    <row r="1392" spans="8:10" x14ac:dyDescent="0.2">
      <c r="H1392" s="710"/>
      <c r="I1392" s="710"/>
      <c r="J1392" s="711"/>
    </row>
    <row r="1393" spans="8:10" x14ac:dyDescent="0.2">
      <c r="H1393" s="710"/>
      <c r="I1393" s="710"/>
      <c r="J1393" s="711"/>
    </row>
    <row r="1394" spans="8:10" x14ac:dyDescent="0.2">
      <c r="H1394" s="710"/>
      <c r="I1394" s="710"/>
      <c r="J1394" s="711"/>
    </row>
    <row r="1395" spans="8:10" x14ac:dyDescent="0.2">
      <c r="H1395" s="710"/>
      <c r="I1395" s="710"/>
      <c r="J1395" s="711"/>
    </row>
    <row r="1396" spans="8:10" x14ac:dyDescent="0.2">
      <c r="H1396" s="710"/>
      <c r="I1396" s="710"/>
      <c r="J1396" s="711"/>
    </row>
    <row r="1397" spans="8:10" x14ac:dyDescent="0.2">
      <c r="H1397" s="710"/>
      <c r="I1397" s="710"/>
      <c r="J1397" s="711"/>
    </row>
    <row r="1398" spans="8:10" x14ac:dyDescent="0.2">
      <c r="H1398" s="710"/>
      <c r="I1398" s="710"/>
      <c r="J1398" s="711"/>
    </row>
    <row r="1399" spans="8:10" x14ac:dyDescent="0.2">
      <c r="H1399" s="710"/>
      <c r="I1399" s="710"/>
      <c r="J1399" s="711"/>
    </row>
    <row r="1400" spans="8:10" x14ac:dyDescent="0.2">
      <c r="H1400" s="710"/>
      <c r="I1400" s="710"/>
      <c r="J1400" s="711"/>
    </row>
    <row r="1401" spans="8:10" x14ac:dyDescent="0.2">
      <c r="H1401" s="710"/>
      <c r="I1401" s="710"/>
      <c r="J1401" s="711"/>
    </row>
    <row r="1402" spans="8:10" x14ac:dyDescent="0.2">
      <c r="H1402" s="710"/>
      <c r="I1402" s="710"/>
      <c r="J1402" s="711"/>
    </row>
    <row r="1403" spans="8:10" x14ac:dyDescent="0.2">
      <c r="H1403" s="710"/>
      <c r="I1403" s="710"/>
      <c r="J1403" s="711"/>
    </row>
    <row r="1404" spans="8:10" x14ac:dyDescent="0.2">
      <c r="H1404" s="710"/>
      <c r="I1404" s="710"/>
      <c r="J1404" s="711"/>
    </row>
    <row r="1405" spans="8:10" x14ac:dyDescent="0.2">
      <c r="H1405" s="710"/>
      <c r="I1405" s="710"/>
      <c r="J1405" s="711"/>
    </row>
    <row r="1406" spans="8:10" x14ac:dyDescent="0.2">
      <c r="H1406" s="710"/>
      <c r="I1406" s="710"/>
      <c r="J1406" s="711"/>
    </row>
    <row r="1407" spans="8:10" x14ac:dyDescent="0.2">
      <c r="H1407" s="710"/>
      <c r="I1407" s="710"/>
      <c r="J1407" s="711"/>
    </row>
    <row r="1408" spans="8:10" x14ac:dyDescent="0.2">
      <c r="H1408" s="710"/>
      <c r="I1408" s="710"/>
      <c r="J1408" s="711"/>
    </row>
    <row r="1409" spans="8:10" x14ac:dyDescent="0.2">
      <c r="H1409" s="710"/>
      <c r="I1409" s="710"/>
      <c r="J1409" s="711"/>
    </row>
    <row r="1410" spans="8:10" x14ac:dyDescent="0.2">
      <c r="H1410" s="710"/>
      <c r="I1410" s="710"/>
      <c r="J1410" s="711"/>
    </row>
    <row r="1411" spans="8:10" x14ac:dyDescent="0.2">
      <c r="H1411" s="710"/>
      <c r="I1411" s="710"/>
      <c r="J1411" s="711"/>
    </row>
    <row r="1412" spans="8:10" x14ac:dyDescent="0.2">
      <c r="H1412" s="710"/>
      <c r="I1412" s="710"/>
      <c r="J1412" s="711"/>
    </row>
    <row r="1413" spans="8:10" x14ac:dyDescent="0.2">
      <c r="H1413" s="710"/>
      <c r="I1413" s="710"/>
      <c r="J1413" s="711"/>
    </row>
    <row r="1414" spans="8:10" x14ac:dyDescent="0.2">
      <c r="H1414" s="710"/>
      <c r="I1414" s="710"/>
      <c r="J1414" s="711"/>
    </row>
    <row r="1415" spans="8:10" x14ac:dyDescent="0.2">
      <c r="H1415" s="710"/>
      <c r="I1415" s="710"/>
      <c r="J1415" s="711"/>
    </row>
    <row r="1416" spans="8:10" x14ac:dyDescent="0.2">
      <c r="H1416" s="710"/>
      <c r="I1416" s="710"/>
      <c r="J1416" s="711"/>
    </row>
    <row r="1417" spans="8:10" x14ac:dyDescent="0.2">
      <c r="H1417" s="710"/>
      <c r="I1417" s="710"/>
      <c r="J1417" s="711"/>
    </row>
    <row r="1418" spans="8:10" x14ac:dyDescent="0.2">
      <c r="H1418" s="710"/>
      <c r="I1418" s="710"/>
      <c r="J1418" s="711"/>
    </row>
    <row r="1419" spans="8:10" x14ac:dyDescent="0.2">
      <c r="H1419" s="710"/>
      <c r="I1419" s="710"/>
      <c r="J1419" s="711"/>
    </row>
    <row r="1420" spans="8:10" x14ac:dyDescent="0.2">
      <c r="H1420" s="710"/>
      <c r="I1420" s="710"/>
      <c r="J1420" s="711"/>
    </row>
    <row r="1421" spans="8:10" x14ac:dyDescent="0.2">
      <c r="H1421" s="710"/>
      <c r="I1421" s="710"/>
      <c r="J1421" s="711"/>
    </row>
    <row r="1422" spans="8:10" x14ac:dyDescent="0.2">
      <c r="H1422" s="710"/>
      <c r="I1422" s="710"/>
      <c r="J1422" s="711"/>
    </row>
    <row r="1423" spans="8:10" x14ac:dyDescent="0.2">
      <c r="H1423" s="710"/>
      <c r="I1423" s="710"/>
      <c r="J1423" s="711"/>
    </row>
    <row r="1424" spans="8:10" x14ac:dyDescent="0.2">
      <c r="H1424" s="710"/>
      <c r="I1424" s="710"/>
      <c r="J1424" s="711"/>
    </row>
    <row r="1425" spans="8:10" x14ac:dyDescent="0.2">
      <c r="H1425" s="710"/>
      <c r="I1425" s="710"/>
      <c r="J1425" s="711"/>
    </row>
    <row r="1426" spans="8:10" x14ac:dyDescent="0.2">
      <c r="H1426" s="710"/>
      <c r="I1426" s="710"/>
      <c r="J1426" s="711"/>
    </row>
    <row r="1427" spans="8:10" x14ac:dyDescent="0.2">
      <c r="H1427" s="710"/>
      <c r="I1427" s="710"/>
      <c r="J1427" s="711"/>
    </row>
    <row r="1428" spans="8:10" x14ac:dyDescent="0.2">
      <c r="H1428" s="710"/>
      <c r="I1428" s="710"/>
      <c r="J1428" s="711"/>
    </row>
    <row r="1429" spans="8:10" x14ac:dyDescent="0.2">
      <c r="H1429" s="710"/>
      <c r="I1429" s="710"/>
      <c r="J1429" s="711"/>
    </row>
    <row r="1430" spans="8:10" x14ac:dyDescent="0.2">
      <c r="H1430" s="710"/>
      <c r="I1430" s="710"/>
      <c r="J1430" s="711"/>
    </row>
    <row r="1431" spans="8:10" x14ac:dyDescent="0.2">
      <c r="H1431" s="710"/>
      <c r="I1431" s="710"/>
      <c r="J1431" s="711"/>
    </row>
    <row r="1432" spans="8:10" x14ac:dyDescent="0.2">
      <c r="H1432" s="710"/>
      <c r="I1432" s="710"/>
      <c r="J1432" s="711"/>
    </row>
    <row r="1433" spans="8:10" x14ac:dyDescent="0.2">
      <c r="H1433" s="710"/>
      <c r="I1433" s="710"/>
      <c r="J1433" s="711"/>
    </row>
    <row r="1434" spans="8:10" x14ac:dyDescent="0.2">
      <c r="H1434" s="710"/>
      <c r="I1434" s="710"/>
      <c r="J1434" s="711"/>
    </row>
    <row r="1435" spans="8:10" x14ac:dyDescent="0.2">
      <c r="H1435" s="710"/>
      <c r="I1435" s="710"/>
      <c r="J1435" s="711"/>
    </row>
    <row r="1436" spans="8:10" x14ac:dyDescent="0.2">
      <c r="H1436" s="710"/>
      <c r="I1436" s="710"/>
      <c r="J1436" s="711"/>
    </row>
    <row r="1437" spans="8:10" x14ac:dyDescent="0.2">
      <c r="H1437" s="710"/>
      <c r="I1437" s="710"/>
      <c r="J1437" s="711"/>
    </row>
    <row r="1438" spans="8:10" x14ac:dyDescent="0.2">
      <c r="H1438" s="710"/>
      <c r="I1438" s="710"/>
      <c r="J1438" s="711"/>
    </row>
    <row r="1439" spans="8:10" x14ac:dyDescent="0.2">
      <c r="H1439" s="710"/>
      <c r="I1439" s="710"/>
      <c r="J1439" s="711"/>
    </row>
    <row r="1440" spans="8:10" x14ac:dyDescent="0.2">
      <c r="H1440" s="710"/>
      <c r="I1440" s="710"/>
      <c r="J1440" s="711"/>
    </row>
    <row r="1441" spans="8:10" x14ac:dyDescent="0.2">
      <c r="H1441" s="710"/>
      <c r="I1441" s="710"/>
      <c r="J1441" s="711"/>
    </row>
    <row r="1442" spans="8:10" x14ac:dyDescent="0.2">
      <c r="H1442" s="710"/>
      <c r="I1442" s="710"/>
      <c r="J1442" s="711"/>
    </row>
    <row r="1443" spans="8:10" x14ac:dyDescent="0.2">
      <c r="H1443" s="710"/>
      <c r="I1443" s="710"/>
      <c r="J1443" s="711"/>
    </row>
    <row r="1444" spans="8:10" x14ac:dyDescent="0.2">
      <c r="H1444" s="710"/>
      <c r="I1444" s="710"/>
      <c r="J1444" s="711"/>
    </row>
    <row r="1445" spans="8:10" x14ac:dyDescent="0.2">
      <c r="H1445" s="710"/>
      <c r="I1445" s="710"/>
      <c r="J1445" s="711"/>
    </row>
    <row r="1446" spans="8:10" x14ac:dyDescent="0.2">
      <c r="H1446" s="710"/>
      <c r="I1446" s="710"/>
      <c r="J1446" s="711"/>
    </row>
    <row r="1447" spans="8:10" x14ac:dyDescent="0.2">
      <c r="H1447" s="710"/>
      <c r="I1447" s="710"/>
      <c r="J1447" s="711"/>
    </row>
    <row r="1448" spans="8:10" x14ac:dyDescent="0.2">
      <c r="H1448" s="710"/>
      <c r="I1448" s="710"/>
      <c r="J1448" s="711"/>
    </row>
    <row r="1449" spans="8:10" x14ac:dyDescent="0.2">
      <c r="H1449" s="710"/>
      <c r="I1449" s="710"/>
      <c r="J1449" s="711"/>
    </row>
    <row r="1450" spans="8:10" x14ac:dyDescent="0.2">
      <c r="H1450" s="710"/>
      <c r="I1450" s="710"/>
      <c r="J1450" s="711"/>
    </row>
    <row r="1451" spans="8:10" x14ac:dyDescent="0.2">
      <c r="H1451" s="710"/>
      <c r="I1451" s="710"/>
      <c r="J1451" s="711"/>
    </row>
    <row r="1452" spans="8:10" x14ac:dyDescent="0.2">
      <c r="H1452" s="710"/>
      <c r="I1452" s="710"/>
      <c r="J1452" s="711"/>
    </row>
    <row r="1453" spans="8:10" x14ac:dyDescent="0.2">
      <c r="H1453" s="710"/>
      <c r="I1453" s="710"/>
      <c r="J1453" s="711"/>
    </row>
    <row r="1454" spans="8:10" x14ac:dyDescent="0.2">
      <c r="H1454" s="710"/>
      <c r="I1454" s="710"/>
      <c r="J1454" s="711"/>
    </row>
    <row r="1455" spans="8:10" x14ac:dyDescent="0.2">
      <c r="H1455" s="710"/>
      <c r="I1455" s="710"/>
      <c r="J1455" s="711"/>
    </row>
    <row r="1456" spans="8:10" x14ac:dyDescent="0.2">
      <c r="H1456" s="710"/>
      <c r="I1456" s="710"/>
      <c r="J1456" s="711"/>
    </row>
    <row r="1457" spans="8:10" x14ac:dyDescent="0.2">
      <c r="H1457" s="710"/>
      <c r="I1457" s="710"/>
      <c r="J1457" s="711"/>
    </row>
    <row r="1458" spans="8:10" x14ac:dyDescent="0.2">
      <c r="H1458" s="710"/>
      <c r="I1458" s="710"/>
      <c r="J1458" s="711"/>
    </row>
    <row r="1459" spans="8:10" x14ac:dyDescent="0.2">
      <c r="H1459" s="710"/>
      <c r="I1459" s="710"/>
      <c r="J1459" s="711"/>
    </row>
    <row r="1460" spans="8:10" x14ac:dyDescent="0.2">
      <c r="H1460" s="710"/>
      <c r="I1460" s="710"/>
      <c r="J1460" s="711"/>
    </row>
    <row r="1461" spans="8:10" x14ac:dyDescent="0.2">
      <c r="H1461" s="710"/>
      <c r="I1461" s="710"/>
      <c r="J1461" s="711"/>
    </row>
    <row r="1462" spans="8:10" x14ac:dyDescent="0.2">
      <c r="H1462" s="710"/>
      <c r="I1462" s="710"/>
      <c r="J1462" s="711"/>
    </row>
    <row r="1463" spans="8:10" x14ac:dyDescent="0.2">
      <c r="H1463" s="710"/>
      <c r="I1463" s="710"/>
      <c r="J1463" s="711"/>
    </row>
    <row r="1464" spans="8:10" x14ac:dyDescent="0.2">
      <c r="H1464" s="710"/>
      <c r="I1464" s="710"/>
      <c r="J1464" s="711"/>
    </row>
    <row r="1465" spans="8:10" x14ac:dyDescent="0.2">
      <c r="H1465" s="710"/>
      <c r="I1465" s="710"/>
      <c r="J1465" s="711"/>
    </row>
    <row r="1466" spans="8:10" x14ac:dyDescent="0.2">
      <c r="H1466" s="710"/>
      <c r="I1466" s="710"/>
      <c r="J1466" s="711"/>
    </row>
    <row r="1467" spans="8:10" x14ac:dyDescent="0.2">
      <c r="H1467" s="710"/>
      <c r="I1467" s="710"/>
      <c r="J1467" s="711"/>
    </row>
    <row r="1468" spans="8:10" x14ac:dyDescent="0.2">
      <c r="H1468" s="710"/>
      <c r="I1468" s="710"/>
      <c r="J1468" s="711"/>
    </row>
    <row r="1469" spans="8:10" x14ac:dyDescent="0.2">
      <c r="H1469" s="710"/>
      <c r="I1469" s="710"/>
      <c r="J1469" s="711"/>
    </row>
    <row r="1470" spans="8:10" x14ac:dyDescent="0.2">
      <c r="H1470" s="710"/>
      <c r="I1470" s="710"/>
      <c r="J1470" s="711"/>
    </row>
    <row r="1471" spans="8:10" x14ac:dyDescent="0.2">
      <c r="H1471" s="710"/>
      <c r="I1471" s="710"/>
      <c r="J1471" s="711"/>
    </row>
    <row r="1472" spans="8:10" x14ac:dyDescent="0.2">
      <c r="H1472" s="710"/>
      <c r="I1472" s="710"/>
      <c r="J1472" s="711"/>
    </row>
    <row r="1473" spans="8:10" x14ac:dyDescent="0.2">
      <c r="H1473" s="710"/>
      <c r="I1473" s="710"/>
      <c r="J1473" s="711"/>
    </row>
    <row r="1474" spans="8:10" x14ac:dyDescent="0.2">
      <c r="H1474" s="710"/>
      <c r="I1474" s="710"/>
      <c r="J1474" s="711"/>
    </row>
    <row r="1475" spans="8:10" x14ac:dyDescent="0.2">
      <c r="H1475" s="710"/>
      <c r="I1475" s="710"/>
      <c r="J1475" s="711"/>
    </row>
    <row r="1476" spans="8:10" x14ac:dyDescent="0.2">
      <c r="H1476" s="710"/>
      <c r="I1476" s="710"/>
      <c r="J1476" s="711"/>
    </row>
    <row r="1477" spans="8:10" x14ac:dyDescent="0.2">
      <c r="H1477" s="710"/>
      <c r="I1477" s="710"/>
      <c r="J1477" s="711"/>
    </row>
    <row r="1478" spans="8:10" x14ac:dyDescent="0.2">
      <c r="H1478" s="710"/>
      <c r="I1478" s="710"/>
      <c r="J1478" s="711"/>
    </row>
    <row r="1479" spans="8:10" x14ac:dyDescent="0.2">
      <c r="H1479" s="710"/>
      <c r="I1479" s="710"/>
      <c r="J1479" s="711"/>
    </row>
    <row r="1480" spans="8:10" x14ac:dyDescent="0.2">
      <c r="H1480" s="710"/>
      <c r="I1480" s="710"/>
      <c r="J1480" s="711"/>
    </row>
    <row r="1481" spans="8:10" x14ac:dyDescent="0.2">
      <c r="H1481" s="710"/>
      <c r="I1481" s="710"/>
      <c r="J1481" s="711"/>
    </row>
    <row r="1482" spans="8:10" x14ac:dyDescent="0.2">
      <c r="H1482" s="710"/>
      <c r="I1482" s="710"/>
      <c r="J1482" s="711"/>
    </row>
    <row r="1483" spans="8:10" x14ac:dyDescent="0.2">
      <c r="H1483" s="710"/>
      <c r="I1483" s="710"/>
      <c r="J1483" s="711"/>
    </row>
    <row r="1484" spans="8:10" x14ac:dyDescent="0.2">
      <c r="H1484" s="710"/>
      <c r="I1484" s="710"/>
      <c r="J1484" s="711"/>
    </row>
    <row r="1485" spans="8:10" x14ac:dyDescent="0.2">
      <c r="H1485" s="710"/>
      <c r="I1485" s="710"/>
      <c r="J1485" s="711"/>
    </row>
    <row r="1486" spans="8:10" x14ac:dyDescent="0.2">
      <c r="H1486" s="710"/>
      <c r="I1486" s="710"/>
      <c r="J1486" s="711"/>
    </row>
    <row r="1487" spans="8:10" x14ac:dyDescent="0.2">
      <c r="H1487" s="710"/>
      <c r="I1487" s="710"/>
      <c r="J1487" s="711"/>
    </row>
    <row r="1488" spans="8:10" x14ac:dyDescent="0.2">
      <c r="H1488" s="710"/>
      <c r="I1488" s="710"/>
      <c r="J1488" s="711"/>
    </row>
    <row r="1489" spans="8:10" x14ac:dyDescent="0.2">
      <c r="H1489" s="710"/>
      <c r="I1489" s="710"/>
      <c r="J1489" s="711"/>
    </row>
    <row r="1490" spans="8:10" x14ac:dyDescent="0.2">
      <c r="H1490" s="710"/>
      <c r="I1490" s="710"/>
      <c r="J1490" s="711"/>
    </row>
    <row r="1491" spans="8:10" x14ac:dyDescent="0.2">
      <c r="H1491" s="710"/>
      <c r="I1491" s="710"/>
      <c r="J1491" s="711"/>
    </row>
    <row r="1492" spans="8:10" x14ac:dyDescent="0.2">
      <c r="H1492" s="710"/>
      <c r="I1492" s="710"/>
      <c r="J1492" s="711"/>
    </row>
    <row r="1493" spans="8:10" x14ac:dyDescent="0.2">
      <c r="H1493" s="710"/>
      <c r="I1493" s="710"/>
      <c r="J1493" s="711"/>
    </row>
    <row r="1494" spans="8:10" x14ac:dyDescent="0.2">
      <c r="H1494" s="710"/>
      <c r="I1494" s="710"/>
      <c r="J1494" s="711"/>
    </row>
    <row r="1495" spans="8:10" x14ac:dyDescent="0.2">
      <c r="H1495" s="710"/>
      <c r="I1495" s="710"/>
      <c r="J1495" s="711"/>
    </row>
    <row r="1496" spans="8:10" x14ac:dyDescent="0.2">
      <c r="H1496" s="710"/>
      <c r="I1496" s="710"/>
      <c r="J1496" s="711"/>
    </row>
    <row r="1497" spans="8:10" x14ac:dyDescent="0.2">
      <c r="H1497" s="710"/>
      <c r="I1497" s="710"/>
      <c r="J1497" s="711"/>
    </row>
    <row r="1498" spans="8:10" x14ac:dyDescent="0.2">
      <c r="H1498" s="710"/>
      <c r="I1498" s="710"/>
      <c r="J1498" s="711"/>
    </row>
    <row r="1499" spans="8:10" x14ac:dyDescent="0.2">
      <c r="H1499" s="710"/>
      <c r="I1499" s="710"/>
      <c r="J1499" s="711"/>
    </row>
    <row r="1500" spans="8:10" x14ac:dyDescent="0.2">
      <c r="H1500" s="710"/>
      <c r="I1500" s="710"/>
      <c r="J1500" s="711"/>
    </row>
    <row r="1501" spans="8:10" x14ac:dyDescent="0.2">
      <c r="H1501" s="710"/>
      <c r="I1501" s="710"/>
      <c r="J1501" s="711"/>
    </row>
    <row r="1502" spans="8:10" x14ac:dyDescent="0.2">
      <c r="H1502" s="710"/>
      <c r="I1502" s="710"/>
      <c r="J1502" s="711"/>
    </row>
    <row r="1503" spans="8:10" x14ac:dyDescent="0.2">
      <c r="H1503" s="710"/>
      <c r="I1503" s="710"/>
      <c r="J1503" s="711"/>
    </row>
    <row r="1504" spans="8:10" x14ac:dyDescent="0.2">
      <c r="H1504" s="710"/>
      <c r="I1504" s="710"/>
      <c r="J1504" s="711"/>
    </row>
    <row r="1505" spans="8:10" x14ac:dyDescent="0.2">
      <c r="H1505" s="710"/>
      <c r="I1505" s="710"/>
      <c r="J1505" s="711"/>
    </row>
    <row r="1506" spans="8:10" x14ac:dyDescent="0.2">
      <c r="H1506" s="710"/>
      <c r="I1506" s="710"/>
      <c r="J1506" s="711"/>
    </row>
    <row r="1507" spans="8:10" x14ac:dyDescent="0.2">
      <c r="H1507" s="710"/>
      <c r="I1507" s="710"/>
      <c r="J1507" s="711"/>
    </row>
    <row r="1508" spans="8:10" x14ac:dyDescent="0.2">
      <c r="H1508" s="710"/>
      <c r="I1508" s="710"/>
      <c r="J1508" s="711"/>
    </row>
    <row r="1509" spans="8:10" x14ac:dyDescent="0.2">
      <c r="H1509" s="710"/>
      <c r="I1509" s="710"/>
      <c r="J1509" s="711"/>
    </row>
    <row r="1510" spans="8:10" x14ac:dyDescent="0.2">
      <c r="H1510" s="710"/>
      <c r="I1510" s="710"/>
      <c r="J1510" s="711"/>
    </row>
    <row r="1511" spans="8:10" x14ac:dyDescent="0.2">
      <c r="H1511" s="710"/>
      <c r="I1511" s="710"/>
      <c r="J1511" s="711"/>
    </row>
    <row r="1512" spans="8:10" x14ac:dyDescent="0.2">
      <c r="H1512" s="710"/>
      <c r="I1512" s="710"/>
      <c r="J1512" s="711"/>
    </row>
    <row r="1513" spans="8:10" x14ac:dyDescent="0.2">
      <c r="H1513" s="710"/>
      <c r="I1513" s="710"/>
      <c r="J1513" s="711"/>
    </row>
    <row r="1514" spans="8:10" x14ac:dyDescent="0.2">
      <c r="H1514" s="710"/>
      <c r="I1514" s="710"/>
      <c r="J1514" s="711"/>
    </row>
    <row r="1515" spans="8:10" x14ac:dyDescent="0.2">
      <c r="H1515" s="710"/>
      <c r="I1515" s="710"/>
      <c r="J1515" s="711"/>
    </row>
    <row r="1516" spans="8:10" x14ac:dyDescent="0.2">
      <c r="H1516" s="710"/>
      <c r="I1516" s="710"/>
      <c r="J1516" s="711"/>
    </row>
    <row r="1517" spans="8:10" x14ac:dyDescent="0.2">
      <c r="H1517" s="710"/>
      <c r="I1517" s="710"/>
      <c r="J1517" s="711"/>
    </row>
    <row r="1518" spans="8:10" x14ac:dyDescent="0.2">
      <c r="H1518" s="710"/>
      <c r="I1518" s="710"/>
      <c r="J1518" s="711"/>
    </row>
    <row r="1519" spans="8:10" x14ac:dyDescent="0.2">
      <c r="H1519" s="710"/>
      <c r="I1519" s="710"/>
      <c r="J1519" s="711"/>
    </row>
    <row r="1520" spans="8:10" x14ac:dyDescent="0.2">
      <c r="H1520" s="710"/>
      <c r="I1520" s="710"/>
      <c r="J1520" s="711"/>
    </row>
    <row r="1521" spans="8:10" x14ac:dyDescent="0.2">
      <c r="H1521" s="710"/>
      <c r="I1521" s="710"/>
      <c r="J1521" s="711"/>
    </row>
    <row r="1522" spans="8:10" x14ac:dyDescent="0.2">
      <c r="H1522" s="710"/>
      <c r="I1522" s="710"/>
      <c r="J1522" s="711"/>
    </row>
    <row r="1523" spans="8:10" x14ac:dyDescent="0.2">
      <c r="H1523" s="710"/>
      <c r="I1523" s="710"/>
      <c r="J1523" s="711"/>
    </row>
    <row r="1524" spans="8:10" x14ac:dyDescent="0.2">
      <c r="H1524" s="710"/>
      <c r="I1524" s="710"/>
      <c r="J1524" s="711"/>
    </row>
    <row r="1525" spans="8:10" x14ac:dyDescent="0.2">
      <c r="H1525" s="710"/>
      <c r="I1525" s="710"/>
      <c r="J1525" s="711"/>
    </row>
    <row r="1526" spans="8:10" x14ac:dyDescent="0.2">
      <c r="H1526" s="710"/>
      <c r="I1526" s="710"/>
      <c r="J1526" s="711"/>
    </row>
    <row r="1527" spans="8:10" x14ac:dyDescent="0.2">
      <c r="H1527" s="710"/>
      <c r="I1527" s="710"/>
      <c r="J1527" s="711"/>
    </row>
    <row r="1528" spans="8:10" x14ac:dyDescent="0.2">
      <c r="H1528" s="710"/>
      <c r="I1528" s="710"/>
      <c r="J1528" s="711"/>
    </row>
    <row r="1529" spans="8:10" x14ac:dyDescent="0.2">
      <c r="H1529" s="710"/>
      <c r="I1529" s="710"/>
      <c r="J1529" s="711"/>
    </row>
    <row r="1530" spans="8:10" x14ac:dyDescent="0.2">
      <c r="H1530" s="710"/>
      <c r="I1530" s="710"/>
      <c r="J1530" s="711"/>
    </row>
    <row r="1531" spans="8:10" x14ac:dyDescent="0.2">
      <c r="H1531" s="710"/>
      <c r="I1531" s="710"/>
      <c r="J1531" s="711"/>
    </row>
    <row r="1532" spans="8:10" x14ac:dyDescent="0.2">
      <c r="H1532" s="710"/>
      <c r="I1532" s="710"/>
      <c r="J1532" s="711"/>
    </row>
    <row r="1533" spans="8:10" x14ac:dyDescent="0.2">
      <c r="H1533" s="710"/>
      <c r="I1533" s="710"/>
      <c r="J1533" s="711"/>
    </row>
    <row r="1534" spans="8:10" x14ac:dyDescent="0.2">
      <c r="H1534" s="710"/>
      <c r="I1534" s="710"/>
      <c r="J1534" s="711"/>
    </row>
    <row r="1535" spans="8:10" x14ac:dyDescent="0.2">
      <c r="H1535" s="710"/>
      <c r="I1535" s="710"/>
      <c r="J1535" s="711"/>
    </row>
    <row r="1536" spans="8:10" x14ac:dyDescent="0.2">
      <c r="H1536" s="710"/>
      <c r="I1536" s="710"/>
      <c r="J1536" s="711"/>
    </row>
    <row r="1537" spans="8:10" x14ac:dyDescent="0.2">
      <c r="H1537" s="710"/>
      <c r="I1537" s="710"/>
      <c r="J1537" s="711"/>
    </row>
    <row r="1538" spans="8:10" x14ac:dyDescent="0.2">
      <c r="H1538" s="710"/>
      <c r="I1538" s="710"/>
      <c r="J1538" s="711"/>
    </row>
    <row r="1539" spans="8:10" x14ac:dyDescent="0.2">
      <c r="H1539" s="710"/>
      <c r="I1539" s="710"/>
      <c r="J1539" s="711"/>
    </row>
    <row r="1540" spans="8:10" x14ac:dyDescent="0.2">
      <c r="H1540" s="710"/>
      <c r="I1540" s="710"/>
      <c r="J1540" s="711"/>
    </row>
    <row r="1541" spans="8:10" x14ac:dyDescent="0.2">
      <c r="H1541" s="710"/>
      <c r="I1541" s="710"/>
      <c r="J1541" s="711"/>
    </row>
    <row r="1542" spans="8:10" x14ac:dyDescent="0.2">
      <c r="H1542" s="710"/>
      <c r="I1542" s="710"/>
      <c r="J1542" s="711"/>
    </row>
    <row r="1543" spans="8:10" x14ac:dyDescent="0.2">
      <c r="H1543" s="710"/>
      <c r="I1543" s="710"/>
      <c r="J1543" s="711"/>
    </row>
    <row r="1544" spans="8:10" x14ac:dyDescent="0.2">
      <c r="H1544" s="710"/>
      <c r="I1544" s="710"/>
      <c r="J1544" s="711"/>
    </row>
    <row r="1545" spans="8:10" x14ac:dyDescent="0.2">
      <c r="H1545" s="710"/>
      <c r="I1545" s="710"/>
      <c r="J1545" s="711"/>
    </row>
    <row r="1546" spans="8:10" x14ac:dyDescent="0.2">
      <c r="H1546" s="710"/>
      <c r="I1546" s="710"/>
      <c r="J1546" s="711"/>
    </row>
    <row r="1547" spans="8:10" x14ac:dyDescent="0.2">
      <c r="H1547" s="710"/>
      <c r="I1547" s="710"/>
      <c r="J1547" s="711"/>
    </row>
    <row r="1548" spans="8:10" x14ac:dyDescent="0.2">
      <c r="H1548" s="710"/>
      <c r="I1548" s="710"/>
      <c r="J1548" s="711"/>
    </row>
    <row r="1549" spans="8:10" x14ac:dyDescent="0.2">
      <c r="H1549" s="710"/>
      <c r="I1549" s="710"/>
      <c r="J1549" s="711"/>
    </row>
    <row r="1550" spans="8:10" x14ac:dyDescent="0.2">
      <c r="H1550" s="710"/>
      <c r="I1550" s="710"/>
      <c r="J1550" s="711"/>
    </row>
    <row r="1551" spans="8:10" x14ac:dyDescent="0.2">
      <c r="H1551" s="710"/>
      <c r="I1551" s="710"/>
      <c r="J1551" s="711"/>
    </row>
    <row r="1552" spans="8:10" x14ac:dyDescent="0.2">
      <c r="H1552" s="710"/>
      <c r="I1552" s="710"/>
      <c r="J1552" s="711"/>
    </row>
    <row r="1553" spans="8:10" x14ac:dyDescent="0.2">
      <c r="H1553" s="710"/>
      <c r="I1553" s="710"/>
      <c r="J1553" s="711"/>
    </row>
    <row r="1554" spans="8:10" x14ac:dyDescent="0.2">
      <c r="H1554" s="710"/>
      <c r="I1554" s="710"/>
      <c r="J1554" s="711"/>
    </row>
    <row r="1555" spans="8:10" x14ac:dyDescent="0.2">
      <c r="H1555" s="710"/>
      <c r="I1555" s="710"/>
      <c r="J1555" s="711"/>
    </row>
    <row r="1556" spans="8:10" x14ac:dyDescent="0.2">
      <c r="H1556" s="710"/>
      <c r="I1556" s="710"/>
      <c r="J1556" s="711"/>
    </row>
    <row r="1557" spans="8:10" x14ac:dyDescent="0.2">
      <c r="H1557" s="710"/>
      <c r="I1557" s="710"/>
      <c r="J1557" s="711"/>
    </row>
    <row r="1558" spans="8:10" x14ac:dyDescent="0.2">
      <c r="H1558" s="710"/>
      <c r="I1558" s="710"/>
      <c r="J1558" s="711"/>
    </row>
    <row r="1559" spans="8:10" x14ac:dyDescent="0.2">
      <c r="H1559" s="710"/>
      <c r="I1559" s="710"/>
      <c r="J1559" s="711"/>
    </row>
    <row r="1560" spans="8:10" x14ac:dyDescent="0.2">
      <c r="H1560" s="710"/>
      <c r="I1560" s="710"/>
      <c r="J1560" s="711"/>
    </row>
    <row r="1561" spans="8:10" x14ac:dyDescent="0.2">
      <c r="H1561" s="710"/>
      <c r="I1561" s="710"/>
      <c r="J1561" s="711"/>
    </row>
    <row r="1562" spans="8:10" x14ac:dyDescent="0.2">
      <c r="H1562" s="710"/>
      <c r="I1562" s="710"/>
      <c r="J1562" s="711"/>
    </row>
    <row r="1563" spans="8:10" x14ac:dyDescent="0.2">
      <c r="H1563" s="710"/>
      <c r="I1563" s="710"/>
      <c r="J1563" s="711"/>
    </row>
    <row r="1564" spans="8:10" x14ac:dyDescent="0.2">
      <c r="H1564" s="710"/>
      <c r="I1564" s="710"/>
      <c r="J1564" s="711"/>
    </row>
    <row r="1565" spans="8:10" x14ac:dyDescent="0.2">
      <c r="H1565" s="710"/>
      <c r="I1565" s="710"/>
      <c r="J1565" s="711"/>
    </row>
    <row r="1566" spans="8:10" x14ac:dyDescent="0.2">
      <c r="H1566" s="710"/>
      <c r="I1566" s="710"/>
      <c r="J1566" s="711"/>
    </row>
    <row r="1567" spans="8:10" x14ac:dyDescent="0.2">
      <c r="H1567" s="710"/>
      <c r="I1567" s="710"/>
      <c r="J1567" s="711"/>
    </row>
    <row r="1568" spans="8:10" x14ac:dyDescent="0.2">
      <c r="H1568" s="710"/>
      <c r="I1568" s="710"/>
      <c r="J1568" s="711"/>
    </row>
    <row r="1569" spans="8:10" x14ac:dyDescent="0.2">
      <c r="H1569" s="710"/>
      <c r="I1569" s="710"/>
      <c r="J1569" s="711"/>
    </row>
    <row r="1570" spans="8:10" x14ac:dyDescent="0.2">
      <c r="H1570" s="710"/>
      <c r="I1570" s="710"/>
      <c r="J1570" s="711"/>
    </row>
    <row r="1571" spans="8:10" x14ac:dyDescent="0.2">
      <c r="H1571" s="710"/>
      <c r="I1571" s="710"/>
      <c r="J1571" s="711"/>
    </row>
    <row r="1572" spans="8:10" x14ac:dyDescent="0.2">
      <c r="H1572" s="710"/>
      <c r="I1572" s="710"/>
      <c r="J1572" s="711"/>
    </row>
    <row r="1573" spans="8:10" x14ac:dyDescent="0.2">
      <c r="H1573" s="710"/>
      <c r="I1573" s="710"/>
      <c r="J1573" s="711"/>
    </row>
    <row r="1574" spans="8:10" x14ac:dyDescent="0.2">
      <c r="H1574" s="710"/>
      <c r="I1574" s="710"/>
      <c r="J1574" s="711"/>
    </row>
    <row r="1575" spans="8:10" x14ac:dyDescent="0.2">
      <c r="H1575" s="710"/>
      <c r="I1575" s="710"/>
      <c r="J1575" s="711"/>
    </row>
    <row r="1576" spans="8:10" x14ac:dyDescent="0.2">
      <c r="H1576" s="710"/>
      <c r="I1576" s="710"/>
      <c r="J1576" s="711"/>
    </row>
    <row r="1577" spans="8:10" x14ac:dyDescent="0.2">
      <c r="H1577" s="710"/>
      <c r="I1577" s="710"/>
      <c r="J1577" s="711"/>
    </row>
    <row r="1578" spans="8:10" x14ac:dyDescent="0.2">
      <c r="H1578" s="710"/>
      <c r="I1578" s="710"/>
      <c r="J1578" s="711"/>
    </row>
    <row r="1579" spans="8:10" x14ac:dyDescent="0.2">
      <c r="H1579" s="710"/>
      <c r="I1579" s="710"/>
      <c r="J1579" s="711"/>
    </row>
    <row r="1580" spans="8:10" x14ac:dyDescent="0.2">
      <c r="H1580" s="710"/>
      <c r="I1580" s="710"/>
      <c r="J1580" s="711"/>
    </row>
    <row r="1581" spans="8:10" x14ac:dyDescent="0.2">
      <c r="H1581" s="710"/>
      <c r="I1581" s="710"/>
      <c r="J1581" s="711"/>
    </row>
    <row r="1582" spans="8:10" x14ac:dyDescent="0.2">
      <c r="H1582" s="710"/>
      <c r="I1582" s="710"/>
      <c r="J1582" s="711"/>
    </row>
    <row r="1583" spans="8:10" x14ac:dyDescent="0.2">
      <c r="H1583" s="710"/>
      <c r="I1583" s="710"/>
      <c r="J1583" s="711"/>
    </row>
    <row r="1584" spans="8:10" x14ac:dyDescent="0.2">
      <c r="H1584" s="710"/>
      <c r="I1584" s="710"/>
      <c r="J1584" s="711"/>
    </row>
    <row r="1585" spans="8:10" x14ac:dyDescent="0.2">
      <c r="H1585" s="710"/>
      <c r="I1585" s="710"/>
      <c r="J1585" s="711"/>
    </row>
    <row r="1586" spans="8:10" x14ac:dyDescent="0.2">
      <c r="H1586" s="710"/>
      <c r="I1586" s="710"/>
      <c r="J1586" s="711"/>
    </row>
    <row r="1587" spans="8:10" x14ac:dyDescent="0.2">
      <c r="H1587" s="710"/>
      <c r="I1587" s="710"/>
      <c r="J1587" s="711"/>
    </row>
    <row r="1588" spans="8:10" x14ac:dyDescent="0.2">
      <c r="H1588" s="710"/>
      <c r="I1588" s="710"/>
      <c r="J1588" s="711"/>
    </row>
    <row r="1589" spans="8:10" x14ac:dyDescent="0.2">
      <c r="H1589" s="710"/>
      <c r="I1589" s="710"/>
      <c r="J1589" s="711"/>
    </row>
    <row r="1590" spans="8:10" x14ac:dyDescent="0.2">
      <c r="H1590" s="710"/>
      <c r="I1590" s="710"/>
      <c r="J1590" s="711"/>
    </row>
    <row r="1591" spans="8:10" x14ac:dyDescent="0.2">
      <c r="H1591" s="710"/>
      <c r="I1591" s="710"/>
      <c r="J1591" s="711"/>
    </row>
    <row r="1592" spans="8:10" x14ac:dyDescent="0.2">
      <c r="H1592" s="710"/>
      <c r="I1592" s="710"/>
      <c r="J1592" s="711"/>
    </row>
    <row r="1593" spans="8:10" x14ac:dyDescent="0.2">
      <c r="H1593" s="710"/>
      <c r="I1593" s="710"/>
      <c r="J1593" s="711"/>
    </row>
    <row r="1594" spans="8:10" x14ac:dyDescent="0.2">
      <c r="H1594" s="710"/>
      <c r="I1594" s="710"/>
      <c r="J1594" s="711"/>
    </row>
    <row r="1595" spans="8:10" x14ac:dyDescent="0.2">
      <c r="H1595" s="710"/>
      <c r="I1595" s="710"/>
      <c r="J1595" s="711"/>
    </row>
    <row r="1596" spans="8:10" x14ac:dyDescent="0.2">
      <c r="H1596" s="710"/>
      <c r="I1596" s="710"/>
      <c r="J1596" s="711"/>
    </row>
    <row r="1597" spans="8:10" x14ac:dyDescent="0.2">
      <c r="H1597" s="710"/>
      <c r="I1597" s="710"/>
      <c r="J1597" s="711"/>
    </row>
    <row r="1598" spans="8:10" x14ac:dyDescent="0.2">
      <c r="H1598" s="710"/>
      <c r="I1598" s="710"/>
      <c r="J1598" s="711"/>
    </row>
    <row r="1599" spans="8:10" x14ac:dyDescent="0.2">
      <c r="H1599" s="710"/>
      <c r="I1599" s="710"/>
      <c r="J1599" s="711"/>
    </row>
    <row r="1600" spans="8:10" x14ac:dyDescent="0.2">
      <c r="H1600" s="710"/>
      <c r="I1600" s="710"/>
      <c r="J1600" s="711"/>
    </row>
    <row r="1601" spans="8:10" x14ac:dyDescent="0.2">
      <c r="H1601" s="710"/>
      <c r="I1601" s="710"/>
      <c r="J1601" s="711"/>
    </row>
    <row r="1602" spans="8:10" x14ac:dyDescent="0.2">
      <c r="H1602" s="710"/>
      <c r="I1602" s="710"/>
      <c r="J1602" s="711"/>
    </row>
    <row r="1603" spans="8:10" x14ac:dyDescent="0.2">
      <c r="H1603" s="710"/>
      <c r="I1603" s="710"/>
      <c r="J1603" s="711"/>
    </row>
    <row r="1604" spans="8:10" x14ac:dyDescent="0.2">
      <c r="H1604" s="710"/>
      <c r="I1604" s="710"/>
      <c r="J1604" s="711"/>
    </row>
    <row r="1605" spans="8:10" x14ac:dyDescent="0.2">
      <c r="H1605" s="710"/>
      <c r="I1605" s="710"/>
      <c r="J1605" s="711"/>
    </row>
    <row r="1606" spans="8:10" x14ac:dyDescent="0.2">
      <c r="H1606" s="710"/>
      <c r="I1606" s="710"/>
      <c r="J1606" s="711"/>
    </row>
    <row r="1607" spans="8:10" x14ac:dyDescent="0.2">
      <c r="H1607" s="710"/>
      <c r="I1607" s="710"/>
      <c r="J1607" s="711"/>
    </row>
    <row r="1608" spans="8:10" x14ac:dyDescent="0.2">
      <c r="H1608" s="710"/>
      <c r="I1608" s="710"/>
      <c r="J1608" s="711"/>
    </row>
    <row r="1609" spans="8:10" x14ac:dyDescent="0.2">
      <c r="H1609" s="710"/>
      <c r="I1609" s="710"/>
      <c r="J1609" s="711"/>
    </row>
    <row r="1610" spans="8:10" x14ac:dyDescent="0.2">
      <c r="H1610" s="710"/>
      <c r="I1610" s="710"/>
      <c r="J1610" s="711"/>
    </row>
    <row r="1611" spans="8:10" x14ac:dyDescent="0.2">
      <c r="H1611" s="710"/>
      <c r="I1611" s="710"/>
      <c r="J1611" s="711"/>
    </row>
    <row r="1612" spans="8:10" x14ac:dyDescent="0.2">
      <c r="H1612" s="710"/>
      <c r="I1612" s="710"/>
      <c r="J1612" s="711"/>
    </row>
    <row r="1613" spans="8:10" x14ac:dyDescent="0.2">
      <c r="H1613" s="710"/>
      <c r="I1613" s="710"/>
      <c r="J1613" s="711"/>
    </row>
    <row r="1614" spans="8:10" x14ac:dyDescent="0.2">
      <c r="H1614" s="710"/>
      <c r="I1614" s="710"/>
      <c r="J1614" s="711"/>
    </row>
    <row r="1615" spans="8:10" x14ac:dyDescent="0.2">
      <c r="H1615" s="710"/>
      <c r="I1615" s="710"/>
      <c r="J1615" s="711"/>
    </row>
    <row r="1616" spans="8:10" x14ac:dyDescent="0.2">
      <c r="H1616" s="710"/>
      <c r="I1616" s="710"/>
      <c r="J1616" s="711"/>
    </row>
    <row r="1617" spans="8:10" x14ac:dyDescent="0.2">
      <c r="H1617" s="710"/>
      <c r="I1617" s="710"/>
      <c r="J1617" s="711"/>
    </row>
    <row r="1618" spans="8:10" x14ac:dyDescent="0.2">
      <c r="H1618" s="710"/>
      <c r="I1618" s="710"/>
      <c r="J1618" s="711"/>
    </row>
    <row r="1619" spans="8:10" x14ac:dyDescent="0.2">
      <c r="H1619" s="710"/>
      <c r="I1619" s="710"/>
      <c r="J1619" s="711"/>
    </row>
    <row r="1620" spans="8:10" x14ac:dyDescent="0.2">
      <c r="H1620" s="710"/>
      <c r="I1620" s="710"/>
      <c r="J1620" s="711"/>
    </row>
    <row r="1621" spans="8:10" x14ac:dyDescent="0.2">
      <c r="H1621" s="710"/>
      <c r="I1621" s="710"/>
      <c r="J1621" s="711"/>
    </row>
    <row r="1622" spans="8:10" x14ac:dyDescent="0.2">
      <c r="H1622" s="710"/>
      <c r="I1622" s="710"/>
      <c r="J1622" s="711"/>
    </row>
    <row r="1623" spans="8:10" x14ac:dyDescent="0.2">
      <c r="H1623" s="710"/>
      <c r="I1623" s="710"/>
      <c r="J1623" s="711"/>
    </row>
    <row r="1624" spans="8:10" x14ac:dyDescent="0.2">
      <c r="H1624" s="710"/>
      <c r="I1624" s="710"/>
      <c r="J1624" s="711"/>
    </row>
    <row r="1625" spans="8:10" x14ac:dyDescent="0.2">
      <c r="H1625" s="710"/>
      <c r="I1625" s="710"/>
      <c r="J1625" s="711"/>
    </row>
    <row r="1626" spans="8:10" x14ac:dyDescent="0.2">
      <c r="H1626" s="710"/>
      <c r="I1626" s="710"/>
      <c r="J1626" s="711"/>
    </row>
    <row r="1627" spans="8:10" x14ac:dyDescent="0.2">
      <c r="H1627" s="710"/>
      <c r="I1627" s="710"/>
      <c r="J1627" s="711"/>
    </row>
    <row r="1628" spans="8:10" x14ac:dyDescent="0.2">
      <c r="H1628" s="710"/>
      <c r="I1628" s="710"/>
      <c r="J1628" s="711"/>
    </row>
    <row r="1629" spans="8:10" x14ac:dyDescent="0.2">
      <c r="H1629" s="710"/>
      <c r="I1629" s="710"/>
      <c r="J1629" s="711"/>
    </row>
    <row r="1630" spans="8:10" x14ac:dyDescent="0.2">
      <c r="H1630" s="710"/>
      <c r="I1630" s="710"/>
      <c r="J1630" s="711"/>
    </row>
    <row r="1631" spans="8:10" x14ac:dyDescent="0.2">
      <c r="H1631" s="710"/>
      <c r="I1631" s="710"/>
      <c r="J1631" s="711"/>
    </row>
    <row r="1632" spans="8:10" x14ac:dyDescent="0.2">
      <c r="H1632" s="710"/>
      <c r="I1632" s="710"/>
      <c r="J1632" s="711"/>
    </row>
    <row r="1633" spans="8:10" x14ac:dyDescent="0.2">
      <c r="H1633" s="710"/>
      <c r="I1633" s="710"/>
      <c r="J1633" s="711"/>
    </row>
    <row r="1634" spans="8:10" x14ac:dyDescent="0.2">
      <c r="H1634" s="710"/>
      <c r="I1634" s="710"/>
      <c r="J1634" s="711"/>
    </row>
    <row r="1635" spans="8:10" x14ac:dyDescent="0.2">
      <c r="H1635" s="710"/>
      <c r="I1635" s="710"/>
      <c r="J1635" s="711"/>
    </row>
    <row r="1636" spans="8:10" x14ac:dyDescent="0.2">
      <c r="H1636" s="710"/>
      <c r="I1636" s="710"/>
      <c r="J1636" s="711"/>
    </row>
    <row r="1637" spans="8:10" x14ac:dyDescent="0.2">
      <c r="H1637" s="710"/>
      <c r="I1637" s="710"/>
      <c r="J1637" s="711"/>
    </row>
    <row r="1638" spans="8:10" x14ac:dyDescent="0.2">
      <c r="H1638" s="710"/>
      <c r="I1638" s="710"/>
      <c r="J1638" s="711"/>
    </row>
    <row r="1639" spans="8:10" x14ac:dyDescent="0.2">
      <c r="H1639" s="710"/>
      <c r="I1639" s="710"/>
      <c r="J1639" s="711"/>
    </row>
    <row r="1640" spans="8:10" x14ac:dyDescent="0.2">
      <c r="H1640" s="710"/>
      <c r="I1640" s="710"/>
      <c r="J1640" s="711"/>
    </row>
    <row r="1641" spans="8:10" x14ac:dyDescent="0.2">
      <c r="H1641" s="710"/>
      <c r="I1641" s="710"/>
      <c r="J1641" s="711"/>
    </row>
    <row r="1642" spans="8:10" x14ac:dyDescent="0.2">
      <c r="H1642" s="710"/>
      <c r="I1642" s="710"/>
      <c r="J1642" s="711"/>
    </row>
    <row r="1643" spans="8:10" x14ac:dyDescent="0.2">
      <c r="H1643" s="710"/>
      <c r="I1643" s="710"/>
      <c r="J1643" s="711"/>
    </row>
    <row r="1644" spans="8:10" x14ac:dyDescent="0.2">
      <c r="H1644" s="710"/>
      <c r="I1644" s="710"/>
      <c r="J1644" s="711"/>
    </row>
    <row r="1645" spans="8:10" x14ac:dyDescent="0.2">
      <c r="H1645" s="710"/>
      <c r="I1645" s="710"/>
      <c r="J1645" s="711"/>
    </row>
    <row r="1646" spans="8:10" x14ac:dyDescent="0.2">
      <c r="H1646" s="710"/>
      <c r="I1646" s="710"/>
      <c r="J1646" s="711"/>
    </row>
    <row r="1647" spans="8:10" x14ac:dyDescent="0.2">
      <c r="H1647" s="710"/>
      <c r="I1647" s="710"/>
      <c r="J1647" s="711"/>
    </row>
    <row r="1648" spans="8:10" x14ac:dyDescent="0.2">
      <c r="H1648" s="710"/>
      <c r="I1648" s="710"/>
      <c r="J1648" s="711"/>
    </row>
    <row r="1649" spans="8:10" x14ac:dyDescent="0.2">
      <c r="H1649" s="710"/>
      <c r="I1649" s="710"/>
      <c r="J1649" s="711"/>
    </row>
    <row r="1650" spans="8:10" x14ac:dyDescent="0.2">
      <c r="H1650" s="710"/>
      <c r="I1650" s="710"/>
      <c r="J1650" s="711"/>
    </row>
    <row r="1651" spans="8:10" x14ac:dyDescent="0.2">
      <c r="H1651" s="710"/>
      <c r="I1651" s="710"/>
      <c r="J1651" s="711"/>
    </row>
    <row r="1652" spans="8:10" x14ac:dyDescent="0.2">
      <c r="H1652" s="710"/>
      <c r="I1652" s="710"/>
      <c r="J1652" s="711"/>
    </row>
    <row r="1653" spans="8:10" x14ac:dyDescent="0.2">
      <c r="H1653" s="710"/>
      <c r="I1653" s="710"/>
      <c r="J1653" s="711"/>
    </row>
    <row r="1654" spans="8:10" x14ac:dyDescent="0.2">
      <c r="H1654" s="710"/>
      <c r="I1654" s="710"/>
      <c r="J1654" s="711"/>
    </row>
    <row r="1655" spans="8:10" x14ac:dyDescent="0.2">
      <c r="H1655" s="710"/>
      <c r="I1655" s="710"/>
      <c r="J1655" s="711"/>
    </row>
    <row r="1656" spans="8:10" x14ac:dyDescent="0.2">
      <c r="H1656" s="710"/>
      <c r="I1656" s="710"/>
      <c r="J1656" s="711"/>
    </row>
    <row r="1657" spans="8:10" x14ac:dyDescent="0.2">
      <c r="H1657" s="710"/>
      <c r="I1657" s="710"/>
      <c r="J1657" s="711"/>
    </row>
    <row r="1658" spans="8:10" x14ac:dyDescent="0.2">
      <c r="H1658" s="710"/>
      <c r="I1658" s="710"/>
      <c r="J1658" s="711"/>
    </row>
    <row r="1659" spans="8:10" x14ac:dyDescent="0.2">
      <c r="H1659" s="710"/>
      <c r="I1659" s="710"/>
      <c r="J1659" s="711"/>
    </row>
    <row r="1660" spans="8:10" x14ac:dyDescent="0.2">
      <c r="H1660" s="710"/>
      <c r="I1660" s="710"/>
      <c r="J1660" s="711"/>
    </row>
    <row r="1661" spans="8:10" x14ac:dyDescent="0.2">
      <c r="H1661" s="710"/>
      <c r="I1661" s="710"/>
      <c r="J1661" s="711"/>
    </row>
    <row r="1662" spans="8:10" x14ac:dyDescent="0.2">
      <c r="H1662" s="710"/>
      <c r="I1662" s="710"/>
      <c r="J1662" s="711"/>
    </row>
    <row r="1663" spans="8:10" x14ac:dyDescent="0.2">
      <c r="H1663" s="710"/>
      <c r="I1663" s="710"/>
      <c r="J1663" s="711"/>
    </row>
    <row r="1664" spans="8:10" x14ac:dyDescent="0.2">
      <c r="H1664" s="710"/>
      <c r="I1664" s="710"/>
      <c r="J1664" s="711"/>
    </row>
    <row r="1665" spans="8:10" x14ac:dyDescent="0.2">
      <c r="H1665" s="710"/>
      <c r="I1665" s="710"/>
      <c r="J1665" s="711"/>
    </row>
    <row r="1666" spans="8:10" x14ac:dyDescent="0.2">
      <c r="H1666" s="710"/>
      <c r="I1666" s="710"/>
      <c r="J1666" s="711"/>
    </row>
    <row r="1667" spans="8:10" x14ac:dyDescent="0.2">
      <c r="H1667" s="710"/>
      <c r="I1667" s="710"/>
      <c r="J1667" s="711"/>
    </row>
    <row r="1668" spans="8:10" x14ac:dyDescent="0.2">
      <c r="H1668" s="710"/>
      <c r="I1668" s="710"/>
      <c r="J1668" s="711"/>
    </row>
    <row r="1669" spans="8:10" x14ac:dyDescent="0.2">
      <c r="H1669" s="710"/>
      <c r="I1669" s="710"/>
      <c r="J1669" s="711"/>
    </row>
    <row r="1670" spans="8:10" x14ac:dyDescent="0.2">
      <c r="H1670" s="710"/>
      <c r="I1670" s="710"/>
      <c r="J1670" s="711"/>
    </row>
    <row r="1671" spans="8:10" x14ac:dyDescent="0.2">
      <c r="H1671" s="710"/>
      <c r="I1671" s="710"/>
      <c r="J1671" s="711"/>
    </row>
    <row r="1672" spans="8:10" x14ac:dyDescent="0.2">
      <c r="H1672" s="710"/>
      <c r="I1672" s="710"/>
      <c r="J1672" s="711"/>
    </row>
    <row r="1673" spans="8:10" x14ac:dyDescent="0.2">
      <c r="H1673" s="710"/>
      <c r="I1673" s="710"/>
      <c r="J1673" s="711"/>
    </row>
    <row r="1674" spans="8:10" x14ac:dyDescent="0.2">
      <c r="H1674" s="710"/>
      <c r="I1674" s="710"/>
      <c r="J1674" s="711"/>
    </row>
    <row r="1675" spans="8:10" x14ac:dyDescent="0.2">
      <c r="H1675" s="710"/>
      <c r="I1675" s="710"/>
      <c r="J1675" s="711"/>
    </row>
    <row r="1676" spans="8:10" x14ac:dyDescent="0.2">
      <c r="H1676" s="710"/>
      <c r="I1676" s="710"/>
      <c r="J1676" s="711"/>
    </row>
    <row r="1677" spans="8:10" x14ac:dyDescent="0.2">
      <c r="H1677" s="710"/>
      <c r="I1677" s="710"/>
      <c r="J1677" s="711"/>
    </row>
    <row r="1678" spans="8:10" x14ac:dyDescent="0.2">
      <c r="H1678" s="710"/>
      <c r="I1678" s="710"/>
      <c r="J1678" s="711"/>
    </row>
    <row r="1679" spans="8:10" x14ac:dyDescent="0.2">
      <c r="H1679" s="710"/>
      <c r="I1679" s="710"/>
      <c r="J1679" s="711"/>
    </row>
    <row r="1680" spans="8:10" x14ac:dyDescent="0.2">
      <c r="H1680" s="710"/>
      <c r="I1680" s="710"/>
      <c r="J1680" s="711"/>
    </row>
    <row r="1681" spans="8:10" x14ac:dyDescent="0.2">
      <c r="H1681" s="710"/>
      <c r="I1681" s="710"/>
      <c r="J1681" s="711"/>
    </row>
    <row r="1682" spans="8:10" x14ac:dyDescent="0.2">
      <c r="H1682" s="710"/>
      <c r="I1682" s="710"/>
      <c r="J1682" s="711"/>
    </row>
    <row r="1683" spans="8:10" x14ac:dyDescent="0.2">
      <c r="H1683" s="710"/>
      <c r="I1683" s="710"/>
      <c r="J1683" s="711"/>
    </row>
    <row r="1684" spans="8:10" x14ac:dyDescent="0.2">
      <c r="H1684" s="710"/>
      <c r="I1684" s="710"/>
      <c r="J1684" s="711"/>
    </row>
    <row r="1685" spans="8:10" x14ac:dyDescent="0.2">
      <c r="H1685" s="710"/>
      <c r="I1685" s="710"/>
      <c r="J1685" s="711"/>
    </row>
    <row r="1686" spans="8:10" x14ac:dyDescent="0.2">
      <c r="H1686" s="710"/>
      <c r="I1686" s="710"/>
      <c r="J1686" s="711"/>
    </row>
    <row r="1687" spans="8:10" x14ac:dyDescent="0.2">
      <c r="H1687" s="710"/>
      <c r="I1687" s="710"/>
      <c r="J1687" s="711"/>
    </row>
    <row r="1688" spans="8:10" x14ac:dyDescent="0.2">
      <c r="H1688" s="710"/>
      <c r="I1688" s="710"/>
      <c r="J1688" s="711"/>
    </row>
    <row r="1689" spans="8:10" x14ac:dyDescent="0.2">
      <c r="H1689" s="710"/>
      <c r="I1689" s="710"/>
      <c r="J1689" s="711"/>
    </row>
    <row r="1690" spans="8:10" x14ac:dyDescent="0.2">
      <c r="H1690" s="710"/>
      <c r="I1690" s="710"/>
      <c r="J1690" s="711"/>
    </row>
    <row r="1691" spans="8:10" x14ac:dyDescent="0.2">
      <c r="H1691" s="710"/>
      <c r="I1691" s="710"/>
      <c r="J1691" s="711"/>
    </row>
    <row r="1692" spans="8:10" x14ac:dyDescent="0.2">
      <c r="H1692" s="710"/>
      <c r="I1692" s="710"/>
      <c r="J1692" s="711"/>
    </row>
    <row r="1693" spans="8:10" x14ac:dyDescent="0.2">
      <c r="H1693" s="710"/>
      <c r="I1693" s="710"/>
      <c r="J1693" s="711"/>
    </row>
    <row r="1694" spans="8:10" x14ac:dyDescent="0.2">
      <c r="H1694" s="710"/>
      <c r="I1694" s="710"/>
      <c r="J1694" s="711"/>
    </row>
    <row r="1695" spans="8:10" x14ac:dyDescent="0.2">
      <c r="H1695" s="710"/>
      <c r="I1695" s="710"/>
      <c r="J1695" s="711"/>
    </row>
    <row r="1696" spans="8:10" x14ac:dyDescent="0.2">
      <c r="H1696" s="710"/>
      <c r="I1696" s="710"/>
      <c r="J1696" s="711"/>
    </row>
    <row r="1697" spans="8:10" x14ac:dyDescent="0.2">
      <c r="H1697" s="710"/>
      <c r="I1697" s="710"/>
      <c r="J1697" s="711"/>
    </row>
    <row r="1698" spans="8:10" x14ac:dyDescent="0.2">
      <c r="H1698" s="710"/>
      <c r="I1698" s="710"/>
      <c r="J1698" s="711"/>
    </row>
    <row r="1699" spans="8:10" x14ac:dyDescent="0.2">
      <c r="H1699" s="710"/>
      <c r="I1699" s="710"/>
      <c r="J1699" s="711"/>
    </row>
    <row r="1700" spans="8:10" x14ac:dyDescent="0.2">
      <c r="H1700" s="710"/>
      <c r="I1700" s="710"/>
      <c r="J1700" s="711"/>
    </row>
    <row r="1701" spans="8:10" x14ac:dyDescent="0.2">
      <c r="H1701" s="710"/>
      <c r="I1701" s="710"/>
      <c r="J1701" s="711"/>
    </row>
    <row r="1702" spans="8:10" x14ac:dyDescent="0.2">
      <c r="H1702" s="710"/>
      <c r="I1702" s="710"/>
      <c r="J1702" s="711"/>
    </row>
    <row r="1703" spans="8:10" x14ac:dyDescent="0.2">
      <c r="H1703" s="710"/>
      <c r="I1703" s="710"/>
      <c r="J1703" s="711"/>
    </row>
    <row r="1704" spans="8:10" x14ac:dyDescent="0.2">
      <c r="H1704" s="710"/>
      <c r="I1704" s="710"/>
      <c r="J1704" s="711"/>
    </row>
    <row r="1705" spans="8:10" x14ac:dyDescent="0.2">
      <c r="H1705" s="710"/>
      <c r="I1705" s="710"/>
      <c r="J1705" s="711"/>
    </row>
    <row r="1706" spans="8:10" x14ac:dyDescent="0.2">
      <c r="H1706" s="710"/>
      <c r="I1706" s="710"/>
      <c r="J1706" s="711"/>
    </row>
    <row r="1707" spans="8:10" x14ac:dyDescent="0.2">
      <c r="H1707" s="710"/>
      <c r="I1707" s="710"/>
      <c r="J1707" s="711"/>
    </row>
    <row r="1708" spans="8:10" x14ac:dyDescent="0.2">
      <c r="H1708" s="710"/>
      <c r="I1708" s="710"/>
      <c r="J1708" s="711"/>
    </row>
    <row r="1709" spans="8:10" x14ac:dyDescent="0.2">
      <c r="H1709" s="710"/>
      <c r="I1709" s="710"/>
      <c r="J1709" s="711"/>
    </row>
    <row r="1710" spans="8:10" x14ac:dyDescent="0.2">
      <c r="H1710" s="710"/>
      <c r="I1710" s="710"/>
      <c r="J1710" s="711"/>
    </row>
    <row r="1711" spans="8:10" x14ac:dyDescent="0.2">
      <c r="H1711" s="710"/>
      <c r="I1711" s="710"/>
      <c r="J1711" s="711"/>
    </row>
    <row r="1712" spans="8:10" x14ac:dyDescent="0.2">
      <c r="H1712" s="710"/>
      <c r="I1712" s="710"/>
      <c r="J1712" s="711"/>
    </row>
    <row r="1713" spans="8:10" x14ac:dyDescent="0.2">
      <c r="H1713" s="710"/>
      <c r="I1713" s="710"/>
      <c r="J1713" s="711"/>
    </row>
    <row r="1714" spans="8:10" x14ac:dyDescent="0.2">
      <c r="H1714" s="710"/>
      <c r="I1714" s="710"/>
      <c r="J1714" s="711"/>
    </row>
    <row r="1715" spans="8:10" x14ac:dyDescent="0.2">
      <c r="H1715" s="710"/>
      <c r="I1715" s="710"/>
      <c r="J1715" s="711"/>
    </row>
    <row r="1716" spans="8:10" x14ac:dyDescent="0.2">
      <c r="H1716" s="710"/>
      <c r="I1716" s="710"/>
      <c r="J1716" s="711"/>
    </row>
    <row r="1717" spans="8:10" x14ac:dyDescent="0.2">
      <c r="H1717" s="710"/>
      <c r="I1717" s="710"/>
      <c r="J1717" s="711"/>
    </row>
    <row r="1718" spans="8:10" x14ac:dyDescent="0.2">
      <c r="H1718" s="710"/>
      <c r="I1718" s="710"/>
      <c r="J1718" s="711"/>
    </row>
    <row r="1719" spans="8:10" x14ac:dyDescent="0.2">
      <c r="H1719" s="710"/>
      <c r="I1719" s="710"/>
      <c r="J1719" s="711"/>
    </row>
    <row r="1720" spans="8:10" x14ac:dyDescent="0.2">
      <c r="H1720" s="710"/>
      <c r="I1720" s="710"/>
      <c r="J1720" s="711"/>
    </row>
    <row r="1721" spans="8:10" x14ac:dyDescent="0.2">
      <c r="H1721" s="710"/>
      <c r="I1721" s="710"/>
      <c r="J1721" s="711"/>
    </row>
    <row r="1722" spans="8:10" x14ac:dyDescent="0.2">
      <c r="H1722" s="710"/>
      <c r="I1722" s="710"/>
      <c r="J1722" s="711"/>
    </row>
    <row r="1723" spans="8:10" x14ac:dyDescent="0.2">
      <c r="H1723" s="710"/>
      <c r="I1723" s="710"/>
      <c r="J1723" s="711"/>
    </row>
    <row r="1724" spans="8:10" x14ac:dyDescent="0.2">
      <c r="H1724" s="710"/>
      <c r="I1724" s="710"/>
      <c r="J1724" s="711"/>
    </row>
    <row r="1725" spans="8:10" x14ac:dyDescent="0.2">
      <c r="H1725" s="710"/>
      <c r="I1725" s="710"/>
      <c r="J1725" s="711"/>
    </row>
    <row r="1726" spans="8:10" x14ac:dyDescent="0.2">
      <c r="H1726" s="710"/>
      <c r="I1726" s="710"/>
      <c r="J1726" s="711"/>
    </row>
    <row r="1727" spans="8:10" x14ac:dyDescent="0.2">
      <c r="H1727" s="710"/>
      <c r="I1727" s="710"/>
      <c r="J1727" s="711"/>
    </row>
    <row r="1728" spans="8:10" x14ac:dyDescent="0.2">
      <c r="H1728" s="710"/>
      <c r="I1728" s="710"/>
      <c r="J1728" s="711"/>
    </row>
    <row r="1729" spans="8:10" x14ac:dyDescent="0.2">
      <c r="H1729" s="710"/>
      <c r="I1729" s="710"/>
      <c r="J1729" s="711"/>
    </row>
    <row r="1730" spans="8:10" x14ac:dyDescent="0.2">
      <c r="H1730" s="710"/>
      <c r="I1730" s="710"/>
      <c r="J1730" s="711"/>
    </row>
    <row r="1731" spans="8:10" x14ac:dyDescent="0.2">
      <c r="H1731" s="710"/>
      <c r="I1731" s="710"/>
      <c r="J1731" s="711"/>
    </row>
    <row r="1732" spans="8:10" x14ac:dyDescent="0.2">
      <c r="H1732" s="710"/>
      <c r="I1732" s="710"/>
      <c r="J1732" s="711"/>
    </row>
    <row r="1733" spans="8:10" x14ac:dyDescent="0.2">
      <c r="H1733" s="710"/>
      <c r="I1733" s="710"/>
      <c r="J1733" s="711"/>
    </row>
    <row r="1734" spans="8:10" x14ac:dyDescent="0.2">
      <c r="H1734" s="710"/>
      <c r="I1734" s="710"/>
      <c r="J1734" s="711"/>
    </row>
    <row r="1735" spans="8:10" x14ac:dyDescent="0.2">
      <c r="H1735" s="710"/>
      <c r="I1735" s="710"/>
      <c r="J1735" s="711"/>
    </row>
    <row r="1736" spans="8:10" x14ac:dyDescent="0.2">
      <c r="H1736" s="710"/>
      <c r="I1736" s="710"/>
      <c r="J1736" s="711"/>
    </row>
    <row r="1737" spans="8:10" x14ac:dyDescent="0.2">
      <c r="H1737" s="710"/>
      <c r="I1737" s="710"/>
      <c r="J1737" s="711"/>
    </row>
    <row r="1738" spans="8:10" x14ac:dyDescent="0.2">
      <c r="H1738" s="710"/>
      <c r="I1738" s="710"/>
      <c r="J1738" s="711"/>
    </row>
    <row r="1739" spans="8:10" x14ac:dyDescent="0.2">
      <c r="H1739" s="710"/>
      <c r="I1739" s="710"/>
      <c r="J1739" s="711"/>
    </row>
    <row r="1740" spans="8:10" x14ac:dyDescent="0.2">
      <c r="H1740" s="710"/>
      <c r="I1740" s="710"/>
      <c r="J1740" s="711"/>
    </row>
    <row r="1741" spans="8:10" x14ac:dyDescent="0.2">
      <c r="H1741" s="710"/>
      <c r="I1741" s="710"/>
      <c r="J1741" s="711"/>
    </row>
    <row r="1742" spans="8:10" x14ac:dyDescent="0.2">
      <c r="H1742" s="710"/>
      <c r="I1742" s="710"/>
      <c r="J1742" s="711"/>
    </row>
    <row r="1743" spans="8:10" x14ac:dyDescent="0.2">
      <c r="H1743" s="710"/>
      <c r="I1743" s="710"/>
      <c r="J1743" s="711"/>
    </row>
    <row r="1744" spans="8:10" x14ac:dyDescent="0.2">
      <c r="H1744" s="710"/>
      <c r="I1744" s="710"/>
      <c r="J1744" s="711"/>
    </row>
    <row r="1745" spans="8:10" x14ac:dyDescent="0.2">
      <c r="H1745" s="710"/>
      <c r="I1745" s="710"/>
      <c r="J1745" s="711"/>
    </row>
    <row r="1746" spans="8:10" x14ac:dyDescent="0.2">
      <c r="H1746" s="710"/>
      <c r="I1746" s="710"/>
      <c r="J1746" s="711"/>
    </row>
    <row r="1747" spans="8:10" x14ac:dyDescent="0.2">
      <c r="H1747" s="710"/>
      <c r="I1747" s="710"/>
      <c r="J1747" s="711"/>
    </row>
    <row r="1748" spans="8:10" x14ac:dyDescent="0.2">
      <c r="H1748" s="710"/>
      <c r="I1748" s="710"/>
      <c r="J1748" s="711"/>
    </row>
    <row r="1749" spans="8:10" x14ac:dyDescent="0.2">
      <c r="H1749" s="710"/>
      <c r="I1749" s="710"/>
      <c r="J1749" s="711"/>
    </row>
    <row r="1750" spans="8:10" x14ac:dyDescent="0.2">
      <c r="H1750" s="710"/>
      <c r="I1750" s="710"/>
      <c r="J1750" s="711"/>
    </row>
    <row r="1751" spans="8:10" x14ac:dyDescent="0.2">
      <c r="H1751" s="710"/>
      <c r="I1751" s="710"/>
      <c r="J1751" s="711"/>
    </row>
    <row r="1752" spans="8:10" x14ac:dyDescent="0.2">
      <c r="H1752" s="710"/>
      <c r="I1752" s="710"/>
      <c r="J1752" s="711"/>
    </row>
    <row r="1753" spans="8:10" x14ac:dyDescent="0.2">
      <c r="H1753" s="710"/>
      <c r="I1753" s="710"/>
      <c r="J1753" s="711"/>
    </row>
    <row r="1754" spans="8:10" x14ac:dyDescent="0.2">
      <c r="H1754" s="710"/>
      <c r="I1754" s="710"/>
      <c r="J1754" s="711"/>
    </row>
    <row r="1755" spans="8:10" x14ac:dyDescent="0.2">
      <c r="H1755" s="710"/>
      <c r="I1755" s="710"/>
      <c r="J1755" s="711"/>
    </row>
    <row r="1756" spans="8:10" x14ac:dyDescent="0.2">
      <c r="H1756" s="710"/>
      <c r="I1756" s="710"/>
      <c r="J1756" s="711"/>
    </row>
    <row r="1757" spans="8:10" x14ac:dyDescent="0.2">
      <c r="H1757" s="710"/>
      <c r="I1757" s="710"/>
      <c r="J1757" s="711"/>
    </row>
    <row r="1758" spans="8:10" x14ac:dyDescent="0.2">
      <c r="H1758" s="710"/>
      <c r="I1758" s="710"/>
      <c r="J1758" s="711"/>
    </row>
    <row r="1759" spans="8:10" x14ac:dyDescent="0.2">
      <c r="H1759" s="710"/>
      <c r="I1759" s="710"/>
      <c r="J1759" s="711"/>
    </row>
    <row r="1760" spans="8:10" x14ac:dyDescent="0.2">
      <c r="H1760" s="710"/>
      <c r="I1760" s="710"/>
      <c r="J1760" s="711"/>
    </row>
    <row r="1761" spans="8:10" x14ac:dyDescent="0.2">
      <c r="H1761" s="710"/>
      <c r="I1761" s="710"/>
      <c r="J1761" s="711"/>
    </row>
    <row r="1762" spans="8:10" x14ac:dyDescent="0.2">
      <c r="H1762" s="710"/>
      <c r="I1762" s="710"/>
      <c r="J1762" s="711"/>
    </row>
    <row r="1763" spans="8:10" x14ac:dyDescent="0.2">
      <c r="H1763" s="710"/>
      <c r="I1763" s="710"/>
      <c r="J1763" s="711"/>
    </row>
    <row r="1764" spans="8:10" x14ac:dyDescent="0.2">
      <c r="H1764" s="710"/>
      <c r="I1764" s="710"/>
      <c r="J1764" s="711"/>
    </row>
    <row r="1765" spans="8:10" x14ac:dyDescent="0.2">
      <c r="H1765" s="710"/>
      <c r="I1765" s="710"/>
      <c r="J1765" s="711"/>
    </row>
    <row r="1766" spans="8:10" x14ac:dyDescent="0.2">
      <c r="H1766" s="710"/>
      <c r="I1766" s="710"/>
      <c r="J1766" s="711"/>
    </row>
    <row r="1767" spans="8:10" x14ac:dyDescent="0.2">
      <c r="H1767" s="710"/>
      <c r="I1767" s="710"/>
      <c r="J1767" s="711"/>
    </row>
    <row r="1768" spans="8:10" x14ac:dyDescent="0.2">
      <c r="H1768" s="710"/>
      <c r="I1768" s="710"/>
      <c r="J1768" s="711"/>
    </row>
    <row r="1769" spans="8:10" x14ac:dyDescent="0.2">
      <c r="H1769" s="710"/>
      <c r="I1769" s="710"/>
      <c r="J1769" s="711"/>
    </row>
    <row r="1770" spans="8:10" x14ac:dyDescent="0.2">
      <c r="H1770" s="710"/>
      <c r="I1770" s="710"/>
      <c r="J1770" s="711"/>
    </row>
    <row r="1771" spans="8:10" x14ac:dyDescent="0.2">
      <c r="H1771" s="710"/>
      <c r="I1771" s="710"/>
      <c r="J1771" s="711"/>
    </row>
    <row r="1772" spans="8:10" x14ac:dyDescent="0.2">
      <c r="H1772" s="710"/>
      <c r="I1772" s="710"/>
      <c r="J1772" s="711"/>
    </row>
    <row r="1773" spans="8:10" x14ac:dyDescent="0.2">
      <c r="H1773" s="710"/>
      <c r="I1773" s="710"/>
      <c r="J1773" s="711"/>
    </row>
    <row r="1774" spans="8:10" x14ac:dyDescent="0.2">
      <c r="H1774" s="710"/>
      <c r="I1774" s="710"/>
      <c r="J1774" s="711"/>
    </row>
    <row r="1775" spans="8:10" x14ac:dyDescent="0.2">
      <c r="H1775" s="710"/>
      <c r="I1775" s="710"/>
      <c r="J1775" s="711"/>
    </row>
    <row r="1776" spans="8:10" x14ac:dyDescent="0.2">
      <c r="H1776" s="710"/>
      <c r="I1776" s="710"/>
      <c r="J1776" s="711"/>
    </row>
    <row r="1777" spans="8:10" x14ac:dyDescent="0.2">
      <c r="H1777" s="710"/>
      <c r="I1777" s="710"/>
      <c r="J1777" s="711"/>
    </row>
    <row r="1778" spans="8:10" x14ac:dyDescent="0.2">
      <c r="H1778" s="710"/>
      <c r="I1778" s="710"/>
      <c r="J1778" s="711"/>
    </row>
    <row r="1779" spans="8:10" x14ac:dyDescent="0.2">
      <c r="H1779" s="710"/>
      <c r="I1779" s="710"/>
      <c r="J1779" s="711"/>
    </row>
    <row r="1780" spans="8:10" x14ac:dyDescent="0.2">
      <c r="H1780" s="710"/>
      <c r="I1780" s="710"/>
      <c r="J1780" s="711"/>
    </row>
    <row r="1781" spans="8:10" x14ac:dyDescent="0.2">
      <c r="H1781" s="710"/>
      <c r="I1781" s="710"/>
      <c r="J1781" s="711"/>
    </row>
    <row r="1782" spans="8:10" x14ac:dyDescent="0.2">
      <c r="H1782" s="710"/>
      <c r="I1782" s="710"/>
      <c r="J1782" s="711"/>
    </row>
    <row r="1783" spans="8:10" x14ac:dyDescent="0.2">
      <c r="H1783" s="710"/>
      <c r="I1783" s="710"/>
      <c r="J1783" s="711"/>
    </row>
    <row r="1784" spans="8:10" x14ac:dyDescent="0.2">
      <c r="H1784" s="710"/>
      <c r="I1784" s="710"/>
      <c r="J1784" s="711"/>
    </row>
    <row r="1785" spans="8:10" x14ac:dyDescent="0.2">
      <c r="H1785" s="710"/>
      <c r="I1785" s="710"/>
      <c r="J1785" s="711"/>
    </row>
    <row r="1786" spans="8:10" x14ac:dyDescent="0.2">
      <c r="H1786" s="710"/>
      <c r="I1786" s="710"/>
      <c r="J1786" s="711"/>
    </row>
    <row r="1787" spans="8:10" x14ac:dyDescent="0.2">
      <c r="H1787" s="710"/>
      <c r="I1787" s="710"/>
      <c r="J1787" s="711"/>
    </row>
    <row r="1788" spans="8:10" x14ac:dyDescent="0.2">
      <c r="H1788" s="710"/>
      <c r="I1788" s="710"/>
      <c r="J1788" s="711"/>
    </row>
    <row r="1789" spans="8:10" x14ac:dyDescent="0.2">
      <c r="H1789" s="710"/>
      <c r="I1789" s="710"/>
      <c r="J1789" s="711"/>
    </row>
    <row r="1790" spans="8:10" x14ac:dyDescent="0.2">
      <c r="H1790" s="710"/>
      <c r="I1790" s="710"/>
      <c r="J1790" s="711"/>
    </row>
    <row r="1791" spans="8:10" x14ac:dyDescent="0.2">
      <c r="H1791" s="710"/>
      <c r="I1791" s="710"/>
      <c r="J1791" s="711"/>
    </row>
    <row r="1792" spans="8:10" x14ac:dyDescent="0.2">
      <c r="H1792" s="710"/>
      <c r="I1792" s="710"/>
      <c r="J1792" s="711"/>
    </row>
    <row r="1793" spans="8:10" x14ac:dyDescent="0.2">
      <c r="H1793" s="710"/>
      <c r="I1793" s="710"/>
      <c r="J1793" s="711"/>
    </row>
    <row r="1794" spans="8:10" x14ac:dyDescent="0.2">
      <c r="H1794" s="710"/>
      <c r="I1794" s="710"/>
      <c r="J1794" s="711"/>
    </row>
    <row r="1795" spans="8:10" x14ac:dyDescent="0.2">
      <c r="H1795" s="710"/>
      <c r="I1795" s="710"/>
      <c r="J1795" s="711"/>
    </row>
    <row r="1796" spans="8:10" x14ac:dyDescent="0.2">
      <c r="H1796" s="710"/>
      <c r="I1796" s="710"/>
      <c r="J1796" s="711"/>
    </row>
    <row r="1797" spans="8:10" x14ac:dyDescent="0.2">
      <c r="H1797" s="710"/>
      <c r="I1797" s="710"/>
      <c r="J1797" s="711"/>
    </row>
    <row r="1798" spans="8:10" x14ac:dyDescent="0.2">
      <c r="H1798" s="710"/>
      <c r="I1798" s="710"/>
      <c r="J1798" s="711"/>
    </row>
    <row r="1799" spans="8:10" x14ac:dyDescent="0.2">
      <c r="H1799" s="710"/>
      <c r="I1799" s="710"/>
      <c r="J1799" s="711"/>
    </row>
    <row r="1800" spans="8:10" x14ac:dyDescent="0.2">
      <c r="H1800" s="710"/>
      <c r="I1800" s="710"/>
      <c r="J1800" s="711"/>
    </row>
    <row r="1801" spans="8:10" x14ac:dyDescent="0.2">
      <c r="H1801" s="710"/>
      <c r="I1801" s="710"/>
      <c r="J1801" s="711"/>
    </row>
    <row r="1802" spans="8:10" x14ac:dyDescent="0.2">
      <c r="H1802" s="710"/>
      <c r="I1802" s="710"/>
      <c r="J1802" s="711"/>
    </row>
    <row r="1803" spans="8:10" x14ac:dyDescent="0.2">
      <c r="H1803" s="710"/>
      <c r="I1803" s="710"/>
      <c r="J1803" s="711"/>
    </row>
    <row r="1804" spans="8:10" x14ac:dyDescent="0.2">
      <c r="H1804" s="710"/>
      <c r="I1804" s="710"/>
      <c r="J1804" s="711"/>
    </row>
    <row r="1805" spans="8:10" x14ac:dyDescent="0.2">
      <c r="H1805" s="710"/>
      <c r="I1805" s="710"/>
      <c r="J1805" s="711"/>
    </row>
    <row r="1806" spans="8:10" x14ac:dyDescent="0.2">
      <c r="H1806" s="710"/>
      <c r="I1806" s="710"/>
      <c r="J1806" s="711"/>
    </row>
    <row r="1807" spans="8:10" x14ac:dyDescent="0.2">
      <c r="H1807" s="710"/>
      <c r="I1807" s="710"/>
      <c r="J1807" s="711"/>
    </row>
    <row r="1808" spans="8:10" x14ac:dyDescent="0.2">
      <c r="H1808" s="710"/>
      <c r="I1808" s="710"/>
      <c r="J1808" s="711"/>
    </row>
    <row r="1809" spans="8:10" x14ac:dyDescent="0.2">
      <c r="H1809" s="710"/>
      <c r="I1809" s="710"/>
      <c r="J1809" s="711"/>
    </row>
    <row r="1810" spans="8:10" x14ac:dyDescent="0.2">
      <c r="H1810" s="710"/>
      <c r="I1810" s="710"/>
      <c r="J1810" s="711"/>
    </row>
    <row r="1811" spans="8:10" x14ac:dyDescent="0.2">
      <c r="H1811" s="710"/>
      <c r="I1811" s="710"/>
      <c r="J1811" s="711"/>
    </row>
    <row r="1812" spans="8:10" x14ac:dyDescent="0.2">
      <c r="H1812" s="710"/>
      <c r="I1812" s="710"/>
      <c r="J1812" s="711"/>
    </row>
    <row r="1813" spans="8:10" x14ac:dyDescent="0.2">
      <c r="H1813" s="710"/>
      <c r="I1813" s="710"/>
      <c r="J1813" s="711"/>
    </row>
    <row r="1814" spans="8:10" x14ac:dyDescent="0.2">
      <c r="H1814" s="710"/>
      <c r="I1814" s="710"/>
      <c r="J1814" s="711"/>
    </row>
    <row r="1815" spans="8:10" x14ac:dyDescent="0.2">
      <c r="H1815" s="710"/>
      <c r="I1815" s="710"/>
      <c r="J1815" s="711"/>
    </row>
    <row r="1816" spans="8:10" x14ac:dyDescent="0.2">
      <c r="H1816" s="710"/>
      <c r="I1816" s="710"/>
      <c r="J1816" s="711"/>
    </row>
    <row r="1817" spans="8:10" x14ac:dyDescent="0.2">
      <c r="H1817" s="710"/>
      <c r="I1817" s="710"/>
      <c r="J1817" s="711"/>
    </row>
    <row r="1818" spans="8:10" x14ac:dyDescent="0.2">
      <c r="H1818" s="710"/>
      <c r="I1818" s="710"/>
      <c r="J1818" s="711"/>
    </row>
    <row r="1819" spans="8:10" x14ac:dyDescent="0.2">
      <c r="H1819" s="710"/>
      <c r="I1819" s="710"/>
      <c r="J1819" s="711"/>
    </row>
    <row r="1820" spans="8:10" x14ac:dyDescent="0.2">
      <c r="H1820" s="710"/>
      <c r="I1820" s="710"/>
      <c r="J1820" s="711"/>
    </row>
    <row r="1821" spans="8:10" x14ac:dyDescent="0.2">
      <c r="H1821" s="710"/>
      <c r="I1821" s="710"/>
      <c r="J1821" s="711"/>
    </row>
    <row r="1822" spans="8:10" x14ac:dyDescent="0.2">
      <c r="H1822" s="710"/>
      <c r="I1822" s="710"/>
      <c r="J1822" s="711"/>
    </row>
    <row r="1823" spans="8:10" x14ac:dyDescent="0.2">
      <c r="H1823" s="710"/>
      <c r="I1823" s="710"/>
      <c r="J1823" s="711"/>
    </row>
    <row r="1824" spans="8:10" x14ac:dyDescent="0.2">
      <c r="H1824" s="710"/>
      <c r="I1824" s="710"/>
      <c r="J1824" s="711"/>
    </row>
    <row r="1825" spans="8:10" x14ac:dyDescent="0.2">
      <c r="H1825" s="710"/>
      <c r="I1825" s="710"/>
      <c r="J1825" s="711"/>
    </row>
    <row r="1826" spans="8:10" x14ac:dyDescent="0.2">
      <c r="H1826" s="710"/>
      <c r="I1826" s="710"/>
      <c r="J1826" s="711"/>
    </row>
    <row r="1827" spans="8:10" x14ac:dyDescent="0.2">
      <c r="H1827" s="710"/>
      <c r="I1827" s="710"/>
      <c r="J1827" s="711"/>
    </row>
    <row r="1828" spans="8:10" x14ac:dyDescent="0.2">
      <c r="H1828" s="710"/>
      <c r="I1828" s="710"/>
      <c r="J1828" s="711"/>
    </row>
    <row r="1829" spans="8:10" x14ac:dyDescent="0.2">
      <c r="H1829" s="710"/>
      <c r="I1829" s="710"/>
      <c r="J1829" s="711"/>
    </row>
    <row r="1830" spans="8:10" x14ac:dyDescent="0.2">
      <c r="H1830" s="710"/>
      <c r="I1830" s="710"/>
      <c r="J1830" s="711"/>
    </row>
    <row r="1831" spans="8:10" x14ac:dyDescent="0.2">
      <c r="H1831" s="710"/>
      <c r="I1831" s="710"/>
      <c r="J1831" s="711"/>
    </row>
    <row r="1832" spans="8:10" x14ac:dyDescent="0.2">
      <c r="H1832" s="710"/>
      <c r="I1832" s="710"/>
      <c r="J1832" s="711"/>
    </row>
    <row r="1833" spans="8:10" x14ac:dyDescent="0.2">
      <c r="H1833" s="710"/>
      <c r="I1833" s="710"/>
      <c r="J1833" s="711"/>
    </row>
    <row r="1834" spans="8:10" x14ac:dyDescent="0.2">
      <c r="H1834" s="710"/>
      <c r="I1834" s="710"/>
      <c r="J1834" s="711"/>
    </row>
    <row r="1835" spans="8:10" x14ac:dyDescent="0.2">
      <c r="H1835" s="710"/>
      <c r="I1835" s="710"/>
      <c r="J1835" s="711"/>
    </row>
    <row r="1836" spans="8:10" x14ac:dyDescent="0.2">
      <c r="H1836" s="710"/>
      <c r="I1836" s="710"/>
      <c r="J1836" s="711"/>
    </row>
    <row r="1837" spans="8:10" x14ac:dyDescent="0.2">
      <c r="H1837" s="710"/>
      <c r="I1837" s="710"/>
      <c r="J1837" s="711"/>
    </row>
    <row r="1838" spans="8:10" x14ac:dyDescent="0.2">
      <c r="H1838" s="710"/>
      <c r="I1838" s="710"/>
      <c r="J1838" s="711"/>
    </row>
    <row r="1839" spans="8:10" x14ac:dyDescent="0.2">
      <c r="H1839" s="710"/>
      <c r="I1839" s="710"/>
      <c r="J1839" s="711"/>
    </row>
    <row r="1840" spans="8:10" x14ac:dyDescent="0.2">
      <c r="H1840" s="710"/>
      <c r="I1840" s="710"/>
      <c r="J1840" s="711"/>
    </row>
    <row r="1841" spans="8:10" x14ac:dyDescent="0.2">
      <c r="H1841" s="710"/>
      <c r="I1841" s="710"/>
      <c r="J1841" s="711"/>
    </row>
    <row r="1842" spans="8:10" x14ac:dyDescent="0.2">
      <c r="H1842" s="710"/>
      <c r="I1842" s="710"/>
      <c r="J1842" s="711"/>
    </row>
    <row r="1843" spans="8:10" x14ac:dyDescent="0.2">
      <c r="H1843" s="710"/>
      <c r="I1843" s="710"/>
      <c r="J1843" s="711"/>
    </row>
    <row r="1844" spans="8:10" x14ac:dyDescent="0.2">
      <c r="H1844" s="710"/>
      <c r="I1844" s="710"/>
      <c r="J1844" s="711"/>
    </row>
    <row r="1845" spans="8:10" x14ac:dyDescent="0.2">
      <c r="H1845" s="710"/>
      <c r="I1845" s="710"/>
      <c r="J1845" s="711"/>
    </row>
    <row r="1846" spans="8:10" x14ac:dyDescent="0.2">
      <c r="H1846" s="710"/>
      <c r="I1846" s="710"/>
      <c r="J1846" s="711"/>
    </row>
    <row r="1847" spans="8:10" x14ac:dyDescent="0.2">
      <c r="H1847" s="710"/>
      <c r="I1847" s="710"/>
      <c r="J1847" s="711"/>
    </row>
    <row r="1848" spans="8:10" x14ac:dyDescent="0.2">
      <c r="H1848" s="710"/>
      <c r="I1848" s="710"/>
      <c r="J1848" s="711"/>
    </row>
    <row r="1849" spans="8:10" x14ac:dyDescent="0.2">
      <c r="H1849" s="710"/>
      <c r="I1849" s="710"/>
      <c r="J1849" s="711"/>
    </row>
    <row r="1850" spans="8:10" x14ac:dyDescent="0.2">
      <c r="H1850" s="710"/>
      <c r="I1850" s="710"/>
      <c r="J1850" s="711"/>
    </row>
    <row r="1851" spans="8:10" x14ac:dyDescent="0.2">
      <c r="H1851" s="710"/>
      <c r="I1851" s="710"/>
      <c r="J1851" s="711"/>
    </row>
    <row r="1852" spans="8:10" x14ac:dyDescent="0.2">
      <c r="H1852" s="710"/>
      <c r="I1852" s="710"/>
      <c r="J1852" s="711"/>
    </row>
    <row r="1853" spans="8:10" x14ac:dyDescent="0.2">
      <c r="H1853" s="710"/>
      <c r="I1853" s="710"/>
      <c r="J1853" s="711"/>
    </row>
    <row r="1854" spans="8:10" x14ac:dyDescent="0.2">
      <c r="H1854" s="710"/>
      <c r="I1854" s="710"/>
      <c r="J1854" s="711"/>
    </row>
    <row r="1855" spans="8:10" x14ac:dyDescent="0.2">
      <c r="H1855" s="710"/>
      <c r="I1855" s="710"/>
      <c r="J1855" s="711"/>
    </row>
    <row r="1856" spans="8:10" x14ac:dyDescent="0.2">
      <c r="H1856" s="710"/>
      <c r="I1856" s="710"/>
      <c r="J1856" s="711"/>
    </row>
    <row r="1857" spans="8:10" x14ac:dyDescent="0.2">
      <c r="H1857" s="710"/>
      <c r="I1857" s="710"/>
      <c r="J1857" s="711"/>
    </row>
    <row r="1858" spans="8:10" x14ac:dyDescent="0.2">
      <c r="H1858" s="710"/>
      <c r="I1858" s="710"/>
      <c r="J1858" s="711"/>
    </row>
    <row r="1859" spans="8:10" x14ac:dyDescent="0.2">
      <c r="H1859" s="710"/>
      <c r="I1859" s="710"/>
      <c r="J1859" s="711"/>
    </row>
    <row r="1860" spans="8:10" x14ac:dyDescent="0.2">
      <c r="H1860" s="710"/>
      <c r="I1860" s="710"/>
      <c r="J1860" s="711"/>
    </row>
    <row r="1861" spans="8:10" x14ac:dyDescent="0.2">
      <c r="H1861" s="710"/>
      <c r="I1861" s="710"/>
      <c r="J1861" s="711"/>
    </row>
    <row r="1862" spans="8:10" x14ac:dyDescent="0.2">
      <c r="H1862" s="710"/>
      <c r="I1862" s="710"/>
      <c r="J1862" s="711"/>
    </row>
    <row r="1863" spans="8:10" x14ac:dyDescent="0.2">
      <c r="H1863" s="710"/>
      <c r="I1863" s="710"/>
      <c r="J1863" s="711"/>
    </row>
    <row r="1864" spans="8:10" x14ac:dyDescent="0.2">
      <c r="H1864" s="710"/>
      <c r="I1864" s="710"/>
      <c r="J1864" s="711"/>
    </row>
    <row r="1865" spans="8:10" x14ac:dyDescent="0.2">
      <c r="H1865" s="710"/>
      <c r="I1865" s="710"/>
      <c r="J1865" s="711"/>
    </row>
    <row r="1866" spans="8:10" x14ac:dyDescent="0.2">
      <c r="H1866" s="710"/>
      <c r="I1866" s="710"/>
      <c r="J1866" s="711"/>
    </row>
    <row r="1867" spans="8:10" x14ac:dyDescent="0.2">
      <c r="H1867" s="710"/>
      <c r="I1867" s="710"/>
      <c r="J1867" s="711"/>
    </row>
    <row r="1868" spans="8:10" x14ac:dyDescent="0.2">
      <c r="H1868" s="710"/>
      <c r="I1868" s="710"/>
      <c r="J1868" s="711"/>
    </row>
    <row r="1869" spans="8:10" x14ac:dyDescent="0.2">
      <c r="H1869" s="710"/>
      <c r="I1869" s="710"/>
      <c r="J1869" s="711"/>
    </row>
    <row r="1870" spans="8:10" x14ac:dyDescent="0.2">
      <c r="H1870" s="710"/>
      <c r="I1870" s="710"/>
      <c r="J1870" s="711"/>
    </row>
    <row r="1871" spans="8:10" x14ac:dyDescent="0.2">
      <c r="H1871" s="710"/>
      <c r="I1871" s="710"/>
      <c r="J1871" s="711"/>
    </row>
    <row r="1872" spans="8:10" x14ac:dyDescent="0.2">
      <c r="H1872" s="710"/>
      <c r="I1872" s="710"/>
      <c r="J1872" s="711"/>
    </row>
    <row r="1873" spans="8:10" x14ac:dyDescent="0.2">
      <c r="H1873" s="710"/>
      <c r="I1873" s="710"/>
      <c r="J1873" s="711"/>
    </row>
    <row r="1874" spans="8:10" x14ac:dyDescent="0.2">
      <c r="H1874" s="710"/>
      <c r="I1874" s="710"/>
      <c r="J1874" s="711"/>
    </row>
    <row r="1875" spans="8:10" x14ac:dyDescent="0.2">
      <c r="H1875" s="710"/>
      <c r="I1875" s="710"/>
      <c r="J1875" s="711"/>
    </row>
    <row r="1876" spans="8:10" x14ac:dyDescent="0.2">
      <c r="H1876" s="710"/>
      <c r="I1876" s="710"/>
      <c r="J1876" s="711"/>
    </row>
    <row r="1877" spans="8:10" x14ac:dyDescent="0.2">
      <c r="H1877" s="710"/>
      <c r="I1877" s="710"/>
      <c r="J1877" s="711"/>
    </row>
    <row r="1878" spans="8:10" x14ac:dyDescent="0.2">
      <c r="H1878" s="710"/>
      <c r="I1878" s="710"/>
      <c r="J1878" s="711"/>
    </row>
    <row r="1879" spans="8:10" x14ac:dyDescent="0.2">
      <c r="H1879" s="710"/>
      <c r="I1879" s="710"/>
      <c r="J1879" s="711"/>
    </row>
    <row r="1880" spans="8:10" x14ac:dyDescent="0.2">
      <c r="H1880" s="710"/>
      <c r="I1880" s="710"/>
      <c r="J1880" s="711"/>
    </row>
    <row r="1881" spans="8:10" x14ac:dyDescent="0.2">
      <c r="H1881" s="710"/>
      <c r="I1881" s="710"/>
      <c r="J1881" s="711"/>
    </row>
    <row r="1882" spans="8:10" x14ac:dyDescent="0.2">
      <c r="H1882" s="710"/>
      <c r="I1882" s="710"/>
      <c r="J1882" s="711"/>
    </row>
    <row r="1883" spans="8:10" x14ac:dyDescent="0.2">
      <c r="H1883" s="710"/>
      <c r="I1883" s="710"/>
      <c r="J1883" s="711"/>
    </row>
    <row r="1884" spans="8:10" x14ac:dyDescent="0.2">
      <c r="H1884" s="710"/>
      <c r="I1884" s="710"/>
      <c r="J1884" s="711"/>
    </row>
    <row r="1885" spans="8:10" x14ac:dyDescent="0.2">
      <c r="H1885" s="710"/>
      <c r="I1885" s="710"/>
      <c r="J1885" s="711"/>
    </row>
    <row r="1886" spans="8:10" x14ac:dyDescent="0.2">
      <c r="H1886" s="710"/>
      <c r="I1886" s="710"/>
      <c r="J1886" s="711"/>
    </row>
    <row r="1887" spans="8:10" x14ac:dyDescent="0.2">
      <c r="H1887" s="710"/>
      <c r="I1887" s="710"/>
      <c r="J1887" s="711"/>
    </row>
    <row r="1888" spans="8:10" x14ac:dyDescent="0.2">
      <c r="H1888" s="710"/>
      <c r="I1888" s="710"/>
      <c r="J1888" s="711"/>
    </row>
    <row r="1889" spans="8:10" x14ac:dyDescent="0.2">
      <c r="H1889" s="710"/>
      <c r="I1889" s="710"/>
      <c r="J1889" s="711"/>
    </row>
    <row r="1890" spans="8:10" x14ac:dyDescent="0.2">
      <c r="H1890" s="710"/>
      <c r="I1890" s="710"/>
      <c r="J1890" s="711"/>
    </row>
    <row r="1891" spans="8:10" x14ac:dyDescent="0.2">
      <c r="H1891" s="710"/>
      <c r="I1891" s="710"/>
      <c r="J1891" s="711"/>
    </row>
    <row r="1892" spans="8:10" x14ac:dyDescent="0.2">
      <c r="H1892" s="710"/>
      <c r="I1892" s="710"/>
      <c r="J1892" s="711"/>
    </row>
    <row r="1893" spans="8:10" x14ac:dyDescent="0.2">
      <c r="H1893" s="710"/>
      <c r="I1893" s="710"/>
      <c r="J1893" s="711"/>
    </row>
    <row r="1894" spans="8:10" x14ac:dyDescent="0.2">
      <c r="H1894" s="710"/>
      <c r="I1894" s="710"/>
      <c r="J1894" s="711"/>
    </row>
    <row r="1895" spans="8:10" x14ac:dyDescent="0.2">
      <c r="H1895" s="710"/>
      <c r="I1895" s="710"/>
      <c r="J1895" s="711"/>
    </row>
    <row r="1896" spans="8:10" x14ac:dyDescent="0.2">
      <c r="H1896" s="710"/>
      <c r="I1896" s="710"/>
      <c r="J1896" s="711"/>
    </row>
    <row r="1897" spans="8:10" x14ac:dyDescent="0.2">
      <c r="H1897" s="710"/>
      <c r="I1897" s="710"/>
      <c r="J1897" s="711"/>
    </row>
    <row r="1898" spans="8:10" x14ac:dyDescent="0.2">
      <c r="H1898" s="710"/>
      <c r="I1898" s="710"/>
      <c r="J1898" s="711"/>
    </row>
    <row r="1899" spans="8:10" x14ac:dyDescent="0.2">
      <c r="H1899" s="710"/>
      <c r="I1899" s="710"/>
      <c r="J1899" s="711"/>
    </row>
    <row r="1900" spans="8:10" x14ac:dyDescent="0.2">
      <c r="H1900" s="710"/>
      <c r="I1900" s="710"/>
      <c r="J1900" s="711"/>
    </row>
    <row r="1901" spans="8:10" x14ac:dyDescent="0.2">
      <c r="H1901" s="710"/>
      <c r="I1901" s="710"/>
      <c r="J1901" s="711"/>
    </row>
    <row r="1902" spans="8:10" x14ac:dyDescent="0.2">
      <c r="H1902" s="710"/>
      <c r="I1902" s="710"/>
      <c r="J1902" s="711"/>
    </row>
    <row r="1903" spans="8:10" x14ac:dyDescent="0.2">
      <c r="H1903" s="710"/>
      <c r="I1903" s="710"/>
      <c r="J1903" s="711"/>
    </row>
    <row r="1904" spans="8:10" x14ac:dyDescent="0.2">
      <c r="H1904" s="710"/>
      <c r="I1904" s="710"/>
      <c r="J1904" s="711"/>
    </row>
    <row r="1905" spans="8:10" x14ac:dyDescent="0.2">
      <c r="H1905" s="710"/>
      <c r="I1905" s="710"/>
      <c r="J1905" s="711"/>
    </row>
    <row r="1906" spans="8:10" x14ac:dyDescent="0.2">
      <c r="H1906" s="710"/>
      <c r="I1906" s="710"/>
      <c r="J1906" s="711"/>
    </row>
    <row r="1907" spans="8:10" x14ac:dyDescent="0.2">
      <c r="H1907" s="710"/>
      <c r="I1907" s="710"/>
      <c r="J1907" s="711"/>
    </row>
    <row r="1908" spans="8:10" x14ac:dyDescent="0.2">
      <c r="H1908" s="710"/>
      <c r="I1908" s="710"/>
      <c r="J1908" s="711"/>
    </row>
    <row r="1909" spans="8:10" x14ac:dyDescent="0.2">
      <c r="H1909" s="710"/>
      <c r="I1909" s="710"/>
      <c r="J1909" s="711"/>
    </row>
    <row r="1910" spans="8:10" x14ac:dyDescent="0.2">
      <c r="H1910" s="710"/>
      <c r="I1910" s="710"/>
      <c r="J1910" s="711"/>
    </row>
    <row r="1911" spans="8:10" x14ac:dyDescent="0.2">
      <c r="H1911" s="710"/>
      <c r="I1911" s="710"/>
      <c r="J1911" s="711"/>
    </row>
    <row r="1912" spans="8:10" x14ac:dyDescent="0.2">
      <c r="H1912" s="710"/>
      <c r="I1912" s="710"/>
      <c r="J1912" s="711"/>
    </row>
    <row r="1913" spans="8:10" x14ac:dyDescent="0.2">
      <c r="H1913" s="710"/>
      <c r="I1913" s="710"/>
      <c r="J1913" s="711"/>
    </row>
    <row r="1914" spans="8:10" x14ac:dyDescent="0.2">
      <c r="H1914" s="710"/>
      <c r="I1914" s="710"/>
      <c r="J1914" s="711"/>
    </row>
    <row r="1915" spans="8:10" x14ac:dyDescent="0.2">
      <c r="H1915" s="710"/>
      <c r="I1915" s="710"/>
      <c r="J1915" s="711"/>
    </row>
    <row r="1916" spans="8:10" x14ac:dyDescent="0.2">
      <c r="H1916" s="710"/>
      <c r="I1916" s="710"/>
      <c r="J1916" s="711"/>
    </row>
    <row r="1917" spans="8:10" x14ac:dyDescent="0.2">
      <c r="H1917" s="710"/>
      <c r="I1917" s="710"/>
      <c r="J1917" s="711"/>
    </row>
    <row r="1918" spans="8:10" x14ac:dyDescent="0.2">
      <c r="H1918" s="710"/>
      <c r="I1918" s="710"/>
      <c r="J1918" s="711"/>
    </row>
    <row r="1919" spans="8:10" x14ac:dyDescent="0.2">
      <c r="H1919" s="710"/>
      <c r="I1919" s="710"/>
      <c r="J1919" s="711"/>
    </row>
    <row r="1920" spans="8:10" x14ac:dyDescent="0.2">
      <c r="H1920" s="710"/>
      <c r="I1920" s="710"/>
      <c r="J1920" s="711"/>
    </row>
    <row r="1921" spans="8:10" x14ac:dyDescent="0.2">
      <c r="H1921" s="710"/>
      <c r="I1921" s="710"/>
      <c r="J1921" s="711"/>
    </row>
    <row r="1922" spans="8:10" x14ac:dyDescent="0.2">
      <c r="H1922" s="710"/>
      <c r="I1922" s="710"/>
      <c r="J1922" s="711"/>
    </row>
    <row r="1923" spans="8:10" x14ac:dyDescent="0.2">
      <c r="H1923" s="710"/>
      <c r="I1923" s="710"/>
      <c r="J1923" s="711"/>
    </row>
    <row r="1924" spans="8:10" x14ac:dyDescent="0.2">
      <c r="H1924" s="710"/>
      <c r="I1924" s="710"/>
      <c r="J1924" s="711"/>
    </row>
    <row r="1925" spans="8:10" x14ac:dyDescent="0.2">
      <c r="H1925" s="710"/>
      <c r="I1925" s="710"/>
      <c r="J1925" s="711"/>
    </row>
    <row r="1926" spans="8:10" x14ac:dyDescent="0.2">
      <c r="H1926" s="710"/>
      <c r="I1926" s="710"/>
      <c r="J1926" s="711"/>
    </row>
    <row r="1927" spans="8:10" x14ac:dyDescent="0.2">
      <c r="H1927" s="710"/>
      <c r="I1927" s="710"/>
      <c r="J1927" s="711"/>
    </row>
    <row r="1928" spans="8:10" x14ac:dyDescent="0.2">
      <c r="H1928" s="710"/>
      <c r="I1928" s="710"/>
      <c r="J1928" s="711"/>
    </row>
    <row r="1929" spans="8:10" x14ac:dyDescent="0.2">
      <c r="H1929" s="710"/>
      <c r="I1929" s="710"/>
      <c r="J1929" s="711"/>
    </row>
    <row r="1930" spans="8:10" x14ac:dyDescent="0.2">
      <c r="H1930" s="710"/>
      <c r="I1930" s="710"/>
      <c r="J1930" s="711"/>
    </row>
    <row r="1931" spans="8:10" x14ac:dyDescent="0.2">
      <c r="H1931" s="710"/>
      <c r="I1931" s="710"/>
      <c r="J1931" s="711"/>
    </row>
    <row r="1932" spans="8:10" x14ac:dyDescent="0.2">
      <c r="H1932" s="710"/>
      <c r="I1932" s="710"/>
      <c r="J1932" s="711"/>
    </row>
    <row r="1933" spans="8:10" x14ac:dyDescent="0.2">
      <c r="H1933" s="710"/>
      <c r="I1933" s="710"/>
      <c r="J1933" s="711"/>
    </row>
    <row r="1934" spans="8:10" x14ac:dyDescent="0.2">
      <c r="H1934" s="710"/>
      <c r="I1934" s="710"/>
      <c r="J1934" s="711"/>
    </row>
    <row r="1935" spans="8:10" x14ac:dyDescent="0.2">
      <c r="H1935" s="710"/>
      <c r="I1935" s="710"/>
      <c r="J1935" s="711"/>
    </row>
    <row r="1936" spans="8:10" x14ac:dyDescent="0.2">
      <c r="H1936" s="710"/>
      <c r="I1936" s="710"/>
      <c r="J1936" s="711"/>
    </row>
    <row r="1937" spans="8:10" x14ac:dyDescent="0.2">
      <c r="H1937" s="710"/>
      <c r="I1937" s="710"/>
      <c r="J1937" s="711"/>
    </row>
    <row r="1938" spans="8:10" x14ac:dyDescent="0.2">
      <c r="H1938" s="710"/>
      <c r="I1938" s="710"/>
      <c r="J1938" s="711"/>
    </row>
    <row r="1939" spans="8:10" x14ac:dyDescent="0.2">
      <c r="H1939" s="710"/>
      <c r="I1939" s="710"/>
      <c r="J1939" s="711"/>
    </row>
    <row r="1940" spans="8:10" x14ac:dyDescent="0.2">
      <c r="H1940" s="710"/>
      <c r="I1940" s="710"/>
      <c r="J1940" s="711"/>
    </row>
    <row r="1941" spans="8:10" x14ac:dyDescent="0.2">
      <c r="H1941" s="710"/>
      <c r="I1941" s="710"/>
      <c r="J1941" s="711"/>
    </row>
    <row r="1942" spans="8:10" x14ac:dyDescent="0.2">
      <c r="H1942" s="710"/>
      <c r="I1942" s="710"/>
      <c r="J1942" s="711"/>
    </row>
    <row r="1943" spans="8:10" x14ac:dyDescent="0.2">
      <c r="H1943" s="710"/>
      <c r="I1943" s="710"/>
      <c r="J1943" s="711"/>
    </row>
    <row r="1944" spans="8:10" x14ac:dyDescent="0.2">
      <c r="H1944" s="710"/>
      <c r="I1944" s="710"/>
      <c r="J1944" s="711"/>
    </row>
    <row r="1945" spans="8:10" x14ac:dyDescent="0.2">
      <c r="H1945" s="710"/>
      <c r="I1945" s="710"/>
      <c r="J1945" s="711"/>
    </row>
    <row r="1946" spans="8:10" x14ac:dyDescent="0.2">
      <c r="H1946" s="710"/>
      <c r="I1946" s="710"/>
      <c r="J1946" s="711"/>
    </row>
    <row r="1947" spans="8:10" x14ac:dyDescent="0.2">
      <c r="H1947" s="710"/>
      <c r="I1947" s="710"/>
      <c r="J1947" s="711"/>
    </row>
    <row r="1948" spans="8:10" x14ac:dyDescent="0.2">
      <c r="H1948" s="710"/>
      <c r="I1948" s="710"/>
      <c r="J1948" s="711"/>
    </row>
    <row r="1949" spans="8:10" x14ac:dyDescent="0.2">
      <c r="H1949" s="710"/>
      <c r="I1949" s="710"/>
      <c r="J1949" s="711"/>
    </row>
    <row r="1950" spans="8:10" x14ac:dyDescent="0.2">
      <c r="H1950" s="710"/>
      <c r="I1950" s="710"/>
      <c r="J1950" s="711"/>
    </row>
    <row r="1951" spans="8:10" x14ac:dyDescent="0.2">
      <c r="H1951" s="710"/>
      <c r="I1951" s="710"/>
      <c r="J1951" s="711"/>
    </row>
    <row r="1952" spans="8:10" x14ac:dyDescent="0.2">
      <c r="H1952" s="710"/>
      <c r="I1952" s="710"/>
      <c r="J1952" s="711"/>
    </row>
    <row r="1953" spans="8:10" x14ac:dyDescent="0.2">
      <c r="H1953" s="710"/>
      <c r="I1953" s="710"/>
      <c r="J1953" s="711"/>
    </row>
    <row r="1954" spans="8:10" x14ac:dyDescent="0.2">
      <c r="H1954" s="710"/>
      <c r="I1954" s="710"/>
      <c r="J1954" s="711"/>
    </row>
    <row r="1955" spans="8:10" x14ac:dyDescent="0.2">
      <c r="H1955" s="710"/>
      <c r="I1955" s="710"/>
      <c r="J1955" s="711"/>
    </row>
    <row r="1956" spans="8:10" x14ac:dyDescent="0.2">
      <c r="H1956" s="710"/>
      <c r="I1956" s="710"/>
      <c r="J1956" s="711"/>
    </row>
    <row r="1957" spans="8:10" x14ac:dyDescent="0.2">
      <c r="H1957" s="710"/>
      <c r="I1957" s="710"/>
      <c r="J1957" s="711"/>
    </row>
    <row r="1958" spans="8:10" x14ac:dyDescent="0.2">
      <c r="H1958" s="710"/>
      <c r="I1958" s="710"/>
      <c r="J1958" s="711"/>
    </row>
    <row r="1959" spans="8:10" x14ac:dyDescent="0.2">
      <c r="H1959" s="710"/>
      <c r="I1959" s="710"/>
      <c r="J1959" s="711"/>
    </row>
    <row r="1960" spans="8:10" x14ac:dyDescent="0.2">
      <c r="H1960" s="710"/>
      <c r="I1960" s="710"/>
      <c r="J1960" s="711"/>
    </row>
    <row r="1961" spans="8:10" x14ac:dyDescent="0.2">
      <c r="H1961" s="710"/>
      <c r="I1961" s="710"/>
      <c r="J1961" s="711"/>
    </row>
    <row r="1962" spans="8:10" x14ac:dyDescent="0.2">
      <c r="H1962" s="710"/>
      <c r="I1962" s="710"/>
      <c r="J1962" s="711"/>
    </row>
    <row r="1963" spans="8:10" x14ac:dyDescent="0.2">
      <c r="H1963" s="710"/>
      <c r="I1963" s="710"/>
      <c r="J1963" s="711"/>
    </row>
    <row r="1964" spans="8:10" x14ac:dyDescent="0.2">
      <c r="H1964" s="710"/>
      <c r="I1964" s="710"/>
      <c r="J1964" s="711"/>
    </row>
    <row r="1965" spans="8:10" x14ac:dyDescent="0.2">
      <c r="H1965" s="710"/>
      <c r="I1965" s="710"/>
      <c r="J1965" s="711"/>
    </row>
    <row r="1966" spans="8:10" x14ac:dyDescent="0.2">
      <c r="H1966" s="710"/>
      <c r="I1966" s="710"/>
      <c r="J1966" s="711"/>
    </row>
    <row r="1967" spans="8:10" x14ac:dyDescent="0.2">
      <c r="H1967" s="710"/>
      <c r="I1967" s="710"/>
      <c r="J1967" s="711"/>
    </row>
    <row r="1968" spans="8:10" x14ac:dyDescent="0.2">
      <c r="H1968" s="710"/>
      <c r="I1968" s="710"/>
      <c r="J1968" s="711"/>
    </row>
    <row r="1969" spans="8:10" x14ac:dyDescent="0.2">
      <c r="H1969" s="710"/>
      <c r="I1969" s="710"/>
      <c r="J1969" s="711"/>
    </row>
    <row r="1970" spans="8:10" x14ac:dyDescent="0.2">
      <c r="H1970" s="710"/>
      <c r="I1970" s="710"/>
      <c r="J1970" s="711"/>
    </row>
    <row r="1971" spans="8:10" x14ac:dyDescent="0.2">
      <c r="H1971" s="710"/>
      <c r="I1971" s="710"/>
      <c r="J1971" s="711"/>
    </row>
    <row r="1972" spans="8:10" x14ac:dyDescent="0.2">
      <c r="H1972" s="710"/>
      <c r="I1972" s="710"/>
      <c r="J1972" s="711"/>
    </row>
    <row r="1973" spans="8:10" x14ac:dyDescent="0.2">
      <c r="H1973" s="710"/>
      <c r="I1973" s="710"/>
      <c r="J1973" s="711"/>
    </row>
    <row r="1974" spans="8:10" x14ac:dyDescent="0.2">
      <c r="H1974" s="710"/>
      <c r="I1974" s="710"/>
      <c r="J1974" s="711"/>
    </row>
    <row r="1975" spans="8:10" x14ac:dyDescent="0.2">
      <c r="H1975" s="710"/>
      <c r="I1975" s="710"/>
      <c r="J1975" s="711"/>
    </row>
    <row r="1976" spans="8:10" x14ac:dyDescent="0.2">
      <c r="H1976" s="710"/>
      <c r="I1976" s="710"/>
      <c r="J1976" s="711"/>
    </row>
    <row r="1977" spans="8:10" x14ac:dyDescent="0.2">
      <c r="H1977" s="710"/>
      <c r="I1977" s="710"/>
      <c r="J1977" s="711"/>
    </row>
    <row r="1978" spans="8:10" x14ac:dyDescent="0.2">
      <c r="H1978" s="710"/>
      <c r="I1978" s="710"/>
      <c r="J1978" s="711"/>
    </row>
    <row r="1979" spans="8:10" x14ac:dyDescent="0.2">
      <c r="H1979" s="710"/>
      <c r="I1979" s="710"/>
      <c r="J1979" s="711"/>
    </row>
    <row r="1980" spans="8:10" x14ac:dyDescent="0.2">
      <c r="H1980" s="710"/>
      <c r="I1980" s="710"/>
      <c r="J1980" s="711"/>
    </row>
    <row r="1981" spans="8:10" x14ac:dyDescent="0.2">
      <c r="H1981" s="710"/>
      <c r="I1981" s="710"/>
      <c r="J1981" s="711"/>
    </row>
    <row r="1982" spans="8:10" x14ac:dyDescent="0.2">
      <c r="H1982" s="710"/>
      <c r="I1982" s="710"/>
      <c r="J1982" s="711"/>
    </row>
    <row r="1983" spans="8:10" x14ac:dyDescent="0.2">
      <c r="H1983" s="710"/>
      <c r="I1983" s="710"/>
      <c r="J1983" s="711"/>
    </row>
    <row r="1984" spans="8:10" x14ac:dyDescent="0.2">
      <c r="H1984" s="710"/>
      <c r="I1984" s="710"/>
      <c r="J1984" s="711"/>
    </row>
    <row r="1985" spans="8:10" x14ac:dyDescent="0.2">
      <c r="H1985" s="710"/>
      <c r="I1985" s="710"/>
      <c r="J1985" s="711"/>
    </row>
    <row r="1986" spans="8:10" x14ac:dyDescent="0.2">
      <c r="H1986" s="710"/>
      <c r="I1986" s="710"/>
      <c r="J1986" s="711"/>
    </row>
    <row r="1987" spans="8:10" x14ac:dyDescent="0.2">
      <c r="H1987" s="710"/>
      <c r="I1987" s="710"/>
      <c r="J1987" s="711"/>
    </row>
    <row r="1988" spans="8:10" x14ac:dyDescent="0.2">
      <c r="H1988" s="710"/>
      <c r="I1988" s="710"/>
      <c r="J1988" s="711"/>
    </row>
    <row r="1989" spans="8:10" x14ac:dyDescent="0.2">
      <c r="H1989" s="710"/>
      <c r="I1989" s="710"/>
      <c r="J1989" s="711"/>
    </row>
    <row r="1990" spans="8:10" x14ac:dyDescent="0.2">
      <c r="H1990" s="710"/>
      <c r="I1990" s="710"/>
      <c r="J1990" s="711"/>
    </row>
    <row r="1991" spans="8:10" x14ac:dyDescent="0.2">
      <c r="H1991" s="710"/>
      <c r="I1991" s="710"/>
      <c r="J1991" s="711"/>
    </row>
    <row r="1992" spans="8:10" x14ac:dyDescent="0.2">
      <c r="H1992" s="710"/>
      <c r="I1992" s="710"/>
      <c r="J1992" s="711"/>
    </row>
    <row r="1993" spans="8:10" x14ac:dyDescent="0.2">
      <c r="H1993" s="710"/>
      <c r="I1993" s="710"/>
      <c r="J1993" s="711"/>
    </row>
    <row r="1994" spans="8:10" x14ac:dyDescent="0.2">
      <c r="H1994" s="710"/>
      <c r="I1994" s="710"/>
      <c r="J1994" s="711"/>
    </row>
    <row r="1995" spans="8:10" x14ac:dyDescent="0.2">
      <c r="H1995" s="710"/>
      <c r="I1995" s="710"/>
      <c r="J1995" s="711"/>
    </row>
    <row r="1996" spans="8:10" x14ac:dyDescent="0.2">
      <c r="H1996" s="710"/>
      <c r="I1996" s="710"/>
      <c r="J1996" s="711"/>
    </row>
    <row r="1997" spans="8:10" x14ac:dyDescent="0.2">
      <c r="H1997" s="710"/>
      <c r="I1997" s="710"/>
      <c r="J1997" s="711"/>
    </row>
    <row r="1998" spans="8:10" x14ac:dyDescent="0.2">
      <c r="H1998" s="710"/>
      <c r="I1998" s="710"/>
      <c r="J1998" s="711"/>
    </row>
    <row r="1999" spans="8:10" x14ac:dyDescent="0.2">
      <c r="H1999" s="710"/>
      <c r="I1999" s="710"/>
      <c r="J1999" s="711"/>
    </row>
    <row r="2000" spans="8:10" x14ac:dyDescent="0.2">
      <c r="H2000" s="710"/>
      <c r="I2000" s="710"/>
      <c r="J2000" s="711"/>
    </row>
    <row r="2001" spans="8:10" x14ac:dyDescent="0.2">
      <c r="H2001" s="710"/>
      <c r="I2001" s="710"/>
      <c r="J2001" s="711"/>
    </row>
    <row r="2002" spans="8:10" x14ac:dyDescent="0.2">
      <c r="H2002" s="710"/>
      <c r="I2002" s="710"/>
      <c r="J2002" s="711"/>
    </row>
    <row r="2003" spans="8:10" x14ac:dyDescent="0.2">
      <c r="H2003" s="710"/>
      <c r="I2003" s="710"/>
      <c r="J2003" s="711"/>
    </row>
    <row r="2004" spans="8:10" x14ac:dyDescent="0.2">
      <c r="H2004" s="710"/>
      <c r="I2004" s="710"/>
      <c r="J2004" s="711"/>
    </row>
    <row r="2005" spans="8:10" x14ac:dyDescent="0.2">
      <c r="H2005" s="710"/>
      <c r="I2005" s="710"/>
      <c r="J2005" s="711"/>
    </row>
    <row r="2006" spans="8:10" x14ac:dyDescent="0.2">
      <c r="H2006" s="710"/>
      <c r="I2006" s="710"/>
      <c r="J2006" s="711"/>
    </row>
    <row r="2007" spans="8:10" x14ac:dyDescent="0.2">
      <c r="H2007" s="710"/>
      <c r="I2007" s="710"/>
      <c r="J2007" s="711"/>
    </row>
    <row r="2008" spans="8:10" x14ac:dyDescent="0.2">
      <c r="H2008" s="710"/>
      <c r="I2008" s="710"/>
      <c r="J2008" s="711"/>
    </row>
    <row r="2009" spans="8:10" x14ac:dyDescent="0.2">
      <c r="H2009" s="710"/>
      <c r="I2009" s="710"/>
      <c r="J2009" s="711"/>
    </row>
    <row r="2010" spans="8:10" x14ac:dyDescent="0.2">
      <c r="H2010" s="710"/>
      <c r="I2010" s="710"/>
      <c r="J2010" s="711"/>
    </row>
    <row r="2011" spans="8:10" x14ac:dyDescent="0.2">
      <c r="H2011" s="710"/>
      <c r="I2011" s="710"/>
      <c r="J2011" s="711"/>
    </row>
    <row r="2012" spans="8:10" x14ac:dyDescent="0.2">
      <c r="H2012" s="710"/>
      <c r="I2012" s="710"/>
      <c r="J2012" s="711"/>
    </row>
    <row r="2013" spans="8:10" x14ac:dyDescent="0.2">
      <c r="H2013" s="710"/>
      <c r="I2013" s="710"/>
      <c r="J2013" s="711"/>
    </row>
    <row r="2014" spans="8:10" x14ac:dyDescent="0.2">
      <c r="H2014" s="710"/>
      <c r="I2014" s="710"/>
      <c r="J2014" s="711"/>
    </row>
    <row r="2015" spans="8:10" x14ac:dyDescent="0.2">
      <c r="H2015" s="710"/>
      <c r="I2015" s="710"/>
      <c r="J2015" s="711"/>
    </row>
    <row r="2016" spans="8:10" x14ac:dyDescent="0.2">
      <c r="H2016" s="710"/>
      <c r="I2016" s="710"/>
      <c r="J2016" s="711"/>
    </row>
    <row r="2017" spans="8:10" x14ac:dyDescent="0.2">
      <c r="H2017" s="710"/>
      <c r="I2017" s="710"/>
      <c r="J2017" s="711"/>
    </row>
    <row r="2018" spans="8:10" x14ac:dyDescent="0.2">
      <c r="H2018" s="710"/>
      <c r="I2018" s="710"/>
      <c r="J2018" s="711"/>
    </row>
    <row r="2019" spans="8:10" x14ac:dyDescent="0.2">
      <c r="H2019" s="710"/>
      <c r="I2019" s="710"/>
      <c r="J2019" s="711"/>
    </row>
    <row r="2020" spans="8:10" x14ac:dyDescent="0.2">
      <c r="H2020" s="710"/>
      <c r="I2020" s="710"/>
      <c r="J2020" s="711"/>
    </row>
    <row r="2021" spans="8:10" x14ac:dyDescent="0.2">
      <c r="H2021" s="710"/>
      <c r="I2021" s="710"/>
      <c r="J2021" s="711"/>
    </row>
    <row r="2022" spans="8:10" x14ac:dyDescent="0.2">
      <c r="H2022" s="710"/>
      <c r="I2022" s="710"/>
      <c r="J2022" s="711"/>
    </row>
    <row r="2023" spans="8:10" x14ac:dyDescent="0.2">
      <c r="H2023" s="710"/>
      <c r="I2023" s="710"/>
      <c r="J2023" s="711"/>
    </row>
    <row r="2024" spans="8:10" x14ac:dyDescent="0.2">
      <c r="H2024" s="710"/>
      <c r="I2024" s="710"/>
      <c r="J2024" s="711"/>
    </row>
    <row r="2025" spans="8:10" x14ac:dyDescent="0.2">
      <c r="H2025" s="710"/>
      <c r="I2025" s="710"/>
      <c r="J2025" s="711"/>
    </row>
    <row r="2026" spans="8:10" x14ac:dyDescent="0.2">
      <c r="H2026" s="710"/>
      <c r="I2026" s="710"/>
      <c r="J2026" s="711"/>
    </row>
    <row r="2027" spans="8:10" x14ac:dyDescent="0.2">
      <c r="H2027" s="710"/>
      <c r="I2027" s="710"/>
      <c r="J2027" s="711"/>
    </row>
    <row r="2028" spans="8:10" x14ac:dyDescent="0.2">
      <c r="H2028" s="710"/>
      <c r="I2028" s="710"/>
      <c r="J2028" s="711"/>
    </row>
    <row r="2029" spans="8:10" x14ac:dyDescent="0.2">
      <c r="H2029" s="710"/>
      <c r="I2029" s="710"/>
      <c r="J2029" s="711"/>
    </row>
    <row r="2030" spans="8:10" x14ac:dyDescent="0.2">
      <c r="H2030" s="710"/>
      <c r="I2030" s="710"/>
      <c r="J2030" s="711"/>
    </row>
    <row r="2031" spans="8:10" x14ac:dyDescent="0.2">
      <c r="H2031" s="710"/>
      <c r="I2031" s="710"/>
      <c r="J2031" s="711"/>
    </row>
    <row r="2032" spans="8:10" x14ac:dyDescent="0.2">
      <c r="H2032" s="710"/>
      <c r="I2032" s="710"/>
      <c r="J2032" s="711"/>
    </row>
    <row r="2033" spans="8:10" x14ac:dyDescent="0.2">
      <c r="H2033" s="710"/>
      <c r="I2033" s="710"/>
      <c r="J2033" s="711"/>
    </row>
    <row r="2034" spans="8:10" x14ac:dyDescent="0.2">
      <c r="H2034" s="710"/>
      <c r="I2034" s="710"/>
      <c r="J2034" s="711"/>
    </row>
    <row r="2035" spans="8:10" x14ac:dyDescent="0.2">
      <c r="H2035" s="710"/>
      <c r="I2035" s="710"/>
      <c r="J2035" s="711"/>
    </row>
    <row r="2036" spans="8:10" x14ac:dyDescent="0.2">
      <c r="H2036" s="710"/>
      <c r="I2036" s="710"/>
      <c r="J2036" s="711"/>
    </row>
    <row r="2037" spans="8:10" x14ac:dyDescent="0.2">
      <c r="H2037" s="710"/>
      <c r="I2037" s="710"/>
      <c r="J2037" s="711"/>
    </row>
    <row r="2038" spans="8:10" x14ac:dyDescent="0.2">
      <c r="H2038" s="710"/>
      <c r="I2038" s="710"/>
      <c r="J2038" s="711"/>
    </row>
    <row r="2039" spans="8:10" x14ac:dyDescent="0.2">
      <c r="H2039" s="710"/>
      <c r="I2039" s="710"/>
      <c r="J2039" s="711"/>
    </row>
    <row r="2040" spans="8:10" x14ac:dyDescent="0.2">
      <c r="H2040" s="710"/>
      <c r="I2040" s="710"/>
      <c r="J2040" s="711"/>
    </row>
    <row r="2041" spans="8:10" x14ac:dyDescent="0.2">
      <c r="H2041" s="710"/>
      <c r="I2041" s="710"/>
      <c r="J2041" s="711"/>
    </row>
    <row r="2042" spans="8:10" x14ac:dyDescent="0.2">
      <c r="H2042" s="710"/>
      <c r="I2042" s="710"/>
      <c r="J2042" s="711"/>
    </row>
    <row r="2043" spans="8:10" x14ac:dyDescent="0.2">
      <c r="H2043" s="710"/>
      <c r="I2043" s="710"/>
      <c r="J2043" s="711"/>
    </row>
    <row r="2044" spans="8:10" x14ac:dyDescent="0.2">
      <c r="H2044" s="710"/>
      <c r="I2044" s="710"/>
      <c r="J2044" s="711"/>
    </row>
    <row r="2045" spans="8:10" x14ac:dyDescent="0.2">
      <c r="H2045" s="710"/>
      <c r="I2045" s="710"/>
      <c r="J2045" s="711"/>
    </row>
    <row r="2046" spans="8:10" x14ac:dyDescent="0.2">
      <c r="H2046" s="710"/>
      <c r="I2046" s="710"/>
      <c r="J2046" s="711"/>
    </row>
    <row r="2047" spans="8:10" x14ac:dyDescent="0.2">
      <c r="H2047" s="710"/>
      <c r="I2047" s="710"/>
      <c r="J2047" s="711"/>
    </row>
    <row r="2048" spans="8:10" x14ac:dyDescent="0.2">
      <c r="H2048" s="710"/>
      <c r="I2048" s="710"/>
      <c r="J2048" s="711"/>
    </row>
    <row r="2049" spans="8:10" x14ac:dyDescent="0.2">
      <c r="H2049" s="710"/>
      <c r="I2049" s="710"/>
      <c r="J2049" s="711"/>
    </row>
    <row r="2050" spans="8:10" x14ac:dyDescent="0.2">
      <c r="H2050" s="710"/>
      <c r="I2050" s="710"/>
      <c r="J2050" s="711"/>
    </row>
    <row r="2051" spans="8:10" x14ac:dyDescent="0.2">
      <c r="H2051" s="710"/>
      <c r="I2051" s="710"/>
      <c r="J2051" s="711"/>
    </row>
    <row r="2052" spans="8:10" x14ac:dyDescent="0.2">
      <c r="H2052" s="710"/>
      <c r="I2052" s="710"/>
      <c r="J2052" s="711"/>
    </row>
    <row r="2053" spans="8:10" x14ac:dyDescent="0.2">
      <c r="H2053" s="710"/>
      <c r="I2053" s="710"/>
      <c r="J2053" s="711"/>
    </row>
    <row r="2054" spans="8:10" x14ac:dyDescent="0.2">
      <c r="H2054" s="710"/>
      <c r="I2054" s="710"/>
      <c r="J2054" s="711"/>
    </row>
    <row r="2055" spans="8:10" x14ac:dyDescent="0.2">
      <c r="H2055" s="710"/>
      <c r="I2055" s="710"/>
      <c r="J2055" s="711"/>
    </row>
    <row r="2056" spans="8:10" x14ac:dyDescent="0.2">
      <c r="H2056" s="710"/>
      <c r="I2056" s="710"/>
      <c r="J2056" s="711"/>
    </row>
    <row r="2057" spans="8:10" x14ac:dyDescent="0.2">
      <c r="H2057" s="710"/>
      <c r="I2057" s="710"/>
      <c r="J2057" s="711"/>
    </row>
    <row r="2058" spans="8:10" x14ac:dyDescent="0.2">
      <c r="H2058" s="710"/>
      <c r="I2058" s="710"/>
      <c r="J2058" s="711"/>
    </row>
    <row r="2059" spans="8:10" x14ac:dyDescent="0.2">
      <c r="H2059" s="710"/>
      <c r="I2059" s="710"/>
      <c r="J2059" s="711"/>
    </row>
    <row r="2060" spans="8:10" x14ac:dyDescent="0.2">
      <c r="H2060" s="710"/>
      <c r="I2060" s="710"/>
      <c r="J2060" s="711"/>
    </row>
    <row r="2061" spans="8:10" x14ac:dyDescent="0.2">
      <c r="H2061" s="710"/>
      <c r="I2061" s="710"/>
      <c r="J2061" s="711"/>
    </row>
    <row r="2062" spans="8:10" x14ac:dyDescent="0.2">
      <c r="H2062" s="710"/>
      <c r="I2062" s="710"/>
      <c r="J2062" s="711"/>
    </row>
    <row r="2063" spans="8:10" x14ac:dyDescent="0.2">
      <c r="H2063" s="710"/>
      <c r="I2063" s="710"/>
      <c r="J2063" s="711"/>
    </row>
    <row r="2064" spans="8:10" x14ac:dyDescent="0.2">
      <c r="H2064" s="710"/>
      <c r="I2064" s="710"/>
      <c r="J2064" s="711"/>
    </row>
    <row r="2065" spans="8:10" x14ac:dyDescent="0.2">
      <c r="H2065" s="710"/>
      <c r="I2065" s="710"/>
      <c r="J2065" s="711"/>
    </row>
    <row r="2066" spans="8:10" x14ac:dyDescent="0.2">
      <c r="H2066" s="710"/>
      <c r="I2066" s="710"/>
      <c r="J2066" s="711"/>
    </row>
    <row r="2067" spans="8:10" x14ac:dyDescent="0.2">
      <c r="H2067" s="710"/>
      <c r="I2067" s="710"/>
      <c r="J2067" s="711"/>
    </row>
    <row r="2068" spans="8:10" x14ac:dyDescent="0.2">
      <c r="H2068" s="710"/>
      <c r="I2068" s="710"/>
      <c r="J2068" s="711"/>
    </row>
    <row r="2069" spans="8:10" x14ac:dyDescent="0.2">
      <c r="H2069" s="710"/>
      <c r="I2069" s="710"/>
      <c r="J2069" s="711"/>
    </row>
    <row r="2070" spans="8:10" x14ac:dyDescent="0.2">
      <c r="H2070" s="710"/>
      <c r="I2070" s="710"/>
      <c r="J2070" s="711"/>
    </row>
    <row r="2071" spans="8:10" x14ac:dyDescent="0.2">
      <c r="H2071" s="710"/>
      <c r="I2071" s="710"/>
      <c r="J2071" s="711"/>
    </row>
    <row r="2072" spans="8:10" x14ac:dyDescent="0.2">
      <c r="H2072" s="710"/>
      <c r="I2072" s="710"/>
      <c r="J2072" s="711"/>
    </row>
    <row r="2073" spans="8:10" x14ac:dyDescent="0.2">
      <c r="H2073" s="710"/>
      <c r="I2073" s="710"/>
      <c r="J2073" s="711"/>
    </row>
    <row r="2074" spans="8:10" x14ac:dyDescent="0.2">
      <c r="H2074" s="710"/>
      <c r="I2074" s="710"/>
      <c r="J2074" s="711"/>
    </row>
    <row r="2075" spans="8:10" x14ac:dyDescent="0.2">
      <c r="H2075" s="710"/>
      <c r="I2075" s="710"/>
      <c r="J2075" s="711"/>
    </row>
    <row r="2076" spans="8:10" x14ac:dyDescent="0.2">
      <c r="H2076" s="710"/>
      <c r="I2076" s="710"/>
      <c r="J2076" s="711"/>
    </row>
    <row r="2077" spans="8:10" x14ac:dyDescent="0.2">
      <c r="H2077" s="710"/>
      <c r="I2077" s="710"/>
      <c r="J2077" s="711"/>
    </row>
    <row r="2078" spans="8:10" x14ac:dyDescent="0.2">
      <c r="H2078" s="710"/>
      <c r="I2078" s="710"/>
      <c r="J2078" s="711"/>
    </row>
    <row r="2079" spans="8:10" x14ac:dyDescent="0.2">
      <c r="H2079" s="710"/>
      <c r="I2079" s="710"/>
      <c r="J2079" s="711"/>
    </row>
    <row r="2080" spans="8:10" x14ac:dyDescent="0.2">
      <c r="H2080" s="710"/>
      <c r="I2080" s="710"/>
      <c r="J2080" s="711"/>
    </row>
    <row r="2081" spans="8:10" x14ac:dyDescent="0.2">
      <c r="H2081" s="710"/>
      <c r="I2081" s="710"/>
      <c r="J2081" s="711"/>
    </row>
    <row r="2082" spans="8:10" x14ac:dyDescent="0.2">
      <c r="H2082" s="710"/>
      <c r="I2082" s="710"/>
      <c r="J2082" s="711"/>
    </row>
    <row r="2083" spans="8:10" x14ac:dyDescent="0.2">
      <c r="H2083" s="710"/>
      <c r="I2083" s="710"/>
      <c r="J2083" s="711"/>
    </row>
    <row r="2084" spans="8:10" x14ac:dyDescent="0.2">
      <c r="H2084" s="710"/>
      <c r="I2084" s="710"/>
      <c r="J2084" s="711"/>
    </row>
    <row r="2085" spans="8:10" x14ac:dyDescent="0.2">
      <c r="H2085" s="710"/>
      <c r="I2085" s="710"/>
      <c r="J2085" s="711"/>
    </row>
    <row r="2086" spans="8:10" x14ac:dyDescent="0.2">
      <c r="H2086" s="710"/>
      <c r="I2086" s="710"/>
      <c r="J2086" s="711"/>
    </row>
    <row r="2087" spans="8:10" x14ac:dyDescent="0.2">
      <c r="H2087" s="710"/>
      <c r="I2087" s="710"/>
      <c r="J2087" s="711"/>
    </row>
    <row r="2088" spans="8:10" x14ac:dyDescent="0.2">
      <c r="H2088" s="710"/>
      <c r="I2088" s="710"/>
      <c r="J2088" s="711"/>
    </row>
    <row r="2089" spans="8:10" x14ac:dyDescent="0.2">
      <c r="H2089" s="710"/>
      <c r="I2089" s="710"/>
      <c r="J2089" s="711"/>
    </row>
    <row r="2090" spans="8:10" x14ac:dyDescent="0.2">
      <c r="H2090" s="710"/>
      <c r="I2090" s="710"/>
      <c r="J2090" s="711"/>
    </row>
    <row r="2091" spans="8:10" x14ac:dyDescent="0.2">
      <c r="H2091" s="710"/>
      <c r="I2091" s="710"/>
      <c r="J2091" s="711"/>
    </row>
    <row r="2092" spans="8:10" x14ac:dyDescent="0.2">
      <c r="H2092" s="710"/>
      <c r="I2092" s="710"/>
      <c r="J2092" s="711"/>
    </row>
    <row r="2093" spans="8:10" x14ac:dyDescent="0.2">
      <c r="H2093" s="710"/>
      <c r="I2093" s="710"/>
      <c r="J2093" s="711"/>
    </row>
    <row r="2094" spans="8:10" x14ac:dyDescent="0.2">
      <c r="H2094" s="710"/>
      <c r="I2094" s="710"/>
      <c r="J2094" s="711"/>
    </row>
    <row r="2095" spans="8:10" x14ac:dyDescent="0.2">
      <c r="H2095" s="710"/>
      <c r="I2095" s="710"/>
      <c r="J2095" s="711"/>
    </row>
    <row r="2096" spans="8:10" x14ac:dyDescent="0.2">
      <c r="H2096" s="710"/>
      <c r="I2096" s="710"/>
      <c r="J2096" s="711"/>
    </row>
    <row r="2097" spans="8:10" x14ac:dyDescent="0.2">
      <c r="H2097" s="710"/>
      <c r="I2097" s="710"/>
      <c r="J2097" s="711"/>
    </row>
    <row r="2098" spans="8:10" x14ac:dyDescent="0.2">
      <c r="H2098" s="710"/>
      <c r="I2098" s="710"/>
      <c r="J2098" s="711"/>
    </row>
    <row r="2099" spans="8:10" x14ac:dyDescent="0.2">
      <c r="H2099" s="710"/>
      <c r="I2099" s="710"/>
      <c r="J2099" s="711"/>
    </row>
    <row r="2100" spans="8:10" x14ac:dyDescent="0.2">
      <c r="H2100" s="710"/>
      <c r="I2100" s="710"/>
      <c r="J2100" s="711"/>
    </row>
    <row r="2101" spans="8:10" x14ac:dyDescent="0.2">
      <c r="H2101" s="710"/>
      <c r="I2101" s="710"/>
      <c r="J2101" s="711"/>
    </row>
    <row r="2102" spans="8:10" x14ac:dyDescent="0.2">
      <c r="H2102" s="710"/>
      <c r="I2102" s="710"/>
      <c r="J2102" s="711"/>
    </row>
    <row r="2103" spans="8:10" x14ac:dyDescent="0.2">
      <c r="H2103" s="710"/>
      <c r="I2103" s="710"/>
      <c r="J2103" s="711"/>
    </row>
    <row r="2104" spans="8:10" x14ac:dyDescent="0.2">
      <c r="H2104" s="710"/>
      <c r="I2104" s="710"/>
      <c r="J2104" s="711"/>
    </row>
    <row r="2105" spans="8:10" x14ac:dyDescent="0.2">
      <c r="H2105" s="710"/>
      <c r="I2105" s="710"/>
      <c r="J2105" s="711"/>
    </row>
    <row r="2106" spans="8:10" x14ac:dyDescent="0.2">
      <c r="H2106" s="710"/>
      <c r="I2106" s="710"/>
      <c r="J2106" s="711"/>
    </row>
    <row r="2107" spans="8:10" x14ac:dyDescent="0.2">
      <c r="H2107" s="710"/>
      <c r="I2107" s="710"/>
      <c r="J2107" s="711"/>
    </row>
    <row r="2108" spans="8:10" x14ac:dyDescent="0.2">
      <c r="H2108" s="710"/>
      <c r="I2108" s="710"/>
      <c r="J2108" s="711"/>
    </row>
    <row r="2109" spans="8:10" x14ac:dyDescent="0.2">
      <c r="H2109" s="710"/>
      <c r="I2109" s="710"/>
      <c r="J2109" s="711"/>
    </row>
    <row r="2110" spans="8:10" x14ac:dyDescent="0.2">
      <c r="H2110" s="710"/>
      <c r="I2110" s="710"/>
      <c r="J2110" s="711"/>
    </row>
    <row r="2111" spans="8:10" x14ac:dyDescent="0.2">
      <c r="H2111" s="710"/>
      <c r="I2111" s="710"/>
      <c r="J2111" s="711"/>
    </row>
    <row r="2112" spans="8:10" x14ac:dyDescent="0.2">
      <c r="H2112" s="710"/>
      <c r="I2112" s="710"/>
      <c r="J2112" s="711"/>
    </row>
    <row r="2113" spans="8:10" x14ac:dyDescent="0.2">
      <c r="H2113" s="710"/>
      <c r="I2113" s="710"/>
      <c r="J2113" s="711"/>
    </row>
    <row r="2114" spans="8:10" x14ac:dyDescent="0.2">
      <c r="H2114" s="710"/>
      <c r="I2114" s="710"/>
      <c r="J2114" s="711"/>
    </row>
    <row r="2115" spans="8:10" x14ac:dyDescent="0.2">
      <c r="H2115" s="710"/>
      <c r="I2115" s="710"/>
      <c r="J2115" s="711"/>
    </row>
    <row r="2116" spans="8:10" x14ac:dyDescent="0.2">
      <c r="H2116" s="710"/>
      <c r="I2116" s="710"/>
      <c r="J2116" s="711"/>
    </row>
    <row r="2117" spans="8:10" x14ac:dyDescent="0.2">
      <c r="H2117" s="710"/>
      <c r="I2117" s="710"/>
      <c r="J2117" s="711"/>
    </row>
    <row r="2118" spans="8:10" x14ac:dyDescent="0.2">
      <c r="H2118" s="710"/>
      <c r="I2118" s="710"/>
      <c r="J2118" s="711"/>
    </row>
    <row r="2119" spans="8:10" x14ac:dyDescent="0.2">
      <c r="H2119" s="710"/>
      <c r="I2119" s="710"/>
      <c r="J2119" s="711"/>
    </row>
    <row r="2120" spans="8:10" x14ac:dyDescent="0.2">
      <c r="H2120" s="710"/>
      <c r="I2120" s="710"/>
      <c r="J2120" s="711"/>
    </row>
    <row r="2121" spans="8:10" x14ac:dyDescent="0.2">
      <c r="H2121" s="710"/>
      <c r="I2121" s="710"/>
      <c r="J2121" s="711"/>
    </row>
    <row r="2122" spans="8:10" x14ac:dyDescent="0.2">
      <c r="H2122" s="710"/>
      <c r="I2122" s="710"/>
      <c r="J2122" s="711"/>
    </row>
    <row r="2123" spans="8:10" x14ac:dyDescent="0.2">
      <c r="H2123" s="710"/>
      <c r="I2123" s="710"/>
      <c r="J2123" s="711"/>
    </row>
    <row r="2124" spans="8:10" x14ac:dyDescent="0.2">
      <c r="H2124" s="710"/>
      <c r="I2124" s="710"/>
      <c r="J2124" s="711"/>
    </row>
    <row r="2125" spans="8:10" x14ac:dyDescent="0.2">
      <c r="H2125" s="710"/>
      <c r="I2125" s="710"/>
      <c r="J2125" s="711"/>
    </row>
    <row r="2126" spans="8:10" x14ac:dyDescent="0.2">
      <c r="H2126" s="710"/>
      <c r="I2126" s="710"/>
      <c r="J2126" s="711"/>
    </row>
    <row r="2127" spans="8:10" x14ac:dyDescent="0.2">
      <c r="H2127" s="710"/>
      <c r="I2127" s="710"/>
      <c r="J2127" s="711"/>
    </row>
    <row r="2128" spans="8:10" x14ac:dyDescent="0.2">
      <c r="H2128" s="710"/>
      <c r="I2128" s="710"/>
      <c r="J2128" s="711"/>
    </row>
    <row r="2129" spans="8:10" x14ac:dyDescent="0.2">
      <c r="H2129" s="710"/>
      <c r="I2129" s="710"/>
      <c r="J2129" s="711"/>
    </row>
    <row r="2130" spans="8:10" x14ac:dyDescent="0.2">
      <c r="H2130" s="710"/>
      <c r="I2130" s="710"/>
      <c r="J2130" s="711"/>
    </row>
    <row r="2131" spans="8:10" x14ac:dyDescent="0.2">
      <c r="H2131" s="710"/>
      <c r="I2131" s="710"/>
      <c r="J2131" s="711"/>
    </row>
    <row r="2132" spans="8:10" x14ac:dyDescent="0.2">
      <c r="H2132" s="710"/>
      <c r="I2132" s="710"/>
      <c r="J2132" s="711"/>
    </row>
    <row r="2133" spans="8:10" x14ac:dyDescent="0.2">
      <c r="H2133" s="710"/>
      <c r="I2133" s="710"/>
      <c r="J2133" s="711"/>
    </row>
    <row r="2134" spans="8:10" x14ac:dyDescent="0.2">
      <c r="H2134" s="710"/>
      <c r="I2134" s="710"/>
      <c r="J2134" s="711"/>
    </row>
    <row r="2135" spans="8:10" x14ac:dyDescent="0.2">
      <c r="H2135" s="710"/>
      <c r="I2135" s="710"/>
      <c r="J2135" s="711"/>
    </row>
    <row r="2136" spans="8:10" x14ac:dyDescent="0.2">
      <c r="H2136" s="710"/>
      <c r="I2136" s="710"/>
      <c r="J2136" s="711"/>
    </row>
    <row r="2137" spans="8:10" x14ac:dyDescent="0.2">
      <c r="H2137" s="710"/>
      <c r="I2137" s="710"/>
      <c r="J2137" s="711"/>
    </row>
    <row r="2138" spans="8:10" x14ac:dyDescent="0.2">
      <c r="H2138" s="710"/>
      <c r="I2138" s="710"/>
      <c r="J2138" s="711"/>
    </row>
    <row r="2139" spans="8:10" x14ac:dyDescent="0.2">
      <c r="H2139" s="710"/>
      <c r="I2139" s="710"/>
      <c r="J2139" s="711"/>
    </row>
    <row r="2140" spans="8:10" x14ac:dyDescent="0.2">
      <c r="H2140" s="710"/>
      <c r="I2140" s="710"/>
      <c r="J2140" s="711"/>
    </row>
    <row r="2141" spans="8:10" x14ac:dyDescent="0.2">
      <c r="H2141" s="710"/>
      <c r="I2141" s="710"/>
      <c r="J2141" s="711"/>
    </row>
    <row r="2142" spans="8:10" x14ac:dyDescent="0.2">
      <c r="H2142" s="710"/>
      <c r="I2142" s="710"/>
      <c r="J2142" s="711"/>
    </row>
    <row r="2143" spans="8:10" x14ac:dyDescent="0.2">
      <c r="H2143" s="710"/>
      <c r="I2143" s="710"/>
      <c r="J2143" s="711"/>
    </row>
    <row r="2144" spans="8:10" x14ac:dyDescent="0.2">
      <c r="H2144" s="710"/>
      <c r="I2144" s="710"/>
      <c r="J2144" s="711"/>
    </row>
    <row r="2145" spans="8:10" x14ac:dyDescent="0.2">
      <c r="H2145" s="710"/>
      <c r="I2145" s="710"/>
      <c r="J2145" s="711"/>
    </row>
    <row r="2146" spans="8:10" x14ac:dyDescent="0.2">
      <c r="H2146" s="710"/>
      <c r="I2146" s="710"/>
      <c r="J2146" s="711"/>
    </row>
    <row r="2147" spans="8:10" x14ac:dyDescent="0.2">
      <c r="H2147" s="710"/>
      <c r="I2147" s="710"/>
      <c r="J2147" s="711"/>
    </row>
    <row r="2148" spans="8:10" x14ac:dyDescent="0.2">
      <c r="H2148" s="710"/>
      <c r="I2148" s="710"/>
      <c r="J2148" s="711"/>
    </row>
    <row r="2149" spans="8:10" x14ac:dyDescent="0.2">
      <c r="H2149" s="710"/>
      <c r="I2149" s="710"/>
      <c r="J2149" s="711"/>
    </row>
    <row r="2150" spans="8:10" x14ac:dyDescent="0.2">
      <c r="H2150" s="710"/>
      <c r="I2150" s="710"/>
      <c r="J2150" s="711"/>
    </row>
    <row r="2151" spans="8:10" x14ac:dyDescent="0.2">
      <c r="H2151" s="710"/>
      <c r="I2151" s="710"/>
      <c r="J2151" s="711"/>
    </row>
    <row r="2152" spans="8:10" x14ac:dyDescent="0.2">
      <c r="H2152" s="710"/>
      <c r="I2152" s="710"/>
      <c r="J2152" s="711"/>
    </row>
    <row r="2153" spans="8:10" x14ac:dyDescent="0.2">
      <c r="H2153" s="710"/>
      <c r="I2153" s="710"/>
      <c r="J2153" s="711"/>
    </row>
    <row r="2154" spans="8:10" x14ac:dyDescent="0.2">
      <c r="H2154" s="710"/>
      <c r="I2154" s="710"/>
      <c r="J2154" s="711"/>
    </row>
    <row r="2155" spans="8:10" x14ac:dyDescent="0.2">
      <c r="H2155" s="710"/>
      <c r="I2155" s="710"/>
      <c r="J2155" s="711"/>
    </row>
    <row r="2156" spans="8:10" x14ac:dyDescent="0.2">
      <c r="H2156" s="710"/>
      <c r="I2156" s="710"/>
      <c r="J2156" s="711"/>
    </row>
    <row r="2157" spans="8:10" x14ac:dyDescent="0.2">
      <c r="H2157" s="710"/>
      <c r="I2157" s="710"/>
      <c r="J2157" s="711"/>
    </row>
    <row r="2158" spans="8:10" x14ac:dyDescent="0.2">
      <c r="H2158" s="710"/>
      <c r="I2158" s="710"/>
      <c r="J2158" s="711"/>
    </row>
    <row r="2159" spans="8:10" x14ac:dyDescent="0.2">
      <c r="H2159" s="710"/>
      <c r="I2159" s="710"/>
      <c r="J2159" s="711"/>
    </row>
    <row r="2160" spans="8:10" x14ac:dyDescent="0.2">
      <c r="H2160" s="710"/>
      <c r="I2160" s="710"/>
      <c r="J2160" s="711"/>
    </row>
    <row r="2161" spans="8:10" x14ac:dyDescent="0.2">
      <c r="H2161" s="710"/>
      <c r="I2161" s="710"/>
      <c r="J2161" s="711"/>
    </row>
    <row r="2162" spans="8:10" x14ac:dyDescent="0.2">
      <c r="H2162" s="710"/>
      <c r="I2162" s="710"/>
      <c r="J2162" s="711"/>
    </row>
    <row r="2163" spans="8:10" x14ac:dyDescent="0.2">
      <c r="H2163" s="710"/>
      <c r="I2163" s="710"/>
      <c r="J2163" s="711"/>
    </row>
    <row r="2164" spans="8:10" x14ac:dyDescent="0.2">
      <c r="H2164" s="710"/>
      <c r="I2164" s="710"/>
      <c r="J2164" s="711"/>
    </row>
    <row r="2165" spans="8:10" x14ac:dyDescent="0.2">
      <c r="H2165" s="710"/>
      <c r="I2165" s="710"/>
      <c r="J2165" s="711"/>
    </row>
    <row r="2166" spans="8:10" x14ac:dyDescent="0.2">
      <c r="H2166" s="710"/>
      <c r="I2166" s="710"/>
      <c r="J2166" s="711"/>
    </row>
    <row r="2167" spans="8:10" x14ac:dyDescent="0.2">
      <c r="H2167" s="710"/>
      <c r="I2167" s="710"/>
      <c r="J2167" s="711"/>
    </row>
    <row r="2168" spans="8:10" x14ac:dyDescent="0.2">
      <c r="H2168" s="710"/>
      <c r="I2168" s="710"/>
      <c r="J2168" s="711"/>
    </row>
    <row r="2169" spans="8:10" x14ac:dyDescent="0.2">
      <c r="H2169" s="710"/>
      <c r="I2169" s="710"/>
      <c r="J2169" s="711"/>
    </row>
    <row r="2170" spans="8:10" x14ac:dyDescent="0.2">
      <c r="H2170" s="710"/>
      <c r="I2170" s="710"/>
      <c r="J2170" s="711"/>
    </row>
    <row r="2171" spans="8:10" x14ac:dyDescent="0.2">
      <c r="H2171" s="710"/>
      <c r="I2171" s="710"/>
      <c r="J2171" s="711"/>
    </row>
    <row r="2172" spans="8:10" x14ac:dyDescent="0.2">
      <c r="H2172" s="710"/>
      <c r="I2172" s="710"/>
      <c r="J2172" s="711"/>
    </row>
    <row r="2173" spans="8:10" x14ac:dyDescent="0.2">
      <c r="H2173" s="710"/>
      <c r="I2173" s="710"/>
      <c r="J2173" s="711"/>
    </row>
    <row r="2174" spans="8:10" x14ac:dyDescent="0.2">
      <c r="H2174" s="710"/>
      <c r="I2174" s="710"/>
      <c r="J2174" s="711"/>
    </row>
    <row r="2175" spans="8:10" x14ac:dyDescent="0.2">
      <c r="H2175" s="710"/>
      <c r="I2175" s="710"/>
      <c r="J2175" s="711"/>
    </row>
    <row r="2176" spans="8:10" x14ac:dyDescent="0.2">
      <c r="H2176" s="710"/>
      <c r="I2176" s="710"/>
      <c r="J2176" s="711"/>
    </row>
    <row r="2177" spans="8:10" x14ac:dyDescent="0.2">
      <c r="H2177" s="710"/>
      <c r="I2177" s="710"/>
      <c r="J2177" s="711"/>
    </row>
    <row r="2178" spans="8:10" x14ac:dyDescent="0.2">
      <c r="H2178" s="710"/>
      <c r="I2178" s="710"/>
      <c r="J2178" s="711"/>
    </row>
    <row r="2179" spans="8:10" x14ac:dyDescent="0.2">
      <c r="H2179" s="710"/>
      <c r="I2179" s="710"/>
      <c r="J2179" s="711"/>
    </row>
    <row r="2180" spans="8:10" x14ac:dyDescent="0.2">
      <c r="H2180" s="710"/>
      <c r="I2180" s="710"/>
      <c r="J2180" s="711"/>
    </row>
    <row r="2181" spans="8:10" x14ac:dyDescent="0.2">
      <c r="H2181" s="710"/>
      <c r="I2181" s="710"/>
      <c r="J2181" s="711"/>
    </row>
    <row r="2182" spans="8:10" x14ac:dyDescent="0.2">
      <c r="H2182" s="710"/>
      <c r="I2182" s="710"/>
      <c r="J2182" s="711"/>
    </row>
    <row r="2183" spans="8:10" x14ac:dyDescent="0.2">
      <c r="H2183" s="710"/>
      <c r="I2183" s="710"/>
      <c r="J2183" s="711"/>
    </row>
    <row r="2184" spans="8:10" x14ac:dyDescent="0.2">
      <c r="H2184" s="710"/>
      <c r="I2184" s="710"/>
      <c r="J2184" s="711"/>
    </row>
    <row r="2185" spans="8:10" x14ac:dyDescent="0.2">
      <c r="H2185" s="710"/>
      <c r="I2185" s="710"/>
      <c r="J2185" s="711"/>
    </row>
    <row r="2186" spans="8:10" x14ac:dyDescent="0.2">
      <c r="H2186" s="710"/>
      <c r="I2186" s="710"/>
      <c r="J2186" s="711"/>
    </row>
    <row r="2187" spans="8:10" x14ac:dyDescent="0.2">
      <c r="H2187" s="710"/>
      <c r="I2187" s="710"/>
      <c r="J2187" s="711"/>
    </row>
    <row r="2188" spans="8:10" x14ac:dyDescent="0.2">
      <c r="H2188" s="710"/>
      <c r="I2188" s="710"/>
      <c r="J2188" s="711"/>
    </row>
    <row r="2189" spans="8:10" x14ac:dyDescent="0.2">
      <c r="H2189" s="710"/>
      <c r="I2189" s="710"/>
      <c r="J2189" s="711"/>
    </row>
    <row r="2190" spans="8:10" x14ac:dyDescent="0.2">
      <c r="H2190" s="710"/>
      <c r="I2190" s="710"/>
      <c r="J2190" s="711"/>
    </row>
    <row r="2191" spans="8:10" x14ac:dyDescent="0.2">
      <c r="H2191" s="710"/>
      <c r="I2191" s="710"/>
      <c r="J2191" s="711"/>
    </row>
    <row r="2192" spans="8:10" x14ac:dyDescent="0.2">
      <c r="H2192" s="710"/>
      <c r="I2192" s="710"/>
      <c r="J2192" s="711"/>
    </row>
    <row r="2193" spans="8:10" x14ac:dyDescent="0.2">
      <c r="H2193" s="710"/>
      <c r="I2193" s="710"/>
      <c r="J2193" s="711"/>
    </row>
    <row r="2194" spans="8:10" x14ac:dyDescent="0.2">
      <c r="H2194" s="710"/>
      <c r="I2194" s="710"/>
      <c r="J2194" s="711"/>
    </row>
    <row r="2195" spans="8:10" x14ac:dyDescent="0.2">
      <c r="H2195" s="710"/>
      <c r="I2195" s="710"/>
      <c r="J2195" s="711"/>
    </row>
    <row r="2196" spans="8:10" x14ac:dyDescent="0.2">
      <c r="H2196" s="710"/>
      <c r="I2196" s="710"/>
      <c r="J2196" s="711"/>
    </row>
    <row r="2197" spans="8:10" x14ac:dyDescent="0.2">
      <c r="H2197" s="710"/>
      <c r="I2197" s="710"/>
      <c r="J2197" s="711"/>
    </row>
    <row r="2198" spans="8:10" x14ac:dyDescent="0.2">
      <c r="H2198" s="710"/>
      <c r="I2198" s="710"/>
      <c r="J2198" s="711"/>
    </row>
    <row r="2199" spans="8:10" x14ac:dyDescent="0.2">
      <c r="H2199" s="710"/>
      <c r="I2199" s="710"/>
      <c r="J2199" s="711"/>
    </row>
    <row r="2200" spans="8:10" x14ac:dyDescent="0.2">
      <c r="H2200" s="710"/>
      <c r="I2200" s="710"/>
      <c r="J2200" s="711"/>
    </row>
    <row r="2201" spans="8:10" x14ac:dyDescent="0.2">
      <c r="H2201" s="710"/>
      <c r="I2201" s="710"/>
      <c r="J2201" s="711"/>
    </row>
    <row r="2202" spans="8:10" x14ac:dyDescent="0.2">
      <c r="H2202" s="710"/>
      <c r="I2202" s="710"/>
      <c r="J2202" s="711"/>
    </row>
    <row r="2203" spans="8:10" x14ac:dyDescent="0.2">
      <c r="H2203" s="710"/>
      <c r="I2203" s="710"/>
      <c r="J2203" s="711"/>
    </row>
    <row r="2204" spans="8:10" x14ac:dyDescent="0.2">
      <c r="H2204" s="710"/>
      <c r="I2204" s="710"/>
      <c r="J2204" s="711"/>
    </row>
    <row r="2205" spans="8:10" x14ac:dyDescent="0.2">
      <c r="H2205" s="710"/>
      <c r="I2205" s="710"/>
      <c r="J2205" s="711"/>
    </row>
    <row r="2206" spans="8:10" x14ac:dyDescent="0.2">
      <c r="H2206" s="710"/>
      <c r="I2206" s="710"/>
      <c r="J2206" s="711"/>
    </row>
    <row r="2207" spans="8:10" x14ac:dyDescent="0.2">
      <c r="H2207" s="710"/>
      <c r="I2207" s="710"/>
      <c r="J2207" s="711"/>
    </row>
    <row r="2208" spans="8:10" x14ac:dyDescent="0.2">
      <c r="H2208" s="710"/>
      <c r="I2208" s="710"/>
      <c r="J2208" s="711"/>
    </row>
    <row r="2209" spans="8:10" x14ac:dyDescent="0.2">
      <c r="H2209" s="710"/>
      <c r="I2209" s="710"/>
      <c r="J2209" s="711"/>
    </row>
    <row r="2210" spans="8:10" x14ac:dyDescent="0.2">
      <c r="H2210" s="710"/>
      <c r="I2210" s="710"/>
      <c r="J2210" s="711"/>
    </row>
    <row r="2211" spans="8:10" x14ac:dyDescent="0.2">
      <c r="H2211" s="710"/>
      <c r="I2211" s="710"/>
      <c r="J2211" s="711"/>
    </row>
    <row r="2212" spans="8:10" x14ac:dyDescent="0.2">
      <c r="H2212" s="710"/>
      <c r="I2212" s="710"/>
      <c r="J2212" s="711"/>
    </row>
    <row r="2213" spans="8:10" x14ac:dyDescent="0.2">
      <c r="H2213" s="710"/>
      <c r="I2213" s="710"/>
      <c r="J2213" s="711"/>
    </row>
    <row r="2214" spans="8:10" x14ac:dyDescent="0.2">
      <c r="H2214" s="710"/>
      <c r="I2214" s="710"/>
      <c r="J2214" s="711"/>
    </row>
    <row r="2215" spans="8:10" x14ac:dyDescent="0.2">
      <c r="H2215" s="710"/>
      <c r="I2215" s="710"/>
      <c r="J2215" s="711"/>
    </row>
    <row r="2216" spans="8:10" x14ac:dyDescent="0.2">
      <c r="H2216" s="710"/>
      <c r="I2216" s="710"/>
      <c r="J2216" s="711"/>
    </row>
    <row r="2217" spans="8:10" x14ac:dyDescent="0.2">
      <c r="H2217" s="710"/>
      <c r="I2217" s="710"/>
      <c r="J2217" s="711"/>
    </row>
    <row r="2218" spans="8:10" x14ac:dyDescent="0.2">
      <c r="H2218" s="710"/>
      <c r="I2218" s="710"/>
      <c r="J2218" s="711"/>
    </row>
    <row r="2219" spans="8:10" x14ac:dyDescent="0.2">
      <c r="H2219" s="710"/>
      <c r="I2219" s="710"/>
      <c r="J2219" s="711"/>
    </row>
    <row r="2220" spans="8:10" x14ac:dyDescent="0.2">
      <c r="H2220" s="710"/>
      <c r="I2220" s="710"/>
      <c r="J2220" s="711"/>
    </row>
    <row r="2221" spans="8:10" x14ac:dyDescent="0.2">
      <c r="H2221" s="710"/>
      <c r="I2221" s="710"/>
      <c r="J2221" s="711"/>
    </row>
    <row r="2222" spans="8:10" x14ac:dyDescent="0.2">
      <c r="H2222" s="710"/>
      <c r="I2222" s="710"/>
      <c r="J2222" s="711"/>
    </row>
    <row r="2223" spans="8:10" x14ac:dyDescent="0.2">
      <c r="H2223" s="710"/>
      <c r="I2223" s="710"/>
      <c r="J2223" s="711"/>
    </row>
    <row r="2224" spans="8:10" x14ac:dyDescent="0.2">
      <c r="H2224" s="710"/>
      <c r="I2224" s="710"/>
      <c r="J2224" s="711"/>
    </row>
    <row r="2225" spans="8:10" x14ac:dyDescent="0.2">
      <c r="H2225" s="710"/>
      <c r="I2225" s="710"/>
      <c r="J2225" s="711"/>
    </row>
    <row r="2226" spans="8:10" x14ac:dyDescent="0.2">
      <c r="H2226" s="710"/>
      <c r="I2226" s="710"/>
      <c r="J2226" s="711"/>
    </row>
    <row r="2227" spans="8:10" x14ac:dyDescent="0.2">
      <c r="H2227" s="710"/>
      <c r="I2227" s="710"/>
      <c r="J2227" s="711"/>
    </row>
    <row r="2228" spans="8:10" x14ac:dyDescent="0.2">
      <c r="H2228" s="710"/>
      <c r="I2228" s="710"/>
      <c r="J2228" s="711"/>
    </row>
    <row r="2229" spans="8:10" x14ac:dyDescent="0.2">
      <c r="H2229" s="710"/>
      <c r="I2229" s="710"/>
      <c r="J2229" s="711"/>
    </row>
    <row r="2230" spans="8:10" x14ac:dyDescent="0.2">
      <c r="H2230" s="710"/>
      <c r="I2230" s="710"/>
      <c r="J2230" s="711"/>
    </row>
    <row r="2231" spans="8:10" x14ac:dyDescent="0.2">
      <c r="H2231" s="710"/>
      <c r="I2231" s="710"/>
      <c r="J2231" s="711"/>
    </row>
    <row r="2232" spans="8:10" x14ac:dyDescent="0.2">
      <c r="H2232" s="710"/>
      <c r="I2232" s="710"/>
      <c r="J2232" s="711"/>
    </row>
    <row r="2233" spans="8:10" x14ac:dyDescent="0.2">
      <c r="H2233" s="710"/>
      <c r="I2233" s="710"/>
      <c r="J2233" s="711"/>
    </row>
    <row r="2234" spans="8:10" x14ac:dyDescent="0.2">
      <c r="H2234" s="710"/>
      <c r="I2234" s="710"/>
      <c r="J2234" s="711"/>
    </row>
    <row r="2235" spans="8:10" x14ac:dyDescent="0.2">
      <c r="H2235" s="710"/>
      <c r="I2235" s="710"/>
      <c r="J2235" s="711"/>
    </row>
    <row r="2236" spans="8:10" x14ac:dyDescent="0.2">
      <c r="H2236" s="710"/>
      <c r="I2236" s="710"/>
      <c r="J2236" s="711"/>
    </row>
    <row r="2237" spans="8:10" x14ac:dyDescent="0.2">
      <c r="H2237" s="710"/>
      <c r="I2237" s="710"/>
      <c r="J2237" s="711"/>
    </row>
    <row r="2238" spans="8:10" x14ac:dyDescent="0.2">
      <c r="H2238" s="710"/>
      <c r="I2238" s="710"/>
      <c r="J2238" s="711"/>
    </row>
    <row r="2239" spans="8:10" x14ac:dyDescent="0.2">
      <c r="H2239" s="710"/>
      <c r="I2239" s="710"/>
      <c r="J2239" s="711"/>
    </row>
    <row r="2240" spans="8:10" x14ac:dyDescent="0.2">
      <c r="H2240" s="710"/>
      <c r="I2240" s="710"/>
      <c r="J2240" s="711"/>
    </row>
    <row r="2241" spans="8:10" x14ac:dyDescent="0.2">
      <c r="H2241" s="710"/>
      <c r="I2241" s="710"/>
      <c r="J2241" s="711"/>
    </row>
    <row r="2242" spans="8:10" x14ac:dyDescent="0.2">
      <c r="H2242" s="710"/>
      <c r="I2242" s="710"/>
      <c r="J2242" s="711"/>
    </row>
    <row r="2243" spans="8:10" x14ac:dyDescent="0.2">
      <c r="H2243" s="710"/>
      <c r="I2243" s="710"/>
      <c r="J2243" s="711"/>
    </row>
    <row r="2244" spans="8:10" x14ac:dyDescent="0.2">
      <c r="H2244" s="710"/>
      <c r="I2244" s="710"/>
      <c r="J2244" s="711"/>
    </row>
    <row r="2245" spans="8:10" x14ac:dyDescent="0.2">
      <c r="H2245" s="710"/>
      <c r="I2245" s="710"/>
      <c r="J2245" s="711"/>
    </row>
    <row r="2246" spans="8:10" x14ac:dyDescent="0.2">
      <c r="H2246" s="710"/>
      <c r="I2246" s="710"/>
      <c r="J2246" s="711"/>
    </row>
    <row r="2247" spans="8:10" x14ac:dyDescent="0.2">
      <c r="H2247" s="710"/>
      <c r="I2247" s="710"/>
      <c r="J2247" s="711"/>
    </row>
    <row r="2248" spans="8:10" x14ac:dyDescent="0.2">
      <c r="H2248" s="710"/>
      <c r="I2248" s="710"/>
      <c r="J2248" s="711"/>
    </row>
    <row r="2249" spans="8:10" x14ac:dyDescent="0.2">
      <c r="H2249" s="710"/>
      <c r="I2249" s="710"/>
      <c r="J2249" s="711"/>
    </row>
    <row r="2250" spans="8:10" x14ac:dyDescent="0.2">
      <c r="H2250" s="710"/>
      <c r="I2250" s="710"/>
      <c r="J2250" s="711"/>
    </row>
    <row r="2251" spans="8:10" x14ac:dyDescent="0.2">
      <c r="H2251" s="710"/>
      <c r="I2251" s="710"/>
      <c r="J2251" s="711"/>
    </row>
    <row r="2252" spans="8:10" x14ac:dyDescent="0.2">
      <c r="H2252" s="710"/>
      <c r="I2252" s="710"/>
      <c r="J2252" s="711"/>
    </row>
    <row r="2253" spans="8:10" x14ac:dyDescent="0.2">
      <c r="H2253" s="710"/>
      <c r="I2253" s="710"/>
      <c r="J2253" s="711"/>
    </row>
    <row r="2254" spans="8:10" x14ac:dyDescent="0.2">
      <c r="H2254" s="710"/>
      <c r="I2254" s="710"/>
      <c r="J2254" s="711"/>
    </row>
    <row r="2255" spans="8:10" x14ac:dyDescent="0.2">
      <c r="H2255" s="710"/>
      <c r="I2255" s="710"/>
      <c r="J2255" s="711"/>
    </row>
    <row r="2256" spans="8:10" x14ac:dyDescent="0.2">
      <c r="H2256" s="710"/>
      <c r="I2256" s="710"/>
      <c r="J2256" s="711"/>
    </row>
    <row r="2257" spans="8:10" x14ac:dyDescent="0.2">
      <c r="H2257" s="710"/>
      <c r="I2257" s="710"/>
      <c r="J2257" s="711"/>
    </row>
    <row r="2258" spans="8:10" x14ac:dyDescent="0.2">
      <c r="H2258" s="710"/>
      <c r="I2258" s="710"/>
      <c r="J2258" s="711"/>
    </row>
    <row r="2259" spans="8:10" x14ac:dyDescent="0.2">
      <c r="H2259" s="710"/>
      <c r="I2259" s="710"/>
      <c r="J2259" s="711"/>
    </row>
    <row r="2260" spans="8:10" x14ac:dyDescent="0.2">
      <c r="H2260" s="710"/>
      <c r="I2260" s="710"/>
      <c r="J2260" s="711"/>
    </row>
    <row r="2261" spans="8:10" x14ac:dyDescent="0.2">
      <c r="H2261" s="710"/>
      <c r="I2261" s="710"/>
      <c r="J2261" s="711"/>
    </row>
    <row r="2262" spans="8:10" x14ac:dyDescent="0.2">
      <c r="H2262" s="710"/>
      <c r="I2262" s="710"/>
      <c r="J2262" s="711"/>
    </row>
    <row r="2263" spans="8:10" x14ac:dyDescent="0.2">
      <c r="H2263" s="710"/>
      <c r="I2263" s="710"/>
      <c r="J2263" s="711"/>
    </row>
    <row r="2264" spans="8:10" x14ac:dyDescent="0.2">
      <c r="H2264" s="710"/>
      <c r="I2264" s="710"/>
      <c r="J2264" s="711"/>
    </row>
    <row r="2265" spans="8:10" x14ac:dyDescent="0.2">
      <c r="H2265" s="710"/>
      <c r="I2265" s="710"/>
      <c r="J2265" s="711"/>
    </row>
    <row r="2266" spans="8:10" x14ac:dyDescent="0.2">
      <c r="H2266" s="710"/>
      <c r="I2266" s="710"/>
      <c r="J2266" s="711"/>
    </row>
    <row r="2267" spans="8:10" x14ac:dyDescent="0.2">
      <c r="H2267" s="710"/>
      <c r="I2267" s="710"/>
      <c r="J2267" s="711"/>
    </row>
    <row r="2268" spans="8:10" x14ac:dyDescent="0.2">
      <c r="H2268" s="710"/>
      <c r="I2268" s="710"/>
      <c r="J2268" s="711"/>
    </row>
    <row r="2269" spans="8:10" x14ac:dyDescent="0.2">
      <c r="H2269" s="710"/>
      <c r="I2269" s="710"/>
      <c r="J2269" s="711"/>
    </row>
    <row r="2270" spans="8:10" x14ac:dyDescent="0.2">
      <c r="H2270" s="710"/>
      <c r="I2270" s="710"/>
      <c r="J2270" s="711"/>
    </row>
    <row r="2271" spans="8:10" x14ac:dyDescent="0.2">
      <c r="H2271" s="710"/>
      <c r="I2271" s="710"/>
      <c r="J2271" s="711"/>
    </row>
    <row r="2272" spans="8:10" x14ac:dyDescent="0.2">
      <c r="H2272" s="710"/>
      <c r="I2272" s="710"/>
      <c r="J2272" s="711"/>
    </row>
    <row r="2273" spans="8:10" x14ac:dyDescent="0.2">
      <c r="H2273" s="710"/>
      <c r="I2273" s="710"/>
      <c r="J2273" s="711"/>
    </row>
    <row r="2274" spans="8:10" x14ac:dyDescent="0.2">
      <c r="H2274" s="710"/>
      <c r="I2274" s="710"/>
      <c r="J2274" s="711"/>
    </row>
    <row r="2275" spans="8:10" x14ac:dyDescent="0.2">
      <c r="H2275" s="710"/>
      <c r="I2275" s="710"/>
      <c r="J2275" s="711"/>
    </row>
    <row r="2276" spans="8:10" x14ac:dyDescent="0.2">
      <c r="H2276" s="710"/>
      <c r="I2276" s="710"/>
      <c r="J2276" s="711"/>
    </row>
    <row r="2277" spans="8:10" x14ac:dyDescent="0.2">
      <c r="H2277" s="710"/>
      <c r="I2277" s="710"/>
      <c r="J2277" s="711"/>
    </row>
    <row r="2278" spans="8:10" x14ac:dyDescent="0.2">
      <c r="H2278" s="710"/>
      <c r="I2278" s="710"/>
      <c r="J2278" s="711"/>
    </row>
    <row r="2279" spans="8:10" x14ac:dyDescent="0.2">
      <c r="H2279" s="710"/>
      <c r="I2279" s="710"/>
      <c r="J2279" s="711"/>
    </row>
    <row r="2280" spans="8:10" x14ac:dyDescent="0.2">
      <c r="H2280" s="710"/>
      <c r="I2280" s="710"/>
      <c r="J2280" s="711"/>
    </row>
    <row r="2281" spans="8:10" x14ac:dyDescent="0.2">
      <c r="H2281" s="710"/>
      <c r="I2281" s="710"/>
      <c r="J2281" s="711"/>
    </row>
    <row r="2282" spans="8:10" x14ac:dyDescent="0.2">
      <c r="H2282" s="710"/>
      <c r="I2282" s="710"/>
      <c r="J2282" s="711"/>
    </row>
    <row r="2283" spans="8:10" x14ac:dyDescent="0.2">
      <c r="H2283" s="710"/>
      <c r="I2283" s="710"/>
      <c r="J2283" s="711"/>
    </row>
    <row r="2284" spans="8:10" x14ac:dyDescent="0.2">
      <c r="H2284" s="710"/>
      <c r="I2284" s="710"/>
      <c r="J2284" s="711"/>
    </row>
    <row r="2285" spans="8:10" x14ac:dyDescent="0.2">
      <c r="H2285" s="710"/>
      <c r="I2285" s="710"/>
      <c r="J2285" s="711"/>
    </row>
    <row r="2286" spans="8:10" x14ac:dyDescent="0.2">
      <c r="H2286" s="710"/>
      <c r="I2286" s="710"/>
      <c r="J2286" s="711"/>
    </row>
    <row r="2287" spans="8:10" x14ac:dyDescent="0.2">
      <c r="H2287" s="710"/>
      <c r="I2287" s="710"/>
      <c r="J2287" s="711"/>
    </row>
    <row r="2288" spans="8:10" x14ac:dyDescent="0.2">
      <c r="H2288" s="710"/>
      <c r="I2288" s="710"/>
      <c r="J2288" s="711"/>
    </row>
    <row r="2289" spans="8:10" x14ac:dyDescent="0.2">
      <c r="H2289" s="710"/>
      <c r="I2289" s="710"/>
      <c r="J2289" s="711"/>
    </row>
    <row r="2290" spans="8:10" x14ac:dyDescent="0.2">
      <c r="H2290" s="710"/>
      <c r="I2290" s="710"/>
      <c r="J2290" s="711"/>
    </row>
    <row r="2291" spans="8:10" x14ac:dyDescent="0.2">
      <c r="H2291" s="710"/>
      <c r="I2291" s="710"/>
      <c r="J2291" s="711"/>
    </row>
    <row r="2292" spans="8:10" x14ac:dyDescent="0.2">
      <c r="H2292" s="710"/>
      <c r="I2292" s="710"/>
      <c r="J2292" s="711"/>
    </row>
    <row r="2293" spans="8:10" x14ac:dyDescent="0.2">
      <c r="H2293" s="710"/>
      <c r="I2293" s="710"/>
      <c r="J2293" s="711"/>
    </row>
    <row r="2294" spans="8:10" x14ac:dyDescent="0.2">
      <c r="H2294" s="710"/>
      <c r="I2294" s="710"/>
      <c r="J2294" s="711"/>
    </row>
    <row r="2295" spans="8:10" x14ac:dyDescent="0.2">
      <c r="H2295" s="710"/>
      <c r="I2295" s="710"/>
      <c r="J2295" s="711"/>
    </row>
    <row r="2296" spans="8:10" x14ac:dyDescent="0.2">
      <c r="H2296" s="710"/>
      <c r="I2296" s="710"/>
      <c r="J2296" s="711"/>
    </row>
    <row r="2297" spans="8:10" x14ac:dyDescent="0.2">
      <c r="H2297" s="710"/>
      <c r="I2297" s="710"/>
      <c r="J2297" s="711"/>
    </row>
    <row r="2298" spans="8:10" x14ac:dyDescent="0.2">
      <c r="H2298" s="710"/>
      <c r="I2298" s="710"/>
      <c r="J2298" s="711"/>
    </row>
    <row r="2299" spans="8:10" x14ac:dyDescent="0.2">
      <c r="H2299" s="710"/>
      <c r="I2299" s="710"/>
      <c r="J2299" s="711"/>
    </row>
    <row r="2300" spans="8:10" x14ac:dyDescent="0.2">
      <c r="H2300" s="710"/>
      <c r="I2300" s="710"/>
      <c r="J2300" s="711"/>
    </row>
    <row r="2301" spans="8:10" x14ac:dyDescent="0.2">
      <c r="H2301" s="710"/>
      <c r="I2301" s="710"/>
      <c r="J2301" s="711"/>
    </row>
    <row r="2302" spans="8:10" x14ac:dyDescent="0.2">
      <c r="H2302" s="710"/>
      <c r="I2302" s="710"/>
      <c r="J2302" s="711"/>
    </row>
    <row r="2303" spans="8:10" x14ac:dyDescent="0.2">
      <c r="H2303" s="710"/>
      <c r="I2303" s="710"/>
      <c r="J2303" s="711"/>
    </row>
    <row r="2304" spans="8:10" x14ac:dyDescent="0.2">
      <c r="H2304" s="710"/>
      <c r="I2304" s="710"/>
      <c r="J2304" s="711"/>
    </row>
    <row r="2305" spans="8:10" x14ac:dyDescent="0.2">
      <c r="H2305" s="710"/>
      <c r="I2305" s="710"/>
      <c r="J2305" s="711"/>
    </row>
    <row r="2306" spans="8:10" x14ac:dyDescent="0.2">
      <c r="H2306" s="710"/>
      <c r="I2306" s="710"/>
      <c r="J2306" s="711"/>
    </row>
    <row r="2307" spans="8:10" x14ac:dyDescent="0.2">
      <c r="H2307" s="710"/>
      <c r="I2307" s="710"/>
      <c r="J2307" s="711"/>
    </row>
    <row r="2308" spans="8:10" x14ac:dyDescent="0.2">
      <c r="H2308" s="710"/>
      <c r="I2308" s="710"/>
      <c r="J2308" s="711"/>
    </row>
    <row r="2309" spans="8:10" x14ac:dyDescent="0.2">
      <c r="H2309" s="710"/>
      <c r="I2309" s="710"/>
      <c r="J2309" s="711"/>
    </row>
    <row r="2310" spans="8:10" x14ac:dyDescent="0.2">
      <c r="H2310" s="710"/>
      <c r="I2310" s="710"/>
      <c r="J2310" s="711"/>
    </row>
    <row r="2311" spans="8:10" x14ac:dyDescent="0.2">
      <c r="H2311" s="710"/>
      <c r="I2311" s="710"/>
      <c r="J2311" s="711"/>
    </row>
    <row r="2312" spans="8:10" x14ac:dyDescent="0.2">
      <c r="H2312" s="710"/>
      <c r="I2312" s="710"/>
      <c r="J2312" s="711"/>
    </row>
    <row r="2313" spans="8:10" x14ac:dyDescent="0.2">
      <c r="H2313" s="710"/>
      <c r="I2313" s="710"/>
      <c r="J2313" s="711"/>
    </row>
    <row r="2314" spans="8:10" x14ac:dyDescent="0.2">
      <c r="H2314" s="710"/>
      <c r="I2314" s="710"/>
      <c r="J2314" s="711"/>
    </row>
    <row r="2315" spans="8:10" x14ac:dyDescent="0.2">
      <c r="H2315" s="710"/>
      <c r="I2315" s="710"/>
      <c r="J2315" s="711"/>
    </row>
    <row r="2316" spans="8:10" x14ac:dyDescent="0.2">
      <c r="H2316" s="710"/>
      <c r="I2316" s="710"/>
      <c r="J2316" s="711"/>
    </row>
    <row r="2317" spans="8:10" x14ac:dyDescent="0.2">
      <c r="H2317" s="710"/>
      <c r="I2317" s="710"/>
      <c r="J2317" s="711"/>
    </row>
    <row r="2318" spans="8:10" x14ac:dyDescent="0.2">
      <c r="H2318" s="710"/>
      <c r="I2318" s="710"/>
      <c r="J2318" s="711"/>
    </row>
    <row r="2319" spans="8:10" x14ac:dyDescent="0.2">
      <c r="H2319" s="710"/>
      <c r="I2319" s="710"/>
      <c r="J2319" s="711"/>
    </row>
    <row r="2320" spans="8:10" x14ac:dyDescent="0.2">
      <c r="H2320" s="710"/>
      <c r="I2320" s="710"/>
      <c r="J2320" s="711"/>
    </row>
    <row r="2321" spans="8:10" x14ac:dyDescent="0.2">
      <c r="H2321" s="710"/>
      <c r="I2321" s="710"/>
      <c r="J2321" s="711"/>
    </row>
    <row r="2322" spans="8:10" x14ac:dyDescent="0.2">
      <c r="H2322" s="710"/>
      <c r="I2322" s="710"/>
      <c r="J2322" s="711"/>
    </row>
    <row r="2323" spans="8:10" x14ac:dyDescent="0.2">
      <c r="H2323" s="710"/>
      <c r="I2323" s="710"/>
      <c r="J2323" s="711"/>
    </row>
    <row r="2324" spans="8:10" x14ac:dyDescent="0.2">
      <c r="H2324" s="710"/>
      <c r="I2324" s="710"/>
      <c r="J2324" s="711"/>
    </row>
    <row r="2325" spans="8:10" x14ac:dyDescent="0.2">
      <c r="H2325" s="710"/>
      <c r="I2325" s="710"/>
      <c r="J2325" s="711"/>
    </row>
    <row r="2326" spans="8:10" x14ac:dyDescent="0.2">
      <c r="H2326" s="710"/>
      <c r="I2326" s="710"/>
      <c r="J2326" s="711"/>
    </row>
    <row r="2327" spans="8:10" x14ac:dyDescent="0.2">
      <c r="H2327" s="710"/>
      <c r="I2327" s="710"/>
      <c r="J2327" s="711"/>
    </row>
    <row r="2328" spans="8:10" x14ac:dyDescent="0.2">
      <c r="H2328" s="710"/>
      <c r="I2328" s="710"/>
      <c r="J2328" s="711"/>
    </row>
    <row r="2329" spans="8:10" x14ac:dyDescent="0.2">
      <c r="H2329" s="710"/>
      <c r="I2329" s="710"/>
      <c r="J2329" s="711"/>
    </row>
    <row r="2330" spans="8:10" x14ac:dyDescent="0.2">
      <c r="H2330" s="710"/>
      <c r="I2330" s="710"/>
      <c r="J2330" s="711"/>
    </row>
    <row r="2331" spans="8:10" x14ac:dyDescent="0.2">
      <c r="H2331" s="710"/>
      <c r="I2331" s="710"/>
      <c r="J2331" s="711"/>
    </row>
    <row r="2332" spans="8:10" x14ac:dyDescent="0.2">
      <c r="H2332" s="710"/>
      <c r="I2332" s="710"/>
      <c r="J2332" s="711"/>
    </row>
    <row r="2333" spans="8:10" x14ac:dyDescent="0.2">
      <c r="H2333" s="710"/>
      <c r="I2333" s="710"/>
      <c r="J2333" s="711"/>
    </row>
    <row r="2334" spans="8:10" x14ac:dyDescent="0.2">
      <c r="H2334" s="710"/>
      <c r="I2334" s="710"/>
      <c r="J2334" s="711"/>
    </row>
    <row r="2335" spans="8:10" x14ac:dyDescent="0.2">
      <c r="H2335" s="710"/>
      <c r="I2335" s="710"/>
      <c r="J2335" s="711"/>
    </row>
    <row r="2336" spans="8:10" x14ac:dyDescent="0.2">
      <c r="H2336" s="710"/>
      <c r="I2336" s="710"/>
      <c r="J2336" s="711"/>
    </row>
    <row r="2337" spans="8:10" x14ac:dyDescent="0.2">
      <c r="H2337" s="710"/>
      <c r="I2337" s="710"/>
      <c r="J2337" s="711"/>
    </row>
    <row r="2338" spans="8:10" x14ac:dyDescent="0.2">
      <c r="H2338" s="710"/>
      <c r="I2338" s="710"/>
      <c r="J2338" s="711"/>
    </row>
    <row r="2339" spans="8:10" x14ac:dyDescent="0.2">
      <c r="H2339" s="710"/>
      <c r="I2339" s="710"/>
      <c r="J2339" s="711"/>
    </row>
    <row r="2340" spans="8:10" x14ac:dyDescent="0.2">
      <c r="H2340" s="710"/>
      <c r="I2340" s="710"/>
      <c r="J2340" s="711"/>
    </row>
    <row r="2341" spans="8:10" x14ac:dyDescent="0.2">
      <c r="H2341" s="710"/>
      <c r="I2341" s="710"/>
      <c r="J2341" s="711"/>
    </row>
    <row r="2342" spans="8:10" x14ac:dyDescent="0.2">
      <c r="H2342" s="710"/>
      <c r="I2342" s="710"/>
      <c r="J2342" s="711"/>
    </row>
    <row r="2343" spans="8:10" x14ac:dyDescent="0.2">
      <c r="H2343" s="710"/>
      <c r="I2343" s="710"/>
      <c r="J2343" s="711"/>
    </row>
    <row r="2344" spans="8:10" x14ac:dyDescent="0.2">
      <c r="H2344" s="710"/>
      <c r="I2344" s="710"/>
      <c r="J2344" s="711"/>
    </row>
    <row r="2345" spans="8:10" x14ac:dyDescent="0.2">
      <c r="H2345" s="710"/>
      <c r="I2345" s="710"/>
      <c r="J2345" s="711"/>
    </row>
    <row r="2346" spans="8:10" x14ac:dyDescent="0.2">
      <c r="H2346" s="710"/>
      <c r="I2346" s="710"/>
      <c r="J2346" s="711"/>
    </row>
    <row r="2347" spans="8:10" x14ac:dyDescent="0.2">
      <c r="H2347" s="710"/>
      <c r="I2347" s="710"/>
      <c r="J2347" s="711"/>
    </row>
    <row r="2348" spans="8:10" x14ac:dyDescent="0.2">
      <c r="H2348" s="710"/>
      <c r="I2348" s="710"/>
      <c r="J2348" s="711"/>
    </row>
    <row r="2349" spans="8:10" x14ac:dyDescent="0.2">
      <c r="H2349" s="710"/>
      <c r="I2349" s="710"/>
      <c r="J2349" s="711"/>
    </row>
    <row r="2350" spans="8:10" x14ac:dyDescent="0.2">
      <c r="H2350" s="710"/>
      <c r="I2350" s="710"/>
      <c r="J2350" s="711"/>
    </row>
    <row r="2351" spans="8:10" x14ac:dyDescent="0.2">
      <c r="H2351" s="710"/>
      <c r="I2351" s="710"/>
      <c r="J2351" s="711"/>
    </row>
    <row r="2352" spans="8:10" x14ac:dyDescent="0.2">
      <c r="H2352" s="710"/>
      <c r="I2352" s="710"/>
      <c r="J2352" s="711"/>
    </row>
    <row r="2353" spans="8:10" x14ac:dyDescent="0.2">
      <c r="H2353" s="710"/>
      <c r="I2353" s="710"/>
      <c r="J2353" s="711"/>
    </row>
    <row r="2354" spans="8:10" x14ac:dyDescent="0.2">
      <c r="H2354" s="710"/>
      <c r="I2354" s="710"/>
      <c r="J2354" s="711"/>
    </row>
    <row r="2355" spans="8:10" x14ac:dyDescent="0.2">
      <c r="H2355" s="710"/>
      <c r="I2355" s="710"/>
      <c r="J2355" s="711"/>
    </row>
    <row r="2356" spans="8:10" x14ac:dyDescent="0.2">
      <c r="H2356" s="710"/>
      <c r="I2356" s="710"/>
      <c r="J2356" s="711"/>
    </row>
    <row r="2357" spans="8:10" x14ac:dyDescent="0.2">
      <c r="H2357" s="710"/>
      <c r="I2357" s="710"/>
      <c r="J2357" s="711"/>
    </row>
    <row r="2358" spans="8:10" x14ac:dyDescent="0.2">
      <c r="H2358" s="710"/>
      <c r="I2358" s="710"/>
      <c r="J2358" s="711"/>
    </row>
    <row r="2359" spans="8:10" x14ac:dyDescent="0.2">
      <c r="H2359" s="710"/>
      <c r="I2359" s="710"/>
      <c r="J2359" s="711"/>
    </row>
    <row r="2360" spans="8:10" x14ac:dyDescent="0.2">
      <c r="H2360" s="710"/>
      <c r="I2360" s="710"/>
      <c r="J2360" s="711"/>
    </row>
    <row r="2361" spans="8:10" x14ac:dyDescent="0.2">
      <c r="H2361" s="710"/>
      <c r="I2361" s="710"/>
      <c r="J2361" s="711"/>
    </row>
    <row r="2362" spans="8:10" x14ac:dyDescent="0.2">
      <c r="H2362" s="710"/>
      <c r="I2362" s="710"/>
      <c r="J2362" s="711"/>
    </row>
    <row r="2363" spans="8:10" x14ac:dyDescent="0.2">
      <c r="H2363" s="710"/>
      <c r="I2363" s="710"/>
      <c r="J2363" s="711"/>
    </row>
    <row r="2364" spans="8:10" x14ac:dyDescent="0.2">
      <c r="H2364" s="710"/>
      <c r="I2364" s="710"/>
      <c r="J2364" s="711"/>
    </row>
    <row r="2365" spans="8:10" x14ac:dyDescent="0.2">
      <c r="H2365" s="710"/>
      <c r="I2365" s="710"/>
      <c r="J2365" s="711"/>
    </row>
    <row r="2366" spans="8:10" x14ac:dyDescent="0.2">
      <c r="H2366" s="710"/>
      <c r="I2366" s="710"/>
      <c r="J2366" s="711"/>
    </row>
    <row r="2367" spans="8:10" x14ac:dyDescent="0.2">
      <c r="H2367" s="710"/>
      <c r="I2367" s="710"/>
      <c r="J2367" s="711"/>
    </row>
    <row r="2368" spans="8:10" x14ac:dyDescent="0.2">
      <c r="H2368" s="710"/>
      <c r="I2368" s="710"/>
      <c r="J2368" s="711"/>
    </row>
    <row r="2369" spans="8:10" x14ac:dyDescent="0.2">
      <c r="H2369" s="710"/>
      <c r="I2369" s="710"/>
      <c r="J2369" s="711"/>
    </row>
    <row r="2370" spans="8:10" x14ac:dyDescent="0.2">
      <c r="H2370" s="710"/>
      <c r="I2370" s="710"/>
      <c r="J2370" s="711"/>
    </row>
    <row r="2371" spans="8:10" x14ac:dyDescent="0.2">
      <c r="H2371" s="710"/>
      <c r="I2371" s="710"/>
      <c r="J2371" s="711"/>
    </row>
    <row r="2372" spans="8:10" x14ac:dyDescent="0.2">
      <c r="H2372" s="710"/>
      <c r="I2372" s="710"/>
      <c r="J2372" s="711"/>
    </row>
    <row r="2373" spans="8:10" x14ac:dyDescent="0.2">
      <c r="H2373" s="710"/>
      <c r="I2373" s="710"/>
      <c r="J2373" s="711"/>
    </row>
    <row r="2374" spans="8:10" x14ac:dyDescent="0.2">
      <c r="H2374" s="710"/>
      <c r="I2374" s="710"/>
      <c r="J2374" s="711"/>
    </row>
    <row r="2375" spans="8:10" x14ac:dyDescent="0.2">
      <c r="H2375" s="710"/>
      <c r="I2375" s="710"/>
      <c r="J2375" s="711"/>
    </row>
    <row r="2376" spans="8:10" x14ac:dyDescent="0.2">
      <c r="H2376" s="710"/>
      <c r="I2376" s="710"/>
      <c r="J2376" s="711"/>
    </row>
    <row r="2377" spans="8:10" x14ac:dyDescent="0.2">
      <c r="H2377" s="710"/>
      <c r="I2377" s="710"/>
      <c r="J2377" s="711"/>
    </row>
    <row r="2378" spans="8:10" x14ac:dyDescent="0.2">
      <c r="H2378" s="710"/>
      <c r="I2378" s="710"/>
      <c r="J2378" s="711"/>
    </row>
    <row r="2379" spans="8:10" x14ac:dyDescent="0.2">
      <c r="H2379" s="710"/>
      <c r="I2379" s="710"/>
      <c r="J2379" s="711"/>
    </row>
    <row r="2380" spans="8:10" x14ac:dyDescent="0.2">
      <c r="H2380" s="710"/>
      <c r="I2380" s="710"/>
      <c r="J2380" s="711"/>
    </row>
    <row r="2381" spans="8:10" x14ac:dyDescent="0.2">
      <c r="H2381" s="710"/>
      <c r="I2381" s="710"/>
      <c r="J2381" s="711"/>
    </row>
    <row r="2382" spans="8:10" x14ac:dyDescent="0.2">
      <c r="H2382" s="710"/>
      <c r="I2382" s="710"/>
      <c r="J2382" s="711"/>
    </row>
    <row r="2383" spans="8:10" x14ac:dyDescent="0.2">
      <c r="H2383" s="710"/>
      <c r="I2383" s="710"/>
      <c r="J2383" s="711"/>
    </row>
    <row r="2384" spans="8:10" x14ac:dyDescent="0.2">
      <c r="H2384" s="710"/>
      <c r="I2384" s="710"/>
      <c r="J2384" s="711"/>
    </row>
    <row r="2385" spans="8:10" x14ac:dyDescent="0.2">
      <c r="H2385" s="710"/>
      <c r="I2385" s="710"/>
      <c r="J2385" s="711"/>
    </row>
    <row r="2386" spans="8:10" x14ac:dyDescent="0.2">
      <c r="H2386" s="710"/>
      <c r="I2386" s="710"/>
      <c r="J2386" s="711"/>
    </row>
    <row r="2387" spans="8:10" x14ac:dyDescent="0.2">
      <c r="H2387" s="710"/>
      <c r="I2387" s="710"/>
      <c r="J2387" s="711"/>
    </row>
    <row r="2388" spans="8:10" x14ac:dyDescent="0.2">
      <c r="H2388" s="710"/>
      <c r="I2388" s="710"/>
      <c r="J2388" s="711"/>
    </row>
    <row r="2389" spans="8:10" x14ac:dyDescent="0.2">
      <c r="H2389" s="710"/>
      <c r="I2389" s="710"/>
      <c r="J2389" s="711"/>
    </row>
    <row r="2390" spans="8:10" x14ac:dyDescent="0.2">
      <c r="H2390" s="710"/>
      <c r="I2390" s="710"/>
      <c r="J2390" s="711"/>
    </row>
    <row r="2391" spans="8:10" x14ac:dyDescent="0.2">
      <c r="H2391" s="710"/>
      <c r="I2391" s="710"/>
      <c r="J2391" s="711"/>
    </row>
    <row r="2392" spans="8:10" x14ac:dyDescent="0.2">
      <c r="H2392" s="710"/>
      <c r="I2392" s="710"/>
      <c r="J2392" s="711"/>
    </row>
    <row r="2393" spans="8:10" x14ac:dyDescent="0.2">
      <c r="H2393" s="710"/>
      <c r="I2393" s="710"/>
      <c r="J2393" s="711"/>
    </row>
    <row r="2394" spans="8:10" x14ac:dyDescent="0.2">
      <c r="H2394" s="710"/>
      <c r="I2394" s="710"/>
      <c r="J2394" s="711"/>
    </row>
    <row r="2395" spans="8:10" x14ac:dyDescent="0.2">
      <c r="H2395" s="710"/>
      <c r="I2395" s="710"/>
      <c r="J2395" s="711"/>
    </row>
    <row r="2396" spans="8:10" x14ac:dyDescent="0.2">
      <c r="H2396" s="710"/>
      <c r="I2396" s="710"/>
      <c r="J2396" s="711"/>
    </row>
    <row r="2397" spans="8:10" x14ac:dyDescent="0.2">
      <c r="H2397" s="710"/>
      <c r="I2397" s="710"/>
      <c r="J2397" s="711"/>
    </row>
    <row r="2398" spans="8:10" x14ac:dyDescent="0.2">
      <c r="H2398" s="710"/>
      <c r="I2398" s="710"/>
      <c r="J2398" s="711"/>
    </row>
    <row r="2399" spans="8:10" x14ac:dyDescent="0.2">
      <c r="H2399" s="710"/>
      <c r="I2399" s="710"/>
      <c r="J2399" s="711"/>
    </row>
    <row r="2400" spans="8:10" x14ac:dyDescent="0.2">
      <c r="H2400" s="710"/>
      <c r="I2400" s="710"/>
      <c r="J2400" s="711"/>
    </row>
    <row r="2401" spans="8:10" x14ac:dyDescent="0.2">
      <c r="H2401" s="710"/>
      <c r="I2401" s="710"/>
      <c r="J2401" s="711"/>
    </row>
    <row r="2402" spans="8:10" x14ac:dyDescent="0.2">
      <c r="H2402" s="710"/>
      <c r="I2402" s="710"/>
      <c r="J2402" s="711"/>
    </row>
    <row r="2403" spans="8:10" x14ac:dyDescent="0.2">
      <c r="H2403" s="710"/>
      <c r="I2403" s="710"/>
      <c r="J2403" s="711"/>
    </row>
    <row r="2404" spans="8:10" x14ac:dyDescent="0.2">
      <c r="H2404" s="710"/>
      <c r="I2404" s="710"/>
      <c r="J2404" s="711"/>
    </row>
    <row r="2405" spans="8:10" x14ac:dyDescent="0.2">
      <c r="H2405" s="710"/>
      <c r="I2405" s="710"/>
      <c r="J2405" s="711"/>
    </row>
    <row r="2406" spans="8:10" x14ac:dyDescent="0.2">
      <c r="H2406" s="710"/>
      <c r="I2406" s="710"/>
      <c r="J2406" s="711"/>
    </row>
    <row r="2407" spans="8:10" x14ac:dyDescent="0.2">
      <c r="H2407" s="710"/>
      <c r="I2407" s="710"/>
      <c r="J2407" s="711"/>
    </row>
    <row r="2408" spans="8:10" x14ac:dyDescent="0.2">
      <c r="H2408" s="710"/>
      <c r="I2408" s="710"/>
      <c r="J2408" s="711"/>
    </row>
    <row r="2409" spans="8:10" x14ac:dyDescent="0.2">
      <c r="H2409" s="710"/>
      <c r="I2409" s="710"/>
      <c r="J2409" s="711"/>
    </row>
    <row r="2410" spans="8:10" x14ac:dyDescent="0.2">
      <c r="H2410" s="710"/>
      <c r="I2410" s="710"/>
      <c r="J2410" s="711"/>
    </row>
    <row r="2411" spans="8:10" x14ac:dyDescent="0.2">
      <c r="H2411" s="710"/>
      <c r="I2411" s="710"/>
      <c r="J2411" s="711"/>
    </row>
    <row r="2412" spans="8:10" x14ac:dyDescent="0.2">
      <c r="H2412" s="710"/>
      <c r="I2412" s="710"/>
      <c r="J2412" s="711"/>
    </row>
    <row r="2413" spans="8:10" x14ac:dyDescent="0.2">
      <c r="H2413" s="710"/>
      <c r="I2413" s="710"/>
      <c r="J2413" s="711"/>
    </row>
    <row r="2414" spans="8:10" x14ac:dyDescent="0.2">
      <c r="H2414" s="710"/>
      <c r="I2414" s="710"/>
      <c r="J2414" s="711"/>
    </row>
    <row r="2415" spans="8:10" x14ac:dyDescent="0.2">
      <c r="H2415" s="710"/>
      <c r="I2415" s="710"/>
      <c r="J2415" s="711"/>
    </row>
    <row r="2416" spans="8:10" x14ac:dyDescent="0.2">
      <c r="H2416" s="710"/>
      <c r="I2416" s="710"/>
      <c r="J2416" s="711"/>
    </row>
    <row r="2417" spans="8:10" x14ac:dyDescent="0.2">
      <c r="H2417" s="710"/>
      <c r="I2417" s="710"/>
      <c r="J2417" s="711"/>
    </row>
    <row r="2418" spans="8:10" x14ac:dyDescent="0.2">
      <c r="H2418" s="710"/>
      <c r="I2418" s="710"/>
      <c r="J2418" s="711"/>
    </row>
    <row r="2419" spans="8:10" x14ac:dyDescent="0.2">
      <c r="H2419" s="710"/>
      <c r="I2419" s="710"/>
      <c r="J2419" s="711"/>
    </row>
    <row r="2420" spans="8:10" x14ac:dyDescent="0.2">
      <c r="H2420" s="710"/>
      <c r="I2420" s="710"/>
      <c r="J2420" s="711"/>
    </row>
    <row r="2421" spans="8:10" x14ac:dyDescent="0.2">
      <c r="H2421" s="710"/>
      <c r="I2421" s="710"/>
      <c r="J2421" s="711"/>
    </row>
    <row r="2422" spans="8:10" x14ac:dyDescent="0.2">
      <c r="H2422" s="710"/>
      <c r="I2422" s="710"/>
      <c r="J2422" s="711"/>
    </row>
    <row r="2423" spans="8:10" x14ac:dyDescent="0.2">
      <c r="H2423" s="710"/>
      <c r="I2423" s="710"/>
      <c r="J2423" s="711"/>
    </row>
    <row r="2424" spans="8:10" x14ac:dyDescent="0.2">
      <c r="H2424" s="710"/>
      <c r="I2424" s="710"/>
      <c r="J2424" s="711"/>
    </row>
    <row r="2425" spans="8:10" x14ac:dyDescent="0.2">
      <c r="H2425" s="710"/>
      <c r="I2425" s="710"/>
      <c r="J2425" s="711"/>
    </row>
    <row r="2426" spans="8:10" x14ac:dyDescent="0.2">
      <c r="H2426" s="710"/>
      <c r="I2426" s="710"/>
      <c r="J2426" s="711"/>
    </row>
    <row r="2427" spans="8:10" x14ac:dyDescent="0.2">
      <c r="H2427" s="710"/>
      <c r="I2427" s="710"/>
      <c r="J2427" s="711"/>
    </row>
    <row r="2428" spans="8:10" x14ac:dyDescent="0.2">
      <c r="H2428" s="710"/>
      <c r="I2428" s="710"/>
      <c r="J2428" s="711"/>
    </row>
    <row r="2429" spans="8:10" x14ac:dyDescent="0.2">
      <c r="H2429" s="710"/>
      <c r="I2429" s="710"/>
      <c r="J2429" s="711"/>
    </row>
    <row r="2430" spans="8:10" x14ac:dyDescent="0.2">
      <c r="H2430" s="710"/>
      <c r="I2430" s="710"/>
      <c r="J2430" s="711"/>
    </row>
    <row r="2431" spans="8:10" x14ac:dyDescent="0.2">
      <c r="H2431" s="710"/>
      <c r="I2431" s="710"/>
      <c r="J2431" s="711"/>
    </row>
    <row r="2432" spans="8:10" x14ac:dyDescent="0.2">
      <c r="H2432" s="710"/>
      <c r="I2432" s="710"/>
      <c r="J2432" s="711"/>
    </row>
    <row r="2433" spans="8:10" x14ac:dyDescent="0.2">
      <c r="H2433" s="710"/>
      <c r="I2433" s="710"/>
      <c r="J2433" s="711"/>
    </row>
    <row r="2434" spans="8:10" x14ac:dyDescent="0.2">
      <c r="H2434" s="710"/>
      <c r="I2434" s="710"/>
      <c r="J2434" s="711"/>
    </row>
    <row r="2435" spans="8:10" x14ac:dyDescent="0.2">
      <c r="H2435" s="710"/>
      <c r="I2435" s="710"/>
      <c r="J2435" s="711"/>
    </row>
    <row r="2436" spans="8:10" x14ac:dyDescent="0.2">
      <c r="H2436" s="710"/>
      <c r="I2436" s="710"/>
      <c r="J2436" s="711"/>
    </row>
    <row r="2437" spans="8:10" x14ac:dyDescent="0.2">
      <c r="H2437" s="710"/>
      <c r="I2437" s="710"/>
      <c r="J2437" s="711"/>
    </row>
    <row r="2438" spans="8:10" x14ac:dyDescent="0.2">
      <c r="H2438" s="710"/>
      <c r="I2438" s="710"/>
      <c r="J2438" s="711"/>
    </row>
    <row r="2439" spans="8:10" x14ac:dyDescent="0.2">
      <c r="H2439" s="710"/>
      <c r="I2439" s="710"/>
      <c r="J2439" s="711"/>
    </row>
    <row r="2440" spans="8:10" x14ac:dyDescent="0.2">
      <c r="H2440" s="710"/>
      <c r="I2440" s="710"/>
      <c r="J2440" s="711"/>
    </row>
    <row r="2441" spans="8:10" x14ac:dyDescent="0.2">
      <c r="H2441" s="710"/>
      <c r="I2441" s="710"/>
      <c r="J2441" s="711"/>
    </row>
    <row r="2442" spans="8:10" x14ac:dyDescent="0.2">
      <c r="H2442" s="710"/>
      <c r="I2442" s="710"/>
      <c r="J2442" s="711"/>
    </row>
    <row r="2443" spans="8:10" x14ac:dyDescent="0.2">
      <c r="H2443" s="710"/>
      <c r="I2443" s="710"/>
      <c r="J2443" s="711"/>
    </row>
    <row r="2444" spans="8:10" x14ac:dyDescent="0.2">
      <c r="H2444" s="710"/>
      <c r="I2444" s="710"/>
      <c r="J2444" s="711"/>
    </row>
    <row r="2445" spans="8:10" x14ac:dyDescent="0.2">
      <c r="H2445" s="710"/>
      <c r="I2445" s="710"/>
      <c r="J2445" s="711"/>
    </row>
    <row r="2446" spans="8:10" x14ac:dyDescent="0.2">
      <c r="H2446" s="710"/>
      <c r="I2446" s="710"/>
      <c r="J2446" s="711"/>
    </row>
    <row r="2447" spans="8:10" x14ac:dyDescent="0.2">
      <c r="H2447" s="710"/>
      <c r="I2447" s="710"/>
      <c r="J2447" s="711"/>
    </row>
    <row r="2448" spans="8:10" x14ac:dyDescent="0.2">
      <c r="H2448" s="710"/>
      <c r="I2448" s="710"/>
      <c r="J2448" s="711"/>
    </row>
    <row r="2449" spans="8:10" x14ac:dyDescent="0.2">
      <c r="H2449" s="710"/>
      <c r="I2449" s="710"/>
      <c r="J2449" s="711"/>
    </row>
    <row r="2450" spans="8:10" x14ac:dyDescent="0.2">
      <c r="H2450" s="710"/>
      <c r="I2450" s="710"/>
      <c r="J2450" s="711"/>
    </row>
    <row r="2451" spans="8:10" x14ac:dyDescent="0.2">
      <c r="H2451" s="710"/>
      <c r="I2451" s="710"/>
      <c r="J2451" s="711"/>
    </row>
    <row r="2452" spans="8:10" x14ac:dyDescent="0.2">
      <c r="H2452" s="710"/>
      <c r="I2452" s="710"/>
      <c r="J2452" s="711"/>
    </row>
    <row r="2453" spans="8:10" x14ac:dyDescent="0.2">
      <c r="H2453" s="710"/>
      <c r="I2453" s="710"/>
      <c r="J2453" s="711"/>
    </row>
    <row r="2454" spans="8:10" x14ac:dyDescent="0.2">
      <c r="H2454" s="710"/>
      <c r="I2454" s="710"/>
      <c r="J2454" s="711"/>
    </row>
    <row r="2455" spans="8:10" x14ac:dyDescent="0.2">
      <c r="H2455" s="710"/>
      <c r="I2455" s="710"/>
      <c r="J2455" s="711"/>
    </row>
    <row r="2456" spans="8:10" x14ac:dyDescent="0.2">
      <c r="H2456" s="710"/>
      <c r="I2456" s="710"/>
      <c r="J2456" s="711"/>
    </row>
    <row r="2457" spans="8:10" x14ac:dyDescent="0.2">
      <c r="H2457" s="710"/>
      <c r="I2457" s="710"/>
      <c r="J2457" s="711"/>
    </row>
    <row r="2458" spans="8:10" x14ac:dyDescent="0.2">
      <c r="H2458" s="710"/>
      <c r="I2458" s="710"/>
      <c r="J2458" s="711"/>
    </row>
    <row r="2459" spans="8:10" x14ac:dyDescent="0.2">
      <c r="H2459" s="710"/>
      <c r="I2459" s="710"/>
      <c r="J2459" s="711"/>
    </row>
    <row r="2460" spans="8:10" x14ac:dyDescent="0.2">
      <c r="H2460" s="710"/>
      <c r="I2460" s="710"/>
      <c r="J2460" s="711"/>
    </row>
    <row r="2461" spans="8:10" x14ac:dyDescent="0.2">
      <c r="H2461" s="710"/>
      <c r="I2461" s="710"/>
      <c r="J2461" s="711"/>
    </row>
    <row r="2462" spans="8:10" x14ac:dyDescent="0.2">
      <c r="H2462" s="710"/>
      <c r="I2462" s="710"/>
      <c r="J2462" s="711"/>
    </row>
    <row r="2463" spans="8:10" x14ac:dyDescent="0.2">
      <c r="H2463" s="710"/>
      <c r="I2463" s="710"/>
      <c r="J2463" s="711"/>
    </row>
    <row r="2464" spans="8:10" x14ac:dyDescent="0.2">
      <c r="H2464" s="710"/>
      <c r="I2464" s="710"/>
      <c r="J2464" s="711"/>
    </row>
    <row r="2465" spans="8:10" x14ac:dyDescent="0.2">
      <c r="H2465" s="710"/>
      <c r="I2465" s="710"/>
      <c r="J2465" s="711"/>
    </row>
    <row r="2466" spans="8:10" x14ac:dyDescent="0.2">
      <c r="H2466" s="710"/>
      <c r="I2466" s="710"/>
      <c r="J2466" s="711"/>
    </row>
    <row r="2467" spans="8:10" x14ac:dyDescent="0.2">
      <c r="H2467" s="710"/>
      <c r="I2467" s="710"/>
      <c r="J2467" s="711"/>
    </row>
    <row r="2468" spans="8:10" x14ac:dyDescent="0.2">
      <c r="H2468" s="710"/>
      <c r="I2468" s="710"/>
      <c r="J2468" s="711"/>
    </row>
    <row r="2469" spans="8:10" x14ac:dyDescent="0.2">
      <c r="H2469" s="710"/>
      <c r="I2469" s="710"/>
      <c r="J2469" s="711"/>
    </row>
    <row r="2470" spans="8:10" x14ac:dyDescent="0.2">
      <c r="H2470" s="710"/>
      <c r="I2470" s="710"/>
      <c r="J2470" s="711"/>
    </row>
    <row r="2471" spans="8:10" x14ac:dyDescent="0.2">
      <c r="H2471" s="710"/>
      <c r="I2471" s="710"/>
      <c r="J2471" s="711"/>
    </row>
    <row r="2472" spans="8:10" x14ac:dyDescent="0.2">
      <c r="H2472" s="710"/>
      <c r="I2472" s="710"/>
      <c r="J2472" s="711"/>
    </row>
    <row r="2473" spans="8:10" x14ac:dyDescent="0.2">
      <c r="H2473" s="710"/>
      <c r="I2473" s="710"/>
      <c r="J2473" s="711"/>
    </row>
    <row r="2474" spans="8:10" x14ac:dyDescent="0.2">
      <c r="H2474" s="710"/>
      <c r="I2474" s="710"/>
      <c r="J2474" s="711"/>
    </row>
    <row r="2475" spans="8:10" x14ac:dyDescent="0.2">
      <c r="H2475" s="710"/>
      <c r="I2475" s="710"/>
      <c r="J2475" s="711"/>
    </row>
    <row r="2476" spans="8:10" x14ac:dyDescent="0.2">
      <c r="H2476" s="710"/>
      <c r="I2476" s="710"/>
      <c r="J2476" s="711"/>
    </row>
    <row r="2477" spans="8:10" x14ac:dyDescent="0.2">
      <c r="H2477" s="710"/>
      <c r="I2477" s="710"/>
      <c r="J2477" s="711"/>
    </row>
    <row r="2478" spans="8:10" x14ac:dyDescent="0.2">
      <c r="H2478" s="710"/>
      <c r="I2478" s="710"/>
      <c r="J2478" s="711"/>
    </row>
    <row r="2479" spans="8:10" x14ac:dyDescent="0.2">
      <c r="H2479" s="710"/>
      <c r="I2479" s="710"/>
      <c r="J2479" s="711"/>
    </row>
    <row r="2480" spans="8:10" x14ac:dyDescent="0.2">
      <c r="H2480" s="710"/>
      <c r="I2480" s="710"/>
      <c r="J2480" s="711"/>
    </row>
    <row r="2481" spans="8:10" x14ac:dyDescent="0.2">
      <c r="H2481" s="710"/>
      <c r="I2481" s="710"/>
      <c r="J2481" s="711"/>
    </row>
    <row r="2482" spans="8:10" x14ac:dyDescent="0.2">
      <c r="H2482" s="710"/>
      <c r="I2482" s="710"/>
      <c r="J2482" s="711"/>
    </row>
    <row r="2483" spans="8:10" x14ac:dyDescent="0.2">
      <c r="H2483" s="710"/>
      <c r="I2483" s="710"/>
      <c r="J2483" s="711"/>
    </row>
    <row r="2484" spans="8:10" x14ac:dyDescent="0.2">
      <c r="H2484" s="710"/>
      <c r="I2484" s="710"/>
      <c r="J2484" s="711"/>
    </row>
    <row r="2485" spans="8:10" x14ac:dyDescent="0.2">
      <c r="H2485" s="710"/>
      <c r="I2485" s="710"/>
      <c r="J2485" s="711"/>
    </row>
    <row r="2486" spans="8:10" x14ac:dyDescent="0.2">
      <c r="H2486" s="710"/>
      <c r="I2486" s="710"/>
      <c r="J2486" s="711"/>
    </row>
    <row r="2487" spans="8:10" x14ac:dyDescent="0.2">
      <c r="H2487" s="710"/>
      <c r="I2487" s="710"/>
      <c r="J2487" s="711"/>
    </row>
    <row r="2488" spans="8:10" x14ac:dyDescent="0.2">
      <c r="H2488" s="710"/>
      <c r="I2488" s="710"/>
      <c r="J2488" s="711"/>
    </row>
    <row r="2489" spans="8:10" x14ac:dyDescent="0.2">
      <c r="H2489" s="710"/>
      <c r="I2489" s="710"/>
      <c r="J2489" s="711"/>
    </row>
    <row r="2490" spans="8:10" x14ac:dyDescent="0.2">
      <c r="H2490" s="710"/>
      <c r="I2490" s="710"/>
      <c r="J2490" s="711"/>
    </row>
    <row r="2491" spans="8:10" x14ac:dyDescent="0.2">
      <c r="H2491" s="710"/>
      <c r="I2491" s="710"/>
      <c r="J2491" s="711"/>
    </row>
    <row r="2492" spans="8:10" x14ac:dyDescent="0.2">
      <c r="H2492" s="710"/>
      <c r="I2492" s="710"/>
      <c r="J2492" s="711"/>
    </row>
    <row r="2493" spans="8:10" x14ac:dyDescent="0.2">
      <c r="H2493" s="710"/>
      <c r="I2493" s="710"/>
      <c r="J2493" s="711"/>
    </row>
    <row r="2494" spans="8:10" x14ac:dyDescent="0.2">
      <c r="H2494" s="710"/>
      <c r="I2494" s="710"/>
      <c r="J2494" s="711"/>
    </row>
    <row r="2495" spans="8:10" x14ac:dyDescent="0.2">
      <c r="H2495" s="710"/>
      <c r="I2495" s="710"/>
      <c r="J2495" s="711"/>
    </row>
    <row r="2496" spans="8:10" x14ac:dyDescent="0.2">
      <c r="H2496" s="710"/>
      <c r="I2496" s="710"/>
      <c r="J2496" s="711"/>
    </row>
    <row r="2497" spans="8:10" x14ac:dyDescent="0.2">
      <c r="H2497" s="710"/>
      <c r="I2497" s="710"/>
      <c r="J2497" s="711"/>
    </row>
    <row r="2498" spans="8:10" x14ac:dyDescent="0.2">
      <c r="H2498" s="710"/>
      <c r="I2498" s="710"/>
      <c r="J2498" s="711"/>
    </row>
    <row r="2499" spans="8:10" x14ac:dyDescent="0.2">
      <c r="H2499" s="710"/>
      <c r="I2499" s="710"/>
      <c r="J2499" s="711"/>
    </row>
    <row r="2500" spans="8:10" x14ac:dyDescent="0.2">
      <c r="H2500" s="710"/>
      <c r="I2500" s="710"/>
      <c r="J2500" s="711"/>
    </row>
    <row r="2501" spans="8:10" x14ac:dyDescent="0.2">
      <c r="H2501" s="710"/>
      <c r="I2501" s="710"/>
      <c r="J2501" s="711"/>
    </row>
    <row r="2502" spans="8:10" x14ac:dyDescent="0.2">
      <c r="H2502" s="710"/>
      <c r="I2502" s="710"/>
      <c r="J2502" s="711"/>
    </row>
    <row r="2503" spans="8:10" x14ac:dyDescent="0.2">
      <c r="H2503" s="710"/>
      <c r="I2503" s="710"/>
      <c r="J2503" s="711"/>
    </row>
    <row r="2504" spans="8:10" x14ac:dyDescent="0.2">
      <c r="H2504" s="710"/>
      <c r="I2504" s="710"/>
      <c r="J2504" s="711"/>
    </row>
    <row r="2505" spans="8:10" x14ac:dyDescent="0.2">
      <c r="H2505" s="710"/>
      <c r="I2505" s="710"/>
      <c r="J2505" s="711"/>
    </row>
    <row r="2506" spans="8:10" x14ac:dyDescent="0.2">
      <c r="H2506" s="710"/>
      <c r="I2506" s="710"/>
      <c r="J2506" s="711"/>
    </row>
    <row r="2507" spans="8:10" x14ac:dyDescent="0.2">
      <c r="H2507" s="710"/>
      <c r="I2507" s="710"/>
      <c r="J2507" s="711"/>
    </row>
    <row r="2508" spans="8:10" x14ac:dyDescent="0.2">
      <c r="H2508" s="710"/>
      <c r="I2508" s="710"/>
      <c r="J2508" s="711"/>
    </row>
    <row r="2509" spans="8:10" x14ac:dyDescent="0.2">
      <c r="H2509" s="710"/>
      <c r="I2509" s="710"/>
      <c r="J2509" s="711"/>
    </row>
    <row r="2510" spans="8:10" x14ac:dyDescent="0.2">
      <c r="H2510" s="710"/>
      <c r="I2510" s="710"/>
      <c r="J2510" s="711"/>
    </row>
    <row r="2511" spans="8:10" x14ac:dyDescent="0.2">
      <c r="H2511" s="710"/>
      <c r="I2511" s="710"/>
      <c r="J2511" s="711"/>
    </row>
    <row r="2512" spans="8:10" x14ac:dyDescent="0.2">
      <c r="H2512" s="710"/>
      <c r="I2512" s="710"/>
      <c r="J2512" s="711"/>
    </row>
    <row r="2513" spans="8:10" x14ac:dyDescent="0.2">
      <c r="H2513" s="710"/>
      <c r="I2513" s="710"/>
      <c r="J2513" s="711"/>
    </row>
    <row r="2514" spans="8:10" x14ac:dyDescent="0.2">
      <c r="H2514" s="710"/>
      <c r="I2514" s="710"/>
      <c r="J2514" s="711"/>
    </row>
    <row r="2515" spans="8:10" x14ac:dyDescent="0.2">
      <c r="H2515" s="710"/>
      <c r="I2515" s="710"/>
      <c r="J2515" s="711"/>
    </row>
    <row r="2516" spans="8:10" x14ac:dyDescent="0.2">
      <c r="H2516" s="710"/>
      <c r="I2516" s="710"/>
      <c r="J2516" s="711"/>
    </row>
    <row r="2517" spans="8:10" x14ac:dyDescent="0.2">
      <c r="H2517" s="710"/>
      <c r="I2517" s="710"/>
      <c r="J2517" s="711"/>
    </row>
    <row r="2518" spans="8:10" x14ac:dyDescent="0.2">
      <c r="H2518" s="710"/>
      <c r="I2518" s="710"/>
      <c r="J2518" s="711"/>
    </row>
    <row r="2519" spans="8:10" x14ac:dyDescent="0.2">
      <c r="H2519" s="710"/>
      <c r="I2519" s="710"/>
      <c r="J2519" s="711"/>
    </row>
    <row r="2520" spans="8:10" x14ac:dyDescent="0.2">
      <c r="H2520" s="710"/>
      <c r="I2520" s="710"/>
      <c r="J2520" s="711"/>
    </row>
    <row r="2521" spans="8:10" x14ac:dyDescent="0.2">
      <c r="H2521" s="710"/>
      <c r="I2521" s="710"/>
      <c r="J2521" s="711"/>
    </row>
    <row r="2522" spans="8:10" x14ac:dyDescent="0.2">
      <c r="H2522" s="710"/>
      <c r="I2522" s="710"/>
      <c r="J2522" s="711"/>
    </row>
    <row r="2523" spans="8:10" x14ac:dyDescent="0.2">
      <c r="H2523" s="710"/>
      <c r="I2523" s="710"/>
      <c r="J2523" s="711"/>
    </row>
    <row r="2524" spans="8:10" x14ac:dyDescent="0.2">
      <c r="H2524" s="710"/>
      <c r="I2524" s="710"/>
      <c r="J2524" s="711"/>
    </row>
    <row r="2525" spans="8:10" x14ac:dyDescent="0.2">
      <c r="H2525" s="710"/>
      <c r="I2525" s="710"/>
      <c r="J2525" s="711"/>
    </row>
    <row r="2526" spans="8:10" x14ac:dyDescent="0.2">
      <c r="H2526" s="710"/>
      <c r="I2526" s="710"/>
      <c r="J2526" s="711"/>
    </row>
    <row r="2527" spans="8:10" x14ac:dyDescent="0.2">
      <c r="H2527" s="710"/>
      <c r="I2527" s="710"/>
      <c r="J2527" s="711"/>
    </row>
    <row r="2528" spans="8:10" x14ac:dyDescent="0.2">
      <c r="H2528" s="710"/>
      <c r="I2528" s="710"/>
      <c r="J2528" s="711"/>
    </row>
    <row r="2529" spans="8:10" x14ac:dyDescent="0.2">
      <c r="H2529" s="710"/>
      <c r="I2529" s="710"/>
      <c r="J2529" s="711"/>
    </row>
    <row r="2530" spans="8:10" x14ac:dyDescent="0.2">
      <c r="H2530" s="710"/>
      <c r="I2530" s="710"/>
      <c r="J2530" s="711"/>
    </row>
    <row r="2531" spans="8:10" x14ac:dyDescent="0.2">
      <c r="H2531" s="710"/>
      <c r="I2531" s="710"/>
      <c r="J2531" s="711"/>
    </row>
    <row r="2532" spans="8:10" x14ac:dyDescent="0.2">
      <c r="H2532" s="710"/>
      <c r="I2532" s="710"/>
      <c r="J2532" s="711"/>
    </row>
    <row r="2533" spans="8:10" x14ac:dyDescent="0.2">
      <c r="H2533" s="710"/>
      <c r="I2533" s="710"/>
      <c r="J2533" s="711"/>
    </row>
    <row r="2534" spans="8:10" x14ac:dyDescent="0.2">
      <c r="H2534" s="710"/>
      <c r="I2534" s="710"/>
      <c r="J2534" s="711"/>
    </row>
    <row r="2535" spans="8:10" x14ac:dyDescent="0.2">
      <c r="H2535" s="710"/>
      <c r="I2535" s="710"/>
      <c r="J2535" s="711"/>
    </row>
    <row r="2536" spans="8:10" x14ac:dyDescent="0.2">
      <c r="H2536" s="710"/>
      <c r="I2536" s="710"/>
      <c r="J2536" s="711"/>
    </row>
    <row r="2537" spans="8:10" x14ac:dyDescent="0.2">
      <c r="H2537" s="710"/>
      <c r="I2537" s="710"/>
      <c r="J2537" s="711"/>
    </row>
    <row r="2538" spans="8:10" x14ac:dyDescent="0.2">
      <c r="H2538" s="710"/>
      <c r="I2538" s="710"/>
      <c r="J2538" s="711"/>
    </row>
    <row r="2539" spans="8:10" x14ac:dyDescent="0.2">
      <c r="H2539" s="710"/>
      <c r="I2539" s="710"/>
      <c r="J2539" s="711"/>
    </row>
    <row r="2540" spans="8:10" x14ac:dyDescent="0.2">
      <c r="H2540" s="710"/>
      <c r="I2540" s="710"/>
      <c r="J2540" s="711"/>
    </row>
    <row r="2541" spans="8:10" x14ac:dyDescent="0.2">
      <c r="H2541" s="710"/>
      <c r="I2541" s="710"/>
      <c r="J2541" s="711"/>
    </row>
    <row r="2542" spans="8:10" x14ac:dyDescent="0.2">
      <c r="H2542" s="710"/>
      <c r="I2542" s="710"/>
      <c r="J2542" s="711"/>
    </row>
    <row r="2543" spans="8:10" x14ac:dyDescent="0.2">
      <c r="H2543" s="710"/>
      <c r="I2543" s="710"/>
      <c r="J2543" s="711"/>
    </row>
    <row r="2544" spans="8:10" x14ac:dyDescent="0.2">
      <c r="H2544" s="710"/>
      <c r="I2544" s="710"/>
      <c r="J2544" s="711"/>
    </row>
    <row r="2545" spans="8:10" x14ac:dyDescent="0.2">
      <c r="H2545" s="710"/>
      <c r="I2545" s="710"/>
      <c r="J2545" s="711"/>
    </row>
    <row r="2546" spans="8:10" x14ac:dyDescent="0.2">
      <c r="H2546" s="710"/>
      <c r="I2546" s="710"/>
      <c r="J2546" s="711"/>
    </row>
    <row r="2547" spans="8:10" x14ac:dyDescent="0.2">
      <c r="H2547" s="710"/>
      <c r="I2547" s="710"/>
      <c r="J2547" s="711"/>
    </row>
    <row r="2548" spans="8:10" x14ac:dyDescent="0.2">
      <c r="H2548" s="710"/>
      <c r="I2548" s="710"/>
      <c r="J2548" s="711"/>
    </row>
    <row r="2549" spans="8:10" x14ac:dyDescent="0.2">
      <c r="H2549" s="710"/>
      <c r="I2549" s="710"/>
      <c r="J2549" s="711"/>
    </row>
    <row r="2550" spans="8:10" x14ac:dyDescent="0.2">
      <c r="H2550" s="710"/>
      <c r="I2550" s="710"/>
      <c r="J2550" s="711"/>
    </row>
    <row r="2551" spans="8:10" x14ac:dyDescent="0.2">
      <c r="H2551" s="710"/>
      <c r="I2551" s="710"/>
      <c r="J2551" s="711"/>
    </row>
    <row r="2552" spans="8:10" x14ac:dyDescent="0.2">
      <c r="H2552" s="710"/>
      <c r="I2552" s="710"/>
      <c r="J2552" s="711"/>
    </row>
    <row r="2553" spans="8:10" x14ac:dyDescent="0.2">
      <c r="H2553" s="710"/>
      <c r="I2553" s="710"/>
      <c r="J2553" s="711"/>
    </row>
    <row r="2554" spans="8:10" x14ac:dyDescent="0.2">
      <c r="H2554" s="710"/>
      <c r="I2554" s="710"/>
      <c r="J2554" s="711"/>
    </row>
    <row r="2555" spans="8:10" x14ac:dyDescent="0.2">
      <c r="H2555" s="710"/>
      <c r="I2555" s="710"/>
      <c r="J2555" s="711"/>
    </row>
    <row r="2556" spans="8:10" x14ac:dyDescent="0.2">
      <c r="H2556" s="710"/>
      <c r="I2556" s="710"/>
      <c r="J2556" s="711"/>
    </row>
    <row r="2557" spans="8:10" x14ac:dyDescent="0.2">
      <c r="H2557" s="710"/>
      <c r="I2557" s="710"/>
      <c r="J2557" s="711"/>
    </row>
    <row r="2558" spans="8:10" x14ac:dyDescent="0.2">
      <c r="H2558" s="710"/>
      <c r="I2558" s="710"/>
      <c r="J2558" s="711"/>
    </row>
    <row r="2559" spans="8:10" x14ac:dyDescent="0.2">
      <c r="H2559" s="710"/>
      <c r="I2559" s="710"/>
      <c r="J2559" s="711"/>
    </row>
    <row r="2560" spans="8:10" x14ac:dyDescent="0.2">
      <c r="H2560" s="710"/>
      <c r="I2560" s="710"/>
      <c r="J2560" s="711"/>
    </row>
    <row r="2561" spans="8:10" x14ac:dyDescent="0.2">
      <c r="H2561" s="710"/>
      <c r="I2561" s="710"/>
      <c r="J2561" s="711"/>
    </row>
    <row r="2562" spans="8:10" x14ac:dyDescent="0.2">
      <c r="H2562" s="710"/>
      <c r="I2562" s="710"/>
      <c r="J2562" s="711"/>
    </row>
    <row r="2563" spans="8:10" x14ac:dyDescent="0.2">
      <c r="H2563" s="710"/>
      <c r="I2563" s="710"/>
      <c r="J2563" s="711"/>
    </row>
    <row r="2564" spans="8:10" x14ac:dyDescent="0.2">
      <c r="H2564" s="710"/>
      <c r="I2564" s="710"/>
      <c r="J2564" s="711"/>
    </row>
    <row r="2565" spans="8:10" x14ac:dyDescent="0.2">
      <c r="H2565" s="710"/>
      <c r="I2565" s="710"/>
      <c r="J2565" s="711"/>
    </row>
    <row r="2566" spans="8:10" x14ac:dyDescent="0.2">
      <c r="H2566" s="710"/>
      <c r="I2566" s="710"/>
      <c r="J2566" s="711"/>
    </row>
    <row r="2567" spans="8:10" x14ac:dyDescent="0.2">
      <c r="H2567" s="710"/>
      <c r="I2567" s="710"/>
      <c r="J2567" s="711"/>
    </row>
    <row r="2568" spans="8:10" x14ac:dyDescent="0.2">
      <c r="H2568" s="710"/>
      <c r="I2568" s="710"/>
      <c r="J2568" s="711"/>
    </row>
    <row r="2569" spans="8:10" x14ac:dyDescent="0.2">
      <c r="H2569" s="710"/>
      <c r="I2569" s="710"/>
      <c r="J2569" s="711"/>
    </row>
    <row r="2570" spans="8:10" x14ac:dyDescent="0.2">
      <c r="H2570" s="710"/>
      <c r="I2570" s="710"/>
      <c r="J2570" s="711"/>
    </row>
    <row r="2571" spans="8:10" x14ac:dyDescent="0.2">
      <c r="H2571" s="710"/>
      <c r="I2571" s="710"/>
      <c r="J2571" s="711"/>
    </row>
    <row r="2572" spans="8:10" x14ac:dyDescent="0.2">
      <c r="H2572" s="710"/>
      <c r="I2572" s="710"/>
      <c r="J2572" s="711"/>
    </row>
    <row r="2573" spans="8:10" x14ac:dyDescent="0.2">
      <c r="H2573" s="710"/>
      <c r="I2573" s="710"/>
      <c r="J2573" s="711"/>
    </row>
    <row r="2574" spans="8:10" x14ac:dyDescent="0.2">
      <c r="H2574" s="710"/>
      <c r="I2574" s="710"/>
      <c r="J2574" s="711"/>
    </row>
    <row r="2575" spans="8:10" x14ac:dyDescent="0.2">
      <c r="H2575" s="710"/>
      <c r="I2575" s="710"/>
      <c r="J2575" s="711"/>
    </row>
    <row r="2576" spans="8:10" x14ac:dyDescent="0.2">
      <c r="H2576" s="710"/>
      <c r="I2576" s="710"/>
      <c r="J2576" s="711"/>
    </row>
    <row r="2577" spans="8:10" x14ac:dyDescent="0.2">
      <c r="H2577" s="710"/>
      <c r="I2577" s="710"/>
      <c r="J2577" s="711"/>
    </row>
    <row r="2578" spans="8:10" x14ac:dyDescent="0.2">
      <c r="H2578" s="710"/>
      <c r="I2578" s="710"/>
      <c r="J2578" s="711"/>
    </row>
    <row r="2579" spans="8:10" x14ac:dyDescent="0.2">
      <c r="H2579" s="710"/>
      <c r="I2579" s="710"/>
      <c r="J2579" s="711"/>
    </row>
    <row r="2580" spans="8:10" x14ac:dyDescent="0.2">
      <c r="H2580" s="710"/>
      <c r="I2580" s="710"/>
      <c r="J2580" s="711"/>
    </row>
    <row r="2581" spans="8:10" x14ac:dyDescent="0.2">
      <c r="H2581" s="710"/>
      <c r="I2581" s="710"/>
      <c r="J2581" s="711"/>
    </row>
    <row r="2582" spans="8:10" x14ac:dyDescent="0.2">
      <c r="H2582" s="710"/>
      <c r="I2582" s="710"/>
      <c r="J2582" s="711"/>
    </row>
    <row r="2583" spans="8:10" x14ac:dyDescent="0.2">
      <c r="H2583" s="710"/>
      <c r="I2583" s="710"/>
      <c r="J2583" s="711"/>
    </row>
    <row r="2584" spans="8:10" x14ac:dyDescent="0.2">
      <c r="H2584" s="710"/>
      <c r="I2584" s="710"/>
      <c r="J2584" s="711"/>
    </row>
    <row r="2585" spans="8:10" x14ac:dyDescent="0.2">
      <c r="H2585" s="710"/>
      <c r="I2585" s="710"/>
      <c r="J2585" s="711"/>
    </row>
    <row r="2586" spans="8:10" x14ac:dyDescent="0.2">
      <c r="H2586" s="710"/>
      <c r="I2586" s="710"/>
      <c r="J2586" s="711"/>
    </row>
    <row r="2587" spans="8:10" x14ac:dyDescent="0.2">
      <c r="H2587" s="710"/>
      <c r="I2587" s="710"/>
      <c r="J2587" s="711"/>
    </row>
    <row r="2588" spans="8:10" x14ac:dyDescent="0.2">
      <c r="H2588" s="710"/>
      <c r="I2588" s="710"/>
      <c r="J2588" s="711"/>
    </row>
    <row r="2589" spans="8:10" x14ac:dyDescent="0.2">
      <c r="H2589" s="710"/>
      <c r="I2589" s="710"/>
      <c r="J2589" s="711"/>
    </row>
    <row r="2590" spans="8:10" x14ac:dyDescent="0.2">
      <c r="H2590" s="710"/>
      <c r="I2590" s="710"/>
      <c r="J2590" s="711"/>
    </row>
    <row r="2591" spans="8:10" x14ac:dyDescent="0.2">
      <c r="H2591" s="710"/>
      <c r="I2591" s="710"/>
      <c r="J2591" s="711"/>
    </row>
    <row r="2592" spans="8:10" x14ac:dyDescent="0.2">
      <c r="H2592" s="710"/>
      <c r="I2592" s="710"/>
      <c r="J2592" s="711"/>
    </row>
    <row r="2593" spans="8:10" x14ac:dyDescent="0.2">
      <c r="H2593" s="710"/>
      <c r="I2593" s="710"/>
      <c r="J2593" s="711"/>
    </row>
    <row r="2594" spans="8:10" x14ac:dyDescent="0.2">
      <c r="H2594" s="710"/>
      <c r="I2594" s="710"/>
      <c r="J2594" s="711"/>
    </row>
    <row r="2595" spans="8:10" x14ac:dyDescent="0.2">
      <c r="H2595" s="710"/>
      <c r="I2595" s="710"/>
      <c r="J2595" s="711"/>
    </row>
    <row r="2596" spans="8:10" x14ac:dyDescent="0.2">
      <c r="H2596" s="710"/>
      <c r="I2596" s="710"/>
      <c r="J2596" s="711"/>
    </row>
    <row r="2597" spans="8:10" x14ac:dyDescent="0.2">
      <c r="H2597" s="710"/>
      <c r="I2597" s="710"/>
      <c r="J2597" s="711"/>
    </row>
    <row r="2598" spans="8:10" x14ac:dyDescent="0.2">
      <c r="H2598" s="710"/>
      <c r="I2598" s="710"/>
      <c r="J2598" s="711"/>
    </row>
    <row r="2599" spans="8:10" x14ac:dyDescent="0.2">
      <c r="H2599" s="710"/>
      <c r="I2599" s="710"/>
      <c r="J2599" s="711"/>
    </row>
    <row r="2600" spans="8:10" x14ac:dyDescent="0.2">
      <c r="H2600" s="710"/>
      <c r="I2600" s="710"/>
      <c r="J2600" s="711"/>
    </row>
    <row r="2601" spans="8:10" x14ac:dyDescent="0.2">
      <c r="H2601" s="710"/>
      <c r="I2601" s="710"/>
      <c r="J2601" s="711"/>
    </row>
    <row r="2602" spans="8:10" x14ac:dyDescent="0.2">
      <c r="H2602" s="710"/>
      <c r="I2602" s="710"/>
      <c r="J2602" s="711"/>
    </row>
    <row r="2603" spans="8:10" x14ac:dyDescent="0.2">
      <c r="H2603" s="710"/>
      <c r="I2603" s="710"/>
      <c r="J2603" s="711"/>
    </row>
    <row r="2604" spans="8:10" x14ac:dyDescent="0.2">
      <c r="H2604" s="710"/>
      <c r="I2604" s="710"/>
      <c r="J2604" s="711"/>
    </row>
    <row r="2605" spans="8:10" x14ac:dyDescent="0.2">
      <c r="H2605" s="710"/>
      <c r="I2605" s="710"/>
      <c r="J2605" s="711"/>
    </row>
    <row r="2606" spans="8:10" x14ac:dyDescent="0.2">
      <c r="H2606" s="710"/>
      <c r="I2606" s="710"/>
      <c r="J2606" s="711"/>
    </row>
    <row r="2607" spans="8:10" x14ac:dyDescent="0.2">
      <c r="H2607" s="710"/>
      <c r="I2607" s="710"/>
      <c r="J2607" s="711"/>
    </row>
    <row r="2608" spans="8:10" x14ac:dyDescent="0.2">
      <c r="H2608" s="710"/>
      <c r="I2608" s="710"/>
      <c r="J2608" s="711"/>
    </row>
    <row r="2609" spans="8:10" x14ac:dyDescent="0.2">
      <c r="H2609" s="710"/>
      <c r="I2609" s="710"/>
      <c r="J2609" s="711"/>
    </row>
    <row r="2610" spans="8:10" x14ac:dyDescent="0.2">
      <c r="H2610" s="710"/>
      <c r="I2610" s="710"/>
      <c r="J2610" s="711"/>
    </row>
    <row r="2611" spans="8:10" x14ac:dyDescent="0.2">
      <c r="H2611" s="710"/>
      <c r="I2611" s="710"/>
      <c r="J2611" s="711"/>
    </row>
    <row r="2612" spans="8:10" x14ac:dyDescent="0.2">
      <c r="H2612" s="710"/>
      <c r="I2612" s="710"/>
      <c r="J2612" s="711"/>
    </row>
    <row r="2613" spans="8:10" x14ac:dyDescent="0.2">
      <c r="H2613" s="710"/>
      <c r="I2613" s="710"/>
      <c r="J2613" s="711"/>
    </row>
    <row r="2614" spans="8:10" x14ac:dyDescent="0.2">
      <c r="H2614" s="710"/>
      <c r="I2614" s="710"/>
      <c r="J2614" s="711"/>
    </row>
    <row r="2615" spans="8:10" x14ac:dyDescent="0.2">
      <c r="H2615" s="710"/>
      <c r="I2615" s="710"/>
      <c r="J2615" s="711"/>
    </row>
    <row r="2616" spans="8:10" x14ac:dyDescent="0.2">
      <c r="H2616" s="710"/>
      <c r="I2616" s="710"/>
      <c r="J2616" s="711"/>
    </row>
    <row r="2617" spans="8:10" x14ac:dyDescent="0.2">
      <c r="H2617" s="710"/>
      <c r="I2617" s="710"/>
      <c r="J2617" s="711"/>
    </row>
    <row r="2618" spans="8:10" x14ac:dyDescent="0.2">
      <c r="H2618" s="710"/>
      <c r="I2618" s="710"/>
      <c r="J2618" s="711"/>
    </row>
    <row r="2619" spans="8:10" x14ac:dyDescent="0.2">
      <c r="H2619" s="710"/>
      <c r="I2619" s="710"/>
      <c r="J2619" s="711"/>
    </row>
    <row r="2620" spans="8:10" x14ac:dyDescent="0.2">
      <c r="H2620" s="710"/>
      <c r="I2620" s="710"/>
      <c r="J2620" s="711"/>
    </row>
    <row r="2621" spans="8:10" x14ac:dyDescent="0.2">
      <c r="H2621" s="710"/>
      <c r="I2621" s="710"/>
      <c r="J2621" s="711"/>
    </row>
    <row r="2622" spans="8:10" x14ac:dyDescent="0.2">
      <c r="H2622" s="710"/>
      <c r="I2622" s="710"/>
      <c r="J2622" s="711"/>
    </row>
    <row r="2623" spans="8:10" x14ac:dyDescent="0.2">
      <c r="H2623" s="710"/>
      <c r="I2623" s="710"/>
      <c r="J2623" s="711"/>
    </row>
    <row r="2624" spans="8:10" x14ac:dyDescent="0.2">
      <c r="H2624" s="710"/>
      <c r="I2624" s="710"/>
      <c r="J2624" s="711"/>
    </row>
    <row r="2625" spans="8:10" x14ac:dyDescent="0.2">
      <c r="H2625" s="710"/>
      <c r="I2625" s="710"/>
      <c r="J2625" s="711"/>
    </row>
    <row r="2626" spans="8:10" x14ac:dyDescent="0.2">
      <c r="H2626" s="710"/>
      <c r="I2626" s="710"/>
      <c r="J2626" s="711"/>
    </row>
    <row r="2627" spans="8:10" x14ac:dyDescent="0.2">
      <c r="H2627" s="710"/>
      <c r="I2627" s="710"/>
      <c r="J2627" s="711"/>
    </row>
    <row r="2628" spans="8:10" x14ac:dyDescent="0.2">
      <c r="H2628" s="710"/>
      <c r="I2628" s="710"/>
      <c r="J2628" s="711"/>
    </row>
    <row r="2629" spans="8:10" x14ac:dyDescent="0.2">
      <c r="H2629" s="710"/>
      <c r="I2629" s="710"/>
      <c r="J2629" s="711"/>
    </row>
    <row r="2630" spans="8:10" x14ac:dyDescent="0.2">
      <c r="H2630" s="710"/>
      <c r="I2630" s="710"/>
      <c r="J2630" s="711"/>
    </row>
    <row r="2631" spans="8:10" x14ac:dyDescent="0.2">
      <c r="H2631" s="710"/>
      <c r="I2631" s="710"/>
      <c r="J2631" s="711"/>
    </row>
    <row r="2632" spans="8:10" x14ac:dyDescent="0.2">
      <c r="H2632" s="710"/>
      <c r="I2632" s="710"/>
      <c r="J2632" s="711"/>
    </row>
    <row r="2633" spans="8:10" x14ac:dyDescent="0.2">
      <c r="H2633" s="710"/>
      <c r="I2633" s="710"/>
      <c r="J2633" s="711"/>
    </row>
    <row r="2634" spans="8:10" x14ac:dyDescent="0.2">
      <c r="H2634" s="710"/>
      <c r="I2634" s="710"/>
      <c r="J2634" s="711"/>
    </row>
    <row r="2635" spans="8:10" x14ac:dyDescent="0.2">
      <c r="H2635" s="710"/>
      <c r="I2635" s="710"/>
      <c r="J2635" s="711"/>
    </row>
    <row r="2636" spans="8:10" x14ac:dyDescent="0.2">
      <c r="H2636" s="710"/>
      <c r="I2636" s="710"/>
      <c r="J2636" s="711"/>
    </row>
    <row r="2637" spans="8:10" x14ac:dyDescent="0.2">
      <c r="H2637" s="710"/>
      <c r="I2637" s="710"/>
      <c r="J2637" s="711"/>
    </row>
    <row r="2638" spans="8:10" x14ac:dyDescent="0.2">
      <c r="H2638" s="710"/>
      <c r="I2638" s="710"/>
      <c r="J2638" s="711"/>
    </row>
    <row r="2639" spans="8:10" x14ac:dyDescent="0.2">
      <c r="H2639" s="710"/>
      <c r="I2639" s="710"/>
      <c r="J2639" s="711"/>
    </row>
    <row r="2640" spans="8:10" x14ac:dyDescent="0.2">
      <c r="H2640" s="710"/>
      <c r="I2640" s="710"/>
      <c r="J2640" s="711"/>
    </row>
    <row r="2641" spans="8:10" x14ac:dyDescent="0.2">
      <c r="H2641" s="710"/>
      <c r="I2641" s="710"/>
      <c r="J2641" s="711"/>
    </row>
    <row r="2642" spans="8:10" x14ac:dyDescent="0.2">
      <c r="H2642" s="710"/>
      <c r="I2642" s="710"/>
      <c r="J2642" s="711"/>
    </row>
    <row r="2643" spans="8:10" x14ac:dyDescent="0.2">
      <c r="H2643" s="710"/>
      <c r="I2643" s="710"/>
      <c r="J2643" s="711"/>
    </row>
    <row r="2644" spans="8:10" x14ac:dyDescent="0.2">
      <c r="H2644" s="710"/>
      <c r="I2644" s="710"/>
      <c r="J2644" s="711"/>
    </row>
    <row r="2645" spans="8:10" x14ac:dyDescent="0.2">
      <c r="H2645" s="710"/>
      <c r="I2645" s="710"/>
      <c r="J2645" s="711"/>
    </row>
    <row r="2646" spans="8:10" x14ac:dyDescent="0.2">
      <c r="H2646" s="710"/>
      <c r="I2646" s="710"/>
      <c r="J2646" s="711"/>
    </row>
    <row r="2647" spans="8:10" x14ac:dyDescent="0.2">
      <c r="H2647" s="710"/>
      <c r="I2647" s="710"/>
      <c r="J2647" s="711"/>
    </row>
    <row r="2648" spans="8:10" x14ac:dyDescent="0.2">
      <c r="H2648" s="710"/>
      <c r="I2648" s="710"/>
      <c r="J2648" s="711"/>
    </row>
    <row r="2649" spans="8:10" x14ac:dyDescent="0.2">
      <c r="H2649" s="710"/>
      <c r="I2649" s="710"/>
      <c r="J2649" s="711"/>
    </row>
    <row r="2650" spans="8:10" x14ac:dyDescent="0.2">
      <c r="H2650" s="710"/>
      <c r="I2650" s="710"/>
      <c r="J2650" s="711"/>
    </row>
    <row r="2651" spans="8:10" x14ac:dyDescent="0.2">
      <c r="H2651" s="710"/>
      <c r="I2651" s="710"/>
      <c r="J2651" s="711"/>
    </row>
    <row r="2652" spans="8:10" x14ac:dyDescent="0.2">
      <c r="H2652" s="710"/>
      <c r="I2652" s="710"/>
      <c r="J2652" s="711"/>
    </row>
    <row r="2653" spans="8:10" x14ac:dyDescent="0.2">
      <c r="H2653" s="710"/>
      <c r="I2653" s="710"/>
      <c r="J2653" s="711"/>
    </row>
    <row r="2654" spans="8:10" x14ac:dyDescent="0.2">
      <c r="H2654" s="710"/>
      <c r="I2654" s="710"/>
      <c r="J2654" s="711"/>
    </row>
    <row r="2655" spans="8:10" x14ac:dyDescent="0.2">
      <c r="H2655" s="710"/>
      <c r="I2655" s="710"/>
      <c r="J2655" s="711"/>
    </row>
    <row r="2656" spans="8:10" x14ac:dyDescent="0.2">
      <c r="H2656" s="710"/>
      <c r="I2656" s="710"/>
      <c r="J2656" s="711"/>
    </row>
    <row r="2657" spans="8:10" x14ac:dyDescent="0.2">
      <c r="H2657" s="710"/>
      <c r="I2657" s="710"/>
      <c r="J2657" s="711"/>
    </row>
    <row r="2658" spans="8:10" x14ac:dyDescent="0.2">
      <c r="H2658" s="710"/>
      <c r="I2658" s="710"/>
      <c r="J2658" s="711"/>
    </row>
    <row r="2659" spans="8:10" x14ac:dyDescent="0.2">
      <c r="H2659" s="710"/>
      <c r="I2659" s="710"/>
      <c r="J2659" s="711"/>
    </row>
    <row r="2660" spans="8:10" x14ac:dyDescent="0.2">
      <c r="H2660" s="710"/>
      <c r="I2660" s="710"/>
      <c r="J2660" s="711"/>
    </row>
    <row r="2661" spans="8:10" x14ac:dyDescent="0.2">
      <c r="H2661" s="710"/>
      <c r="I2661" s="710"/>
      <c r="J2661" s="711"/>
    </row>
    <row r="2662" spans="8:10" x14ac:dyDescent="0.2">
      <c r="H2662" s="710"/>
      <c r="I2662" s="710"/>
      <c r="J2662" s="711"/>
    </row>
    <row r="2663" spans="8:10" x14ac:dyDescent="0.2">
      <c r="H2663" s="710"/>
      <c r="I2663" s="710"/>
      <c r="J2663" s="711"/>
    </row>
    <row r="2664" spans="8:10" x14ac:dyDescent="0.2">
      <c r="H2664" s="710"/>
      <c r="I2664" s="710"/>
      <c r="J2664" s="711"/>
    </row>
    <row r="2665" spans="8:10" x14ac:dyDescent="0.2">
      <c r="H2665" s="710"/>
      <c r="I2665" s="710"/>
      <c r="J2665" s="711"/>
    </row>
    <row r="2666" spans="8:10" x14ac:dyDescent="0.2">
      <c r="H2666" s="710"/>
      <c r="I2666" s="710"/>
      <c r="J2666" s="711"/>
    </row>
    <row r="2667" spans="8:10" x14ac:dyDescent="0.2">
      <c r="H2667" s="710"/>
      <c r="I2667" s="710"/>
      <c r="J2667" s="711"/>
    </row>
    <row r="2668" spans="8:10" x14ac:dyDescent="0.2">
      <c r="H2668" s="710"/>
      <c r="I2668" s="710"/>
      <c r="J2668" s="711"/>
    </row>
    <row r="2669" spans="8:10" x14ac:dyDescent="0.2">
      <c r="H2669" s="710"/>
      <c r="I2669" s="710"/>
      <c r="J2669" s="711"/>
    </row>
    <row r="2670" spans="8:10" x14ac:dyDescent="0.2">
      <c r="H2670" s="710"/>
      <c r="I2670" s="710"/>
      <c r="J2670" s="711"/>
    </row>
    <row r="2671" spans="8:10" x14ac:dyDescent="0.2">
      <c r="H2671" s="710"/>
      <c r="I2671" s="710"/>
      <c r="J2671" s="711"/>
    </row>
    <row r="2672" spans="8:10" x14ac:dyDescent="0.2">
      <c r="H2672" s="710"/>
      <c r="I2672" s="710"/>
      <c r="J2672" s="711"/>
    </row>
    <row r="2673" spans="8:10" x14ac:dyDescent="0.2">
      <c r="H2673" s="710"/>
      <c r="I2673" s="710"/>
      <c r="J2673" s="711"/>
    </row>
    <row r="2674" spans="8:10" x14ac:dyDescent="0.2">
      <c r="H2674" s="710"/>
      <c r="I2674" s="710"/>
      <c r="J2674" s="711"/>
    </row>
    <row r="2675" spans="8:10" x14ac:dyDescent="0.2">
      <c r="H2675" s="710"/>
      <c r="I2675" s="710"/>
      <c r="J2675" s="711"/>
    </row>
    <row r="2676" spans="8:10" x14ac:dyDescent="0.2">
      <c r="H2676" s="710"/>
      <c r="I2676" s="710"/>
      <c r="J2676" s="711"/>
    </row>
    <row r="2677" spans="8:10" x14ac:dyDescent="0.2">
      <c r="H2677" s="710"/>
      <c r="I2677" s="710"/>
      <c r="J2677" s="711"/>
    </row>
    <row r="2678" spans="8:10" x14ac:dyDescent="0.2">
      <c r="H2678" s="710"/>
      <c r="I2678" s="710"/>
      <c r="J2678" s="711"/>
    </row>
    <row r="2679" spans="8:10" x14ac:dyDescent="0.2">
      <c r="H2679" s="710"/>
      <c r="I2679" s="710"/>
      <c r="J2679" s="711"/>
    </row>
    <row r="2680" spans="8:10" x14ac:dyDescent="0.2">
      <c r="H2680" s="710"/>
      <c r="I2680" s="710"/>
      <c r="J2680" s="711"/>
    </row>
    <row r="2681" spans="8:10" x14ac:dyDescent="0.2">
      <c r="H2681" s="710"/>
      <c r="I2681" s="710"/>
      <c r="J2681" s="711"/>
    </row>
    <row r="2682" spans="8:10" x14ac:dyDescent="0.2">
      <c r="H2682" s="710"/>
      <c r="I2682" s="710"/>
      <c r="J2682" s="711"/>
    </row>
    <row r="2683" spans="8:10" x14ac:dyDescent="0.2">
      <c r="H2683" s="710"/>
      <c r="I2683" s="710"/>
      <c r="J2683" s="711"/>
    </row>
    <row r="2684" spans="8:10" x14ac:dyDescent="0.2">
      <c r="H2684" s="710"/>
      <c r="I2684" s="710"/>
      <c r="J2684" s="711"/>
    </row>
    <row r="2685" spans="8:10" x14ac:dyDescent="0.2">
      <c r="H2685" s="710"/>
      <c r="I2685" s="710"/>
      <c r="J2685" s="711"/>
    </row>
    <row r="2686" spans="8:10" x14ac:dyDescent="0.2">
      <c r="H2686" s="710"/>
      <c r="I2686" s="710"/>
      <c r="J2686" s="711"/>
    </row>
    <row r="2687" spans="8:10" x14ac:dyDescent="0.2">
      <c r="H2687" s="710"/>
      <c r="I2687" s="710"/>
      <c r="J2687" s="711"/>
    </row>
    <row r="2688" spans="8:10" x14ac:dyDescent="0.2">
      <c r="H2688" s="710"/>
      <c r="I2688" s="710"/>
      <c r="J2688" s="711"/>
    </row>
    <row r="2689" spans="8:10" x14ac:dyDescent="0.2">
      <c r="H2689" s="710"/>
      <c r="I2689" s="710"/>
      <c r="J2689" s="711"/>
    </row>
    <row r="2690" spans="8:10" x14ac:dyDescent="0.2">
      <c r="H2690" s="710"/>
      <c r="I2690" s="710"/>
      <c r="J2690" s="711"/>
    </row>
    <row r="2691" spans="8:10" x14ac:dyDescent="0.2">
      <c r="H2691" s="710"/>
      <c r="I2691" s="710"/>
      <c r="J2691" s="711"/>
    </row>
    <row r="2692" spans="8:10" x14ac:dyDescent="0.2">
      <c r="H2692" s="710"/>
      <c r="I2692" s="710"/>
      <c r="J2692" s="711"/>
    </row>
    <row r="2693" spans="8:10" x14ac:dyDescent="0.2">
      <c r="H2693" s="710"/>
      <c r="I2693" s="710"/>
      <c r="J2693" s="711"/>
    </row>
    <row r="2694" spans="8:10" x14ac:dyDescent="0.2">
      <c r="H2694" s="710"/>
      <c r="I2694" s="710"/>
      <c r="J2694" s="711"/>
    </row>
    <row r="2695" spans="8:10" x14ac:dyDescent="0.2">
      <c r="H2695" s="710"/>
      <c r="I2695" s="710"/>
      <c r="J2695" s="711"/>
    </row>
    <row r="2696" spans="8:10" x14ac:dyDescent="0.2">
      <c r="H2696" s="710"/>
      <c r="I2696" s="710"/>
      <c r="J2696" s="711"/>
    </row>
    <row r="2697" spans="8:10" x14ac:dyDescent="0.2">
      <c r="H2697" s="710"/>
      <c r="I2697" s="710"/>
      <c r="J2697" s="711"/>
    </row>
    <row r="2698" spans="8:10" x14ac:dyDescent="0.2">
      <c r="H2698" s="710"/>
      <c r="I2698" s="710"/>
      <c r="J2698" s="711"/>
    </row>
    <row r="2699" spans="8:10" x14ac:dyDescent="0.2">
      <c r="H2699" s="710"/>
      <c r="I2699" s="710"/>
      <c r="J2699" s="711"/>
    </row>
    <row r="2700" spans="8:10" x14ac:dyDescent="0.2">
      <c r="H2700" s="710"/>
      <c r="I2700" s="710"/>
      <c r="J2700" s="711"/>
    </row>
    <row r="2701" spans="8:10" x14ac:dyDescent="0.2">
      <c r="H2701" s="710"/>
      <c r="I2701" s="710"/>
      <c r="J2701" s="711"/>
    </row>
    <row r="2702" spans="8:10" x14ac:dyDescent="0.2">
      <c r="H2702" s="710"/>
      <c r="I2702" s="710"/>
      <c r="J2702" s="711"/>
    </row>
    <row r="2703" spans="8:10" x14ac:dyDescent="0.2">
      <c r="H2703" s="710"/>
      <c r="I2703" s="710"/>
      <c r="J2703" s="711"/>
    </row>
    <row r="2704" spans="8:10" x14ac:dyDescent="0.2">
      <c r="H2704" s="710"/>
      <c r="I2704" s="710"/>
      <c r="J2704" s="711"/>
    </row>
    <row r="2705" spans="8:10" x14ac:dyDescent="0.2">
      <c r="H2705" s="710"/>
      <c r="I2705" s="710"/>
      <c r="J2705" s="711"/>
    </row>
    <row r="2706" spans="8:10" x14ac:dyDescent="0.2">
      <c r="H2706" s="710"/>
      <c r="I2706" s="710"/>
      <c r="J2706" s="711"/>
    </row>
    <row r="2707" spans="8:10" x14ac:dyDescent="0.2">
      <c r="H2707" s="710"/>
      <c r="I2707" s="710"/>
      <c r="J2707" s="711"/>
    </row>
    <row r="2708" spans="8:10" x14ac:dyDescent="0.2">
      <c r="H2708" s="710"/>
      <c r="I2708" s="710"/>
      <c r="J2708" s="711"/>
    </row>
    <row r="2709" spans="8:10" x14ac:dyDescent="0.2">
      <c r="H2709" s="710"/>
      <c r="I2709" s="710"/>
      <c r="J2709" s="711"/>
    </row>
    <row r="2710" spans="8:10" x14ac:dyDescent="0.2">
      <c r="H2710" s="710"/>
      <c r="I2710" s="710"/>
      <c r="J2710" s="711"/>
    </row>
    <row r="2711" spans="8:10" x14ac:dyDescent="0.2">
      <c r="H2711" s="710"/>
      <c r="I2711" s="710"/>
      <c r="J2711" s="711"/>
    </row>
    <row r="2712" spans="8:10" x14ac:dyDescent="0.2">
      <c r="H2712" s="710"/>
      <c r="I2712" s="710"/>
      <c r="J2712" s="711"/>
    </row>
    <row r="2713" spans="8:10" x14ac:dyDescent="0.2">
      <c r="H2713" s="710"/>
      <c r="I2713" s="710"/>
      <c r="J2713" s="711"/>
    </row>
    <row r="2714" spans="8:10" x14ac:dyDescent="0.2">
      <c r="H2714" s="710"/>
      <c r="I2714" s="710"/>
      <c r="J2714" s="711"/>
    </row>
    <row r="2715" spans="8:10" x14ac:dyDescent="0.2">
      <c r="H2715" s="710"/>
      <c r="I2715" s="710"/>
      <c r="J2715" s="711"/>
    </row>
    <row r="2716" spans="8:10" x14ac:dyDescent="0.2">
      <c r="H2716" s="710"/>
      <c r="I2716" s="710"/>
      <c r="J2716" s="711"/>
    </row>
    <row r="2717" spans="8:10" x14ac:dyDescent="0.2">
      <c r="H2717" s="710"/>
      <c r="I2717" s="710"/>
      <c r="J2717" s="711"/>
    </row>
    <row r="2718" spans="8:10" x14ac:dyDescent="0.2">
      <c r="H2718" s="710"/>
      <c r="I2718" s="710"/>
      <c r="J2718" s="711"/>
    </row>
    <row r="2719" spans="8:10" x14ac:dyDescent="0.2">
      <c r="H2719" s="710"/>
      <c r="I2719" s="710"/>
      <c r="J2719" s="711"/>
    </row>
    <row r="2720" spans="8:10" x14ac:dyDescent="0.2">
      <c r="H2720" s="710"/>
      <c r="I2720" s="710"/>
      <c r="J2720" s="711"/>
    </row>
    <row r="2721" spans="8:10" x14ac:dyDescent="0.2">
      <c r="H2721" s="710"/>
      <c r="I2721" s="710"/>
      <c r="J2721" s="711"/>
    </row>
    <row r="2722" spans="8:10" x14ac:dyDescent="0.2">
      <c r="H2722" s="710"/>
      <c r="I2722" s="710"/>
      <c r="J2722" s="711"/>
    </row>
    <row r="2723" spans="8:10" x14ac:dyDescent="0.2">
      <c r="H2723" s="710"/>
      <c r="I2723" s="710"/>
      <c r="J2723" s="711"/>
    </row>
    <row r="2724" spans="8:10" x14ac:dyDescent="0.2">
      <c r="H2724" s="710"/>
      <c r="I2724" s="710"/>
      <c r="J2724" s="711"/>
    </row>
    <row r="2725" spans="8:10" x14ac:dyDescent="0.2">
      <c r="H2725" s="710"/>
      <c r="I2725" s="710"/>
      <c r="J2725" s="711"/>
    </row>
    <row r="2726" spans="8:10" x14ac:dyDescent="0.2">
      <c r="H2726" s="710"/>
      <c r="I2726" s="710"/>
      <c r="J2726" s="711"/>
    </row>
    <row r="2727" spans="8:10" x14ac:dyDescent="0.2">
      <c r="H2727" s="710"/>
      <c r="I2727" s="710"/>
      <c r="J2727" s="711"/>
    </row>
    <row r="2728" spans="8:10" x14ac:dyDescent="0.2">
      <c r="H2728" s="710"/>
      <c r="I2728" s="710"/>
      <c r="J2728" s="711"/>
    </row>
    <row r="2729" spans="8:10" x14ac:dyDescent="0.2">
      <c r="H2729" s="710"/>
      <c r="I2729" s="710"/>
      <c r="J2729" s="711"/>
    </row>
    <row r="2730" spans="8:10" x14ac:dyDescent="0.2">
      <c r="H2730" s="710"/>
      <c r="I2730" s="710"/>
      <c r="J2730" s="711"/>
    </row>
    <row r="2731" spans="8:10" x14ac:dyDescent="0.2">
      <c r="H2731" s="710"/>
      <c r="I2731" s="710"/>
      <c r="J2731" s="711"/>
    </row>
    <row r="2732" spans="8:10" x14ac:dyDescent="0.2">
      <c r="H2732" s="710"/>
      <c r="I2732" s="710"/>
      <c r="J2732" s="711"/>
    </row>
    <row r="2733" spans="8:10" x14ac:dyDescent="0.2">
      <c r="H2733" s="710"/>
      <c r="I2733" s="710"/>
      <c r="J2733" s="711"/>
    </row>
    <row r="2734" spans="8:10" x14ac:dyDescent="0.2">
      <c r="H2734" s="710"/>
      <c r="I2734" s="710"/>
      <c r="J2734" s="711"/>
    </row>
    <row r="2735" spans="8:10" x14ac:dyDescent="0.2">
      <c r="H2735" s="710"/>
      <c r="I2735" s="710"/>
      <c r="J2735" s="711"/>
    </row>
    <row r="2736" spans="8:10" x14ac:dyDescent="0.2">
      <c r="H2736" s="710"/>
      <c r="I2736" s="710"/>
      <c r="J2736" s="711"/>
    </row>
    <row r="2737" spans="8:10" x14ac:dyDescent="0.2">
      <c r="H2737" s="710"/>
      <c r="I2737" s="710"/>
      <c r="J2737" s="711"/>
    </row>
    <row r="2738" spans="8:10" x14ac:dyDescent="0.2">
      <c r="H2738" s="710"/>
      <c r="I2738" s="710"/>
      <c r="J2738" s="711"/>
    </row>
    <row r="2739" spans="8:10" x14ac:dyDescent="0.2">
      <c r="H2739" s="710"/>
      <c r="I2739" s="710"/>
      <c r="J2739" s="711"/>
    </row>
    <row r="2740" spans="8:10" x14ac:dyDescent="0.2">
      <c r="H2740" s="710"/>
      <c r="I2740" s="710"/>
      <c r="J2740" s="711"/>
    </row>
    <row r="2741" spans="8:10" x14ac:dyDescent="0.2">
      <c r="H2741" s="710"/>
      <c r="I2741" s="710"/>
      <c r="J2741" s="711"/>
    </row>
    <row r="2742" spans="8:10" x14ac:dyDescent="0.2">
      <c r="H2742" s="710"/>
      <c r="I2742" s="710"/>
      <c r="J2742" s="711"/>
    </row>
    <row r="2743" spans="8:10" x14ac:dyDescent="0.2">
      <c r="H2743" s="710"/>
      <c r="I2743" s="710"/>
      <c r="J2743" s="711"/>
    </row>
    <row r="2744" spans="8:10" x14ac:dyDescent="0.2">
      <c r="H2744" s="710"/>
      <c r="I2744" s="710"/>
      <c r="J2744" s="711"/>
    </row>
    <row r="2745" spans="8:10" x14ac:dyDescent="0.2">
      <c r="H2745" s="710"/>
      <c r="I2745" s="710"/>
      <c r="J2745" s="711"/>
    </row>
    <row r="2746" spans="8:10" x14ac:dyDescent="0.2">
      <c r="H2746" s="710"/>
      <c r="I2746" s="710"/>
      <c r="J2746" s="711"/>
    </row>
    <row r="2747" spans="8:10" x14ac:dyDescent="0.2">
      <c r="H2747" s="710"/>
      <c r="I2747" s="710"/>
      <c r="J2747" s="711"/>
    </row>
    <row r="2748" spans="8:10" x14ac:dyDescent="0.2">
      <c r="H2748" s="710"/>
      <c r="I2748" s="710"/>
      <c r="J2748" s="711"/>
    </row>
    <row r="2749" spans="8:10" x14ac:dyDescent="0.2">
      <c r="H2749" s="710"/>
      <c r="I2749" s="710"/>
      <c r="J2749" s="711"/>
    </row>
    <row r="2750" spans="8:10" x14ac:dyDescent="0.2">
      <c r="H2750" s="710"/>
      <c r="I2750" s="710"/>
      <c r="J2750" s="711"/>
    </row>
    <row r="2751" spans="8:10" x14ac:dyDescent="0.2">
      <c r="H2751" s="710"/>
      <c r="I2751" s="710"/>
      <c r="J2751" s="711"/>
    </row>
    <row r="2752" spans="8:10" x14ac:dyDescent="0.2">
      <c r="H2752" s="710"/>
      <c r="I2752" s="710"/>
      <c r="J2752" s="711"/>
    </row>
    <row r="2753" spans="8:10" x14ac:dyDescent="0.2">
      <c r="H2753" s="710"/>
      <c r="I2753" s="710"/>
      <c r="J2753" s="711"/>
    </row>
    <row r="2754" spans="8:10" x14ac:dyDescent="0.2">
      <c r="H2754" s="710"/>
      <c r="I2754" s="710"/>
      <c r="J2754" s="711"/>
    </row>
    <row r="2755" spans="8:10" x14ac:dyDescent="0.2">
      <c r="H2755" s="710"/>
      <c r="I2755" s="710"/>
      <c r="J2755" s="711"/>
    </row>
    <row r="2756" spans="8:10" x14ac:dyDescent="0.2">
      <c r="H2756" s="710"/>
      <c r="I2756" s="710"/>
      <c r="J2756" s="711"/>
    </row>
    <row r="2757" spans="8:10" x14ac:dyDescent="0.2">
      <c r="H2757" s="710"/>
      <c r="I2757" s="710"/>
      <c r="J2757" s="711"/>
    </row>
    <row r="2758" spans="8:10" x14ac:dyDescent="0.2">
      <c r="H2758" s="710"/>
      <c r="I2758" s="710"/>
      <c r="J2758" s="711"/>
    </row>
    <row r="2759" spans="8:10" x14ac:dyDescent="0.2">
      <c r="H2759" s="710"/>
      <c r="I2759" s="710"/>
      <c r="J2759" s="711"/>
    </row>
    <row r="2760" spans="8:10" x14ac:dyDescent="0.2">
      <c r="H2760" s="710"/>
      <c r="I2760" s="710"/>
      <c r="J2760" s="711"/>
    </row>
    <row r="2761" spans="8:10" x14ac:dyDescent="0.2">
      <c r="H2761" s="710"/>
      <c r="I2761" s="710"/>
      <c r="J2761" s="711"/>
    </row>
    <row r="2762" spans="8:10" x14ac:dyDescent="0.2">
      <c r="H2762" s="710"/>
      <c r="I2762" s="710"/>
      <c r="J2762" s="711"/>
    </row>
    <row r="2763" spans="8:10" x14ac:dyDescent="0.2">
      <c r="H2763" s="710"/>
      <c r="I2763" s="710"/>
      <c r="J2763" s="711"/>
    </row>
    <row r="2764" spans="8:10" x14ac:dyDescent="0.2">
      <c r="H2764" s="710"/>
      <c r="I2764" s="710"/>
      <c r="J2764" s="711"/>
    </row>
    <row r="2765" spans="8:10" x14ac:dyDescent="0.2">
      <c r="H2765" s="710"/>
      <c r="I2765" s="710"/>
      <c r="J2765" s="711"/>
    </row>
    <row r="2766" spans="8:10" x14ac:dyDescent="0.2">
      <c r="H2766" s="710"/>
      <c r="I2766" s="710"/>
      <c r="J2766" s="711"/>
    </row>
    <row r="2767" spans="8:10" x14ac:dyDescent="0.2">
      <c r="H2767" s="710"/>
      <c r="I2767" s="710"/>
      <c r="J2767" s="711"/>
    </row>
    <row r="2768" spans="8:10" x14ac:dyDescent="0.2">
      <c r="H2768" s="710"/>
      <c r="I2768" s="710"/>
      <c r="J2768" s="711"/>
    </row>
    <row r="2769" spans="8:10" x14ac:dyDescent="0.2">
      <c r="H2769" s="710"/>
      <c r="I2769" s="710"/>
      <c r="J2769" s="711"/>
    </row>
    <row r="2770" spans="8:10" x14ac:dyDescent="0.2">
      <c r="H2770" s="710"/>
      <c r="I2770" s="710"/>
      <c r="J2770" s="711"/>
    </row>
    <row r="2771" spans="8:10" x14ac:dyDescent="0.2">
      <c r="H2771" s="710"/>
      <c r="I2771" s="710"/>
      <c r="J2771" s="711"/>
    </row>
    <row r="2772" spans="8:10" x14ac:dyDescent="0.2">
      <c r="H2772" s="710"/>
      <c r="I2772" s="710"/>
      <c r="J2772" s="711"/>
    </row>
    <row r="2773" spans="8:10" x14ac:dyDescent="0.2">
      <c r="H2773" s="710"/>
      <c r="I2773" s="710"/>
      <c r="J2773" s="711"/>
    </row>
    <row r="2774" spans="8:10" x14ac:dyDescent="0.2">
      <c r="H2774" s="710"/>
      <c r="I2774" s="710"/>
      <c r="J2774" s="711"/>
    </row>
    <row r="2775" spans="8:10" x14ac:dyDescent="0.2">
      <c r="H2775" s="710"/>
      <c r="I2775" s="710"/>
      <c r="J2775" s="711"/>
    </row>
    <row r="2776" spans="8:10" x14ac:dyDescent="0.2">
      <c r="H2776" s="710"/>
      <c r="I2776" s="710"/>
      <c r="J2776" s="711"/>
    </row>
    <row r="2777" spans="8:10" x14ac:dyDescent="0.2">
      <c r="H2777" s="710"/>
      <c r="I2777" s="710"/>
      <c r="J2777" s="711"/>
    </row>
    <row r="2778" spans="8:10" x14ac:dyDescent="0.2">
      <c r="H2778" s="710"/>
      <c r="I2778" s="710"/>
      <c r="J2778" s="711"/>
    </row>
    <row r="2779" spans="8:10" x14ac:dyDescent="0.2">
      <c r="H2779" s="710"/>
      <c r="I2779" s="710"/>
      <c r="J2779" s="711"/>
    </row>
    <row r="2780" spans="8:10" x14ac:dyDescent="0.2">
      <c r="H2780" s="710"/>
      <c r="I2780" s="710"/>
      <c r="J2780" s="711"/>
    </row>
    <row r="2781" spans="8:10" x14ac:dyDescent="0.2">
      <c r="H2781" s="710"/>
      <c r="I2781" s="710"/>
      <c r="J2781" s="711"/>
    </row>
    <row r="2782" spans="8:10" x14ac:dyDescent="0.2">
      <c r="H2782" s="710"/>
      <c r="I2782" s="710"/>
      <c r="J2782" s="711"/>
    </row>
    <row r="2783" spans="8:10" x14ac:dyDescent="0.2">
      <c r="H2783" s="710"/>
      <c r="I2783" s="710"/>
      <c r="J2783" s="711"/>
    </row>
    <row r="2784" spans="8:10" x14ac:dyDescent="0.2">
      <c r="H2784" s="710"/>
      <c r="I2784" s="710"/>
      <c r="J2784" s="711"/>
    </row>
    <row r="2785" spans="8:10" x14ac:dyDescent="0.2">
      <c r="H2785" s="710"/>
      <c r="I2785" s="710"/>
      <c r="J2785" s="711"/>
    </row>
    <row r="2786" spans="8:10" x14ac:dyDescent="0.2">
      <c r="H2786" s="710"/>
      <c r="I2786" s="710"/>
      <c r="J2786" s="711"/>
    </row>
    <row r="2787" spans="8:10" x14ac:dyDescent="0.2">
      <c r="H2787" s="710"/>
      <c r="I2787" s="710"/>
      <c r="J2787" s="711"/>
    </row>
    <row r="2788" spans="8:10" x14ac:dyDescent="0.2">
      <c r="H2788" s="710"/>
      <c r="I2788" s="710"/>
      <c r="J2788" s="711"/>
    </row>
    <row r="2789" spans="8:10" x14ac:dyDescent="0.2">
      <c r="H2789" s="710"/>
      <c r="I2789" s="710"/>
      <c r="J2789" s="711"/>
    </row>
    <row r="2790" spans="8:10" x14ac:dyDescent="0.2">
      <c r="H2790" s="710"/>
      <c r="I2790" s="710"/>
      <c r="J2790" s="711"/>
    </row>
    <row r="2791" spans="8:10" x14ac:dyDescent="0.2">
      <c r="H2791" s="710"/>
      <c r="I2791" s="710"/>
      <c r="J2791" s="711"/>
    </row>
    <row r="2792" spans="8:10" x14ac:dyDescent="0.2">
      <c r="H2792" s="710"/>
      <c r="I2792" s="710"/>
      <c r="J2792" s="711"/>
    </row>
    <row r="2793" spans="8:10" x14ac:dyDescent="0.2">
      <c r="H2793" s="710"/>
      <c r="I2793" s="710"/>
      <c r="J2793" s="711"/>
    </row>
    <row r="2794" spans="8:10" x14ac:dyDescent="0.2">
      <c r="H2794" s="710"/>
      <c r="I2794" s="710"/>
      <c r="J2794" s="711"/>
    </row>
    <row r="2795" spans="8:10" x14ac:dyDescent="0.2">
      <c r="H2795" s="710"/>
      <c r="I2795" s="710"/>
      <c r="J2795" s="711"/>
    </row>
    <row r="2796" spans="8:10" x14ac:dyDescent="0.2">
      <c r="H2796" s="710"/>
      <c r="I2796" s="710"/>
      <c r="J2796" s="711"/>
    </row>
    <row r="2797" spans="8:10" x14ac:dyDescent="0.2">
      <c r="H2797" s="710"/>
      <c r="I2797" s="710"/>
      <c r="J2797" s="711"/>
    </row>
    <row r="2798" spans="8:10" x14ac:dyDescent="0.2">
      <c r="H2798" s="710"/>
      <c r="I2798" s="710"/>
      <c r="J2798" s="711"/>
    </row>
    <row r="2799" spans="8:10" x14ac:dyDescent="0.2">
      <c r="H2799" s="710"/>
      <c r="I2799" s="710"/>
      <c r="J2799" s="711"/>
    </row>
    <row r="2800" spans="8:10" x14ac:dyDescent="0.2">
      <c r="H2800" s="710"/>
      <c r="I2800" s="710"/>
      <c r="J2800" s="711"/>
    </row>
    <row r="2801" spans="8:10" x14ac:dyDescent="0.2">
      <c r="H2801" s="710"/>
      <c r="I2801" s="710"/>
      <c r="J2801" s="711"/>
    </row>
    <row r="2802" spans="8:10" x14ac:dyDescent="0.2">
      <c r="H2802" s="710"/>
      <c r="I2802" s="710"/>
      <c r="J2802" s="711"/>
    </row>
    <row r="2803" spans="8:10" x14ac:dyDescent="0.2">
      <c r="H2803" s="710"/>
      <c r="I2803" s="710"/>
      <c r="J2803" s="711"/>
    </row>
    <row r="2804" spans="8:10" x14ac:dyDescent="0.2">
      <c r="H2804" s="710"/>
      <c r="I2804" s="710"/>
      <c r="J2804" s="711"/>
    </row>
    <row r="2805" spans="8:10" x14ac:dyDescent="0.2">
      <c r="H2805" s="710"/>
      <c r="I2805" s="710"/>
      <c r="J2805" s="711"/>
    </row>
    <row r="2806" spans="8:10" x14ac:dyDescent="0.2">
      <c r="H2806" s="710"/>
      <c r="I2806" s="710"/>
      <c r="J2806" s="711"/>
    </row>
    <row r="2807" spans="8:10" x14ac:dyDescent="0.2">
      <c r="H2807" s="710"/>
      <c r="I2807" s="710"/>
      <c r="J2807" s="711"/>
    </row>
    <row r="2808" spans="8:10" x14ac:dyDescent="0.2">
      <c r="H2808" s="710"/>
      <c r="I2808" s="710"/>
      <c r="J2808" s="711"/>
    </row>
    <row r="2809" spans="8:10" x14ac:dyDescent="0.2">
      <c r="H2809" s="710"/>
      <c r="I2809" s="710"/>
      <c r="J2809" s="711"/>
    </row>
    <row r="2810" spans="8:10" x14ac:dyDescent="0.2">
      <c r="H2810" s="710"/>
      <c r="I2810" s="710"/>
      <c r="J2810" s="711"/>
    </row>
    <row r="2811" spans="8:10" x14ac:dyDescent="0.2">
      <c r="H2811" s="710"/>
      <c r="I2811" s="710"/>
      <c r="J2811" s="711"/>
    </row>
    <row r="2812" spans="8:10" x14ac:dyDescent="0.2">
      <c r="H2812" s="710"/>
      <c r="I2812" s="710"/>
      <c r="J2812" s="711"/>
    </row>
    <row r="2813" spans="8:10" x14ac:dyDescent="0.2">
      <c r="H2813" s="710"/>
      <c r="I2813" s="710"/>
      <c r="J2813" s="711"/>
    </row>
    <row r="2814" spans="8:10" x14ac:dyDescent="0.2">
      <c r="H2814" s="710"/>
      <c r="I2814" s="710"/>
      <c r="J2814" s="711"/>
    </row>
    <row r="2815" spans="8:10" x14ac:dyDescent="0.2">
      <c r="H2815" s="710"/>
      <c r="I2815" s="710"/>
      <c r="J2815" s="711"/>
    </row>
    <row r="2816" spans="8:10" x14ac:dyDescent="0.2">
      <c r="H2816" s="710"/>
      <c r="I2816" s="710"/>
      <c r="J2816" s="711"/>
    </row>
    <row r="2817" spans="8:10" x14ac:dyDescent="0.2">
      <c r="H2817" s="710"/>
      <c r="I2817" s="710"/>
      <c r="J2817" s="711"/>
    </row>
    <row r="2818" spans="8:10" x14ac:dyDescent="0.2">
      <c r="H2818" s="710"/>
      <c r="I2818" s="710"/>
      <c r="J2818" s="711"/>
    </row>
    <row r="2819" spans="8:10" x14ac:dyDescent="0.2">
      <c r="H2819" s="710"/>
      <c r="I2819" s="710"/>
      <c r="J2819" s="711"/>
    </row>
    <row r="2820" spans="8:10" x14ac:dyDescent="0.2">
      <c r="H2820" s="710"/>
      <c r="I2820" s="710"/>
      <c r="J2820" s="711"/>
    </row>
    <row r="2821" spans="8:10" x14ac:dyDescent="0.2">
      <c r="H2821" s="710"/>
      <c r="I2821" s="710"/>
      <c r="J2821" s="711"/>
    </row>
    <row r="2822" spans="8:10" x14ac:dyDescent="0.2">
      <c r="H2822" s="710"/>
      <c r="I2822" s="710"/>
      <c r="J2822" s="711"/>
    </row>
    <row r="2823" spans="8:10" x14ac:dyDescent="0.2">
      <c r="H2823" s="710"/>
      <c r="I2823" s="710"/>
      <c r="J2823" s="711"/>
    </row>
    <row r="2824" spans="8:10" x14ac:dyDescent="0.2">
      <c r="H2824" s="710"/>
      <c r="I2824" s="710"/>
      <c r="J2824" s="711"/>
    </row>
    <row r="2825" spans="8:10" x14ac:dyDescent="0.2">
      <c r="H2825" s="710"/>
      <c r="I2825" s="710"/>
      <c r="J2825" s="711"/>
    </row>
    <row r="2826" spans="8:10" x14ac:dyDescent="0.2">
      <c r="H2826" s="710"/>
      <c r="I2826" s="710"/>
      <c r="J2826" s="711"/>
    </row>
    <row r="2827" spans="8:10" x14ac:dyDescent="0.2">
      <c r="H2827" s="710"/>
      <c r="I2827" s="710"/>
      <c r="J2827" s="711"/>
    </row>
    <row r="2828" spans="8:10" x14ac:dyDescent="0.2">
      <c r="H2828" s="710"/>
      <c r="I2828" s="710"/>
      <c r="J2828" s="711"/>
    </row>
    <row r="2829" spans="8:10" x14ac:dyDescent="0.2">
      <c r="H2829" s="710"/>
      <c r="I2829" s="710"/>
      <c r="J2829" s="711"/>
    </row>
    <row r="2830" spans="8:10" x14ac:dyDescent="0.2">
      <c r="H2830" s="710"/>
      <c r="I2830" s="710"/>
      <c r="J2830" s="711"/>
    </row>
    <row r="2831" spans="8:10" x14ac:dyDescent="0.2">
      <c r="H2831" s="710"/>
      <c r="I2831" s="710"/>
      <c r="J2831" s="711"/>
    </row>
    <row r="2832" spans="8:10" x14ac:dyDescent="0.2">
      <c r="H2832" s="710"/>
      <c r="I2832" s="710"/>
      <c r="J2832" s="711"/>
    </row>
    <row r="2833" spans="8:10" x14ac:dyDescent="0.2">
      <c r="H2833" s="710"/>
      <c r="I2833" s="710"/>
      <c r="J2833" s="711"/>
    </row>
    <row r="2834" spans="8:10" x14ac:dyDescent="0.2">
      <c r="H2834" s="710"/>
      <c r="I2834" s="710"/>
      <c r="J2834" s="711"/>
    </row>
    <row r="2835" spans="8:10" x14ac:dyDescent="0.2">
      <c r="H2835" s="710"/>
      <c r="I2835" s="710"/>
      <c r="J2835" s="711"/>
    </row>
    <row r="2836" spans="8:10" x14ac:dyDescent="0.2">
      <c r="H2836" s="710"/>
      <c r="I2836" s="710"/>
      <c r="J2836" s="711"/>
    </row>
    <row r="2837" spans="8:10" x14ac:dyDescent="0.2">
      <c r="H2837" s="710"/>
      <c r="I2837" s="710"/>
      <c r="J2837" s="711"/>
    </row>
    <row r="2838" spans="8:10" x14ac:dyDescent="0.2">
      <c r="H2838" s="710"/>
      <c r="I2838" s="710"/>
      <c r="J2838" s="711"/>
    </row>
    <row r="2839" spans="8:10" x14ac:dyDescent="0.2">
      <c r="H2839" s="710"/>
      <c r="I2839" s="710"/>
      <c r="J2839" s="711"/>
    </row>
    <row r="2840" spans="8:10" x14ac:dyDescent="0.2">
      <c r="H2840" s="710"/>
      <c r="I2840" s="710"/>
      <c r="J2840" s="711"/>
    </row>
    <row r="2841" spans="8:10" x14ac:dyDescent="0.2">
      <c r="H2841" s="710"/>
      <c r="I2841" s="710"/>
      <c r="J2841" s="711"/>
    </row>
    <row r="2842" spans="8:10" x14ac:dyDescent="0.2">
      <c r="H2842" s="710"/>
      <c r="I2842" s="710"/>
      <c r="J2842" s="711"/>
    </row>
    <row r="2843" spans="8:10" x14ac:dyDescent="0.2">
      <c r="H2843" s="710"/>
      <c r="I2843" s="710"/>
      <c r="J2843" s="711"/>
    </row>
    <row r="2844" spans="8:10" x14ac:dyDescent="0.2">
      <c r="H2844" s="710"/>
      <c r="I2844" s="710"/>
      <c r="J2844" s="711"/>
    </row>
    <row r="2845" spans="8:10" x14ac:dyDescent="0.2">
      <c r="H2845" s="710"/>
      <c r="I2845" s="710"/>
      <c r="J2845" s="711"/>
    </row>
    <row r="2846" spans="8:10" x14ac:dyDescent="0.2">
      <c r="H2846" s="710"/>
      <c r="I2846" s="710"/>
      <c r="J2846" s="711"/>
    </row>
    <row r="2847" spans="8:10" x14ac:dyDescent="0.2">
      <c r="H2847" s="710"/>
      <c r="I2847" s="710"/>
      <c r="J2847" s="711"/>
    </row>
    <row r="2848" spans="8:10" x14ac:dyDescent="0.2">
      <c r="H2848" s="710"/>
      <c r="I2848" s="710"/>
      <c r="J2848" s="711"/>
    </row>
    <row r="2849" spans="8:10" x14ac:dyDescent="0.2">
      <c r="H2849" s="710"/>
      <c r="I2849" s="710"/>
      <c r="J2849" s="711"/>
    </row>
    <row r="2850" spans="8:10" x14ac:dyDescent="0.2">
      <c r="H2850" s="710"/>
      <c r="I2850" s="710"/>
      <c r="J2850" s="711"/>
    </row>
    <row r="2851" spans="8:10" x14ac:dyDescent="0.2">
      <c r="H2851" s="710"/>
      <c r="I2851" s="710"/>
      <c r="J2851" s="711"/>
    </row>
    <row r="2852" spans="8:10" x14ac:dyDescent="0.2">
      <c r="H2852" s="710"/>
      <c r="I2852" s="710"/>
      <c r="J2852" s="711"/>
    </row>
    <row r="2853" spans="8:10" x14ac:dyDescent="0.2">
      <c r="H2853" s="710"/>
      <c r="I2853" s="710"/>
      <c r="J2853" s="711"/>
    </row>
    <row r="2854" spans="8:10" x14ac:dyDescent="0.2">
      <c r="H2854" s="710"/>
      <c r="I2854" s="710"/>
      <c r="J2854" s="711"/>
    </row>
    <row r="2855" spans="8:10" x14ac:dyDescent="0.2">
      <c r="H2855" s="710"/>
      <c r="I2855" s="710"/>
      <c r="J2855" s="711"/>
    </row>
    <row r="2856" spans="8:10" x14ac:dyDescent="0.2">
      <c r="H2856" s="710"/>
      <c r="I2856" s="710"/>
      <c r="J2856" s="711"/>
    </row>
    <row r="2857" spans="8:10" x14ac:dyDescent="0.2">
      <c r="H2857" s="710"/>
      <c r="I2857" s="710"/>
      <c r="J2857" s="711"/>
    </row>
    <row r="2858" spans="8:10" x14ac:dyDescent="0.2">
      <c r="H2858" s="710"/>
      <c r="I2858" s="710"/>
      <c r="J2858" s="711"/>
    </row>
    <row r="2859" spans="8:10" x14ac:dyDescent="0.2">
      <c r="H2859" s="710"/>
      <c r="I2859" s="710"/>
      <c r="J2859" s="711"/>
    </row>
    <row r="2860" spans="8:10" x14ac:dyDescent="0.2">
      <c r="H2860" s="710"/>
      <c r="I2860" s="710"/>
      <c r="J2860" s="711"/>
    </row>
    <row r="2861" spans="8:10" x14ac:dyDescent="0.2">
      <c r="H2861" s="710"/>
      <c r="I2861" s="710"/>
      <c r="J2861" s="711"/>
    </row>
    <row r="2862" spans="8:10" x14ac:dyDescent="0.2">
      <c r="H2862" s="710"/>
      <c r="I2862" s="710"/>
      <c r="J2862" s="711"/>
    </row>
    <row r="2863" spans="8:10" x14ac:dyDescent="0.2">
      <c r="H2863" s="710"/>
      <c r="I2863" s="710"/>
      <c r="J2863" s="711"/>
    </row>
    <row r="2864" spans="8:10" x14ac:dyDescent="0.2">
      <c r="H2864" s="710"/>
      <c r="I2864" s="710"/>
      <c r="J2864" s="711"/>
    </row>
    <row r="2865" spans="8:10" x14ac:dyDescent="0.2">
      <c r="H2865" s="710"/>
      <c r="I2865" s="710"/>
      <c r="J2865" s="711"/>
    </row>
    <row r="2866" spans="8:10" x14ac:dyDescent="0.2">
      <c r="H2866" s="710"/>
      <c r="I2866" s="710"/>
      <c r="J2866" s="711"/>
    </row>
    <row r="2867" spans="8:10" x14ac:dyDescent="0.2">
      <c r="H2867" s="710"/>
      <c r="I2867" s="710"/>
      <c r="J2867" s="711"/>
    </row>
    <row r="2868" spans="8:10" x14ac:dyDescent="0.2">
      <c r="H2868" s="710"/>
      <c r="I2868" s="710"/>
      <c r="J2868" s="711"/>
    </row>
    <row r="2869" spans="8:10" x14ac:dyDescent="0.2">
      <c r="H2869" s="710"/>
      <c r="I2869" s="710"/>
      <c r="J2869" s="711"/>
    </row>
    <row r="2870" spans="8:10" x14ac:dyDescent="0.2">
      <c r="H2870" s="710"/>
      <c r="I2870" s="710"/>
      <c r="J2870" s="711"/>
    </row>
    <row r="2871" spans="8:10" x14ac:dyDescent="0.2">
      <c r="H2871" s="710"/>
      <c r="I2871" s="710"/>
      <c r="J2871" s="711"/>
    </row>
    <row r="2872" spans="8:10" x14ac:dyDescent="0.2">
      <c r="H2872" s="710"/>
      <c r="I2872" s="710"/>
      <c r="J2872" s="711"/>
    </row>
    <row r="2873" spans="8:10" x14ac:dyDescent="0.2">
      <c r="H2873" s="710"/>
      <c r="I2873" s="710"/>
      <c r="J2873" s="711"/>
    </row>
    <row r="2874" spans="8:10" x14ac:dyDescent="0.2">
      <c r="H2874" s="710"/>
      <c r="I2874" s="710"/>
      <c r="J2874" s="711"/>
    </row>
    <row r="2875" spans="8:10" x14ac:dyDescent="0.2">
      <c r="H2875" s="710"/>
      <c r="I2875" s="710"/>
      <c r="J2875" s="711"/>
    </row>
    <row r="2876" spans="8:10" x14ac:dyDescent="0.2">
      <c r="H2876" s="710"/>
      <c r="I2876" s="710"/>
      <c r="J2876" s="711"/>
    </row>
    <row r="2877" spans="8:10" x14ac:dyDescent="0.2">
      <c r="H2877" s="710"/>
      <c r="I2877" s="710"/>
      <c r="J2877" s="711"/>
    </row>
    <row r="2878" spans="8:10" x14ac:dyDescent="0.2">
      <c r="H2878" s="710"/>
      <c r="I2878" s="710"/>
      <c r="J2878" s="711"/>
    </row>
    <row r="2879" spans="8:10" x14ac:dyDescent="0.2">
      <c r="H2879" s="710"/>
      <c r="I2879" s="710"/>
      <c r="J2879" s="711"/>
    </row>
    <row r="2880" spans="8:10" x14ac:dyDescent="0.2">
      <c r="H2880" s="710"/>
      <c r="I2880" s="710"/>
      <c r="J2880" s="711"/>
    </row>
    <row r="2881" spans="8:10" x14ac:dyDescent="0.2">
      <c r="H2881" s="710"/>
      <c r="I2881" s="710"/>
      <c r="J2881" s="711"/>
    </row>
    <row r="2882" spans="8:10" x14ac:dyDescent="0.2">
      <c r="H2882" s="710"/>
      <c r="I2882" s="710"/>
      <c r="J2882" s="711"/>
    </row>
    <row r="2883" spans="8:10" x14ac:dyDescent="0.2">
      <c r="H2883" s="710"/>
      <c r="I2883" s="710"/>
      <c r="J2883" s="711"/>
    </row>
    <row r="2884" spans="8:10" x14ac:dyDescent="0.2">
      <c r="H2884" s="710"/>
      <c r="I2884" s="710"/>
      <c r="J2884" s="711"/>
    </row>
    <row r="2885" spans="8:10" x14ac:dyDescent="0.2">
      <c r="H2885" s="710"/>
      <c r="I2885" s="710"/>
      <c r="J2885" s="711"/>
    </row>
    <row r="2886" spans="8:10" x14ac:dyDescent="0.2">
      <c r="H2886" s="710"/>
      <c r="I2886" s="710"/>
      <c r="J2886" s="711"/>
    </row>
    <row r="2887" spans="8:10" x14ac:dyDescent="0.2">
      <c r="H2887" s="710"/>
      <c r="I2887" s="710"/>
      <c r="J2887" s="711"/>
    </row>
    <row r="2888" spans="8:10" x14ac:dyDescent="0.2">
      <c r="H2888" s="710"/>
      <c r="I2888" s="710"/>
      <c r="J2888" s="711"/>
    </row>
    <row r="2889" spans="8:10" x14ac:dyDescent="0.2">
      <c r="H2889" s="710"/>
      <c r="I2889" s="710"/>
      <c r="J2889" s="711"/>
    </row>
    <row r="2890" spans="8:10" x14ac:dyDescent="0.2">
      <c r="H2890" s="710"/>
      <c r="I2890" s="710"/>
      <c r="J2890" s="711"/>
    </row>
    <row r="2891" spans="8:10" x14ac:dyDescent="0.2">
      <c r="H2891" s="710"/>
      <c r="I2891" s="710"/>
      <c r="J2891" s="711"/>
    </row>
    <row r="2892" spans="8:10" x14ac:dyDescent="0.2">
      <c r="H2892" s="710"/>
      <c r="I2892" s="710"/>
      <c r="J2892" s="711"/>
    </row>
    <row r="2893" spans="8:10" x14ac:dyDescent="0.2">
      <c r="H2893" s="710"/>
      <c r="I2893" s="710"/>
      <c r="J2893" s="711"/>
    </row>
    <row r="2894" spans="8:10" x14ac:dyDescent="0.2">
      <c r="H2894" s="710"/>
      <c r="I2894" s="710"/>
      <c r="J2894" s="711"/>
    </row>
    <row r="2895" spans="8:10" x14ac:dyDescent="0.2">
      <c r="H2895" s="710"/>
      <c r="I2895" s="710"/>
      <c r="J2895" s="711"/>
    </row>
    <row r="2896" spans="8:10" x14ac:dyDescent="0.2">
      <c r="H2896" s="710"/>
      <c r="I2896" s="710"/>
      <c r="J2896" s="711"/>
    </row>
    <row r="2897" spans="8:10" x14ac:dyDescent="0.2">
      <c r="H2897" s="710"/>
      <c r="I2897" s="710"/>
      <c r="J2897" s="711"/>
    </row>
    <row r="2898" spans="8:10" x14ac:dyDescent="0.2">
      <c r="H2898" s="710"/>
      <c r="I2898" s="710"/>
      <c r="J2898" s="711"/>
    </row>
    <row r="2899" spans="8:10" x14ac:dyDescent="0.2">
      <c r="H2899" s="710"/>
      <c r="I2899" s="710"/>
      <c r="J2899" s="711"/>
    </row>
    <row r="2900" spans="8:10" x14ac:dyDescent="0.2">
      <c r="H2900" s="710"/>
      <c r="I2900" s="710"/>
      <c r="J2900" s="711"/>
    </row>
    <row r="2901" spans="8:10" x14ac:dyDescent="0.2">
      <c r="H2901" s="710"/>
      <c r="I2901" s="710"/>
      <c r="J2901" s="711"/>
    </row>
    <row r="2902" spans="8:10" x14ac:dyDescent="0.2">
      <c r="H2902" s="710"/>
      <c r="I2902" s="710"/>
      <c r="J2902" s="711"/>
    </row>
    <row r="2903" spans="8:10" x14ac:dyDescent="0.2">
      <c r="H2903" s="710"/>
      <c r="I2903" s="710"/>
      <c r="J2903" s="711"/>
    </row>
    <row r="2904" spans="8:10" x14ac:dyDescent="0.2">
      <c r="H2904" s="710"/>
      <c r="I2904" s="710"/>
      <c r="J2904" s="711"/>
    </row>
    <row r="2905" spans="8:10" x14ac:dyDescent="0.2">
      <c r="H2905" s="710"/>
      <c r="I2905" s="710"/>
      <c r="J2905" s="711"/>
    </row>
    <row r="2906" spans="8:10" x14ac:dyDescent="0.2">
      <c r="H2906" s="710"/>
      <c r="I2906" s="710"/>
      <c r="J2906" s="711"/>
    </row>
    <row r="2907" spans="8:10" x14ac:dyDescent="0.2">
      <c r="H2907" s="710"/>
      <c r="I2907" s="710"/>
      <c r="J2907" s="711"/>
    </row>
    <row r="2908" spans="8:10" x14ac:dyDescent="0.2">
      <c r="H2908" s="710"/>
      <c r="I2908" s="710"/>
      <c r="J2908" s="711"/>
    </row>
    <row r="2909" spans="8:10" x14ac:dyDescent="0.2">
      <c r="H2909" s="710"/>
      <c r="I2909" s="710"/>
      <c r="J2909" s="711"/>
    </row>
    <row r="2910" spans="8:10" x14ac:dyDescent="0.2">
      <c r="H2910" s="710"/>
      <c r="I2910" s="710"/>
      <c r="J2910" s="711"/>
    </row>
    <row r="2911" spans="8:10" x14ac:dyDescent="0.2">
      <c r="H2911" s="710"/>
      <c r="I2911" s="710"/>
      <c r="J2911" s="711"/>
    </row>
    <row r="2912" spans="8:10" x14ac:dyDescent="0.2">
      <c r="H2912" s="710"/>
      <c r="I2912" s="710"/>
      <c r="J2912" s="711"/>
    </row>
    <row r="2913" spans="8:10" x14ac:dyDescent="0.2">
      <c r="H2913" s="710"/>
      <c r="I2913" s="710"/>
      <c r="J2913" s="711"/>
    </row>
    <row r="2914" spans="8:10" x14ac:dyDescent="0.2">
      <c r="H2914" s="710"/>
      <c r="I2914" s="710"/>
      <c r="J2914" s="711"/>
    </row>
    <row r="2915" spans="8:10" x14ac:dyDescent="0.2">
      <c r="H2915" s="710"/>
      <c r="I2915" s="710"/>
      <c r="J2915" s="711"/>
    </row>
    <row r="2916" spans="8:10" x14ac:dyDescent="0.2">
      <c r="H2916" s="710"/>
      <c r="I2916" s="710"/>
      <c r="J2916" s="711"/>
    </row>
    <row r="2917" spans="8:10" x14ac:dyDescent="0.2">
      <c r="H2917" s="710"/>
      <c r="I2917" s="710"/>
      <c r="J2917" s="711"/>
    </row>
    <row r="2918" spans="8:10" x14ac:dyDescent="0.2">
      <c r="H2918" s="710"/>
      <c r="I2918" s="710"/>
      <c r="J2918" s="711"/>
    </row>
    <row r="2919" spans="8:10" x14ac:dyDescent="0.2">
      <c r="H2919" s="710"/>
      <c r="I2919" s="710"/>
      <c r="J2919" s="711"/>
    </row>
    <row r="2920" spans="8:10" x14ac:dyDescent="0.2">
      <c r="H2920" s="710"/>
      <c r="I2920" s="710"/>
      <c r="J2920" s="711"/>
    </row>
    <row r="2921" spans="8:10" x14ac:dyDescent="0.2">
      <c r="H2921" s="710"/>
      <c r="I2921" s="710"/>
      <c r="J2921" s="711"/>
    </row>
    <row r="2922" spans="8:10" x14ac:dyDescent="0.2">
      <c r="H2922" s="710"/>
      <c r="I2922" s="710"/>
      <c r="J2922" s="711"/>
    </row>
    <row r="2923" spans="8:10" x14ac:dyDescent="0.2">
      <c r="H2923" s="710"/>
      <c r="I2923" s="710"/>
      <c r="J2923" s="711"/>
    </row>
    <row r="2924" spans="8:10" x14ac:dyDescent="0.2">
      <c r="H2924" s="710"/>
      <c r="I2924" s="710"/>
      <c r="J2924" s="711"/>
    </row>
    <row r="2925" spans="8:10" x14ac:dyDescent="0.2">
      <c r="H2925" s="710"/>
      <c r="I2925" s="710"/>
      <c r="J2925" s="711"/>
    </row>
    <row r="2926" spans="8:10" x14ac:dyDescent="0.2">
      <c r="H2926" s="710"/>
      <c r="I2926" s="710"/>
      <c r="J2926" s="711"/>
    </row>
    <row r="2927" spans="8:10" x14ac:dyDescent="0.2">
      <c r="H2927" s="710"/>
      <c r="I2927" s="710"/>
      <c r="J2927" s="711"/>
    </row>
    <row r="2928" spans="8:10" x14ac:dyDescent="0.2">
      <c r="H2928" s="710"/>
      <c r="I2928" s="710"/>
      <c r="J2928" s="711"/>
    </row>
    <row r="2929" spans="8:10" x14ac:dyDescent="0.2">
      <c r="H2929" s="710"/>
      <c r="I2929" s="710"/>
      <c r="J2929" s="711"/>
    </row>
    <row r="2930" spans="8:10" x14ac:dyDescent="0.2">
      <c r="H2930" s="710"/>
      <c r="I2930" s="710"/>
      <c r="J2930" s="711"/>
    </row>
    <row r="2931" spans="8:10" x14ac:dyDescent="0.2">
      <c r="H2931" s="710"/>
      <c r="I2931" s="710"/>
      <c r="J2931" s="711"/>
    </row>
    <row r="2932" spans="8:10" x14ac:dyDescent="0.2">
      <c r="H2932" s="710"/>
      <c r="I2932" s="710"/>
      <c r="J2932" s="711"/>
    </row>
    <row r="2933" spans="8:10" x14ac:dyDescent="0.2">
      <c r="H2933" s="710"/>
      <c r="I2933" s="710"/>
      <c r="J2933" s="711"/>
    </row>
    <row r="2934" spans="8:10" x14ac:dyDescent="0.2">
      <c r="H2934" s="710"/>
      <c r="I2934" s="710"/>
      <c r="J2934" s="711"/>
    </row>
    <row r="2935" spans="8:10" x14ac:dyDescent="0.2">
      <c r="H2935" s="710"/>
      <c r="I2935" s="710"/>
      <c r="J2935" s="711"/>
    </row>
    <row r="2936" spans="8:10" x14ac:dyDescent="0.2">
      <c r="H2936" s="710"/>
      <c r="I2936" s="710"/>
      <c r="J2936" s="711"/>
    </row>
    <row r="2937" spans="8:10" x14ac:dyDescent="0.2">
      <c r="H2937" s="710"/>
      <c r="I2937" s="710"/>
      <c r="J2937" s="711"/>
    </row>
    <row r="2938" spans="8:10" x14ac:dyDescent="0.2">
      <c r="H2938" s="710"/>
      <c r="I2938" s="710"/>
      <c r="J2938" s="711"/>
    </row>
    <row r="2939" spans="8:10" x14ac:dyDescent="0.2">
      <c r="H2939" s="710"/>
      <c r="I2939" s="710"/>
      <c r="J2939" s="711"/>
    </row>
    <row r="2940" spans="8:10" x14ac:dyDescent="0.2">
      <c r="H2940" s="710"/>
      <c r="I2940" s="710"/>
      <c r="J2940" s="711"/>
    </row>
    <row r="2941" spans="8:10" x14ac:dyDescent="0.2">
      <c r="H2941" s="710"/>
      <c r="I2941" s="710"/>
      <c r="J2941" s="711"/>
    </row>
    <row r="2942" spans="8:10" x14ac:dyDescent="0.2">
      <c r="H2942" s="710"/>
      <c r="I2942" s="710"/>
      <c r="J2942" s="711"/>
    </row>
    <row r="2943" spans="8:10" x14ac:dyDescent="0.2">
      <c r="H2943" s="710"/>
      <c r="I2943" s="710"/>
      <c r="J2943" s="711"/>
    </row>
    <row r="2944" spans="8:10" x14ac:dyDescent="0.2">
      <c r="H2944" s="710"/>
      <c r="I2944" s="710"/>
      <c r="J2944" s="711"/>
    </row>
    <row r="2945" spans="8:10" x14ac:dyDescent="0.2">
      <c r="H2945" s="710"/>
      <c r="I2945" s="710"/>
      <c r="J2945" s="711"/>
    </row>
    <row r="2946" spans="8:10" x14ac:dyDescent="0.2">
      <c r="H2946" s="710"/>
      <c r="I2946" s="710"/>
      <c r="J2946" s="711"/>
    </row>
    <row r="2947" spans="8:10" x14ac:dyDescent="0.2">
      <c r="H2947" s="710"/>
      <c r="I2947" s="710"/>
      <c r="J2947" s="711"/>
    </row>
    <row r="2948" spans="8:10" x14ac:dyDescent="0.2">
      <c r="H2948" s="710"/>
      <c r="I2948" s="710"/>
      <c r="J2948" s="711"/>
    </row>
    <row r="2949" spans="8:10" x14ac:dyDescent="0.2">
      <c r="H2949" s="710"/>
      <c r="I2949" s="710"/>
      <c r="J2949" s="711"/>
    </row>
    <row r="2950" spans="8:10" x14ac:dyDescent="0.2">
      <c r="H2950" s="710"/>
      <c r="I2950" s="710"/>
      <c r="J2950" s="711"/>
    </row>
    <row r="2951" spans="8:10" x14ac:dyDescent="0.2">
      <c r="H2951" s="710"/>
      <c r="I2951" s="710"/>
      <c r="J2951" s="711"/>
    </row>
    <row r="2952" spans="8:10" x14ac:dyDescent="0.2">
      <c r="H2952" s="710"/>
      <c r="I2952" s="710"/>
      <c r="J2952" s="711"/>
    </row>
    <row r="2953" spans="8:10" x14ac:dyDescent="0.2">
      <c r="H2953" s="710"/>
      <c r="I2953" s="710"/>
      <c r="J2953" s="711"/>
    </row>
    <row r="2954" spans="8:10" x14ac:dyDescent="0.2">
      <c r="H2954" s="710"/>
      <c r="I2954" s="710"/>
      <c r="J2954" s="711"/>
    </row>
    <row r="2955" spans="8:10" x14ac:dyDescent="0.2">
      <c r="H2955" s="710"/>
      <c r="I2955" s="710"/>
      <c r="J2955" s="711"/>
    </row>
    <row r="2956" spans="8:10" x14ac:dyDescent="0.2">
      <c r="H2956" s="710"/>
      <c r="I2956" s="710"/>
      <c r="J2956" s="711"/>
    </row>
    <row r="2957" spans="8:10" x14ac:dyDescent="0.2">
      <c r="H2957" s="710"/>
      <c r="I2957" s="710"/>
      <c r="J2957" s="711"/>
    </row>
    <row r="2958" spans="8:10" x14ac:dyDescent="0.2">
      <c r="H2958" s="710"/>
      <c r="I2958" s="710"/>
      <c r="J2958" s="711"/>
    </row>
    <row r="2959" spans="8:10" x14ac:dyDescent="0.2">
      <c r="H2959" s="710"/>
      <c r="I2959" s="710"/>
      <c r="J2959" s="711"/>
    </row>
    <row r="2960" spans="8:10" x14ac:dyDescent="0.2">
      <c r="H2960" s="710"/>
      <c r="I2960" s="710"/>
      <c r="J2960" s="711"/>
    </row>
    <row r="2961" spans="8:10" x14ac:dyDescent="0.2">
      <c r="H2961" s="710"/>
      <c r="I2961" s="710"/>
      <c r="J2961" s="711"/>
    </row>
    <row r="2962" spans="8:10" x14ac:dyDescent="0.2">
      <c r="H2962" s="710"/>
      <c r="I2962" s="710"/>
      <c r="J2962" s="711"/>
    </row>
    <row r="2963" spans="8:10" x14ac:dyDescent="0.2">
      <c r="H2963" s="710"/>
      <c r="I2963" s="710"/>
      <c r="J2963" s="711"/>
    </row>
    <row r="2964" spans="8:10" x14ac:dyDescent="0.2">
      <c r="H2964" s="710"/>
      <c r="I2964" s="710"/>
      <c r="J2964" s="711"/>
    </row>
    <row r="2965" spans="8:10" x14ac:dyDescent="0.2">
      <c r="H2965" s="710"/>
      <c r="I2965" s="710"/>
      <c r="J2965" s="711"/>
    </row>
    <row r="2966" spans="8:10" x14ac:dyDescent="0.2">
      <c r="H2966" s="710"/>
      <c r="I2966" s="710"/>
      <c r="J2966" s="711"/>
    </row>
    <row r="2967" spans="8:10" x14ac:dyDescent="0.2">
      <c r="H2967" s="710"/>
      <c r="I2967" s="710"/>
      <c r="J2967" s="711"/>
    </row>
    <row r="2968" spans="8:10" x14ac:dyDescent="0.2">
      <c r="H2968" s="710"/>
      <c r="I2968" s="710"/>
      <c r="J2968" s="711"/>
    </row>
    <row r="2969" spans="8:10" x14ac:dyDescent="0.2">
      <c r="H2969" s="710"/>
      <c r="I2969" s="710"/>
      <c r="J2969" s="711"/>
    </row>
    <row r="2970" spans="8:10" x14ac:dyDescent="0.2">
      <c r="H2970" s="710"/>
      <c r="I2970" s="710"/>
      <c r="J2970" s="711"/>
    </row>
    <row r="2971" spans="8:10" x14ac:dyDescent="0.2">
      <c r="H2971" s="710"/>
      <c r="I2971" s="710"/>
      <c r="J2971" s="711"/>
    </row>
    <row r="2972" spans="8:10" x14ac:dyDescent="0.2">
      <c r="H2972" s="710"/>
      <c r="I2972" s="710"/>
      <c r="J2972" s="711"/>
    </row>
    <row r="2973" spans="8:10" x14ac:dyDescent="0.2">
      <c r="H2973" s="710"/>
      <c r="I2973" s="710"/>
      <c r="J2973" s="711"/>
    </row>
    <row r="2974" spans="8:10" x14ac:dyDescent="0.2">
      <c r="H2974" s="710"/>
      <c r="I2974" s="710"/>
      <c r="J2974" s="711"/>
    </row>
    <row r="2975" spans="8:10" x14ac:dyDescent="0.2">
      <c r="H2975" s="710"/>
      <c r="I2975" s="710"/>
      <c r="J2975" s="711"/>
    </row>
    <row r="2976" spans="8:10" x14ac:dyDescent="0.2">
      <c r="H2976" s="710"/>
      <c r="I2976" s="710"/>
      <c r="J2976" s="711"/>
    </row>
    <row r="2977" spans="8:10" x14ac:dyDescent="0.2">
      <c r="H2977" s="710"/>
      <c r="I2977" s="710"/>
      <c r="J2977" s="711"/>
    </row>
    <row r="2978" spans="8:10" x14ac:dyDescent="0.2">
      <c r="H2978" s="710"/>
      <c r="I2978" s="710"/>
      <c r="J2978" s="711"/>
    </row>
    <row r="2979" spans="8:10" x14ac:dyDescent="0.2">
      <c r="H2979" s="710"/>
      <c r="I2979" s="710"/>
      <c r="J2979" s="711"/>
    </row>
    <row r="2980" spans="8:10" x14ac:dyDescent="0.2">
      <c r="H2980" s="710"/>
      <c r="I2980" s="710"/>
      <c r="J2980" s="711"/>
    </row>
    <row r="2981" spans="8:10" x14ac:dyDescent="0.2">
      <c r="H2981" s="710"/>
      <c r="I2981" s="710"/>
      <c r="J2981" s="711"/>
    </row>
    <row r="2982" spans="8:10" x14ac:dyDescent="0.2">
      <c r="H2982" s="710"/>
      <c r="I2982" s="710"/>
      <c r="J2982" s="711"/>
    </row>
    <row r="2983" spans="8:10" x14ac:dyDescent="0.2">
      <c r="H2983" s="710"/>
      <c r="I2983" s="710"/>
      <c r="J2983" s="711"/>
    </row>
    <row r="2984" spans="8:10" x14ac:dyDescent="0.2">
      <c r="H2984" s="710"/>
      <c r="I2984" s="710"/>
      <c r="J2984" s="711"/>
    </row>
    <row r="2985" spans="8:10" x14ac:dyDescent="0.2">
      <c r="H2985" s="710"/>
      <c r="I2985" s="710"/>
      <c r="J2985" s="711"/>
    </row>
    <row r="2986" spans="8:10" x14ac:dyDescent="0.2">
      <c r="H2986" s="710"/>
      <c r="I2986" s="710"/>
      <c r="J2986" s="711"/>
    </row>
    <row r="2987" spans="8:10" x14ac:dyDescent="0.2">
      <c r="H2987" s="710"/>
      <c r="I2987" s="710"/>
      <c r="J2987" s="711"/>
    </row>
    <row r="2988" spans="8:10" x14ac:dyDescent="0.2">
      <c r="H2988" s="710"/>
      <c r="I2988" s="710"/>
      <c r="J2988" s="711"/>
    </row>
    <row r="2989" spans="8:10" x14ac:dyDescent="0.2">
      <c r="H2989" s="710"/>
      <c r="I2989" s="710"/>
      <c r="J2989" s="711"/>
    </row>
    <row r="2990" spans="8:10" x14ac:dyDescent="0.2">
      <c r="H2990" s="710"/>
      <c r="I2990" s="710"/>
      <c r="J2990" s="711"/>
    </row>
    <row r="2991" spans="8:10" x14ac:dyDescent="0.2">
      <c r="H2991" s="710"/>
      <c r="I2991" s="710"/>
      <c r="J2991" s="711"/>
    </row>
    <row r="2992" spans="8:10" x14ac:dyDescent="0.2">
      <c r="H2992" s="710"/>
      <c r="I2992" s="710"/>
      <c r="J2992" s="711"/>
    </row>
    <row r="2993" spans="8:10" x14ac:dyDescent="0.2">
      <c r="H2993" s="710"/>
      <c r="I2993" s="710"/>
      <c r="J2993" s="711"/>
    </row>
    <row r="2994" spans="8:10" x14ac:dyDescent="0.2">
      <c r="H2994" s="710"/>
      <c r="I2994" s="710"/>
      <c r="J2994" s="711"/>
    </row>
    <row r="2995" spans="8:10" x14ac:dyDescent="0.2">
      <c r="H2995" s="710"/>
      <c r="I2995" s="710"/>
      <c r="J2995" s="711"/>
    </row>
    <row r="2996" spans="8:10" x14ac:dyDescent="0.2">
      <c r="H2996" s="710"/>
      <c r="I2996" s="710"/>
      <c r="J2996" s="711"/>
    </row>
    <row r="2997" spans="8:10" x14ac:dyDescent="0.2">
      <c r="H2997" s="710"/>
      <c r="I2997" s="710"/>
      <c r="J2997" s="711"/>
    </row>
    <row r="2998" spans="8:10" x14ac:dyDescent="0.2">
      <c r="H2998" s="710"/>
      <c r="I2998" s="710"/>
      <c r="J2998" s="711"/>
    </row>
    <row r="2999" spans="8:10" x14ac:dyDescent="0.2">
      <c r="H2999" s="710"/>
      <c r="I2999" s="710"/>
      <c r="J2999" s="711"/>
    </row>
    <row r="3000" spans="8:10" x14ac:dyDescent="0.2">
      <c r="H3000" s="710"/>
      <c r="I3000" s="710"/>
      <c r="J3000" s="711"/>
    </row>
    <row r="3001" spans="8:10" x14ac:dyDescent="0.2">
      <c r="H3001" s="710"/>
      <c r="I3001" s="710"/>
      <c r="J3001" s="711"/>
    </row>
    <row r="3002" spans="8:10" x14ac:dyDescent="0.2">
      <c r="H3002" s="710"/>
      <c r="I3002" s="710"/>
      <c r="J3002" s="711"/>
    </row>
    <row r="3003" spans="8:10" x14ac:dyDescent="0.2">
      <c r="H3003" s="710"/>
      <c r="I3003" s="710"/>
      <c r="J3003" s="711"/>
    </row>
    <row r="3004" spans="8:10" x14ac:dyDescent="0.2">
      <c r="H3004" s="710"/>
      <c r="I3004" s="710"/>
      <c r="J3004" s="711"/>
    </row>
    <row r="3005" spans="8:10" x14ac:dyDescent="0.2">
      <c r="H3005" s="710"/>
      <c r="I3005" s="710"/>
      <c r="J3005" s="711"/>
    </row>
    <row r="3006" spans="8:10" x14ac:dyDescent="0.2">
      <c r="H3006" s="710"/>
      <c r="I3006" s="710"/>
      <c r="J3006" s="711"/>
    </row>
    <row r="3007" spans="8:10" x14ac:dyDescent="0.2">
      <c r="H3007" s="710"/>
      <c r="I3007" s="710"/>
      <c r="J3007" s="711"/>
    </row>
    <row r="3008" spans="8:10" x14ac:dyDescent="0.2">
      <c r="H3008" s="710"/>
      <c r="I3008" s="710"/>
      <c r="J3008" s="711"/>
    </row>
    <row r="3009" spans="8:10" x14ac:dyDescent="0.2">
      <c r="H3009" s="710"/>
      <c r="I3009" s="710"/>
      <c r="J3009" s="711"/>
    </row>
    <row r="3010" spans="8:10" x14ac:dyDescent="0.2">
      <c r="H3010" s="710"/>
      <c r="I3010" s="710"/>
      <c r="J3010" s="711"/>
    </row>
    <row r="3011" spans="8:10" x14ac:dyDescent="0.2">
      <c r="H3011" s="710"/>
      <c r="I3011" s="710"/>
      <c r="J3011" s="711"/>
    </row>
    <row r="3012" spans="8:10" x14ac:dyDescent="0.2">
      <c r="H3012" s="710"/>
      <c r="I3012" s="710"/>
      <c r="J3012" s="711"/>
    </row>
    <row r="3013" spans="8:10" x14ac:dyDescent="0.2">
      <c r="H3013" s="710"/>
      <c r="I3013" s="710"/>
      <c r="J3013" s="711"/>
    </row>
    <row r="3014" spans="8:10" x14ac:dyDescent="0.2">
      <c r="H3014" s="710"/>
      <c r="I3014" s="710"/>
      <c r="J3014" s="711"/>
    </row>
    <row r="3015" spans="8:10" x14ac:dyDescent="0.2">
      <c r="H3015" s="710"/>
      <c r="I3015" s="710"/>
      <c r="J3015" s="711"/>
    </row>
    <row r="3016" spans="8:10" x14ac:dyDescent="0.2">
      <c r="H3016" s="710"/>
      <c r="I3016" s="710"/>
      <c r="J3016" s="711"/>
    </row>
    <row r="3017" spans="8:10" x14ac:dyDescent="0.2">
      <c r="H3017" s="710"/>
      <c r="I3017" s="710"/>
      <c r="J3017" s="711"/>
    </row>
    <row r="3018" spans="8:10" x14ac:dyDescent="0.2">
      <c r="H3018" s="710"/>
      <c r="I3018" s="710"/>
      <c r="J3018" s="711"/>
    </row>
    <row r="3019" spans="8:10" x14ac:dyDescent="0.2">
      <c r="H3019" s="710"/>
      <c r="I3019" s="710"/>
      <c r="J3019" s="711"/>
    </row>
    <row r="3020" spans="8:10" x14ac:dyDescent="0.2">
      <c r="H3020" s="710"/>
      <c r="I3020" s="710"/>
      <c r="J3020" s="711"/>
    </row>
    <row r="3021" spans="8:10" x14ac:dyDescent="0.2">
      <c r="H3021" s="710"/>
      <c r="I3021" s="710"/>
      <c r="J3021" s="711"/>
    </row>
    <row r="3022" spans="8:10" x14ac:dyDescent="0.2">
      <c r="H3022" s="710"/>
      <c r="I3022" s="710"/>
      <c r="J3022" s="711"/>
    </row>
    <row r="3023" spans="8:10" x14ac:dyDescent="0.2">
      <c r="H3023" s="710"/>
      <c r="I3023" s="710"/>
      <c r="J3023" s="711"/>
    </row>
    <row r="3024" spans="8:10" x14ac:dyDescent="0.2">
      <c r="H3024" s="710"/>
      <c r="I3024" s="710"/>
      <c r="J3024" s="711"/>
    </row>
    <row r="3025" spans="8:10" x14ac:dyDescent="0.2">
      <c r="H3025" s="710"/>
      <c r="I3025" s="710"/>
      <c r="J3025" s="711"/>
    </row>
    <row r="3026" spans="8:10" x14ac:dyDescent="0.2">
      <c r="H3026" s="710"/>
      <c r="I3026" s="710"/>
      <c r="J3026" s="711"/>
    </row>
    <row r="3027" spans="8:10" x14ac:dyDescent="0.2">
      <c r="H3027" s="710"/>
      <c r="I3027" s="710"/>
      <c r="J3027" s="711"/>
    </row>
    <row r="3028" spans="8:10" x14ac:dyDescent="0.2">
      <c r="H3028" s="710"/>
      <c r="I3028" s="710"/>
      <c r="J3028" s="711"/>
    </row>
    <row r="3029" spans="8:10" x14ac:dyDescent="0.2">
      <c r="H3029" s="710"/>
      <c r="I3029" s="710"/>
      <c r="J3029" s="711"/>
    </row>
    <row r="3030" spans="8:10" x14ac:dyDescent="0.2">
      <c r="H3030" s="710"/>
      <c r="I3030" s="710"/>
      <c r="J3030" s="711"/>
    </row>
    <row r="3031" spans="8:10" x14ac:dyDescent="0.2">
      <c r="H3031" s="710"/>
      <c r="I3031" s="710"/>
      <c r="J3031" s="711"/>
    </row>
    <row r="3032" spans="8:10" x14ac:dyDescent="0.2">
      <c r="H3032" s="710"/>
      <c r="I3032" s="710"/>
      <c r="J3032" s="711"/>
    </row>
    <row r="3033" spans="8:10" x14ac:dyDescent="0.2">
      <c r="H3033" s="710"/>
      <c r="I3033" s="710"/>
      <c r="J3033" s="711"/>
    </row>
    <row r="3034" spans="8:10" x14ac:dyDescent="0.2">
      <c r="H3034" s="710"/>
      <c r="I3034" s="710"/>
      <c r="J3034" s="711"/>
    </row>
    <row r="3035" spans="8:10" x14ac:dyDescent="0.2">
      <c r="H3035" s="710"/>
      <c r="I3035" s="710"/>
      <c r="J3035" s="711"/>
    </row>
    <row r="3036" spans="8:10" x14ac:dyDescent="0.2">
      <c r="H3036" s="710"/>
      <c r="I3036" s="710"/>
      <c r="J3036" s="711"/>
    </row>
    <row r="3037" spans="8:10" x14ac:dyDescent="0.2">
      <c r="H3037" s="710"/>
      <c r="I3037" s="710"/>
      <c r="J3037" s="711"/>
    </row>
    <row r="3038" spans="8:10" x14ac:dyDescent="0.2">
      <c r="H3038" s="710"/>
      <c r="I3038" s="710"/>
      <c r="J3038" s="711"/>
    </row>
    <row r="3039" spans="8:10" x14ac:dyDescent="0.2">
      <c r="H3039" s="710"/>
      <c r="I3039" s="710"/>
      <c r="J3039" s="711"/>
    </row>
    <row r="3040" spans="8:10" x14ac:dyDescent="0.2">
      <c r="H3040" s="710"/>
      <c r="I3040" s="710"/>
      <c r="J3040" s="711"/>
    </row>
    <row r="3041" spans="8:10" x14ac:dyDescent="0.2">
      <c r="H3041" s="710"/>
      <c r="I3041" s="710"/>
      <c r="J3041" s="711"/>
    </row>
    <row r="3042" spans="8:10" x14ac:dyDescent="0.2">
      <c r="H3042" s="710"/>
      <c r="I3042" s="710"/>
      <c r="J3042" s="711"/>
    </row>
    <row r="3043" spans="8:10" x14ac:dyDescent="0.2">
      <c r="H3043" s="710"/>
      <c r="I3043" s="710"/>
      <c r="J3043" s="711"/>
    </row>
    <row r="3044" spans="8:10" x14ac:dyDescent="0.2">
      <c r="H3044" s="710"/>
      <c r="I3044" s="710"/>
      <c r="J3044" s="711"/>
    </row>
    <row r="3045" spans="8:10" x14ac:dyDescent="0.2">
      <c r="H3045" s="710"/>
      <c r="I3045" s="710"/>
      <c r="J3045" s="711"/>
    </row>
    <row r="3046" spans="8:10" x14ac:dyDescent="0.2">
      <c r="H3046" s="710"/>
      <c r="I3046" s="710"/>
      <c r="J3046" s="711"/>
    </row>
    <row r="3047" spans="8:10" x14ac:dyDescent="0.2">
      <c r="H3047" s="710"/>
      <c r="I3047" s="710"/>
      <c r="J3047" s="711"/>
    </row>
    <row r="3048" spans="8:10" x14ac:dyDescent="0.2">
      <c r="H3048" s="710"/>
      <c r="I3048" s="710"/>
      <c r="J3048" s="711"/>
    </row>
    <row r="3049" spans="8:10" x14ac:dyDescent="0.2">
      <c r="H3049" s="710"/>
      <c r="I3049" s="710"/>
      <c r="J3049" s="711"/>
    </row>
    <row r="3050" spans="8:10" x14ac:dyDescent="0.2">
      <c r="H3050" s="710"/>
      <c r="I3050" s="710"/>
      <c r="J3050" s="711"/>
    </row>
    <row r="3051" spans="8:10" x14ac:dyDescent="0.2">
      <c r="H3051" s="710"/>
      <c r="I3051" s="710"/>
      <c r="J3051" s="711"/>
    </row>
    <row r="3052" spans="8:10" x14ac:dyDescent="0.2">
      <c r="H3052" s="710"/>
      <c r="I3052" s="710"/>
      <c r="J3052" s="711"/>
    </row>
    <row r="3053" spans="8:10" x14ac:dyDescent="0.2">
      <c r="H3053" s="710"/>
      <c r="I3053" s="710"/>
      <c r="J3053" s="711"/>
    </row>
    <row r="3054" spans="8:10" x14ac:dyDescent="0.2">
      <c r="H3054" s="710"/>
      <c r="I3054" s="710"/>
      <c r="J3054" s="711"/>
    </row>
    <row r="3055" spans="8:10" x14ac:dyDescent="0.2">
      <c r="H3055" s="710"/>
      <c r="I3055" s="710"/>
      <c r="J3055" s="711"/>
    </row>
    <row r="3056" spans="8:10" x14ac:dyDescent="0.2">
      <c r="H3056" s="710"/>
      <c r="I3056" s="710"/>
      <c r="J3056" s="711"/>
    </row>
    <row r="3057" spans="8:10" x14ac:dyDescent="0.2">
      <c r="H3057" s="710"/>
      <c r="I3057" s="710"/>
      <c r="J3057" s="711"/>
    </row>
    <row r="3058" spans="8:10" x14ac:dyDescent="0.2">
      <c r="H3058" s="710"/>
      <c r="I3058" s="710"/>
      <c r="J3058" s="711"/>
    </row>
    <row r="3059" spans="8:10" x14ac:dyDescent="0.2">
      <c r="H3059" s="710"/>
      <c r="I3059" s="710"/>
      <c r="J3059" s="711"/>
    </row>
    <row r="3060" spans="8:10" x14ac:dyDescent="0.2">
      <c r="H3060" s="710"/>
      <c r="I3060" s="710"/>
      <c r="J3060" s="711"/>
    </row>
    <row r="3061" spans="8:10" x14ac:dyDescent="0.2">
      <c r="H3061" s="710"/>
      <c r="I3061" s="710"/>
      <c r="J3061" s="711"/>
    </row>
    <row r="3062" spans="8:10" x14ac:dyDescent="0.2">
      <c r="H3062" s="710"/>
      <c r="I3062" s="710"/>
      <c r="J3062" s="711"/>
    </row>
    <row r="3063" spans="8:10" x14ac:dyDescent="0.2">
      <c r="H3063" s="710"/>
      <c r="I3063" s="710"/>
      <c r="J3063" s="711"/>
    </row>
    <row r="3064" spans="8:10" x14ac:dyDescent="0.2">
      <c r="H3064" s="710"/>
      <c r="I3064" s="710"/>
      <c r="J3064" s="711"/>
    </row>
    <row r="3065" spans="8:10" x14ac:dyDescent="0.2">
      <c r="H3065" s="710"/>
      <c r="I3065" s="710"/>
      <c r="J3065" s="711"/>
    </row>
    <row r="3066" spans="8:10" x14ac:dyDescent="0.2">
      <c r="H3066" s="710"/>
      <c r="I3066" s="710"/>
      <c r="J3066" s="711"/>
    </row>
    <row r="3067" spans="8:10" x14ac:dyDescent="0.2">
      <c r="H3067" s="710"/>
      <c r="I3067" s="710"/>
      <c r="J3067" s="711"/>
    </row>
    <row r="3068" spans="8:10" x14ac:dyDescent="0.2">
      <c r="H3068" s="710"/>
      <c r="I3068" s="710"/>
      <c r="J3068" s="711"/>
    </row>
    <row r="3069" spans="8:10" x14ac:dyDescent="0.2">
      <c r="H3069" s="710"/>
      <c r="I3069" s="710"/>
      <c r="J3069" s="711"/>
    </row>
    <row r="3070" spans="8:10" x14ac:dyDescent="0.2">
      <c r="H3070" s="710"/>
      <c r="I3070" s="710"/>
      <c r="J3070" s="711"/>
    </row>
    <row r="3071" spans="8:10" x14ac:dyDescent="0.2">
      <c r="H3071" s="710"/>
      <c r="I3071" s="710"/>
      <c r="J3071" s="711"/>
    </row>
    <row r="3072" spans="8:10" x14ac:dyDescent="0.2">
      <c r="H3072" s="710"/>
      <c r="I3072" s="710"/>
      <c r="J3072" s="711"/>
    </row>
    <row r="3073" spans="8:10" x14ac:dyDescent="0.2">
      <c r="H3073" s="710"/>
      <c r="I3073" s="710"/>
      <c r="J3073" s="711"/>
    </row>
    <row r="3074" spans="8:10" x14ac:dyDescent="0.2">
      <c r="H3074" s="710"/>
      <c r="I3074" s="710"/>
      <c r="J3074" s="711"/>
    </row>
    <row r="3075" spans="8:10" x14ac:dyDescent="0.2">
      <c r="H3075" s="710"/>
      <c r="I3075" s="710"/>
      <c r="J3075" s="711"/>
    </row>
    <row r="3076" spans="8:10" x14ac:dyDescent="0.2">
      <c r="H3076" s="710"/>
      <c r="I3076" s="710"/>
      <c r="J3076" s="711"/>
    </row>
    <row r="3077" spans="8:10" x14ac:dyDescent="0.2">
      <c r="H3077" s="710"/>
      <c r="I3077" s="710"/>
      <c r="J3077" s="711"/>
    </row>
    <row r="3078" spans="8:10" x14ac:dyDescent="0.2">
      <c r="H3078" s="710"/>
      <c r="I3078" s="710"/>
      <c r="J3078" s="711"/>
    </row>
    <row r="3079" spans="8:10" x14ac:dyDescent="0.2">
      <c r="H3079" s="710"/>
      <c r="I3079" s="710"/>
      <c r="J3079" s="711"/>
    </row>
    <row r="3080" spans="8:10" x14ac:dyDescent="0.2">
      <c r="H3080" s="710"/>
      <c r="I3080" s="710"/>
      <c r="J3080" s="711"/>
    </row>
    <row r="3081" spans="8:10" x14ac:dyDescent="0.2">
      <c r="H3081" s="710"/>
      <c r="I3081" s="710"/>
      <c r="J3081" s="711"/>
    </row>
    <row r="3082" spans="8:10" x14ac:dyDescent="0.2">
      <c r="H3082" s="710"/>
      <c r="I3082" s="710"/>
      <c r="J3082" s="711"/>
    </row>
    <row r="3083" spans="8:10" x14ac:dyDescent="0.2">
      <c r="H3083" s="710"/>
      <c r="I3083" s="710"/>
      <c r="J3083" s="711"/>
    </row>
    <row r="3084" spans="8:10" x14ac:dyDescent="0.2">
      <c r="H3084" s="710"/>
      <c r="I3084" s="710"/>
      <c r="J3084" s="711"/>
    </row>
    <row r="3085" spans="8:10" x14ac:dyDescent="0.2">
      <c r="H3085" s="710"/>
      <c r="I3085" s="710"/>
      <c r="J3085" s="711"/>
    </row>
    <row r="3086" spans="8:10" x14ac:dyDescent="0.2">
      <c r="H3086" s="710"/>
      <c r="I3086" s="710"/>
      <c r="J3086" s="711"/>
    </row>
    <row r="3087" spans="8:10" x14ac:dyDescent="0.2">
      <c r="H3087" s="710"/>
      <c r="I3087" s="710"/>
      <c r="J3087" s="711"/>
    </row>
    <row r="3088" spans="8:10" x14ac:dyDescent="0.2">
      <c r="H3088" s="710"/>
      <c r="I3088" s="710"/>
      <c r="J3088" s="711"/>
    </row>
    <row r="3089" spans="8:10" x14ac:dyDescent="0.2">
      <c r="H3089" s="710"/>
      <c r="I3089" s="710"/>
      <c r="J3089" s="711"/>
    </row>
    <row r="3090" spans="8:10" x14ac:dyDescent="0.2">
      <c r="H3090" s="710"/>
      <c r="I3090" s="710"/>
      <c r="J3090" s="711"/>
    </row>
    <row r="3091" spans="8:10" x14ac:dyDescent="0.2">
      <c r="H3091" s="710"/>
      <c r="I3091" s="710"/>
      <c r="J3091" s="711"/>
    </row>
    <row r="3092" spans="8:10" x14ac:dyDescent="0.2">
      <c r="H3092" s="710"/>
      <c r="I3092" s="710"/>
      <c r="J3092" s="711"/>
    </row>
    <row r="3093" spans="8:10" x14ac:dyDescent="0.2">
      <c r="H3093" s="710"/>
      <c r="I3093" s="710"/>
      <c r="J3093" s="711"/>
    </row>
    <row r="3094" spans="8:10" x14ac:dyDescent="0.2">
      <c r="H3094" s="710"/>
      <c r="I3094" s="710"/>
      <c r="J3094" s="711"/>
    </row>
    <row r="3095" spans="8:10" x14ac:dyDescent="0.2">
      <c r="H3095" s="710"/>
      <c r="I3095" s="710"/>
      <c r="J3095" s="711"/>
    </row>
    <row r="3096" spans="8:10" x14ac:dyDescent="0.2">
      <c r="H3096" s="710"/>
      <c r="I3096" s="710"/>
      <c r="J3096" s="711"/>
    </row>
    <row r="3097" spans="8:10" x14ac:dyDescent="0.2">
      <c r="H3097" s="710"/>
      <c r="I3097" s="710"/>
      <c r="J3097" s="711"/>
    </row>
    <row r="3098" spans="8:10" x14ac:dyDescent="0.2">
      <c r="H3098" s="710"/>
      <c r="I3098" s="710"/>
      <c r="J3098" s="711"/>
    </row>
    <row r="3099" spans="8:10" x14ac:dyDescent="0.2">
      <c r="H3099" s="710"/>
      <c r="I3099" s="710"/>
      <c r="J3099" s="711"/>
    </row>
    <row r="3100" spans="8:10" x14ac:dyDescent="0.2">
      <c r="H3100" s="710"/>
      <c r="I3100" s="710"/>
      <c r="J3100" s="711"/>
    </row>
    <row r="3101" spans="8:10" x14ac:dyDescent="0.2">
      <c r="H3101" s="710"/>
      <c r="I3101" s="710"/>
      <c r="J3101" s="711"/>
    </row>
    <row r="3102" spans="8:10" x14ac:dyDescent="0.2">
      <c r="H3102" s="710"/>
      <c r="I3102" s="710"/>
      <c r="J3102" s="711"/>
    </row>
    <row r="3103" spans="8:10" x14ac:dyDescent="0.2">
      <c r="H3103" s="710"/>
      <c r="I3103" s="710"/>
      <c r="J3103" s="711"/>
    </row>
    <row r="3104" spans="8:10" x14ac:dyDescent="0.2">
      <c r="H3104" s="710"/>
      <c r="I3104" s="710"/>
      <c r="J3104" s="711"/>
    </row>
    <row r="3105" spans="8:10" x14ac:dyDescent="0.2">
      <c r="H3105" s="710"/>
      <c r="I3105" s="710"/>
      <c r="J3105" s="711"/>
    </row>
    <row r="3106" spans="8:10" x14ac:dyDescent="0.2">
      <c r="H3106" s="710"/>
      <c r="I3106" s="710"/>
      <c r="J3106" s="711"/>
    </row>
    <row r="3107" spans="8:10" x14ac:dyDescent="0.2">
      <c r="H3107" s="710"/>
      <c r="I3107" s="710"/>
      <c r="J3107" s="711"/>
    </row>
    <row r="3108" spans="8:10" x14ac:dyDescent="0.2">
      <c r="H3108" s="710"/>
      <c r="I3108" s="710"/>
      <c r="J3108" s="711"/>
    </row>
    <row r="3109" spans="8:10" x14ac:dyDescent="0.2">
      <c r="H3109" s="710"/>
      <c r="I3109" s="710"/>
      <c r="J3109" s="711"/>
    </row>
    <row r="3110" spans="8:10" x14ac:dyDescent="0.2">
      <c r="H3110" s="710"/>
      <c r="I3110" s="710"/>
      <c r="J3110" s="711"/>
    </row>
    <row r="3111" spans="8:10" x14ac:dyDescent="0.2">
      <c r="H3111" s="710"/>
      <c r="I3111" s="710"/>
      <c r="J3111" s="711"/>
    </row>
    <row r="3112" spans="8:10" x14ac:dyDescent="0.2">
      <c r="H3112" s="710"/>
      <c r="I3112" s="710"/>
      <c r="J3112" s="711"/>
    </row>
    <row r="3113" spans="8:10" x14ac:dyDescent="0.2">
      <c r="H3113" s="710"/>
      <c r="I3113" s="710"/>
      <c r="J3113" s="711"/>
    </row>
    <row r="3114" spans="8:10" x14ac:dyDescent="0.2">
      <c r="H3114" s="710"/>
      <c r="I3114" s="710"/>
      <c r="J3114" s="711"/>
    </row>
    <row r="3115" spans="8:10" x14ac:dyDescent="0.2">
      <c r="H3115" s="710"/>
      <c r="I3115" s="710"/>
      <c r="J3115" s="711"/>
    </row>
    <row r="3116" spans="8:10" x14ac:dyDescent="0.2">
      <c r="H3116" s="710"/>
      <c r="I3116" s="710"/>
      <c r="J3116" s="711"/>
    </row>
    <row r="3117" spans="8:10" x14ac:dyDescent="0.2">
      <c r="H3117" s="710"/>
      <c r="I3117" s="710"/>
      <c r="J3117" s="711"/>
    </row>
    <row r="3118" spans="8:10" x14ac:dyDescent="0.2">
      <c r="H3118" s="710"/>
      <c r="I3118" s="710"/>
      <c r="J3118" s="711"/>
    </row>
    <row r="3119" spans="8:10" x14ac:dyDescent="0.2">
      <c r="H3119" s="710"/>
      <c r="I3119" s="710"/>
      <c r="J3119" s="711"/>
    </row>
    <row r="3120" spans="8:10" x14ac:dyDescent="0.2">
      <c r="H3120" s="710"/>
      <c r="I3120" s="710"/>
      <c r="J3120" s="711"/>
    </row>
    <row r="3121" spans="8:10" x14ac:dyDescent="0.2">
      <c r="H3121" s="710"/>
      <c r="I3121" s="710"/>
      <c r="J3121" s="711"/>
    </row>
    <row r="3122" spans="8:10" x14ac:dyDescent="0.2">
      <c r="H3122" s="710"/>
      <c r="I3122" s="710"/>
      <c r="J3122" s="711"/>
    </row>
    <row r="3123" spans="8:10" x14ac:dyDescent="0.2">
      <c r="H3123" s="710"/>
      <c r="I3123" s="710"/>
      <c r="J3123" s="711"/>
    </row>
    <row r="3124" spans="8:10" x14ac:dyDescent="0.2">
      <c r="H3124" s="710"/>
      <c r="I3124" s="710"/>
      <c r="J3124" s="711"/>
    </row>
    <row r="3125" spans="8:10" x14ac:dyDescent="0.2">
      <c r="H3125" s="710"/>
      <c r="I3125" s="710"/>
      <c r="J3125" s="711"/>
    </row>
    <row r="3126" spans="8:10" x14ac:dyDescent="0.2">
      <c r="H3126" s="710"/>
      <c r="I3126" s="710"/>
      <c r="J3126" s="711"/>
    </row>
    <row r="3127" spans="8:10" x14ac:dyDescent="0.2">
      <c r="H3127" s="710"/>
      <c r="I3127" s="710"/>
      <c r="J3127" s="711"/>
    </row>
    <row r="3128" spans="8:10" x14ac:dyDescent="0.2">
      <c r="H3128" s="710"/>
      <c r="I3128" s="710"/>
      <c r="J3128" s="711"/>
    </row>
    <row r="3129" spans="8:10" x14ac:dyDescent="0.2">
      <c r="H3129" s="710"/>
      <c r="I3129" s="710"/>
      <c r="J3129" s="711"/>
    </row>
    <row r="3130" spans="8:10" x14ac:dyDescent="0.2">
      <c r="H3130" s="710"/>
      <c r="I3130" s="710"/>
      <c r="J3130" s="711"/>
    </row>
    <row r="3131" spans="8:10" x14ac:dyDescent="0.2">
      <c r="H3131" s="710"/>
      <c r="I3131" s="710"/>
      <c r="J3131" s="711"/>
    </row>
    <row r="3132" spans="8:10" x14ac:dyDescent="0.2">
      <c r="H3132" s="710"/>
      <c r="I3132" s="710"/>
      <c r="J3132" s="711"/>
    </row>
    <row r="3133" spans="8:10" x14ac:dyDescent="0.2">
      <c r="H3133" s="710"/>
      <c r="I3133" s="710"/>
      <c r="J3133" s="711"/>
    </row>
    <row r="3134" spans="8:10" x14ac:dyDescent="0.2">
      <c r="H3134" s="710"/>
      <c r="I3134" s="710"/>
      <c r="J3134" s="711"/>
    </row>
    <row r="3135" spans="8:10" x14ac:dyDescent="0.2">
      <c r="H3135" s="710"/>
      <c r="I3135" s="710"/>
      <c r="J3135" s="711"/>
    </row>
    <row r="3136" spans="8:10" x14ac:dyDescent="0.2">
      <c r="H3136" s="710"/>
      <c r="I3136" s="710"/>
      <c r="J3136" s="711"/>
    </row>
    <row r="3137" spans="8:10" x14ac:dyDescent="0.2">
      <c r="H3137" s="710"/>
      <c r="I3137" s="710"/>
      <c r="J3137" s="711"/>
    </row>
    <row r="3138" spans="8:10" x14ac:dyDescent="0.2">
      <c r="H3138" s="710"/>
      <c r="I3138" s="710"/>
      <c r="J3138" s="711"/>
    </row>
    <row r="3139" spans="8:10" x14ac:dyDescent="0.2">
      <c r="H3139" s="710"/>
      <c r="I3139" s="710"/>
      <c r="J3139" s="711"/>
    </row>
    <row r="3140" spans="8:10" x14ac:dyDescent="0.2">
      <c r="H3140" s="710"/>
      <c r="I3140" s="710"/>
      <c r="J3140" s="711"/>
    </row>
    <row r="3141" spans="8:10" x14ac:dyDescent="0.2">
      <c r="H3141" s="710"/>
      <c r="I3141" s="710"/>
      <c r="J3141" s="711"/>
    </row>
    <row r="3142" spans="8:10" x14ac:dyDescent="0.2">
      <c r="H3142" s="710"/>
      <c r="I3142" s="710"/>
      <c r="J3142" s="711"/>
    </row>
    <row r="3143" spans="8:10" x14ac:dyDescent="0.2">
      <c r="H3143" s="710"/>
      <c r="I3143" s="710"/>
      <c r="J3143" s="711"/>
    </row>
    <row r="3144" spans="8:10" x14ac:dyDescent="0.2">
      <c r="H3144" s="710"/>
      <c r="I3144" s="710"/>
      <c r="J3144" s="711"/>
    </row>
    <row r="3145" spans="8:10" x14ac:dyDescent="0.2">
      <c r="H3145" s="710"/>
      <c r="I3145" s="710"/>
      <c r="J3145" s="711"/>
    </row>
    <row r="3146" spans="8:10" x14ac:dyDescent="0.2">
      <c r="H3146" s="710"/>
      <c r="I3146" s="710"/>
      <c r="J3146" s="711"/>
    </row>
    <row r="3147" spans="8:10" x14ac:dyDescent="0.2">
      <c r="H3147" s="710"/>
      <c r="I3147" s="710"/>
      <c r="J3147" s="711"/>
    </row>
    <row r="3148" spans="8:10" x14ac:dyDescent="0.2">
      <c r="H3148" s="710"/>
      <c r="I3148" s="710"/>
      <c r="J3148" s="711"/>
    </row>
    <row r="3149" spans="8:10" x14ac:dyDescent="0.2">
      <c r="H3149" s="710"/>
      <c r="I3149" s="710"/>
      <c r="J3149" s="711"/>
    </row>
    <row r="3150" spans="8:10" x14ac:dyDescent="0.2">
      <c r="H3150" s="710"/>
      <c r="I3150" s="710"/>
      <c r="J3150" s="711"/>
    </row>
    <row r="3151" spans="8:10" x14ac:dyDescent="0.2">
      <c r="H3151" s="710"/>
      <c r="I3151" s="710"/>
      <c r="J3151" s="711"/>
    </row>
    <row r="3152" spans="8:10" x14ac:dyDescent="0.2">
      <c r="H3152" s="710"/>
      <c r="I3152" s="710"/>
      <c r="J3152" s="711"/>
    </row>
    <row r="3153" spans="8:10" x14ac:dyDescent="0.2">
      <c r="H3153" s="710"/>
      <c r="I3153" s="710"/>
      <c r="J3153" s="711"/>
    </row>
    <row r="3154" spans="8:10" x14ac:dyDescent="0.2">
      <c r="H3154" s="710"/>
      <c r="I3154" s="710"/>
      <c r="J3154" s="711"/>
    </row>
    <row r="3155" spans="8:10" x14ac:dyDescent="0.2">
      <c r="H3155" s="710"/>
      <c r="I3155" s="710"/>
      <c r="J3155" s="711"/>
    </row>
    <row r="3156" spans="8:10" x14ac:dyDescent="0.2">
      <c r="H3156" s="710"/>
      <c r="I3156" s="710"/>
      <c r="J3156" s="711"/>
    </row>
    <row r="3157" spans="8:10" x14ac:dyDescent="0.2">
      <c r="H3157" s="710"/>
      <c r="I3157" s="710"/>
      <c r="J3157" s="711"/>
    </row>
    <row r="3158" spans="8:10" x14ac:dyDescent="0.2">
      <c r="H3158" s="710"/>
      <c r="I3158" s="710"/>
      <c r="J3158" s="711"/>
    </row>
    <row r="3159" spans="8:10" x14ac:dyDescent="0.2">
      <c r="H3159" s="710"/>
      <c r="I3159" s="710"/>
      <c r="J3159" s="711"/>
    </row>
    <row r="3160" spans="8:10" x14ac:dyDescent="0.2">
      <c r="H3160" s="710"/>
      <c r="I3160" s="710"/>
      <c r="J3160" s="711"/>
    </row>
    <row r="3161" spans="8:10" x14ac:dyDescent="0.2">
      <c r="H3161" s="710"/>
      <c r="I3161" s="710"/>
      <c r="J3161" s="711"/>
    </row>
    <row r="3162" spans="8:10" x14ac:dyDescent="0.2">
      <c r="H3162" s="710"/>
      <c r="I3162" s="710"/>
      <c r="J3162" s="711"/>
    </row>
    <row r="3163" spans="8:10" x14ac:dyDescent="0.2">
      <c r="H3163" s="710"/>
      <c r="I3163" s="710"/>
      <c r="J3163" s="711"/>
    </row>
    <row r="3164" spans="8:10" x14ac:dyDescent="0.2">
      <c r="H3164" s="710"/>
      <c r="I3164" s="710"/>
      <c r="J3164" s="711"/>
    </row>
    <row r="3165" spans="8:10" x14ac:dyDescent="0.2">
      <c r="H3165" s="710"/>
      <c r="I3165" s="710"/>
      <c r="J3165" s="711"/>
    </row>
    <row r="3166" spans="8:10" x14ac:dyDescent="0.2">
      <c r="H3166" s="710"/>
      <c r="I3166" s="710"/>
      <c r="J3166" s="711"/>
    </row>
    <row r="3167" spans="8:10" x14ac:dyDescent="0.2">
      <c r="H3167" s="710"/>
      <c r="I3167" s="710"/>
      <c r="J3167" s="711"/>
    </row>
    <row r="3168" spans="8:10" x14ac:dyDescent="0.2">
      <c r="H3168" s="710"/>
      <c r="I3168" s="710"/>
      <c r="J3168" s="711"/>
    </row>
    <row r="3169" spans="8:10" x14ac:dyDescent="0.2">
      <c r="H3169" s="710"/>
      <c r="I3169" s="710"/>
      <c r="J3169" s="711"/>
    </row>
    <row r="3170" spans="8:10" x14ac:dyDescent="0.2">
      <c r="H3170" s="710"/>
      <c r="I3170" s="710"/>
      <c r="J3170" s="711"/>
    </row>
    <row r="3171" spans="8:10" x14ac:dyDescent="0.2">
      <c r="H3171" s="710"/>
      <c r="I3171" s="710"/>
      <c r="J3171" s="711"/>
    </row>
    <row r="3172" spans="8:10" x14ac:dyDescent="0.2">
      <c r="H3172" s="710"/>
      <c r="I3172" s="710"/>
      <c r="J3172" s="711"/>
    </row>
    <row r="3173" spans="8:10" x14ac:dyDescent="0.2">
      <c r="H3173" s="710"/>
      <c r="I3173" s="710"/>
      <c r="J3173" s="711"/>
    </row>
    <row r="3174" spans="8:10" x14ac:dyDescent="0.2">
      <c r="H3174" s="710"/>
      <c r="I3174" s="710"/>
      <c r="J3174" s="711"/>
    </row>
    <row r="3175" spans="8:10" x14ac:dyDescent="0.2">
      <c r="H3175" s="710"/>
      <c r="I3175" s="710"/>
      <c r="J3175" s="711"/>
    </row>
    <row r="3176" spans="8:10" x14ac:dyDescent="0.2">
      <c r="H3176" s="710"/>
      <c r="I3176" s="710"/>
      <c r="J3176" s="711"/>
    </row>
    <row r="3177" spans="8:10" x14ac:dyDescent="0.2">
      <c r="H3177" s="710"/>
      <c r="I3177" s="710"/>
      <c r="J3177" s="711"/>
    </row>
    <row r="3178" spans="8:10" x14ac:dyDescent="0.2">
      <c r="H3178" s="710"/>
      <c r="I3178" s="710"/>
      <c r="J3178" s="711"/>
    </row>
    <row r="3179" spans="8:10" x14ac:dyDescent="0.2">
      <c r="H3179" s="710"/>
      <c r="I3179" s="710"/>
      <c r="J3179" s="711"/>
    </row>
    <row r="3180" spans="8:10" x14ac:dyDescent="0.2">
      <c r="H3180" s="710"/>
      <c r="I3180" s="710"/>
      <c r="J3180" s="711"/>
    </row>
    <row r="3181" spans="8:10" x14ac:dyDescent="0.2">
      <c r="H3181" s="710"/>
      <c r="I3181" s="710"/>
      <c r="J3181" s="711"/>
    </row>
    <row r="3182" spans="8:10" x14ac:dyDescent="0.2">
      <c r="H3182" s="710"/>
      <c r="I3182" s="710"/>
      <c r="J3182" s="711"/>
    </row>
    <row r="3183" spans="8:10" x14ac:dyDescent="0.2">
      <c r="H3183" s="710"/>
      <c r="I3183" s="710"/>
      <c r="J3183" s="711"/>
    </row>
    <row r="3184" spans="8:10" x14ac:dyDescent="0.2">
      <c r="H3184" s="710"/>
      <c r="I3184" s="710"/>
      <c r="J3184" s="711"/>
    </row>
    <row r="3185" spans="8:10" x14ac:dyDescent="0.2">
      <c r="H3185" s="710"/>
      <c r="I3185" s="710"/>
      <c r="J3185" s="711"/>
    </row>
    <row r="3186" spans="8:10" x14ac:dyDescent="0.2">
      <c r="H3186" s="710"/>
      <c r="I3186" s="710"/>
      <c r="J3186" s="711"/>
    </row>
    <row r="3187" spans="8:10" x14ac:dyDescent="0.2">
      <c r="H3187" s="710"/>
      <c r="I3187" s="710"/>
      <c r="J3187" s="711"/>
    </row>
    <row r="3188" spans="8:10" x14ac:dyDescent="0.2">
      <c r="H3188" s="710"/>
      <c r="I3188" s="710"/>
      <c r="J3188" s="711"/>
    </row>
    <row r="3189" spans="8:10" x14ac:dyDescent="0.2">
      <c r="H3189" s="710"/>
      <c r="I3189" s="710"/>
      <c r="J3189" s="711"/>
    </row>
    <row r="3190" spans="8:10" x14ac:dyDescent="0.2">
      <c r="H3190" s="710"/>
      <c r="I3190" s="710"/>
      <c r="J3190" s="711"/>
    </row>
    <row r="3191" spans="8:10" x14ac:dyDescent="0.2">
      <c r="H3191" s="710"/>
      <c r="I3191" s="710"/>
      <c r="J3191" s="711"/>
    </row>
    <row r="3192" spans="8:10" x14ac:dyDescent="0.2">
      <c r="H3192" s="710"/>
      <c r="I3192" s="710"/>
      <c r="J3192" s="711"/>
    </row>
    <row r="3193" spans="8:10" x14ac:dyDescent="0.2">
      <c r="H3193" s="710"/>
      <c r="I3193" s="710"/>
      <c r="J3193" s="711"/>
    </row>
    <row r="3194" spans="8:10" x14ac:dyDescent="0.2">
      <c r="H3194" s="710"/>
      <c r="I3194" s="710"/>
      <c r="J3194" s="711"/>
    </row>
    <row r="3195" spans="8:10" x14ac:dyDescent="0.2">
      <c r="H3195" s="710"/>
      <c r="I3195" s="710"/>
      <c r="J3195" s="711"/>
    </row>
    <row r="3196" spans="8:10" x14ac:dyDescent="0.2">
      <c r="H3196" s="710"/>
      <c r="I3196" s="710"/>
      <c r="J3196" s="711"/>
    </row>
    <row r="3197" spans="8:10" x14ac:dyDescent="0.2">
      <c r="H3197" s="710"/>
      <c r="I3197" s="710"/>
      <c r="J3197" s="711"/>
    </row>
    <row r="3198" spans="8:10" x14ac:dyDescent="0.2">
      <c r="H3198" s="710"/>
      <c r="I3198" s="710"/>
      <c r="J3198" s="711"/>
    </row>
    <row r="3199" spans="8:10" x14ac:dyDescent="0.2">
      <c r="H3199" s="710"/>
      <c r="I3199" s="710"/>
      <c r="J3199" s="711"/>
    </row>
    <row r="3200" spans="8:10" x14ac:dyDescent="0.2">
      <c r="H3200" s="710"/>
      <c r="I3200" s="710"/>
      <c r="J3200" s="711"/>
    </row>
    <row r="3201" spans="8:10" x14ac:dyDescent="0.2">
      <c r="H3201" s="710"/>
      <c r="I3201" s="710"/>
      <c r="J3201" s="711"/>
    </row>
    <row r="3202" spans="8:10" x14ac:dyDescent="0.2">
      <c r="H3202" s="710"/>
      <c r="I3202" s="710"/>
      <c r="J3202" s="711"/>
    </row>
    <row r="3203" spans="8:10" x14ac:dyDescent="0.2">
      <c r="H3203" s="710"/>
      <c r="I3203" s="710"/>
      <c r="J3203" s="711"/>
    </row>
    <row r="3204" spans="8:10" x14ac:dyDescent="0.2">
      <c r="H3204" s="710"/>
      <c r="I3204" s="710"/>
      <c r="J3204" s="711"/>
    </row>
    <row r="3205" spans="8:10" x14ac:dyDescent="0.2">
      <c r="H3205" s="710"/>
      <c r="I3205" s="710"/>
      <c r="J3205" s="711"/>
    </row>
    <row r="3206" spans="8:10" x14ac:dyDescent="0.2">
      <c r="H3206" s="710"/>
      <c r="I3206" s="710"/>
      <c r="J3206" s="711"/>
    </row>
    <row r="3207" spans="8:10" x14ac:dyDescent="0.2">
      <c r="H3207" s="710"/>
      <c r="I3207" s="710"/>
      <c r="J3207" s="711"/>
    </row>
    <row r="3208" spans="8:10" x14ac:dyDescent="0.2">
      <c r="H3208" s="710"/>
      <c r="I3208" s="710"/>
      <c r="J3208" s="711"/>
    </row>
    <row r="3209" spans="8:10" x14ac:dyDescent="0.2">
      <c r="H3209" s="710"/>
      <c r="I3209" s="710"/>
      <c r="J3209" s="711"/>
    </row>
    <row r="3210" spans="8:10" x14ac:dyDescent="0.2">
      <c r="H3210" s="710"/>
      <c r="I3210" s="710"/>
      <c r="J3210" s="711"/>
    </row>
    <row r="3211" spans="8:10" x14ac:dyDescent="0.2">
      <c r="H3211" s="710"/>
      <c r="I3211" s="710"/>
      <c r="J3211" s="711"/>
    </row>
    <row r="3212" spans="8:10" x14ac:dyDescent="0.2">
      <c r="H3212" s="710"/>
      <c r="I3212" s="710"/>
      <c r="J3212" s="711"/>
    </row>
    <row r="3213" spans="8:10" x14ac:dyDescent="0.2">
      <c r="H3213" s="710"/>
      <c r="I3213" s="710"/>
      <c r="J3213" s="711"/>
    </row>
    <row r="3214" spans="8:10" x14ac:dyDescent="0.2">
      <c r="H3214" s="710"/>
      <c r="I3214" s="710"/>
      <c r="J3214" s="711"/>
    </row>
    <row r="3215" spans="8:10" x14ac:dyDescent="0.2">
      <c r="H3215" s="710"/>
      <c r="I3215" s="710"/>
      <c r="J3215" s="711"/>
    </row>
    <row r="3216" spans="8:10" x14ac:dyDescent="0.2">
      <c r="H3216" s="710"/>
      <c r="I3216" s="710"/>
      <c r="J3216" s="711"/>
    </row>
    <row r="3217" spans="8:10" x14ac:dyDescent="0.2">
      <c r="H3217" s="710"/>
      <c r="I3217" s="710"/>
      <c r="J3217" s="711"/>
    </row>
    <row r="3218" spans="8:10" x14ac:dyDescent="0.2">
      <c r="H3218" s="710"/>
      <c r="I3218" s="710"/>
      <c r="J3218" s="711"/>
    </row>
    <row r="3219" spans="8:10" x14ac:dyDescent="0.2">
      <c r="H3219" s="710"/>
      <c r="I3219" s="710"/>
      <c r="J3219" s="711"/>
    </row>
    <row r="3220" spans="8:10" x14ac:dyDescent="0.2">
      <c r="H3220" s="710"/>
      <c r="I3220" s="710"/>
      <c r="J3220" s="711"/>
    </row>
    <row r="3221" spans="8:10" x14ac:dyDescent="0.2">
      <c r="H3221" s="710"/>
      <c r="I3221" s="710"/>
      <c r="J3221" s="711"/>
    </row>
    <row r="3222" spans="8:10" x14ac:dyDescent="0.2">
      <c r="H3222" s="710"/>
      <c r="I3222" s="710"/>
      <c r="J3222" s="711"/>
    </row>
    <row r="3223" spans="8:10" x14ac:dyDescent="0.2">
      <c r="H3223" s="710"/>
      <c r="I3223" s="710"/>
      <c r="J3223" s="711"/>
    </row>
    <row r="3224" spans="8:10" x14ac:dyDescent="0.2">
      <c r="H3224" s="710"/>
      <c r="I3224" s="710"/>
      <c r="J3224" s="711"/>
    </row>
    <row r="3225" spans="8:10" x14ac:dyDescent="0.2">
      <c r="H3225" s="710"/>
      <c r="I3225" s="710"/>
      <c r="J3225" s="711"/>
    </row>
    <row r="3226" spans="8:10" x14ac:dyDescent="0.2">
      <c r="H3226" s="710"/>
      <c r="I3226" s="710"/>
      <c r="J3226" s="711"/>
    </row>
    <row r="3227" spans="8:10" x14ac:dyDescent="0.2">
      <c r="H3227" s="710"/>
      <c r="I3227" s="710"/>
      <c r="J3227" s="711"/>
    </row>
    <row r="3228" spans="8:10" x14ac:dyDescent="0.2">
      <c r="H3228" s="710"/>
      <c r="I3228" s="710"/>
      <c r="J3228" s="711"/>
    </row>
    <row r="3229" spans="8:10" x14ac:dyDescent="0.2">
      <c r="H3229" s="710"/>
      <c r="I3229" s="710"/>
      <c r="J3229" s="711"/>
    </row>
    <row r="3230" spans="8:10" x14ac:dyDescent="0.2">
      <c r="H3230" s="710"/>
      <c r="I3230" s="710"/>
      <c r="J3230" s="711"/>
    </row>
    <row r="3231" spans="8:10" x14ac:dyDescent="0.2">
      <c r="H3231" s="710"/>
      <c r="I3231" s="710"/>
      <c r="J3231" s="711"/>
    </row>
    <row r="3232" spans="8:10" x14ac:dyDescent="0.2">
      <c r="H3232" s="710"/>
      <c r="I3232" s="710"/>
      <c r="J3232" s="711"/>
    </row>
    <row r="3233" spans="8:10" x14ac:dyDescent="0.2">
      <c r="H3233" s="710"/>
      <c r="I3233" s="710"/>
      <c r="J3233" s="711"/>
    </row>
    <row r="3234" spans="8:10" x14ac:dyDescent="0.2">
      <c r="H3234" s="710"/>
      <c r="I3234" s="710"/>
      <c r="J3234" s="711"/>
    </row>
    <row r="3235" spans="8:10" x14ac:dyDescent="0.2">
      <c r="H3235" s="710"/>
      <c r="I3235" s="710"/>
      <c r="J3235" s="711"/>
    </row>
    <row r="3236" spans="8:10" x14ac:dyDescent="0.2">
      <c r="H3236" s="710"/>
      <c r="I3236" s="710"/>
      <c r="J3236" s="711"/>
    </row>
    <row r="3237" spans="8:10" x14ac:dyDescent="0.2">
      <c r="H3237" s="710"/>
      <c r="I3237" s="710"/>
      <c r="J3237" s="711"/>
    </row>
    <row r="3238" spans="8:10" x14ac:dyDescent="0.2">
      <c r="H3238" s="710"/>
      <c r="I3238" s="710"/>
      <c r="J3238" s="711"/>
    </row>
    <row r="3239" spans="8:10" x14ac:dyDescent="0.2">
      <c r="H3239" s="710"/>
      <c r="I3239" s="710"/>
      <c r="J3239" s="711"/>
    </row>
    <row r="3240" spans="8:10" x14ac:dyDescent="0.2">
      <c r="H3240" s="710"/>
      <c r="I3240" s="710"/>
      <c r="J3240" s="711"/>
    </row>
  </sheetData>
  <mergeCells count="6">
    <mergeCell ref="A78:B78"/>
    <mergeCell ref="A1:A4"/>
    <mergeCell ref="C1:G2"/>
    <mergeCell ref="J2:J3"/>
    <mergeCell ref="H2:H3"/>
    <mergeCell ref="D3:F3"/>
  </mergeCells>
  <phoneticPr fontId="3" type="noConversion"/>
  <pageMargins left="0.75" right="0.75" top="1" bottom="1" header="0.5" footer="0.5"/>
  <pageSetup paperSize="9" scale="49" orientation="portrait" r:id="rId1"/>
  <headerFooter alignWithMargins="0">
    <oddHeader>&amp;L&amp;"Times,Félkövér"&amp;14Rajka Község Önkormányzata&amp;C&amp;"Times,Félkövér"&amp;14Óvoda 
2015. év&amp;R&amp;"Times,Normál"&amp;12 6. számú melléklet
Adatok: e Ft-ban</oddHeader>
  </headerFooter>
  <rowBreaks count="1" manualBreakCount="1">
    <brk id="77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>
    <tabColor theme="4" tint="0.79998168889431442"/>
  </sheetPr>
  <dimension ref="A1:I53"/>
  <sheetViews>
    <sheetView tabSelected="1" view="pageLayout" topLeftCell="B1" zoomScaleNormal="100" workbookViewId="0">
      <selection activeCell="E8" sqref="E8"/>
    </sheetView>
  </sheetViews>
  <sheetFormatPr defaultRowHeight="12.75" x14ac:dyDescent="0.2"/>
  <cols>
    <col min="1" max="1" width="6.7109375" customWidth="1"/>
    <col min="2" max="2" width="70.42578125" customWidth="1"/>
    <col min="3" max="4" width="15.5703125" customWidth="1"/>
    <col min="5" max="5" width="18.7109375" customWidth="1"/>
    <col min="6" max="6" width="19.140625" customWidth="1"/>
    <col min="7" max="7" width="18" customWidth="1"/>
    <col min="8" max="8" width="13.7109375" customWidth="1"/>
    <col min="9" max="9" width="10" bestFit="1" customWidth="1"/>
  </cols>
  <sheetData>
    <row r="1" spans="1:8" ht="15" customHeight="1" x14ac:dyDescent="0.25">
      <c r="A1" s="1041" t="s">
        <v>200</v>
      </c>
      <c r="B1" s="1044" t="s">
        <v>179</v>
      </c>
      <c r="C1" s="1049" t="s">
        <v>470</v>
      </c>
      <c r="D1" s="1050"/>
      <c r="E1" s="1050"/>
      <c r="F1" s="1050"/>
      <c r="G1" s="1051"/>
      <c r="H1" s="192" t="s">
        <v>13</v>
      </c>
    </row>
    <row r="2" spans="1:8" ht="13.5" customHeight="1" x14ac:dyDescent="0.2">
      <c r="A2" s="1042"/>
      <c r="B2" s="1045"/>
      <c r="C2" s="1052"/>
      <c r="D2" s="1053"/>
      <c r="E2" s="1053"/>
      <c r="F2" s="1053"/>
      <c r="G2" s="1054"/>
      <c r="H2" s="205" t="s">
        <v>55</v>
      </c>
    </row>
    <row r="3" spans="1:8" ht="17.25" customHeight="1" x14ac:dyDescent="0.25">
      <c r="A3" s="1042"/>
      <c r="B3" s="1045"/>
      <c r="C3" s="1047" t="s">
        <v>16</v>
      </c>
      <c r="D3" s="1013" t="s">
        <v>603</v>
      </c>
      <c r="E3" s="1014"/>
      <c r="F3" s="1015"/>
      <c r="G3" s="1055" t="s">
        <v>613</v>
      </c>
      <c r="H3" s="205" t="s">
        <v>56</v>
      </c>
    </row>
    <row r="4" spans="1:8" ht="18.75" customHeight="1" x14ac:dyDescent="0.25">
      <c r="A4" s="1043"/>
      <c r="B4" s="1046"/>
      <c r="C4" s="1048"/>
      <c r="D4" s="792" t="s">
        <v>809</v>
      </c>
      <c r="E4" s="602" t="s">
        <v>859</v>
      </c>
      <c r="F4" s="583" t="s">
        <v>641</v>
      </c>
      <c r="G4" s="1056"/>
      <c r="H4" s="206" t="s">
        <v>57</v>
      </c>
    </row>
    <row r="5" spans="1:8" ht="24.95" customHeight="1" x14ac:dyDescent="0.3">
      <c r="A5" s="369"/>
      <c r="B5" s="370" t="s">
        <v>360</v>
      </c>
      <c r="C5" s="371"/>
      <c r="D5" s="371"/>
      <c r="E5" s="372">
        <v>890</v>
      </c>
      <c r="F5" s="371"/>
      <c r="G5" s="587">
        <f>SUM(C5:F5)</f>
        <v>890</v>
      </c>
      <c r="H5" s="373"/>
    </row>
    <row r="6" spans="1:8" ht="24.95" customHeight="1" x14ac:dyDescent="0.3">
      <c r="A6" s="369"/>
      <c r="B6" s="33"/>
      <c r="C6" s="371"/>
      <c r="D6" s="371"/>
      <c r="E6" s="372"/>
      <c r="F6" s="371"/>
      <c r="G6" s="587">
        <f t="shared" ref="G6" si="0">SUM(C6:F6)</f>
        <v>0</v>
      </c>
      <c r="H6" s="373"/>
    </row>
    <row r="7" spans="1:8" ht="24.95" customHeight="1" x14ac:dyDescent="0.3">
      <c r="A7" s="375" t="s">
        <v>151</v>
      </c>
      <c r="B7" s="376" t="s">
        <v>155</v>
      </c>
      <c r="C7" s="377">
        <f>SUM(C5:C6)</f>
        <v>0</v>
      </c>
      <c r="D7" s="377"/>
      <c r="E7" s="378">
        <f>SUM(E5:E6)</f>
        <v>890</v>
      </c>
      <c r="F7" s="377">
        <f>SUM(F5:F6)</f>
        <v>0</v>
      </c>
      <c r="G7" s="374">
        <f>SUM(G5:G6)</f>
        <v>890</v>
      </c>
      <c r="H7" s="378">
        <f>SUM(H5:H6)</f>
        <v>0</v>
      </c>
    </row>
    <row r="8" spans="1:8" ht="24.95" customHeight="1" x14ac:dyDescent="0.3">
      <c r="A8" s="369"/>
      <c r="B8" s="639" t="s">
        <v>670</v>
      </c>
      <c r="C8" s="640">
        <v>7000</v>
      </c>
      <c r="D8" s="640">
        <v>-4289</v>
      </c>
      <c r="E8" s="640"/>
      <c r="F8" s="237"/>
      <c r="G8" s="587">
        <f>SUM(C8:F8)</f>
        <v>2711</v>
      </c>
      <c r="H8" s="373"/>
    </row>
    <row r="9" spans="1:8" ht="24.95" customHeight="1" x14ac:dyDescent="0.3">
      <c r="A9" s="369"/>
      <c r="B9" s="639" t="s">
        <v>671</v>
      </c>
      <c r="C9" s="640"/>
      <c r="D9" s="640">
        <v>118620</v>
      </c>
      <c r="E9" s="641"/>
      <c r="F9" s="237"/>
      <c r="G9" s="587">
        <f t="shared" ref="G9:G28" si="1">SUM(C9:F9)</f>
        <v>118620</v>
      </c>
      <c r="H9" s="373"/>
    </row>
    <row r="10" spans="1:8" ht="24.95" customHeight="1" x14ac:dyDescent="0.3">
      <c r="A10" s="369"/>
      <c r="B10" s="639" t="s">
        <v>672</v>
      </c>
      <c r="C10" s="640">
        <v>360</v>
      </c>
      <c r="D10" s="640"/>
      <c r="E10" s="640"/>
      <c r="F10" s="237"/>
      <c r="G10" s="587">
        <f t="shared" si="1"/>
        <v>360</v>
      </c>
      <c r="H10" s="373"/>
    </row>
    <row r="11" spans="1:8" ht="24.95" customHeight="1" x14ac:dyDescent="0.3">
      <c r="A11" s="369"/>
      <c r="B11" s="639" t="s">
        <v>673</v>
      </c>
      <c r="C11" s="640">
        <v>760</v>
      </c>
      <c r="D11" s="640"/>
      <c r="E11" s="640"/>
      <c r="F11" s="237"/>
      <c r="G11" s="587">
        <f t="shared" si="1"/>
        <v>760</v>
      </c>
      <c r="H11" s="373"/>
    </row>
    <row r="12" spans="1:8" ht="33" customHeight="1" x14ac:dyDescent="0.3">
      <c r="A12" s="369"/>
      <c r="B12" s="34" t="s">
        <v>674</v>
      </c>
      <c r="C12" s="640">
        <v>5000</v>
      </c>
      <c r="D12" s="640"/>
      <c r="E12" s="640"/>
      <c r="F12" s="237"/>
      <c r="G12" s="587">
        <f t="shared" si="1"/>
        <v>5000</v>
      </c>
      <c r="H12" s="373"/>
    </row>
    <row r="13" spans="1:8" ht="33.75" customHeight="1" x14ac:dyDescent="0.3">
      <c r="A13" s="369"/>
      <c r="B13" s="370" t="s">
        <v>675</v>
      </c>
      <c r="C13" s="640">
        <v>12700</v>
      </c>
      <c r="D13" s="640"/>
      <c r="E13" s="640"/>
      <c r="F13" s="371"/>
      <c r="G13" s="587">
        <f t="shared" si="1"/>
        <v>12700</v>
      </c>
      <c r="H13" s="373"/>
    </row>
    <row r="14" spans="1:8" ht="24.95" customHeight="1" x14ac:dyDescent="0.3">
      <c r="A14" s="369"/>
      <c r="B14" s="34" t="s">
        <v>676</v>
      </c>
      <c r="C14" s="640">
        <v>242000</v>
      </c>
      <c r="D14" s="640"/>
      <c r="E14" s="640"/>
      <c r="F14" s="371"/>
      <c r="G14" s="587">
        <f t="shared" si="1"/>
        <v>242000</v>
      </c>
      <c r="H14" s="373"/>
    </row>
    <row r="15" spans="1:8" ht="24.95" customHeight="1" x14ac:dyDescent="0.3">
      <c r="A15" s="369"/>
      <c r="B15" s="34" t="s">
        <v>677</v>
      </c>
      <c r="C15" s="640">
        <v>30480</v>
      </c>
      <c r="D15" s="640"/>
      <c r="E15" s="640"/>
      <c r="F15" s="237"/>
      <c r="G15" s="587">
        <f t="shared" si="1"/>
        <v>30480</v>
      </c>
      <c r="H15" s="373"/>
    </row>
    <row r="16" spans="1:8" ht="24.95" customHeight="1" x14ac:dyDescent="0.3">
      <c r="A16" s="369"/>
      <c r="B16" s="34" t="s">
        <v>678</v>
      </c>
      <c r="C16" s="640">
        <v>14240</v>
      </c>
      <c r="D16" s="640"/>
      <c r="E16" s="640"/>
      <c r="F16" s="237"/>
      <c r="G16" s="587">
        <f t="shared" si="1"/>
        <v>14240</v>
      </c>
      <c r="H16" s="373"/>
    </row>
    <row r="17" spans="1:9" ht="24.95" customHeight="1" x14ac:dyDescent="0.3">
      <c r="A17" s="379"/>
      <c r="B17" s="34" t="s">
        <v>679</v>
      </c>
      <c r="C17" s="640">
        <v>25400</v>
      </c>
      <c r="D17" s="640"/>
      <c r="E17" s="640"/>
      <c r="F17" s="371"/>
      <c r="G17" s="587">
        <f t="shared" si="1"/>
        <v>25400</v>
      </c>
      <c r="H17" s="373"/>
    </row>
    <row r="18" spans="1:9" ht="24.95" customHeight="1" x14ac:dyDescent="0.3">
      <c r="A18" s="369" t="s">
        <v>535</v>
      </c>
      <c r="B18" s="34" t="s">
        <v>680</v>
      </c>
      <c r="C18" s="640"/>
      <c r="D18" s="640">
        <v>4215</v>
      </c>
      <c r="E18" s="641"/>
      <c r="F18" s="237"/>
      <c r="G18" s="587">
        <f t="shared" si="1"/>
        <v>4215</v>
      </c>
      <c r="H18" s="373"/>
      <c r="I18" s="499"/>
    </row>
    <row r="19" spans="1:9" ht="24.95" customHeight="1" x14ac:dyDescent="0.3">
      <c r="A19" s="369"/>
      <c r="B19" s="34" t="s">
        <v>681</v>
      </c>
      <c r="C19" s="640"/>
      <c r="D19" s="640"/>
      <c r="E19" s="640"/>
      <c r="F19" s="371"/>
      <c r="G19" s="587">
        <f t="shared" si="1"/>
        <v>0</v>
      </c>
      <c r="H19" s="373"/>
    </row>
    <row r="20" spans="1:9" ht="24.95" customHeight="1" x14ac:dyDescent="0.3">
      <c r="A20" s="369"/>
      <c r="B20" s="644" t="s">
        <v>689</v>
      </c>
      <c r="C20" s="640"/>
      <c r="D20" s="640">
        <v>6500</v>
      </c>
      <c r="E20" s="640"/>
      <c r="F20" s="371"/>
      <c r="G20" s="587">
        <f t="shared" si="1"/>
        <v>6500</v>
      </c>
      <c r="H20" s="373"/>
    </row>
    <row r="21" spans="1:9" ht="24.95" customHeight="1" x14ac:dyDescent="0.3">
      <c r="A21" s="369"/>
      <c r="B21" s="644" t="s">
        <v>686</v>
      </c>
      <c r="C21" s="640"/>
      <c r="D21" s="640">
        <v>1500</v>
      </c>
      <c r="E21" s="640"/>
      <c r="F21" s="371"/>
      <c r="G21" s="587">
        <f t="shared" si="1"/>
        <v>1500</v>
      </c>
      <c r="H21" s="373"/>
    </row>
    <row r="22" spans="1:9" ht="24.95" customHeight="1" x14ac:dyDescent="0.3">
      <c r="A22" s="369"/>
      <c r="B22" s="644" t="s">
        <v>687</v>
      </c>
      <c r="C22" s="640"/>
      <c r="D22" s="640"/>
      <c r="E22" s="640"/>
      <c r="F22" s="371"/>
      <c r="G22" s="587">
        <f t="shared" si="1"/>
        <v>0</v>
      </c>
      <c r="H22" s="373"/>
    </row>
    <row r="23" spans="1:9" ht="24.95" customHeight="1" x14ac:dyDescent="0.3">
      <c r="A23" s="369"/>
      <c r="B23" s="644" t="s">
        <v>688</v>
      </c>
      <c r="C23" s="640"/>
      <c r="D23" s="640"/>
      <c r="E23" s="640"/>
      <c r="F23" s="371"/>
      <c r="G23" s="587">
        <f t="shared" si="1"/>
        <v>0</v>
      </c>
      <c r="H23" s="373"/>
    </row>
    <row r="24" spans="1:9" ht="24.95" customHeight="1" x14ac:dyDescent="0.3">
      <c r="A24" s="369"/>
      <c r="B24" s="644" t="s">
        <v>817</v>
      </c>
      <c r="C24" s="371"/>
      <c r="D24" s="371"/>
      <c r="E24" s="372">
        <v>2503</v>
      </c>
      <c r="F24" s="371"/>
      <c r="G24" s="587">
        <f t="shared" si="1"/>
        <v>2503</v>
      </c>
      <c r="H24" s="373"/>
    </row>
    <row r="25" spans="1:9" ht="24.95" customHeight="1" x14ac:dyDescent="0.3">
      <c r="A25" s="375" t="s">
        <v>152</v>
      </c>
      <c r="B25" s="381" t="s">
        <v>156</v>
      </c>
      <c r="C25" s="722">
        <f>SUM(C8:C24)</f>
        <v>337940</v>
      </c>
      <c r="D25" s="722">
        <f>SUM(D8:D24)</f>
        <v>126546</v>
      </c>
      <c r="E25" s="378">
        <f>SUM(E8:E24)</f>
        <v>2503</v>
      </c>
      <c r="F25" s="497">
        <f>SUM(F8:F24)</f>
        <v>0</v>
      </c>
      <c r="G25" s="374">
        <f>SUM(G8:G24)</f>
        <v>466989</v>
      </c>
      <c r="H25" s="378"/>
      <c r="I25" s="500"/>
    </row>
    <row r="26" spans="1:9" ht="24.95" customHeight="1" x14ac:dyDescent="0.3">
      <c r="A26" s="369"/>
      <c r="B26" s="642" t="s">
        <v>682</v>
      </c>
      <c r="C26" s="640">
        <v>1202</v>
      </c>
      <c r="D26" s="640"/>
      <c r="E26" s="640"/>
      <c r="F26" s="237"/>
      <c r="G26" s="587">
        <f t="shared" si="1"/>
        <v>1202</v>
      </c>
      <c r="H26" s="373"/>
    </row>
    <row r="27" spans="1:9" ht="24.95" customHeight="1" x14ac:dyDescent="0.3">
      <c r="A27" s="379"/>
      <c r="B27" s="2" t="s">
        <v>683</v>
      </c>
      <c r="C27" s="640"/>
      <c r="D27" s="640"/>
      <c r="E27" s="640">
        <v>205</v>
      </c>
      <c r="F27" s="371"/>
      <c r="G27" s="587">
        <f t="shared" si="1"/>
        <v>205</v>
      </c>
      <c r="H27" s="373"/>
    </row>
    <row r="28" spans="1:9" ht="24.95" customHeight="1" x14ac:dyDescent="0.3">
      <c r="A28" s="379"/>
      <c r="B28" s="370" t="s">
        <v>825</v>
      </c>
      <c r="C28" s="371"/>
      <c r="D28" s="371"/>
      <c r="E28" s="507"/>
      <c r="F28" s="509"/>
      <c r="G28" s="587">
        <f t="shared" si="1"/>
        <v>0</v>
      </c>
      <c r="H28" s="373"/>
    </row>
    <row r="29" spans="1:9" ht="24.95" customHeight="1" x14ac:dyDescent="0.3">
      <c r="A29" s="375" t="s">
        <v>153</v>
      </c>
      <c r="B29" s="381" t="s">
        <v>157</v>
      </c>
      <c r="C29" s="377">
        <f>SUM(C26:C28)</f>
        <v>1202</v>
      </c>
      <c r="D29" s="722">
        <f>SUM(D26:D28)</f>
        <v>0</v>
      </c>
      <c r="E29" s="378">
        <f>SUM(E26:E28)</f>
        <v>205</v>
      </c>
      <c r="F29" s="377">
        <f>SUM(F26:F28)</f>
        <v>0</v>
      </c>
      <c r="G29" s="374">
        <f>SUM(G26:G28)</f>
        <v>1407</v>
      </c>
      <c r="H29" s="378"/>
    </row>
    <row r="30" spans="1:9" ht="24.95" customHeight="1" x14ac:dyDescent="0.3">
      <c r="A30" s="382"/>
      <c r="B30" s="2" t="s">
        <v>684</v>
      </c>
      <c r="C30" s="640">
        <v>3081</v>
      </c>
      <c r="D30" s="640">
        <v>253</v>
      </c>
      <c r="E30" s="641"/>
      <c r="F30" s="507"/>
      <c r="G30" s="587">
        <f t="shared" ref="G30:G31" si="2">SUM(C30:F30)</f>
        <v>3334</v>
      </c>
      <c r="H30" s="383"/>
    </row>
    <row r="31" spans="1:9" ht="24.95" customHeight="1" x14ac:dyDescent="0.3">
      <c r="A31" s="382"/>
      <c r="B31" s="370" t="s">
        <v>794</v>
      </c>
      <c r="C31" s="371"/>
      <c r="D31" s="371"/>
      <c r="E31" s="833">
        <v>400</v>
      </c>
      <c r="F31" s="508"/>
      <c r="G31" s="587">
        <f t="shared" si="2"/>
        <v>400</v>
      </c>
      <c r="H31" s="383"/>
    </row>
    <row r="32" spans="1:9" ht="24.95" customHeight="1" x14ac:dyDescent="0.3">
      <c r="A32" s="375" t="s">
        <v>154</v>
      </c>
      <c r="B32" s="384" t="s">
        <v>162</v>
      </c>
      <c r="C32" s="374">
        <f>SUM(C30:C31)</f>
        <v>3081</v>
      </c>
      <c r="D32" s="374">
        <f>SUM(D30:D31)</f>
        <v>253</v>
      </c>
      <c r="E32" s="378">
        <f>SUM(E30:E31)</f>
        <v>400</v>
      </c>
      <c r="F32" s="377">
        <f>SUM(F30:F31)</f>
        <v>0</v>
      </c>
      <c r="G32" s="374">
        <f>SUM(G30:G31)</f>
        <v>3734</v>
      </c>
      <c r="H32" s="377"/>
    </row>
    <row r="33" spans="1:9" ht="24.95" customHeight="1" x14ac:dyDescent="0.3">
      <c r="A33" s="379"/>
      <c r="B33" s="380"/>
      <c r="C33" s="371"/>
      <c r="D33" s="371"/>
      <c r="E33" s="372"/>
      <c r="F33" s="371"/>
      <c r="G33" s="587">
        <f t="shared" ref="G33" si="3">SUM(D33:F33)</f>
        <v>0</v>
      </c>
      <c r="H33" s="373"/>
    </row>
    <row r="34" spans="1:9" ht="24.95" customHeight="1" x14ac:dyDescent="0.25">
      <c r="A34" s="375" t="s">
        <v>158</v>
      </c>
      <c r="B34" s="384" t="s">
        <v>159</v>
      </c>
      <c r="C34" s="378">
        <f>SUM(C33:C33)</f>
        <v>0</v>
      </c>
      <c r="D34" s="378">
        <f>SUM(D33:D33)</f>
        <v>0</v>
      </c>
      <c r="E34" s="378">
        <f>SUM(E33:E33)</f>
        <v>0</v>
      </c>
      <c r="F34" s="378">
        <f>SUM(F33:F33)</f>
        <v>0</v>
      </c>
      <c r="G34" s="378">
        <f>SUM(G33:G33)</f>
        <v>0</v>
      </c>
      <c r="H34" s="378"/>
    </row>
    <row r="35" spans="1:9" ht="24.95" customHeight="1" x14ac:dyDescent="0.25">
      <c r="A35" s="375" t="s">
        <v>160</v>
      </c>
      <c r="B35" s="384" t="s">
        <v>161</v>
      </c>
      <c r="C35" s="385"/>
      <c r="D35" s="385"/>
      <c r="E35" s="378"/>
      <c r="F35" s="385"/>
      <c r="G35" s="378"/>
      <c r="H35" s="378"/>
    </row>
    <row r="36" spans="1:9" ht="24.95" customHeight="1" x14ac:dyDescent="0.3">
      <c r="A36" s="386" t="s">
        <v>163</v>
      </c>
      <c r="B36" s="387" t="s">
        <v>164</v>
      </c>
      <c r="C36" s="388">
        <f>SUM(C34,C32,C29,C25,C7,C35)</f>
        <v>342223</v>
      </c>
      <c r="D36" s="388">
        <f>SUM(D34,D32,D29,D25,D7,D35)</f>
        <v>126799</v>
      </c>
      <c r="E36" s="388">
        <f>SUM(E34,E32,E29,E25,E7,E35)</f>
        <v>3998</v>
      </c>
      <c r="F36" s="388">
        <f>SUM(F34,F32,F29,F25,F7,F35)</f>
        <v>0</v>
      </c>
      <c r="G36" s="388">
        <f>SUM(G7,G25,G29,G32)</f>
        <v>473020</v>
      </c>
      <c r="H36" s="389"/>
    </row>
    <row r="37" spans="1:9" ht="24.95" customHeight="1" x14ac:dyDescent="0.3">
      <c r="A37" s="379"/>
      <c r="B37" s="33" t="s">
        <v>685</v>
      </c>
      <c r="C37" s="643">
        <v>2672</v>
      </c>
      <c r="D37" s="643"/>
      <c r="E37" s="643"/>
      <c r="F37" s="371"/>
      <c r="G37" s="587">
        <f t="shared" ref="G37:G38" si="4">SUM(C37:F37)</f>
        <v>2672</v>
      </c>
      <c r="H37" s="373"/>
    </row>
    <row r="38" spans="1:9" ht="24.95" customHeight="1" x14ac:dyDescent="0.3">
      <c r="A38" s="379"/>
      <c r="B38" s="370" t="s">
        <v>815</v>
      </c>
      <c r="C38" s="371"/>
      <c r="D38" s="371"/>
      <c r="E38" s="825">
        <v>3500</v>
      </c>
      <c r="F38" s="371"/>
      <c r="G38" s="587">
        <f t="shared" si="4"/>
        <v>3500</v>
      </c>
      <c r="H38" s="373"/>
    </row>
    <row r="39" spans="1:9" ht="24.95" customHeight="1" x14ac:dyDescent="0.25">
      <c r="A39" s="375" t="s">
        <v>165</v>
      </c>
      <c r="B39" s="381" t="s">
        <v>166</v>
      </c>
      <c r="C39" s="498">
        <f>SUM(C37:C38)</f>
        <v>2672</v>
      </c>
      <c r="D39" s="498">
        <f>SUM(D37:D38)</f>
        <v>0</v>
      </c>
      <c r="E39" s="826">
        <f>SUM(E37:E38)</f>
        <v>3500</v>
      </c>
      <c r="F39" s="498">
        <f>SUM(F37:F38)</f>
        <v>0</v>
      </c>
      <c r="G39" s="82">
        <f>SUM(G37:G38)</f>
        <v>6172</v>
      </c>
      <c r="H39" s="83">
        <f>SUM(H37:H37)</f>
        <v>0</v>
      </c>
    </row>
    <row r="40" spans="1:9" ht="24.95" customHeight="1" x14ac:dyDescent="0.25">
      <c r="A40" s="375" t="s">
        <v>167</v>
      </c>
      <c r="B40" s="381" t="s">
        <v>168</v>
      </c>
      <c r="C40" s="385"/>
      <c r="D40" s="385"/>
      <c r="E40" s="83"/>
      <c r="F40" s="385"/>
      <c r="G40" s="83"/>
      <c r="H40" s="378"/>
    </row>
    <row r="41" spans="1:9" ht="24.95" customHeight="1" x14ac:dyDescent="0.3">
      <c r="A41" s="386" t="s">
        <v>169</v>
      </c>
      <c r="B41" s="390" t="s">
        <v>170</v>
      </c>
      <c r="C41" s="388">
        <f t="shared" ref="C41:H41" si="5">SUM(C39,C40)</f>
        <v>2672</v>
      </c>
      <c r="D41" s="388">
        <f t="shared" si="5"/>
        <v>0</v>
      </c>
      <c r="E41" s="388">
        <f t="shared" si="5"/>
        <v>3500</v>
      </c>
      <c r="F41" s="388">
        <f t="shared" si="5"/>
        <v>0</v>
      </c>
      <c r="G41" s="388">
        <f t="shared" si="5"/>
        <v>6172</v>
      </c>
      <c r="H41" s="389">
        <f t="shared" si="5"/>
        <v>0</v>
      </c>
    </row>
    <row r="42" spans="1:9" ht="37.5" customHeight="1" x14ac:dyDescent="0.3">
      <c r="A42" s="375" t="s">
        <v>171</v>
      </c>
      <c r="B42" s="381" t="s">
        <v>175</v>
      </c>
      <c r="C42" s="391"/>
      <c r="D42" s="391"/>
      <c r="E42" s="378"/>
      <c r="F42" s="391"/>
      <c r="G42" s="374">
        <f>SUM(C42:F42)</f>
        <v>0</v>
      </c>
      <c r="H42" s="378"/>
      <c r="I42" s="42"/>
    </row>
    <row r="43" spans="1:9" ht="24.95" customHeight="1" x14ac:dyDescent="0.3">
      <c r="A43" s="375" t="s">
        <v>172</v>
      </c>
      <c r="B43" s="381" t="s">
        <v>174</v>
      </c>
      <c r="C43" s="391"/>
      <c r="D43" s="391"/>
      <c r="E43" s="378"/>
      <c r="F43" s="391"/>
      <c r="G43" s="587">
        <f t="shared" ref="G43:G44" si="6">SUM(C43:F43)</f>
        <v>0</v>
      </c>
      <c r="H43" s="378"/>
      <c r="I43" s="42"/>
    </row>
    <row r="44" spans="1:9" ht="24.95" customHeight="1" x14ac:dyDescent="0.3">
      <c r="A44" s="379"/>
      <c r="B44" s="392"/>
      <c r="C44" s="371"/>
      <c r="D44" s="371"/>
      <c r="E44" s="372"/>
      <c r="F44" s="371"/>
      <c r="G44" s="587">
        <f t="shared" si="6"/>
        <v>0</v>
      </c>
      <c r="H44" s="373"/>
      <c r="I44" s="42"/>
    </row>
    <row r="45" spans="1:9" ht="27.75" customHeight="1" x14ac:dyDescent="0.25">
      <c r="A45" s="375" t="s">
        <v>173</v>
      </c>
      <c r="B45" s="381" t="s">
        <v>176</v>
      </c>
      <c r="C45" s="377">
        <f>SUM(C44:C44)</f>
        <v>0</v>
      </c>
      <c r="D45" s="377"/>
      <c r="E45" s="378">
        <f>SUM(E44:E44)</f>
        <v>0</v>
      </c>
      <c r="F45" s="377">
        <f>SUM(F44:F44)</f>
        <v>0</v>
      </c>
      <c r="G45" s="378">
        <f>SUM(G44:G44)</f>
        <v>0</v>
      </c>
      <c r="H45" s="378">
        <f>SUM(H44:H44)</f>
        <v>0</v>
      </c>
      <c r="I45" s="42"/>
    </row>
    <row r="46" spans="1:9" ht="18.75" x14ac:dyDescent="0.3">
      <c r="A46" s="386" t="s">
        <v>177</v>
      </c>
      <c r="B46" s="390" t="s">
        <v>178</v>
      </c>
      <c r="C46" s="388">
        <f>SUM(C42:C43,C45)</f>
        <v>0</v>
      </c>
      <c r="D46" s="388"/>
      <c r="E46" s="388">
        <f>SUM(E42:E43,E45)</f>
        <v>0</v>
      </c>
      <c r="F46" s="388">
        <f>SUM(F42:F43,F45)</f>
        <v>0</v>
      </c>
      <c r="G46" s="388">
        <f>SUM(G42:G43,G45)</f>
        <v>0</v>
      </c>
      <c r="H46" s="389">
        <f>SUM(H42:H43,H45)</f>
        <v>0</v>
      </c>
      <c r="I46" s="42"/>
    </row>
    <row r="47" spans="1:9" ht="18.75" x14ac:dyDescent="0.2">
      <c r="A47" s="393"/>
      <c r="B47" s="323" t="s">
        <v>179</v>
      </c>
      <c r="C47" s="324">
        <f>SUM(C46,C41,C36)</f>
        <v>344895</v>
      </c>
      <c r="D47" s="324"/>
      <c r="E47" s="324">
        <f>SUM(E46,E41,E36)</f>
        <v>7498</v>
      </c>
      <c r="F47" s="324">
        <f>SUM(F46,F41,F36)</f>
        <v>0</v>
      </c>
      <c r="G47" s="324">
        <f>SUM(G46,G41,G36)</f>
        <v>479192</v>
      </c>
      <c r="H47" s="325">
        <f>SUM(H46,H41,H36)</f>
        <v>0</v>
      </c>
    </row>
    <row r="48" spans="1:9" x14ac:dyDescent="0.2">
      <c r="H48" s="27"/>
    </row>
    <row r="49" spans="8:8" x14ac:dyDescent="0.2">
      <c r="H49" s="26"/>
    </row>
    <row r="50" spans="8:8" x14ac:dyDescent="0.2">
      <c r="H50" s="24"/>
    </row>
    <row r="51" spans="8:8" x14ac:dyDescent="0.2">
      <c r="H51" s="24"/>
    </row>
    <row r="52" spans="8:8" x14ac:dyDescent="0.2">
      <c r="H52" s="24"/>
    </row>
    <row r="53" spans="8:8" x14ac:dyDescent="0.2">
      <c r="H53" s="24"/>
    </row>
  </sheetData>
  <mergeCells count="6">
    <mergeCell ref="A1:A4"/>
    <mergeCell ref="B1:B4"/>
    <mergeCell ref="C3:C4"/>
    <mergeCell ref="C1:G2"/>
    <mergeCell ref="G3:G4"/>
    <mergeCell ref="D3:F3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51" orientation="portrait" r:id="rId1"/>
  <headerFooter alignWithMargins="0">
    <oddHeader>&amp;L&amp;"Times,Félkövér"&amp;14Rajka Község Önkormányzata
7. számú meklléklet &amp;C&amp;"Times,Félkövér"&amp;14FELHALMOZÁSI KIADÁSOK
2015. terv&amp;R7. számú melléklet
Adatok: e Ft-ban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>
    <tabColor theme="4" tint="0.79998168889431442"/>
  </sheetPr>
  <dimension ref="A1:J39"/>
  <sheetViews>
    <sheetView view="pageLayout" zoomScaleNormal="100" workbookViewId="0">
      <selection activeCell="E8" sqref="E8"/>
    </sheetView>
  </sheetViews>
  <sheetFormatPr defaultRowHeight="12.75" x14ac:dyDescent="0.2"/>
  <cols>
    <col min="1" max="1" width="7.42578125" customWidth="1"/>
    <col min="2" max="2" width="50.5703125" customWidth="1"/>
    <col min="3" max="4" width="13.85546875" customWidth="1"/>
    <col min="5" max="5" width="18.140625" customWidth="1"/>
    <col min="6" max="6" width="16.42578125" customWidth="1"/>
    <col min="7" max="7" width="18.85546875" customWidth="1"/>
    <col min="8" max="9" width="14.5703125" customWidth="1"/>
    <col min="10" max="10" width="10" bestFit="1" customWidth="1"/>
  </cols>
  <sheetData>
    <row r="1" spans="1:9" ht="18.75" customHeight="1" x14ac:dyDescent="0.3">
      <c r="A1" s="1057" t="s">
        <v>200</v>
      </c>
      <c r="B1" s="202"/>
      <c r="C1" s="1062" t="s">
        <v>467</v>
      </c>
      <c r="D1" s="1063"/>
      <c r="E1" s="1063"/>
      <c r="F1" s="1063"/>
      <c r="G1" s="1064"/>
      <c r="H1" s="194" t="s">
        <v>13</v>
      </c>
      <c r="I1" s="194" t="s">
        <v>13</v>
      </c>
    </row>
    <row r="2" spans="1:9" ht="18.75" x14ac:dyDescent="0.3">
      <c r="A2" s="1058"/>
      <c r="B2" s="203" t="s">
        <v>339</v>
      </c>
      <c r="C2" s="1060" t="s">
        <v>16</v>
      </c>
      <c r="D2" s="1013" t="s">
        <v>603</v>
      </c>
      <c r="E2" s="1014"/>
      <c r="F2" s="1015"/>
      <c r="G2" s="195" t="s">
        <v>605</v>
      </c>
      <c r="H2" s="196" t="s">
        <v>728</v>
      </c>
      <c r="I2" s="196" t="s">
        <v>53</v>
      </c>
    </row>
    <row r="3" spans="1:9" ht="18.75" x14ac:dyDescent="0.3">
      <c r="A3" s="1059"/>
      <c r="B3" s="204"/>
      <c r="C3" s="1061"/>
      <c r="D3" s="579" t="s">
        <v>798</v>
      </c>
      <c r="E3" s="579" t="s">
        <v>859</v>
      </c>
      <c r="F3" s="579" t="s">
        <v>641</v>
      </c>
      <c r="G3" s="197" t="s">
        <v>611</v>
      </c>
      <c r="H3" s="196" t="s">
        <v>57</v>
      </c>
      <c r="I3" s="196" t="s">
        <v>57</v>
      </c>
    </row>
    <row r="4" spans="1:9" ht="15.75" x14ac:dyDescent="0.25">
      <c r="A4" s="89" t="s">
        <v>181</v>
      </c>
      <c r="B4" s="87" t="s">
        <v>182</v>
      </c>
      <c r="C4" s="77"/>
      <c r="D4" s="810">
        <v>534</v>
      </c>
      <c r="E4" s="88">
        <v>-457</v>
      </c>
      <c r="F4" s="77"/>
      <c r="G4" s="88">
        <f>SUM(D4:F4)</f>
        <v>77</v>
      </c>
      <c r="H4" s="76">
        <v>77</v>
      </c>
      <c r="I4" s="572"/>
    </row>
    <row r="5" spans="1:9" ht="15.75" x14ac:dyDescent="0.25">
      <c r="A5" s="15"/>
      <c r="B5" s="17" t="s">
        <v>704</v>
      </c>
      <c r="C5" s="238"/>
      <c r="D5" s="238"/>
      <c r="E5" s="646"/>
      <c r="F5" s="238"/>
      <c r="G5" s="394">
        <f>SUM(C5:F5)</f>
        <v>0</v>
      </c>
      <c r="H5" s="65"/>
      <c r="I5" s="65"/>
    </row>
    <row r="6" spans="1:9" ht="15.75" x14ac:dyDescent="0.25">
      <c r="A6" s="15"/>
      <c r="B6" s="17" t="s">
        <v>705</v>
      </c>
      <c r="C6" s="238">
        <v>534</v>
      </c>
      <c r="D6" s="647"/>
      <c r="E6" s="647"/>
      <c r="F6" s="238"/>
      <c r="G6" s="394">
        <f t="shared" ref="G6:G17" si="0">SUM(C6:F6)</f>
        <v>534</v>
      </c>
      <c r="H6" s="65">
        <v>534</v>
      </c>
      <c r="I6" s="65"/>
    </row>
    <row r="7" spans="1:9" ht="15.75" x14ac:dyDescent="0.25">
      <c r="A7" s="15"/>
      <c r="B7" s="17" t="s">
        <v>706</v>
      </c>
      <c r="C7" s="238">
        <v>267</v>
      </c>
      <c r="D7" s="647"/>
      <c r="E7" s="647"/>
      <c r="F7" s="238"/>
      <c r="G7" s="394">
        <f t="shared" si="0"/>
        <v>267</v>
      </c>
      <c r="H7" s="65">
        <v>267</v>
      </c>
      <c r="I7" s="65"/>
    </row>
    <row r="8" spans="1:9" ht="15.75" x14ac:dyDescent="0.25">
      <c r="A8" s="15"/>
      <c r="B8" s="17" t="s">
        <v>707</v>
      </c>
      <c r="C8" s="238">
        <v>53</v>
      </c>
      <c r="D8" s="647"/>
      <c r="E8" s="647"/>
      <c r="F8" s="238"/>
      <c r="G8" s="394">
        <f t="shared" si="0"/>
        <v>53</v>
      </c>
      <c r="H8" s="22">
        <v>53</v>
      </c>
      <c r="I8" s="22"/>
    </row>
    <row r="9" spans="1:9" ht="15.75" x14ac:dyDescent="0.25">
      <c r="A9" s="15"/>
      <c r="B9" s="17" t="s">
        <v>708</v>
      </c>
      <c r="C9" s="238">
        <v>27</v>
      </c>
      <c r="D9" s="647"/>
      <c r="E9" s="647"/>
      <c r="F9" s="238"/>
      <c r="G9" s="394">
        <f t="shared" si="0"/>
        <v>27</v>
      </c>
      <c r="H9" s="65">
        <v>27</v>
      </c>
      <c r="I9" s="65"/>
    </row>
    <row r="10" spans="1:9" ht="15.75" x14ac:dyDescent="0.25">
      <c r="A10" s="15"/>
      <c r="B10" s="17" t="s">
        <v>709</v>
      </c>
      <c r="C10" s="238">
        <v>267</v>
      </c>
      <c r="D10" s="647"/>
      <c r="E10" s="647"/>
      <c r="F10" s="238"/>
      <c r="G10" s="394">
        <f t="shared" si="0"/>
        <v>267</v>
      </c>
      <c r="H10" s="65">
        <v>267</v>
      </c>
      <c r="I10" s="65"/>
    </row>
    <row r="11" spans="1:9" ht="15.75" x14ac:dyDescent="0.25">
      <c r="A11" s="5"/>
      <c r="B11" s="17" t="s">
        <v>710</v>
      </c>
      <c r="C11" s="238">
        <v>347</v>
      </c>
      <c r="D11" s="647"/>
      <c r="E11" s="647"/>
      <c r="F11" s="238"/>
      <c r="G11" s="394">
        <f t="shared" si="0"/>
        <v>347</v>
      </c>
      <c r="H11" s="65">
        <v>347</v>
      </c>
      <c r="I11" s="65"/>
    </row>
    <row r="12" spans="1:9" ht="15.75" x14ac:dyDescent="0.25">
      <c r="A12" s="5"/>
      <c r="B12" s="17" t="s">
        <v>711</v>
      </c>
      <c r="C12" s="238">
        <v>300</v>
      </c>
      <c r="D12" s="647"/>
      <c r="E12" s="647"/>
      <c r="F12" s="238"/>
      <c r="G12" s="394">
        <f t="shared" si="0"/>
        <v>300</v>
      </c>
      <c r="H12" s="65">
        <v>300</v>
      </c>
      <c r="I12" s="65"/>
    </row>
    <row r="13" spans="1:9" ht="31.5" x14ac:dyDescent="0.25">
      <c r="A13" s="5"/>
      <c r="B13" s="648" t="s">
        <v>712</v>
      </c>
      <c r="C13" s="238">
        <v>1072</v>
      </c>
      <c r="D13" s="647"/>
      <c r="E13" s="646"/>
      <c r="F13" s="238"/>
      <c r="G13" s="394">
        <f t="shared" si="0"/>
        <v>1072</v>
      </c>
      <c r="H13" s="65">
        <v>1072</v>
      </c>
      <c r="I13" s="65"/>
    </row>
    <row r="14" spans="1:9" ht="31.5" x14ac:dyDescent="0.25">
      <c r="A14" s="5"/>
      <c r="B14" s="648" t="s">
        <v>713</v>
      </c>
      <c r="C14" s="238"/>
      <c r="D14" s="647">
        <v>139</v>
      </c>
      <c r="E14" s="646"/>
      <c r="F14" s="238"/>
      <c r="G14" s="394">
        <f t="shared" si="0"/>
        <v>139</v>
      </c>
      <c r="H14" s="65">
        <v>139</v>
      </c>
      <c r="I14" s="65"/>
    </row>
    <row r="15" spans="1:9" ht="15.75" x14ac:dyDescent="0.25">
      <c r="A15" s="5"/>
      <c r="B15" s="648" t="s">
        <v>714</v>
      </c>
      <c r="C15" s="238">
        <v>40</v>
      </c>
      <c r="D15" s="647">
        <v>80</v>
      </c>
      <c r="E15" s="646">
        <v>278</v>
      </c>
      <c r="F15" s="238"/>
      <c r="G15" s="394">
        <f t="shared" si="0"/>
        <v>398</v>
      </c>
      <c r="H15" s="65">
        <v>398</v>
      </c>
      <c r="I15" s="65"/>
    </row>
    <row r="16" spans="1:9" ht="15.75" x14ac:dyDescent="0.25">
      <c r="A16" s="5"/>
      <c r="B16" s="648" t="s">
        <v>715</v>
      </c>
      <c r="C16" s="238"/>
      <c r="D16" s="647"/>
      <c r="E16" s="646">
        <v>179</v>
      </c>
      <c r="F16" s="238"/>
      <c r="G16" s="394">
        <f t="shared" si="0"/>
        <v>179</v>
      </c>
      <c r="H16" s="65">
        <v>179</v>
      </c>
      <c r="I16" s="65"/>
    </row>
    <row r="17" spans="1:10" ht="15.75" x14ac:dyDescent="0.25">
      <c r="A17" s="5"/>
      <c r="B17" s="17"/>
      <c r="C17" s="238"/>
      <c r="D17" s="647"/>
      <c r="E17" s="91"/>
      <c r="F17" s="238"/>
      <c r="G17" s="394">
        <f t="shared" si="0"/>
        <v>0</v>
      </c>
      <c r="H17" s="65"/>
      <c r="I17" s="65"/>
    </row>
    <row r="18" spans="1:10" ht="18.75" x14ac:dyDescent="0.3">
      <c r="A18" s="90" t="s">
        <v>183</v>
      </c>
      <c r="B18" s="90" t="s">
        <v>184</v>
      </c>
      <c r="C18" s="75">
        <f t="shared" ref="C18:I18" si="1">SUM(C5:C17)</f>
        <v>2907</v>
      </c>
      <c r="D18" s="725">
        <f t="shared" si="1"/>
        <v>219</v>
      </c>
      <c r="E18" s="73">
        <f t="shared" si="1"/>
        <v>457</v>
      </c>
      <c r="F18" s="75">
        <f t="shared" si="1"/>
        <v>0</v>
      </c>
      <c r="G18" s="395">
        <f t="shared" si="1"/>
        <v>3583</v>
      </c>
      <c r="H18" s="73">
        <f t="shared" si="1"/>
        <v>3583</v>
      </c>
      <c r="I18" s="73">
        <f t="shared" si="1"/>
        <v>0</v>
      </c>
    </row>
    <row r="19" spans="1:10" ht="15.75" x14ac:dyDescent="0.25">
      <c r="A19" s="15"/>
      <c r="B19" s="16"/>
      <c r="C19" s="248"/>
      <c r="D19" s="248"/>
      <c r="E19" s="48"/>
      <c r="F19" s="248"/>
      <c r="G19" s="394">
        <f t="shared" ref="G19:G20" si="2">SUM(C19:F19)</f>
        <v>0</v>
      </c>
      <c r="H19" s="65"/>
      <c r="I19" s="65"/>
    </row>
    <row r="20" spans="1:10" ht="15.75" x14ac:dyDescent="0.25">
      <c r="A20" s="15"/>
      <c r="B20" s="16"/>
      <c r="C20" s="238"/>
      <c r="D20" s="238"/>
      <c r="E20" s="48"/>
      <c r="F20" s="238"/>
      <c r="G20" s="394">
        <f t="shared" si="2"/>
        <v>0</v>
      </c>
      <c r="H20" s="65"/>
      <c r="I20" s="65"/>
    </row>
    <row r="21" spans="1:10" ht="18.75" x14ac:dyDescent="0.3">
      <c r="A21" s="90" t="s">
        <v>185</v>
      </c>
      <c r="B21" s="90" t="s">
        <v>186</v>
      </c>
      <c r="C21" s="75">
        <f t="shared" ref="C21:I21" si="3">SUM(C19:C20)</f>
        <v>0</v>
      </c>
      <c r="D21" s="75">
        <f t="shared" si="3"/>
        <v>0</v>
      </c>
      <c r="E21" s="73">
        <f t="shared" si="3"/>
        <v>0</v>
      </c>
      <c r="F21" s="75">
        <f t="shared" si="3"/>
        <v>0</v>
      </c>
      <c r="G21" s="396">
        <f t="shared" si="3"/>
        <v>0</v>
      </c>
      <c r="H21" s="73">
        <f t="shared" si="3"/>
        <v>0</v>
      </c>
      <c r="I21" s="73">
        <f t="shared" si="3"/>
        <v>0</v>
      </c>
    </row>
    <row r="22" spans="1:10" ht="15.75" x14ac:dyDescent="0.25">
      <c r="A22" s="15"/>
      <c r="B22" s="16" t="s">
        <v>0</v>
      </c>
      <c r="C22" s="238">
        <v>6000</v>
      </c>
      <c r="D22" s="647"/>
      <c r="E22" s="649"/>
      <c r="F22" s="238"/>
      <c r="G22" s="394">
        <f t="shared" ref="G22:G36" si="4">SUM(C22:F22)</f>
        <v>6000</v>
      </c>
      <c r="H22" s="65"/>
      <c r="I22" s="65">
        <v>6000</v>
      </c>
    </row>
    <row r="23" spans="1:10" ht="15.75" x14ac:dyDescent="0.25">
      <c r="A23" s="18"/>
      <c r="B23" s="17" t="s">
        <v>716</v>
      </c>
      <c r="C23" s="238">
        <v>1500</v>
      </c>
      <c r="D23" s="647"/>
      <c r="E23" s="649"/>
      <c r="F23" s="238"/>
      <c r="G23" s="394">
        <f t="shared" si="4"/>
        <v>1500</v>
      </c>
      <c r="H23" s="65"/>
      <c r="I23" s="65">
        <v>1500</v>
      </c>
      <c r="J23" s="42"/>
    </row>
    <row r="24" spans="1:10" ht="15.75" x14ac:dyDescent="0.25">
      <c r="A24" s="15"/>
      <c r="B24" s="16" t="s">
        <v>1</v>
      </c>
      <c r="C24" s="238">
        <v>200</v>
      </c>
      <c r="D24" s="647"/>
      <c r="E24" s="649"/>
      <c r="F24" s="238"/>
      <c r="G24" s="394">
        <f t="shared" si="4"/>
        <v>200</v>
      </c>
      <c r="H24" s="65"/>
      <c r="I24" s="65">
        <v>200</v>
      </c>
      <c r="J24" s="42"/>
    </row>
    <row r="25" spans="1:10" ht="15.75" x14ac:dyDescent="0.25">
      <c r="A25" s="15"/>
      <c r="B25" s="16" t="s">
        <v>717</v>
      </c>
      <c r="C25" s="238">
        <v>200</v>
      </c>
      <c r="D25" s="647"/>
      <c r="E25" s="649"/>
      <c r="F25" s="238"/>
      <c r="G25" s="394">
        <f t="shared" si="4"/>
        <v>200</v>
      </c>
      <c r="H25" s="65"/>
      <c r="I25" s="65">
        <v>200</v>
      </c>
    </row>
    <row r="26" spans="1:10" ht="15.75" x14ac:dyDescent="0.25">
      <c r="A26" s="15"/>
      <c r="B26" s="16" t="s">
        <v>718</v>
      </c>
      <c r="C26" s="238">
        <v>500</v>
      </c>
      <c r="D26" s="647"/>
      <c r="E26" s="649"/>
      <c r="F26" s="238"/>
      <c r="G26" s="394">
        <f t="shared" si="4"/>
        <v>500</v>
      </c>
      <c r="H26" s="65"/>
      <c r="I26" s="65">
        <v>500</v>
      </c>
    </row>
    <row r="27" spans="1:10" ht="15.75" x14ac:dyDescent="0.25">
      <c r="A27" s="15"/>
      <c r="B27" s="16" t="s">
        <v>719</v>
      </c>
      <c r="C27" s="238">
        <v>350</v>
      </c>
      <c r="D27" s="647"/>
      <c r="E27" s="649"/>
      <c r="F27" s="238"/>
      <c r="G27" s="394">
        <f t="shared" si="4"/>
        <v>350</v>
      </c>
      <c r="H27" s="65"/>
      <c r="I27" s="65">
        <v>350</v>
      </c>
      <c r="J27" s="560"/>
    </row>
    <row r="28" spans="1:10" ht="15.75" x14ac:dyDescent="0.25">
      <c r="A28" s="15"/>
      <c r="B28" s="16"/>
      <c r="C28" s="238">
        <v>500</v>
      </c>
      <c r="D28" s="647">
        <v>-80</v>
      </c>
      <c r="E28" s="649"/>
      <c r="F28" s="238"/>
      <c r="G28" s="394">
        <f t="shared" si="4"/>
        <v>420</v>
      </c>
      <c r="H28" s="65"/>
      <c r="I28" s="65">
        <v>420</v>
      </c>
      <c r="J28" s="560"/>
    </row>
    <row r="29" spans="1:10" ht="15.75" x14ac:dyDescent="0.25">
      <c r="A29" s="15"/>
      <c r="B29" s="16" t="s">
        <v>721</v>
      </c>
      <c r="C29" s="238"/>
      <c r="D29" s="647">
        <v>90</v>
      </c>
      <c r="E29" s="649"/>
      <c r="F29" s="238"/>
      <c r="G29" s="394">
        <f t="shared" si="4"/>
        <v>90</v>
      </c>
      <c r="H29" s="65"/>
      <c r="I29" s="65">
        <v>90</v>
      </c>
      <c r="J29" s="560"/>
    </row>
    <row r="30" spans="1:10" ht="15.75" x14ac:dyDescent="0.25">
      <c r="A30" s="15"/>
      <c r="B30" s="16" t="s">
        <v>722</v>
      </c>
      <c r="C30" s="238"/>
      <c r="D30" s="647">
        <v>200</v>
      </c>
      <c r="E30" s="649"/>
      <c r="F30" s="238"/>
      <c r="G30" s="394">
        <f t="shared" si="4"/>
        <v>200</v>
      </c>
      <c r="H30" s="65"/>
      <c r="I30" s="65">
        <v>200</v>
      </c>
      <c r="J30" s="560"/>
    </row>
    <row r="31" spans="1:10" ht="15.75" x14ac:dyDescent="0.25">
      <c r="A31" s="15"/>
      <c r="B31" s="16" t="s">
        <v>826</v>
      </c>
      <c r="C31" s="238"/>
      <c r="D31" s="647"/>
      <c r="E31" s="649">
        <v>1800</v>
      </c>
      <c r="F31" s="238"/>
      <c r="G31" s="394">
        <f t="shared" si="4"/>
        <v>1800</v>
      </c>
      <c r="H31" s="65"/>
      <c r="I31" s="65">
        <v>1800</v>
      </c>
      <c r="J31" s="560"/>
    </row>
    <row r="32" spans="1:10" ht="15.75" x14ac:dyDescent="0.25">
      <c r="A32" s="15"/>
      <c r="B32" s="16" t="s">
        <v>720</v>
      </c>
      <c r="C32" s="238">
        <v>154</v>
      </c>
      <c r="D32" s="647"/>
      <c r="E32" s="649"/>
      <c r="F32" s="238"/>
      <c r="G32" s="394">
        <f t="shared" si="4"/>
        <v>154</v>
      </c>
      <c r="H32" s="65"/>
      <c r="I32" s="65">
        <v>154</v>
      </c>
      <c r="J32" s="560"/>
    </row>
    <row r="33" spans="1:10" ht="18.75" x14ac:dyDescent="0.3">
      <c r="A33" s="90" t="s">
        <v>189</v>
      </c>
      <c r="B33" s="90" t="s">
        <v>188</v>
      </c>
      <c r="C33" s="75">
        <f t="shared" ref="C33:I33" si="5">SUM(C22:C32)</f>
        <v>9404</v>
      </c>
      <c r="D33" s="725">
        <f t="shared" si="5"/>
        <v>210</v>
      </c>
      <c r="E33" s="73">
        <f t="shared" si="5"/>
        <v>1800</v>
      </c>
      <c r="F33" s="75">
        <f t="shared" si="5"/>
        <v>0</v>
      </c>
      <c r="G33" s="95">
        <f t="shared" si="5"/>
        <v>11414</v>
      </c>
      <c r="H33" s="73">
        <f t="shared" si="5"/>
        <v>0</v>
      </c>
      <c r="I33" s="73">
        <f t="shared" si="5"/>
        <v>11414</v>
      </c>
      <c r="J33" s="42"/>
    </row>
    <row r="34" spans="1:10" ht="15.75" x14ac:dyDescent="0.25">
      <c r="A34" s="15"/>
      <c r="B34" s="16" t="s">
        <v>17</v>
      </c>
      <c r="C34" s="48">
        <v>19462</v>
      </c>
      <c r="D34" s="48">
        <v>-15267</v>
      </c>
      <c r="E34" s="48">
        <v>55781</v>
      </c>
      <c r="F34" s="48"/>
      <c r="G34" s="394">
        <f t="shared" si="4"/>
        <v>59976</v>
      </c>
      <c r="H34" s="65"/>
      <c r="I34" s="65">
        <v>59974</v>
      </c>
    </row>
    <row r="35" spans="1:10" ht="15.75" x14ac:dyDescent="0.25">
      <c r="A35" s="15"/>
      <c r="B35" s="16"/>
      <c r="C35" s="48"/>
      <c r="D35" s="48"/>
      <c r="E35" s="48">
        <v>0</v>
      </c>
      <c r="F35" s="48"/>
      <c r="G35" s="394">
        <f t="shared" si="4"/>
        <v>0</v>
      </c>
      <c r="H35" s="65"/>
      <c r="I35" s="65"/>
    </row>
    <row r="36" spans="1:10" ht="15.75" x14ac:dyDescent="0.25">
      <c r="A36" s="15"/>
      <c r="B36" s="16"/>
      <c r="C36" s="48"/>
      <c r="D36" s="48"/>
      <c r="E36" s="48"/>
      <c r="F36" s="48"/>
      <c r="G36" s="394">
        <f t="shared" si="4"/>
        <v>0</v>
      </c>
      <c r="H36" s="65"/>
      <c r="I36" s="65"/>
    </row>
    <row r="37" spans="1:10" ht="15.75" x14ac:dyDescent="0.25">
      <c r="A37" s="90" t="s">
        <v>599</v>
      </c>
      <c r="B37" s="90" t="s">
        <v>190</v>
      </c>
      <c r="C37" s="73">
        <f t="shared" ref="C37:I37" si="6">SUM(C34:C36)</f>
        <v>19462</v>
      </c>
      <c r="D37" s="73">
        <f t="shared" si="6"/>
        <v>-15267</v>
      </c>
      <c r="E37" s="73">
        <f t="shared" si="6"/>
        <v>55781</v>
      </c>
      <c r="F37" s="73">
        <f t="shared" si="6"/>
        <v>0</v>
      </c>
      <c r="G37" s="73">
        <f t="shared" si="6"/>
        <v>59976</v>
      </c>
      <c r="H37" s="73">
        <f t="shared" si="6"/>
        <v>0</v>
      </c>
      <c r="I37" s="73">
        <f t="shared" si="6"/>
        <v>59974</v>
      </c>
    </row>
    <row r="38" spans="1:10" ht="15.75" x14ac:dyDescent="0.25">
      <c r="A38" s="15"/>
      <c r="B38" s="16"/>
      <c r="C38" s="17"/>
      <c r="D38" s="17"/>
      <c r="E38" s="17"/>
      <c r="F38" s="17"/>
      <c r="G38" s="394">
        <f>SUM(C38:F38)</f>
        <v>0</v>
      </c>
      <c r="H38" s="65"/>
      <c r="I38" s="65"/>
    </row>
    <row r="39" spans="1:10" ht="18.75" x14ac:dyDescent="0.3">
      <c r="A39" s="193" t="s">
        <v>191</v>
      </c>
      <c r="B39" s="193" t="s">
        <v>192</v>
      </c>
      <c r="C39" s="36">
        <f t="shared" ref="C39:I39" si="7">SUM(C37,C33,C21,C18,C4)</f>
        <v>31773</v>
      </c>
      <c r="D39" s="36">
        <f t="shared" si="7"/>
        <v>-14304</v>
      </c>
      <c r="E39" s="36">
        <f t="shared" si="7"/>
        <v>57581</v>
      </c>
      <c r="F39" s="36">
        <f t="shared" si="7"/>
        <v>0</v>
      </c>
      <c r="G39" s="113">
        <f t="shared" si="7"/>
        <v>75050</v>
      </c>
      <c r="H39" s="140">
        <f t="shared" si="7"/>
        <v>3660</v>
      </c>
      <c r="I39" s="140">
        <f t="shared" si="7"/>
        <v>71388</v>
      </c>
      <c r="J39" s="42">
        <f>SUM(H39:I39)</f>
        <v>75048</v>
      </c>
    </row>
  </sheetData>
  <mergeCells count="4">
    <mergeCell ref="A1:A3"/>
    <mergeCell ref="C2:C3"/>
    <mergeCell ref="C1:G1"/>
    <mergeCell ref="D2:F2"/>
  </mergeCells>
  <phoneticPr fontId="3" type="noConversion"/>
  <pageMargins left="0.75" right="0.75" top="1" bottom="1" header="0.5" footer="0.5"/>
  <pageSetup paperSize="9" scale="57" orientation="portrait" r:id="rId1"/>
  <headerFooter alignWithMargins="0">
    <oddHeader>&amp;L&amp;"Times,Félkövér"&amp;14Rajka Község Önkormányzata&amp;C&amp;"Times,Félkövér"&amp;14Pénzeszköz átadás
2015. évi terv&amp;R&amp;"Times,Normál"&amp;12 8. számú melléklet
Adatok: e 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9</vt:i4>
      </vt:variant>
    </vt:vector>
  </HeadingPairs>
  <TitlesOfParts>
    <vt:vector size="22" baseType="lpstr">
      <vt:lpstr>Mód.indoklás 2015. II. félév</vt:lpstr>
      <vt:lpstr>1. melléklet Műk.-felh. mérleg</vt:lpstr>
      <vt:lpstr>2. melléklet Ktvetési mérleg</vt:lpstr>
      <vt:lpstr>3. mell. Műk-felh.mérleg részl.</vt:lpstr>
      <vt:lpstr>4. melléklet Önkormányzat</vt:lpstr>
      <vt:lpstr>5. melléklet Önk.hivatal</vt:lpstr>
      <vt:lpstr>6. melléklet Óvoda</vt:lpstr>
      <vt:lpstr>7. melléklet Ber.-felú.</vt:lpstr>
      <vt:lpstr>8. melléklet Pénze.átadás</vt:lpstr>
      <vt:lpstr>9. melléklet Szoc.jutt.</vt:lpstr>
      <vt:lpstr>Bevétel össz.</vt:lpstr>
      <vt:lpstr>Kiadás ktgvszervenként</vt:lpstr>
      <vt:lpstr>üres</vt:lpstr>
      <vt:lpstr>'3. mell. Műk-felh.mérleg részl.'!Nyomtatási_terület</vt:lpstr>
      <vt:lpstr>'4. melléklet Önkormányzat'!Nyomtatási_terület</vt:lpstr>
      <vt:lpstr>'5. melléklet Önk.hivatal'!Nyomtatási_terület</vt:lpstr>
      <vt:lpstr>'6. melléklet Óvoda'!Nyomtatási_terület</vt:lpstr>
      <vt:lpstr>'7. melléklet Ber.-felú.'!Nyomtatási_terület</vt:lpstr>
      <vt:lpstr>'8. melléklet Pénze.átadás'!Nyomtatási_terület</vt:lpstr>
      <vt:lpstr>'9. melléklet Szoc.jutt.'!Nyomtatási_terület</vt:lpstr>
      <vt:lpstr>'Bevétel össz.'!Nyomtatási_terület</vt:lpstr>
      <vt:lpstr>üres!Nyomtatási_terület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Rajka község jegyzője</cp:lastModifiedBy>
  <cp:lastPrinted>2016-02-02T08:10:16Z</cp:lastPrinted>
  <dcterms:created xsi:type="dcterms:W3CDTF">1997-01-17T14:02:09Z</dcterms:created>
  <dcterms:modified xsi:type="dcterms:W3CDTF">2016-02-02T08:10:36Z</dcterms:modified>
</cp:coreProperties>
</file>