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Új mappa (8)\"/>
    </mc:Choice>
  </mc:AlternateContent>
  <xr:revisionPtr revIDLastSave="0" documentId="8_{9277AF81-0E9E-400A-BDEC-228105028C40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1. sz. melléklet" sheetId="16" r:id="rId1"/>
    <sheet name="2. sz. melléklet" sheetId="2" r:id="rId2"/>
    <sheet name="3. sz. melléklet" sheetId="14" r:id="rId3"/>
    <sheet name="4. sz. melléklet" sheetId="15" r:id="rId4"/>
    <sheet name="5.sz.melléklet" sheetId="22" r:id="rId5"/>
    <sheet name="6. sz. melléklet" sheetId="20" r:id="rId6"/>
    <sheet name="7.sz. melléklet" sheetId="11" r:id="rId7"/>
    <sheet name="8.sz. melléklet" sheetId="3" r:id="rId8"/>
    <sheet name="9. sz. melléklet" sheetId="18" r:id="rId9"/>
    <sheet name="10. sz. melléklet" sheetId="19" r:id="rId10"/>
    <sheet name="11. sz. melléklet" sheetId="23" r:id="rId11"/>
    <sheet name="12.sz.melléklet" sheetId="30" r:id="rId12"/>
    <sheet name="13.sz.melléklet" sheetId="31" r:id="rId13"/>
    <sheet name="14.sz.melléklet" sheetId="32" r:id="rId14"/>
    <sheet name="15.sz.melléklet" sheetId="33" r:id="rId15"/>
    <sheet name="16.sz.melléklet" sheetId="37" r:id="rId16"/>
    <sheet name="17.sz.melléklet" sheetId="38" r:id="rId17"/>
    <sheet name="18.sz.melléklet" sheetId="39" r:id="rId18"/>
  </sheets>
  <definedNames>
    <definedName name="_xlnm.Print_Area" localSheetId="0">'1. sz. melléklet'!$A$1:$O$72</definedName>
    <definedName name="_xlnm.Print_Area" localSheetId="9">'10. sz. melléklet'!$A$1:$P$39</definedName>
    <definedName name="_xlnm.Print_Area" localSheetId="10">'11. sz. melléklet'!$A$1:$K$80</definedName>
    <definedName name="_xlnm.Print_Area" localSheetId="1">'2. sz. melléklet'!$A$1:$AO$30</definedName>
    <definedName name="_xlnm.Print_Area" localSheetId="2">'3. sz. melléklet'!$A$1:$E$50</definedName>
    <definedName name="_xlnm.Print_Area" localSheetId="3">'4. sz. melléklet'!$A$1:$F$27</definedName>
    <definedName name="_xlnm.Print_Area" localSheetId="5">'6. sz. melléklet'!$A$1:$J$28</definedName>
    <definedName name="_xlnm.Print_Area" localSheetId="6">'7.sz. melléklet'!$A$1:$AS$35</definedName>
    <definedName name="_xlnm.Print_Area" localSheetId="7">'8.sz. melléklet'!$A$1:$C$31</definedName>
    <definedName name="_xlnm.Print_Area" localSheetId="8">'9. sz. melléklet'!$A$1:$H$35</definedName>
  </definedNames>
  <calcPr calcId="162913"/>
</workbook>
</file>

<file path=xl/calcChain.xml><?xml version="1.0" encoding="utf-8"?>
<calcChain xmlns="http://schemas.openxmlformats.org/spreadsheetml/2006/main">
  <c r="N15" i="39" l="1"/>
  <c r="M15" i="39"/>
  <c r="L15" i="39"/>
  <c r="K15" i="39"/>
  <c r="J15" i="39"/>
  <c r="I15" i="39"/>
  <c r="H15" i="39"/>
  <c r="G15" i="39"/>
  <c r="F15" i="39"/>
  <c r="E15" i="39"/>
  <c r="D15" i="39"/>
  <c r="C15" i="39"/>
  <c r="O14" i="39"/>
  <c r="O13" i="39"/>
  <c r="O12" i="39"/>
  <c r="O11" i="39"/>
  <c r="N9" i="39"/>
  <c r="M9" i="39"/>
  <c r="L9" i="39"/>
  <c r="K9" i="39"/>
  <c r="J9" i="39"/>
  <c r="I9" i="39"/>
  <c r="H9" i="39"/>
  <c r="G9" i="39"/>
  <c r="F9" i="39"/>
  <c r="E9" i="39"/>
  <c r="D9" i="39"/>
  <c r="C9" i="39"/>
  <c r="O8" i="39"/>
  <c r="O7" i="39"/>
  <c r="O6" i="39"/>
  <c r="N26" i="38"/>
  <c r="M26" i="38"/>
  <c r="L26" i="38"/>
  <c r="K26" i="38"/>
  <c r="J26" i="38"/>
  <c r="I26" i="38"/>
  <c r="H26" i="38"/>
  <c r="G26" i="38"/>
  <c r="F26" i="38"/>
  <c r="E26" i="38"/>
  <c r="D26" i="38"/>
  <c r="C26" i="38"/>
  <c r="O25" i="38"/>
  <c r="O24" i="38"/>
  <c r="O23" i="38"/>
  <c r="O22" i="38"/>
  <c r="O21" i="38"/>
  <c r="O20" i="38"/>
  <c r="O19" i="38"/>
  <c r="O18" i="38"/>
  <c r="O17" i="38"/>
  <c r="O16" i="38"/>
  <c r="O15" i="38"/>
  <c r="O14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O12" i="38"/>
  <c r="O11" i="38"/>
  <c r="O10" i="38"/>
  <c r="O9" i="38"/>
  <c r="O8" i="38"/>
  <c r="O7" i="38"/>
  <c r="O6" i="38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M14" i="33"/>
  <c r="M12" i="33"/>
  <c r="M11" i="33"/>
  <c r="M10" i="33"/>
  <c r="M9" i="33"/>
  <c r="F14" i="33"/>
  <c r="F12" i="33"/>
  <c r="F11" i="33"/>
  <c r="F10" i="33"/>
  <c r="F9" i="33"/>
  <c r="G18" i="32"/>
  <c r="G17" i="32"/>
  <c r="G16" i="32"/>
  <c r="G15" i="32"/>
  <c r="G14" i="32"/>
  <c r="G12" i="32"/>
  <c r="G11" i="32"/>
  <c r="G10" i="32"/>
  <c r="G9" i="32"/>
  <c r="D18" i="32"/>
  <c r="D17" i="32"/>
  <c r="D16" i="32"/>
  <c r="D15" i="32"/>
  <c r="D14" i="32"/>
  <c r="D12" i="32"/>
  <c r="D11" i="32"/>
  <c r="D10" i="32"/>
  <c r="D9" i="32"/>
  <c r="L11" i="31"/>
  <c r="L10" i="31"/>
  <c r="L9" i="31"/>
  <c r="L8" i="31"/>
  <c r="I11" i="31"/>
  <c r="I10" i="31"/>
  <c r="O10" i="31" s="1"/>
  <c r="I9" i="31"/>
  <c r="I8" i="31"/>
  <c r="O8" i="31" s="1"/>
  <c r="F11" i="31"/>
  <c r="F10" i="31"/>
  <c r="F9" i="31"/>
  <c r="F8" i="31"/>
  <c r="O10" i="30"/>
  <c r="O9" i="30"/>
  <c r="O8" i="30"/>
  <c r="L10" i="30"/>
  <c r="L9" i="30"/>
  <c r="L8" i="30"/>
  <c r="I10" i="30"/>
  <c r="I9" i="30"/>
  <c r="I8" i="30"/>
  <c r="F10" i="30"/>
  <c r="F9" i="30"/>
  <c r="F8" i="30"/>
  <c r="F67" i="23"/>
  <c r="F66" i="23"/>
  <c r="F65" i="23"/>
  <c r="F64" i="23"/>
  <c r="F63" i="23"/>
  <c r="F62" i="23"/>
  <c r="F60" i="23"/>
  <c r="F59" i="23"/>
  <c r="F58" i="23"/>
  <c r="F57" i="23"/>
  <c r="F56" i="23"/>
  <c r="F54" i="23"/>
  <c r="F53" i="23"/>
  <c r="F52" i="23"/>
  <c r="F51" i="23"/>
  <c r="F50" i="23"/>
  <c r="F48" i="23"/>
  <c r="F47" i="23"/>
  <c r="F46" i="23"/>
  <c r="F45" i="23"/>
  <c r="F44" i="23"/>
  <c r="F43" i="23"/>
  <c r="F42" i="23"/>
  <c r="C67" i="23"/>
  <c r="C66" i="23"/>
  <c r="C65" i="23"/>
  <c r="C64" i="23"/>
  <c r="C63" i="23"/>
  <c r="C62" i="23"/>
  <c r="C60" i="23"/>
  <c r="C59" i="23"/>
  <c r="C58" i="23"/>
  <c r="C57" i="23"/>
  <c r="C56" i="23"/>
  <c r="C54" i="23"/>
  <c r="C53" i="23"/>
  <c r="C52" i="23"/>
  <c r="C51" i="23"/>
  <c r="C50" i="23"/>
  <c r="C48" i="23"/>
  <c r="C47" i="23"/>
  <c r="C46" i="23"/>
  <c r="C45" i="23"/>
  <c r="C44" i="23"/>
  <c r="C43" i="23"/>
  <c r="C42" i="23"/>
  <c r="D68" i="23"/>
  <c r="C68" i="23" s="1"/>
  <c r="D55" i="23"/>
  <c r="D49" i="23"/>
  <c r="D61" i="23" s="1"/>
  <c r="D69" i="23" s="1"/>
  <c r="M33" i="23"/>
  <c r="M32" i="23"/>
  <c r="M31" i="23"/>
  <c r="M30" i="23"/>
  <c r="M29" i="23"/>
  <c r="M28" i="23"/>
  <c r="M34" i="23" s="1"/>
  <c r="M26" i="23"/>
  <c r="M25" i="23"/>
  <c r="M24" i="23"/>
  <c r="M23" i="23"/>
  <c r="M22" i="23"/>
  <c r="M21" i="23"/>
  <c r="M20" i="23"/>
  <c r="M18" i="23"/>
  <c r="M17" i="23"/>
  <c r="M16" i="23"/>
  <c r="M14" i="23"/>
  <c r="M13" i="23"/>
  <c r="M12" i="23"/>
  <c r="M11" i="23"/>
  <c r="F33" i="23"/>
  <c r="F32" i="23"/>
  <c r="F31" i="23"/>
  <c r="F30" i="23"/>
  <c r="F29" i="23"/>
  <c r="F28" i="23"/>
  <c r="F26" i="23"/>
  <c r="F25" i="23"/>
  <c r="F24" i="23"/>
  <c r="F23" i="23"/>
  <c r="F22" i="23"/>
  <c r="F21" i="23"/>
  <c r="F20" i="23"/>
  <c r="F18" i="23"/>
  <c r="F17" i="23"/>
  <c r="F16" i="23"/>
  <c r="F14" i="23"/>
  <c r="F13" i="23"/>
  <c r="F12" i="23"/>
  <c r="F11" i="23"/>
  <c r="C33" i="23"/>
  <c r="C32" i="23"/>
  <c r="C31" i="23"/>
  <c r="C30" i="23"/>
  <c r="C29" i="23"/>
  <c r="C28" i="23"/>
  <c r="C26" i="23"/>
  <c r="C25" i="23"/>
  <c r="C24" i="23"/>
  <c r="C23" i="23"/>
  <c r="C22" i="23"/>
  <c r="C21" i="23"/>
  <c r="C20" i="23"/>
  <c r="C18" i="23"/>
  <c r="C17" i="23"/>
  <c r="C16" i="23"/>
  <c r="C14" i="23"/>
  <c r="C13" i="23"/>
  <c r="C12" i="23"/>
  <c r="C11" i="23"/>
  <c r="D34" i="23"/>
  <c r="C34" i="23" s="1"/>
  <c r="D19" i="23"/>
  <c r="M19" i="23" s="1"/>
  <c r="D15" i="23"/>
  <c r="D27" i="23" s="1"/>
  <c r="N32" i="19"/>
  <c r="N31" i="19"/>
  <c r="N30" i="19"/>
  <c r="N29" i="19"/>
  <c r="N28" i="19"/>
  <c r="N27" i="19"/>
  <c r="N26" i="19"/>
  <c r="N25" i="19"/>
  <c r="N24" i="19"/>
  <c r="N23" i="19"/>
  <c r="G33" i="19"/>
  <c r="G32" i="19"/>
  <c r="G31" i="19"/>
  <c r="G30" i="19"/>
  <c r="G29" i="19"/>
  <c r="G28" i="19"/>
  <c r="G27" i="19"/>
  <c r="G26" i="19"/>
  <c r="G25" i="19"/>
  <c r="G24" i="19"/>
  <c r="G23" i="19"/>
  <c r="H33" i="19"/>
  <c r="N18" i="19"/>
  <c r="N17" i="19"/>
  <c r="N16" i="19"/>
  <c r="N15" i="19"/>
  <c r="N14" i="19"/>
  <c r="N13" i="19"/>
  <c r="N12" i="19"/>
  <c r="N11" i="19"/>
  <c r="G18" i="19"/>
  <c r="G17" i="19"/>
  <c r="G16" i="19"/>
  <c r="G15" i="19"/>
  <c r="G14" i="19"/>
  <c r="G13" i="19"/>
  <c r="G12" i="19"/>
  <c r="G11" i="19"/>
  <c r="H19" i="19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H25" i="18"/>
  <c r="G25" i="18" s="1"/>
  <c r="C26" i="3"/>
  <c r="C25" i="3"/>
  <c r="C24" i="3"/>
  <c r="C22" i="3"/>
  <c r="C21" i="3"/>
  <c r="C20" i="3"/>
  <c r="C19" i="3"/>
  <c r="C18" i="3"/>
  <c r="C17" i="3"/>
  <c r="C16" i="3"/>
  <c r="C15" i="3"/>
  <c r="C14" i="3"/>
  <c r="C13" i="3"/>
  <c r="C12" i="3"/>
  <c r="C11" i="3"/>
  <c r="D23" i="3"/>
  <c r="D10" i="3"/>
  <c r="C10" i="3" s="1"/>
  <c r="AS33" i="11"/>
  <c r="AS32" i="11"/>
  <c r="AS31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P33" i="11"/>
  <c r="AP32" i="11"/>
  <c r="AP31" i="11"/>
  <c r="AP30" i="11"/>
  <c r="AP29" i="11"/>
  <c r="AP28" i="11"/>
  <c r="AP27" i="11"/>
  <c r="AP26" i="11"/>
  <c r="AP25" i="11"/>
  <c r="AP24" i="11"/>
  <c r="AP23" i="11"/>
  <c r="AP22" i="11"/>
  <c r="AP21" i="11"/>
  <c r="AP20" i="11"/>
  <c r="AP19" i="11"/>
  <c r="AP18" i="11"/>
  <c r="AP17" i="11"/>
  <c r="AP16" i="11"/>
  <c r="AP15" i="11"/>
  <c r="AP14" i="11"/>
  <c r="AP13" i="11"/>
  <c r="AP12" i="11"/>
  <c r="AP11" i="11"/>
  <c r="AP10" i="11"/>
  <c r="AP9" i="11"/>
  <c r="AP8" i="11"/>
  <c r="AM33" i="11"/>
  <c r="AM32" i="11"/>
  <c r="AM31" i="11"/>
  <c r="AM30" i="11"/>
  <c r="AM29" i="11"/>
  <c r="AM28" i="11"/>
  <c r="AM27" i="11"/>
  <c r="AM26" i="11"/>
  <c r="AM25" i="11"/>
  <c r="AM24" i="11"/>
  <c r="AM23" i="11"/>
  <c r="AM22" i="11"/>
  <c r="AM21" i="11"/>
  <c r="AM20" i="11"/>
  <c r="AM19" i="11"/>
  <c r="AM18" i="11"/>
  <c r="AM17" i="11"/>
  <c r="AM16" i="11"/>
  <c r="AM15" i="11"/>
  <c r="AM14" i="11"/>
  <c r="AM13" i="11"/>
  <c r="AM12" i="11"/>
  <c r="AM11" i="11"/>
  <c r="AM10" i="11"/>
  <c r="AM9" i="11"/>
  <c r="AM8" i="11"/>
  <c r="AJ33" i="11"/>
  <c r="AJ32" i="11"/>
  <c r="AJ31" i="11"/>
  <c r="AJ30" i="11"/>
  <c r="AJ29" i="11"/>
  <c r="AJ28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AK34" i="11"/>
  <c r="AG33" i="11"/>
  <c r="AG32" i="11"/>
  <c r="AG31" i="11"/>
  <c r="AG30" i="11"/>
  <c r="AG29" i="11"/>
  <c r="AG28" i="11"/>
  <c r="AG27" i="11"/>
  <c r="AG26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H34" i="11"/>
  <c r="AE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B34" i="11"/>
  <c r="X33" i="11"/>
  <c r="X32" i="11"/>
  <c r="X31" i="11"/>
  <c r="X30" i="11"/>
  <c r="X29" i="11"/>
  <c r="X28" i="11"/>
  <c r="X27" i="11"/>
  <c r="X26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C21" i="11"/>
  <c r="C11" i="11"/>
  <c r="C9" i="11"/>
  <c r="D33" i="11"/>
  <c r="C33" i="11" s="1"/>
  <c r="D32" i="11"/>
  <c r="D31" i="11"/>
  <c r="C31" i="11" s="1"/>
  <c r="D29" i="11"/>
  <c r="D22" i="11"/>
  <c r="D19" i="11"/>
  <c r="D13" i="11"/>
  <c r="C13" i="11" s="1"/>
  <c r="J17" i="20"/>
  <c r="J16" i="20"/>
  <c r="J15" i="20"/>
  <c r="J14" i="20"/>
  <c r="J13" i="20"/>
  <c r="J12" i="20"/>
  <c r="J11" i="20"/>
  <c r="I16" i="22"/>
  <c r="I15" i="22"/>
  <c r="I14" i="22"/>
  <c r="I12" i="22"/>
  <c r="I13" i="22"/>
  <c r="I11" i="22"/>
  <c r="D16" i="15"/>
  <c r="D15" i="15"/>
  <c r="D14" i="15"/>
  <c r="D13" i="15"/>
  <c r="D12" i="15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2" i="14"/>
  <c r="D21" i="14"/>
  <c r="D20" i="14"/>
  <c r="D19" i="14"/>
  <c r="D18" i="14"/>
  <c r="D17" i="14"/>
  <c r="D16" i="14"/>
  <c r="D15" i="14"/>
  <c r="D14" i="14"/>
  <c r="D13" i="14"/>
  <c r="E23" i="14"/>
  <c r="E39" i="14" s="1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D25" i="2"/>
  <c r="M62" i="16"/>
  <c r="M61" i="16"/>
  <c r="M60" i="16"/>
  <c r="M59" i="16"/>
  <c r="M58" i="16"/>
  <c r="M57" i="16"/>
  <c r="M56" i="16"/>
  <c r="M55" i="16"/>
  <c r="M54" i="16"/>
  <c r="M53" i="16"/>
  <c r="M52" i="16"/>
  <c r="M51" i="16"/>
  <c r="M50" i="16"/>
  <c r="M49" i="16"/>
  <c r="M48" i="16"/>
  <c r="M47" i="16"/>
  <c r="M46" i="16"/>
  <c r="M45" i="16"/>
  <c r="M44" i="16"/>
  <c r="M43" i="16"/>
  <c r="M42" i="16"/>
  <c r="M41" i="16"/>
  <c r="M40" i="16"/>
  <c r="M39" i="16"/>
  <c r="M38" i="16"/>
  <c r="M37" i="16"/>
  <c r="M36" i="16"/>
  <c r="M35" i="16"/>
  <c r="M34" i="16"/>
  <c r="M33" i="16"/>
  <c r="M32" i="16"/>
  <c r="M31" i="16"/>
  <c r="M30" i="16"/>
  <c r="M29" i="16"/>
  <c r="M28" i="16"/>
  <c r="M27" i="16"/>
  <c r="M26" i="16"/>
  <c r="M25" i="16"/>
  <c r="M24" i="16"/>
  <c r="M23" i="16"/>
  <c r="M22" i="16"/>
  <c r="M20" i="16"/>
  <c r="M19" i="16"/>
  <c r="M18" i="16"/>
  <c r="M16" i="16"/>
  <c r="M15" i="16"/>
  <c r="M14" i="16"/>
  <c r="M13" i="16"/>
  <c r="M12" i="16"/>
  <c r="M11" i="16"/>
  <c r="N21" i="16"/>
  <c r="N17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7" i="16"/>
  <c r="E16" i="16"/>
  <c r="E15" i="16"/>
  <c r="E14" i="16"/>
  <c r="E13" i="16"/>
  <c r="E12" i="16"/>
  <c r="E10" i="16"/>
  <c r="F35" i="16"/>
  <c r="F18" i="16"/>
  <c r="F11" i="16"/>
  <c r="F63" i="16" s="1"/>
  <c r="N13" i="33"/>
  <c r="M13" i="33" s="1"/>
  <c r="L13" i="33"/>
  <c r="L15" i="33" s="1"/>
  <c r="G13" i="33"/>
  <c r="E13" i="33"/>
  <c r="E15" i="33" s="1"/>
  <c r="N18" i="32"/>
  <c r="N17" i="32"/>
  <c r="N16" i="32"/>
  <c r="N12" i="32"/>
  <c r="N11" i="32"/>
  <c r="N10" i="32"/>
  <c r="N9" i="32"/>
  <c r="M18" i="32"/>
  <c r="M17" i="32"/>
  <c r="M16" i="32"/>
  <c r="M11" i="32"/>
  <c r="M9" i="32"/>
  <c r="L18" i="32"/>
  <c r="L17" i="32"/>
  <c r="L16" i="32"/>
  <c r="L12" i="32"/>
  <c r="L11" i="32"/>
  <c r="L10" i="32"/>
  <c r="L9" i="32"/>
  <c r="N19" i="32"/>
  <c r="K19" i="32"/>
  <c r="J19" i="32"/>
  <c r="I19" i="32"/>
  <c r="H19" i="32"/>
  <c r="G19" i="32" s="1"/>
  <c r="F19" i="32"/>
  <c r="E19" i="32"/>
  <c r="D19" i="32" s="1"/>
  <c r="C19" i="32"/>
  <c r="L13" i="32"/>
  <c r="K13" i="32"/>
  <c r="J13" i="32"/>
  <c r="I13" i="32"/>
  <c r="H13" i="32"/>
  <c r="G13" i="32" s="1"/>
  <c r="F13" i="32"/>
  <c r="E13" i="32"/>
  <c r="D13" i="32" s="1"/>
  <c r="C13" i="32"/>
  <c r="P11" i="31"/>
  <c r="P10" i="31"/>
  <c r="P9" i="31"/>
  <c r="P12" i="31" s="1"/>
  <c r="P8" i="31"/>
  <c r="O11" i="31"/>
  <c r="O9" i="31"/>
  <c r="N11" i="31"/>
  <c r="N10" i="31"/>
  <c r="N9" i="31"/>
  <c r="N8" i="31"/>
  <c r="M67" i="23"/>
  <c r="M66" i="23"/>
  <c r="M65" i="23"/>
  <c r="M64" i="23"/>
  <c r="M63" i="23"/>
  <c r="M62" i="23"/>
  <c r="L67" i="23"/>
  <c r="L66" i="23"/>
  <c r="L65" i="23"/>
  <c r="L64" i="23"/>
  <c r="L63" i="23"/>
  <c r="L62" i="23"/>
  <c r="K67" i="23"/>
  <c r="K66" i="23"/>
  <c r="K65" i="23"/>
  <c r="K64" i="23"/>
  <c r="K63" i="23"/>
  <c r="K62" i="23"/>
  <c r="K68" i="23" s="1"/>
  <c r="J68" i="23"/>
  <c r="I68" i="23"/>
  <c r="H68" i="23"/>
  <c r="G68" i="23"/>
  <c r="E68" i="23"/>
  <c r="E69" i="23" s="1"/>
  <c r="B68" i="23"/>
  <c r="M60" i="23"/>
  <c r="M59" i="23"/>
  <c r="M58" i="23"/>
  <c r="M57" i="23"/>
  <c r="M56" i="23"/>
  <c r="M54" i="23"/>
  <c r="M53" i="23"/>
  <c r="M52" i="23"/>
  <c r="M51" i="23"/>
  <c r="M50" i="23"/>
  <c r="M48" i="23"/>
  <c r="M47" i="23"/>
  <c r="M46" i="23"/>
  <c r="M45" i="23"/>
  <c r="M44" i="23"/>
  <c r="M43" i="23"/>
  <c r="M42" i="23"/>
  <c r="L60" i="23"/>
  <c r="L59" i="23"/>
  <c r="L58" i="23"/>
  <c r="L57" i="23"/>
  <c r="L56" i="23"/>
  <c r="L54" i="23"/>
  <c r="L53" i="23"/>
  <c r="L52" i="23"/>
  <c r="L51" i="23"/>
  <c r="L50" i="23"/>
  <c r="L48" i="23"/>
  <c r="L47" i="23"/>
  <c r="L46" i="23"/>
  <c r="L45" i="23"/>
  <c r="L44" i="23"/>
  <c r="L43" i="23"/>
  <c r="L42" i="23"/>
  <c r="K60" i="23"/>
  <c r="K59" i="23"/>
  <c r="K58" i="23"/>
  <c r="K57" i="23"/>
  <c r="K56" i="23"/>
  <c r="K54" i="23"/>
  <c r="K53" i="23"/>
  <c r="K52" i="23"/>
  <c r="K51" i="23"/>
  <c r="K50" i="23"/>
  <c r="K48" i="23"/>
  <c r="K47" i="23"/>
  <c r="K46" i="23"/>
  <c r="K45" i="23"/>
  <c r="K44" i="23"/>
  <c r="K43" i="23"/>
  <c r="K42" i="23"/>
  <c r="J55" i="23"/>
  <c r="I55" i="23"/>
  <c r="H55" i="23"/>
  <c r="G55" i="23"/>
  <c r="F55" i="23" s="1"/>
  <c r="E55" i="23"/>
  <c r="M55" i="23"/>
  <c r="B55" i="23"/>
  <c r="C55" i="23" s="1"/>
  <c r="J49" i="23"/>
  <c r="I49" i="23"/>
  <c r="H49" i="23"/>
  <c r="G49" i="23"/>
  <c r="E49" i="23"/>
  <c r="M49" i="23"/>
  <c r="I61" i="23"/>
  <c r="I69" i="23" s="1"/>
  <c r="E61" i="23"/>
  <c r="B49" i="23"/>
  <c r="B61" i="23"/>
  <c r="B69" i="23" s="1"/>
  <c r="L33" i="23"/>
  <c r="K33" i="23"/>
  <c r="L32" i="23"/>
  <c r="K32" i="23"/>
  <c r="L31" i="23"/>
  <c r="K31" i="23"/>
  <c r="L30" i="23"/>
  <c r="K30" i="23"/>
  <c r="L29" i="23"/>
  <c r="K29" i="23"/>
  <c r="L28" i="23"/>
  <c r="K28" i="23"/>
  <c r="K34" i="23" s="1"/>
  <c r="J34" i="23"/>
  <c r="I34" i="23"/>
  <c r="H34" i="23"/>
  <c r="E34" i="23"/>
  <c r="F34" i="23" s="1"/>
  <c r="B34" i="23"/>
  <c r="L26" i="23"/>
  <c r="L25" i="23"/>
  <c r="L24" i="23"/>
  <c r="L23" i="23"/>
  <c r="L22" i="23"/>
  <c r="L21" i="23"/>
  <c r="L20" i="23"/>
  <c r="L18" i="23"/>
  <c r="L17" i="23"/>
  <c r="L16" i="23"/>
  <c r="L14" i="23"/>
  <c r="L13" i="23"/>
  <c r="L12" i="23"/>
  <c r="L11" i="23"/>
  <c r="K26" i="23"/>
  <c r="K25" i="23"/>
  <c r="K24" i="23"/>
  <c r="K23" i="23"/>
  <c r="K22" i="23"/>
  <c r="K21" i="23"/>
  <c r="K20" i="23"/>
  <c r="K18" i="23"/>
  <c r="K17" i="23"/>
  <c r="K16" i="23"/>
  <c r="K14" i="23"/>
  <c r="K13" i="23"/>
  <c r="K12" i="23"/>
  <c r="K11" i="23"/>
  <c r="J27" i="23"/>
  <c r="J35" i="23" s="1"/>
  <c r="E19" i="23"/>
  <c r="F19" i="23" s="1"/>
  <c r="J19" i="23"/>
  <c r="I19" i="23"/>
  <c r="H19" i="23"/>
  <c r="B19" i="23"/>
  <c r="J15" i="23"/>
  <c r="I15" i="23"/>
  <c r="I27" i="23" s="1"/>
  <c r="I35" i="23" s="1"/>
  <c r="H15" i="23"/>
  <c r="H27" i="23" s="1"/>
  <c r="H35" i="23" s="1"/>
  <c r="G15" i="23"/>
  <c r="F15" i="23" s="1"/>
  <c r="E15" i="23"/>
  <c r="B15" i="23"/>
  <c r="K15" i="23" s="1"/>
  <c r="F33" i="19"/>
  <c r="O33" i="19"/>
  <c r="N33" i="19" s="1"/>
  <c r="M33" i="19"/>
  <c r="O19" i="19"/>
  <c r="N19" i="19" s="1"/>
  <c r="B33" i="11"/>
  <c r="B32" i="11"/>
  <c r="B31" i="11"/>
  <c r="B30" i="11"/>
  <c r="C30" i="11" s="1"/>
  <c r="B29" i="1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2" i="11"/>
  <c r="B21" i="11"/>
  <c r="B20" i="11"/>
  <c r="C20" i="11" s="1"/>
  <c r="B19" i="11"/>
  <c r="B18" i="11"/>
  <c r="C18" i="11" s="1"/>
  <c r="B17" i="11"/>
  <c r="C17" i="11" s="1"/>
  <c r="B16" i="11"/>
  <c r="C16" i="11" s="1"/>
  <c r="B15" i="11"/>
  <c r="C15" i="11" s="1"/>
  <c r="B14" i="11"/>
  <c r="C14" i="11" s="1"/>
  <c r="B13" i="11"/>
  <c r="B12" i="11"/>
  <c r="C12" i="11" s="1"/>
  <c r="B11" i="11"/>
  <c r="B10" i="11"/>
  <c r="C10" i="11" s="1"/>
  <c r="B9" i="11"/>
  <c r="B8" i="11"/>
  <c r="C8" i="11" s="1"/>
  <c r="G29" i="37"/>
  <c r="E29" i="37"/>
  <c r="Q12" i="31"/>
  <c r="N12" i="31"/>
  <c r="M12" i="31"/>
  <c r="K12" i="31"/>
  <c r="J12" i="31"/>
  <c r="H12" i="31"/>
  <c r="G12" i="31"/>
  <c r="E12" i="31"/>
  <c r="P11" i="30"/>
  <c r="N11" i="30"/>
  <c r="M11" i="30"/>
  <c r="K11" i="30"/>
  <c r="J11" i="30"/>
  <c r="H11" i="30"/>
  <c r="G11" i="30"/>
  <c r="E11" i="30"/>
  <c r="M19" i="19"/>
  <c r="F19" i="19"/>
  <c r="F25" i="18"/>
  <c r="B23" i="3"/>
  <c r="B10" i="3"/>
  <c r="F11" i="30" l="1"/>
  <c r="I11" i="30"/>
  <c r="L11" i="30"/>
  <c r="O11" i="30"/>
  <c r="F12" i="31"/>
  <c r="I12" i="31"/>
  <c r="L12" i="31"/>
  <c r="F29" i="37"/>
  <c r="F49" i="23"/>
  <c r="G61" i="23"/>
  <c r="L55" i="23"/>
  <c r="F68" i="23"/>
  <c r="F13" i="33"/>
  <c r="G19" i="19"/>
  <c r="C69" i="23"/>
  <c r="C23" i="3"/>
  <c r="C22" i="11"/>
  <c r="D35" i="23"/>
  <c r="K49" i="23"/>
  <c r="K55" i="23"/>
  <c r="M68" i="23"/>
  <c r="L19" i="32"/>
  <c r="G15" i="33"/>
  <c r="F15" i="33" s="1"/>
  <c r="N15" i="33"/>
  <c r="M15" i="33" s="1"/>
  <c r="N63" i="16"/>
  <c r="C19" i="11"/>
  <c r="C29" i="11"/>
  <c r="C32" i="11"/>
  <c r="C15" i="23"/>
  <c r="C19" i="23"/>
  <c r="M27" i="23"/>
  <c r="M35" i="23" s="1"/>
  <c r="M15" i="23"/>
  <c r="C49" i="23"/>
  <c r="L49" i="23" s="1"/>
  <c r="C61" i="23"/>
  <c r="O26" i="38"/>
  <c r="O13" i="38"/>
  <c r="O15" i="39"/>
  <c r="O9" i="39"/>
  <c r="M10" i="32"/>
  <c r="M12" i="32"/>
  <c r="M19" i="32"/>
  <c r="O12" i="31"/>
  <c r="L34" i="23"/>
  <c r="D34" i="11"/>
  <c r="N13" i="32"/>
  <c r="L68" i="23"/>
  <c r="M61" i="23"/>
  <c r="M69" i="23" s="1"/>
  <c r="K19" i="23"/>
  <c r="H61" i="23"/>
  <c r="H69" i="23" s="1"/>
  <c r="K61" i="23"/>
  <c r="K69" i="23" s="1"/>
  <c r="L61" i="23"/>
  <c r="B27" i="23"/>
  <c r="B35" i="23" s="1"/>
  <c r="J61" i="23"/>
  <c r="J69" i="23" s="1"/>
  <c r="K27" i="23"/>
  <c r="K35" i="23" s="1"/>
  <c r="G27" i="23"/>
  <c r="L19" i="23"/>
  <c r="E27" i="23"/>
  <c r="E35" i="23" s="1"/>
  <c r="L15" i="23"/>
  <c r="D27" i="3"/>
  <c r="B27" i="3"/>
  <c r="AT34" i="11"/>
  <c r="AR34" i="11"/>
  <c r="AQ34" i="11"/>
  <c r="AO34" i="11"/>
  <c r="AN34" i="11"/>
  <c r="AM34" i="11" s="1"/>
  <c r="AL34" i="11"/>
  <c r="AI34" i="11"/>
  <c r="AJ34" i="11" s="1"/>
  <c r="AF34" i="11"/>
  <c r="AG34" i="11" s="1"/>
  <c r="AC34" i="11"/>
  <c r="AD34" i="11" s="1"/>
  <c r="Z34" i="11"/>
  <c r="AA34" i="11" s="1"/>
  <c r="Y34" i="11"/>
  <c r="X34" i="11" s="1"/>
  <c r="W34" i="11"/>
  <c r="V34" i="11"/>
  <c r="U34" i="11" s="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 s="1"/>
  <c r="E34" i="11"/>
  <c r="B34" i="11"/>
  <c r="K18" i="20"/>
  <c r="I18" i="20"/>
  <c r="J17" i="22"/>
  <c r="H17" i="22"/>
  <c r="E17" i="15"/>
  <c r="D17" i="15" s="1"/>
  <c r="C17" i="15"/>
  <c r="C23" i="14"/>
  <c r="D23" i="14" s="1"/>
  <c r="AQ25" i="2"/>
  <c r="AP25" i="2"/>
  <c r="AO25" i="2"/>
  <c r="AP34" i="11" l="1"/>
  <c r="AS34" i="11"/>
  <c r="C27" i="3"/>
  <c r="C34" i="11"/>
  <c r="C27" i="23"/>
  <c r="C35" i="23"/>
  <c r="C39" i="14"/>
  <c r="D39" i="14" s="1"/>
  <c r="I17" i="22"/>
  <c r="J18" i="20"/>
  <c r="G35" i="23"/>
  <c r="F35" i="23" s="1"/>
  <c r="F27" i="23"/>
  <c r="G69" i="23"/>
  <c r="F69" i="23" s="1"/>
  <c r="F61" i="23"/>
  <c r="M13" i="32"/>
  <c r="L27" i="23"/>
  <c r="L35" i="23" s="1"/>
  <c r="L69" i="23"/>
  <c r="AN25" i="2"/>
  <c r="AM25" i="2" s="1"/>
  <c r="AL25" i="2"/>
  <c r="AK25" i="2"/>
  <c r="AJ25" i="2"/>
  <c r="AI25" i="2"/>
  <c r="AH25" i="2"/>
  <c r="AF25" i="2"/>
  <c r="AE25" i="2"/>
  <c r="AD25" i="2"/>
  <c r="AC25" i="2"/>
  <c r="AB25" i="2"/>
  <c r="AA25" i="2" s="1"/>
  <c r="Z25" i="2"/>
  <c r="Y25" i="2"/>
  <c r="X25" i="2" s="1"/>
  <c r="W25" i="2"/>
  <c r="V25" i="2"/>
  <c r="U25" i="2" s="1"/>
  <c r="T25" i="2"/>
  <c r="S25" i="2"/>
  <c r="R25" i="2"/>
  <c r="Q25" i="2"/>
  <c r="P25" i="2"/>
  <c r="N25" i="2"/>
  <c r="M25" i="2"/>
  <c r="L25" i="2"/>
  <c r="K25" i="2"/>
  <c r="J25" i="2"/>
  <c r="I25" i="2"/>
  <c r="H25" i="2"/>
  <c r="G25" i="2"/>
  <c r="E25" i="2"/>
  <c r="B25" i="2"/>
  <c r="C25" i="2" s="1"/>
  <c r="F25" i="2" l="1"/>
  <c r="O25" i="2"/>
  <c r="AG25" i="2"/>
  <c r="I21" i="16"/>
  <c r="M21" i="16" s="1"/>
  <c r="I17" i="16"/>
  <c r="M17" i="16" s="1"/>
  <c r="C35" i="16"/>
  <c r="E35" i="16" s="1"/>
  <c r="C18" i="16"/>
  <c r="E18" i="16" s="1"/>
  <c r="C11" i="16"/>
  <c r="E11" i="16" s="1"/>
  <c r="C63" i="16" l="1"/>
  <c r="E63" i="16" s="1"/>
  <c r="I63" i="16"/>
  <c r="M63" i="16" s="1"/>
</calcChain>
</file>

<file path=xl/sharedStrings.xml><?xml version="1.0" encoding="utf-8"?>
<sst xmlns="http://schemas.openxmlformats.org/spreadsheetml/2006/main" count="666" uniqueCount="374">
  <si>
    <t>MEGNEVEZÉS</t>
  </si>
  <si>
    <t>ÖSSZESEN:</t>
  </si>
  <si>
    <t>ÁTADOTT</t>
  </si>
  <si>
    <t>1. számú melléklet</t>
  </si>
  <si>
    <t>Dologi</t>
  </si>
  <si>
    <t>3. számú melléklet</t>
  </si>
  <si>
    <t>Személyi juttatások</t>
  </si>
  <si>
    <t>ezer Ft-ban</t>
  </si>
  <si>
    <t>Összesen</t>
  </si>
  <si>
    <t>Dologi kiadások</t>
  </si>
  <si>
    <t>MŰKÖDÉSI KIADÁSOK</t>
  </si>
  <si>
    <t>Kölcsönök</t>
  </si>
  <si>
    <t>MŰKÖDÉSRE ÁTADOTT PÉNZESZKÖZÖK:</t>
  </si>
  <si>
    <t>Összesen:</t>
  </si>
  <si>
    <t xml:space="preserve">                         2004. I. FÉLÉVI EGYSÉGES PÉNZALAP ÖSSZEVONT MÉRLEGE</t>
  </si>
  <si>
    <t>BEVÉTELEK</t>
  </si>
  <si>
    <t>KIADÁSOK</t>
  </si>
  <si>
    <t>Müködési kiadások</t>
  </si>
  <si>
    <t xml:space="preserve">       önkormányzatoknak</t>
  </si>
  <si>
    <t xml:space="preserve">       kistérségi társulásnak</t>
  </si>
  <si>
    <t>Működési célú pénzeszköz átadás</t>
  </si>
  <si>
    <t>Gépjárműadó</t>
  </si>
  <si>
    <t>Talajterhelési díj</t>
  </si>
  <si>
    <t>Kiegészítő gyermekvédelmi támogatás</t>
  </si>
  <si>
    <t>8. számú melléklet</t>
  </si>
  <si>
    <t>FELHALMOZÁSI BEVÉTEL</t>
  </si>
  <si>
    <t>MŰKÖDÉSI BEVÉTEL</t>
  </si>
  <si>
    <t>átvett pe.</t>
  </si>
  <si>
    <t>Intézményi</t>
  </si>
  <si>
    <t>működési bev.</t>
  </si>
  <si>
    <t>Önkormányzatok</t>
  </si>
  <si>
    <t>Iparűzési adó állandó jelleggel</t>
  </si>
  <si>
    <t>ADÓ ÖSSZESEN:</t>
  </si>
  <si>
    <t>Lakosságszám 2008.01.01-én 827 fő</t>
  </si>
  <si>
    <t>Megnevezés</t>
  </si>
  <si>
    <t xml:space="preserve">4. számú melléklet </t>
  </si>
  <si>
    <t>költségv. Tám</t>
  </si>
  <si>
    <t>visszatérülése</t>
  </si>
  <si>
    <t>2. számú melléklet</t>
  </si>
  <si>
    <t>6. számú melléklet</t>
  </si>
  <si>
    <t>9. számú melléklet</t>
  </si>
  <si>
    <t>7. számú melléklet</t>
  </si>
  <si>
    <t>TÁMOGATÁSÉRTÉKŰ MŰKÖDÉSI BEVÉTEL:</t>
  </si>
  <si>
    <t xml:space="preserve"> - Közhatalmi bevétel</t>
  </si>
  <si>
    <t xml:space="preserve"> - Intézményi működési bevétel</t>
  </si>
  <si>
    <t xml:space="preserve"> - Támogatásértékű működési bevétel</t>
  </si>
  <si>
    <t xml:space="preserve"> - Önkormányzatok költségvetési támog.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</si>
  <si>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</si>
  <si>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</si>
  <si>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</si>
  <si>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</si>
  <si>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</si>
  <si>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Támogatásértékű működési kiadás</t>
  </si>
  <si>
    <t xml:space="preserve"> - Működési célú pe. átadás</t>
  </si>
  <si>
    <t xml:space="preserve"> - Ellátottak pénzbeli juttatása</t>
  </si>
  <si>
    <t xml:space="preserve"> - Beruházások, felújítások</t>
  </si>
  <si>
    <t>Pénzmaradvány</t>
  </si>
  <si>
    <t>HELYI ÖNKORMÁNYZATOK MŰKÖDÉSÉNEK ÁLTALÁNOS TÁMOGATÁSA</t>
  </si>
  <si>
    <t>Működési célú támogatásértékű kiadás</t>
  </si>
  <si>
    <t xml:space="preserve">   </t>
  </si>
  <si>
    <t xml:space="preserve">   - Működési célú pe. átadás non-profit szervnek</t>
  </si>
  <si>
    <t>MŰKÖDÉSI CÉLÚ TÁMOGATÁSÉRTÉKŰ KIADÁS:</t>
  </si>
  <si>
    <t xml:space="preserve"> - Pénzmaradvány</t>
  </si>
  <si>
    <t>RÖNÖK KÖZSÉG ÖNKORMÁNYZATA</t>
  </si>
  <si>
    <t>adatok ezer forintban</t>
  </si>
  <si>
    <t>Önkormányzat működési célú költségv. támogatása</t>
  </si>
  <si>
    <t>Működési célú támogatásértékű bevétel</t>
  </si>
  <si>
    <t xml:space="preserve">      Német Nemzetiségi Önkormányzat támogatása</t>
  </si>
  <si>
    <t>Intézményi működési bevétel</t>
  </si>
  <si>
    <t>Közhatalmi bevételek</t>
  </si>
  <si>
    <t xml:space="preserve">      iparűzési adó</t>
  </si>
  <si>
    <t xml:space="preserve">      talajterhelési díj</t>
  </si>
  <si>
    <t>Szociális hozzájárulási adó, TB</t>
  </si>
  <si>
    <t>Dologi kiadások és egyéb folyó kiadások</t>
  </si>
  <si>
    <t>Társadalom és szociálpolitikai juttatás</t>
  </si>
  <si>
    <t>Beruházási kiadás</t>
  </si>
  <si>
    <t>Általános tartalék</t>
  </si>
  <si>
    <t>018030.Támogatási célú f.m.</t>
  </si>
  <si>
    <t>082091.Közművelődés</t>
  </si>
  <si>
    <t>066020.Város- és községgazd</t>
  </si>
  <si>
    <t>011130.Önkorm.ésönkorm.hiv</t>
  </si>
  <si>
    <t>104051.Gyermekvédelmi p.</t>
  </si>
  <si>
    <t>013350.Önkorm.vagyonnal v.g</t>
  </si>
  <si>
    <t>Költségvetési törvény 2., 3.  melléklete alapján</t>
  </si>
  <si>
    <t xml:space="preserve"> - Támogatásértékű működési bevétel nemzetiségi önkormányzattól</t>
  </si>
  <si>
    <t xml:space="preserve"> - Támogatásértékű működési bevétel fejezeti kezelésű előirányzat.</t>
  </si>
  <si>
    <t xml:space="preserve">    - Kistérség támogatása</t>
  </si>
  <si>
    <t xml:space="preserve">RÖNÖK KÖZSÉG ÖNKORMÁNYZAT </t>
  </si>
  <si>
    <t xml:space="preserve">       TÁMOGATÁSÉRTÉKŰ MŰKÖDÉSI BEVÉTEL</t>
  </si>
  <si>
    <t>Felhalmozási célú pénzeszköz átvétel, felhalmozási bevétel</t>
  </si>
  <si>
    <t>- felhalmozási célú pénzeszköz átvétel háztartásoktól</t>
  </si>
  <si>
    <t>- ingatlanértékesítés</t>
  </si>
  <si>
    <t>Kormányzati funkció kódok</t>
  </si>
  <si>
    <t>045160.Közutak,hidak,al.üz.</t>
  </si>
  <si>
    <t>011130.Önkorm.és önkorm.hiv.</t>
  </si>
  <si>
    <t>013350.Önk-i vagyonnal való gaz</t>
  </si>
  <si>
    <t>064010.Közvilágítás</t>
  </si>
  <si>
    <t>066020.Város- és községgazd.</t>
  </si>
  <si>
    <t>091140.Óvodai nevelés</t>
  </si>
  <si>
    <t>107060.Egyéb szoc.pénzb.és te</t>
  </si>
  <si>
    <t>072111.Háziorvosi alapellátás</t>
  </si>
  <si>
    <t>106020.Lakásfenntartással,lakha</t>
  </si>
  <si>
    <t>104051.Gyermekvédelmi p.éster</t>
  </si>
  <si>
    <t>082044.Könyvtári szolgáltatások</t>
  </si>
  <si>
    <t>081030.Sportlétesítmények</t>
  </si>
  <si>
    <t>013320.Köztemető fenntartás</t>
  </si>
  <si>
    <t>107055.Falugondnoki szolgálat</t>
  </si>
  <si>
    <t>Ebből:</t>
  </si>
  <si>
    <t xml:space="preserve"> - helyi önkormányzatoknak</t>
  </si>
  <si>
    <t xml:space="preserve"> - kistérségi társulásoknak</t>
  </si>
  <si>
    <t xml:space="preserve"> - non-profit szerveknek</t>
  </si>
  <si>
    <t>MŰKÖDÉSI KÖLTSÉGVETÉS ÖSSZESEN:</t>
  </si>
  <si>
    <t>KIADÁSOK MINDÖSSZESEN:</t>
  </si>
  <si>
    <t>FELHALMOZÁS KÖLTSÉGVETÉS ÖSSZESEN:</t>
  </si>
  <si>
    <t>BEVÉTELEK MINDÖSSZESEN:</t>
  </si>
  <si>
    <t>Munkaadót terhelő járulékok és szoc.hozzájár.adó</t>
  </si>
  <si>
    <t>Társadalom- és szocpol.juttatás</t>
  </si>
  <si>
    <t>Támogatásértékű működési kiadás:</t>
  </si>
  <si>
    <t>Önkormányzatok működési célú támogatása</t>
  </si>
  <si>
    <t>Helyi iparűzési adó</t>
  </si>
  <si>
    <t>Támogatásértékű működési bevétel:</t>
  </si>
  <si>
    <t>Előző évi működési célú pénzmaradvány</t>
  </si>
  <si>
    <t>Felhalmozási célú pénzeszköz átadás ÁHT-n kív.</t>
  </si>
  <si>
    <t>FELHALMOZÁSI KIADÁSOK ÖSSZESEN:</t>
  </si>
  <si>
    <t xml:space="preserve"> - nemzetiségi önkormányzattól</t>
  </si>
  <si>
    <t>- fejezeti kezelésű előirányzat támogatása</t>
  </si>
  <si>
    <t>Ingatlanértékesítés</t>
  </si>
  <si>
    <r>
      <t xml:space="preserve">      </t>
    </r>
    <r>
      <rPr>
        <sz val="8"/>
        <color indexed="8"/>
        <rFont val="Arial CE"/>
        <charset val="238"/>
      </rPr>
      <t>Fejezeti kezelésű előirányzat támogatása</t>
    </r>
  </si>
  <si>
    <t>Államháztartáson belüli megelőlegezések</t>
  </si>
  <si>
    <t>Működési célú átvett pénzeszközök</t>
  </si>
  <si>
    <t xml:space="preserve">      civil szervezetektől</t>
  </si>
  <si>
    <t xml:space="preserve">       non-profit szervezeteknek (civil szerv.)</t>
  </si>
  <si>
    <t>Felújítási kiadások</t>
  </si>
  <si>
    <t>Államháztartáson belüli megel.visszafiz.</t>
  </si>
  <si>
    <t>Központi,irányító szervi támogatások foly.</t>
  </si>
  <si>
    <t>018010.Önkormányzatok elszám.</t>
  </si>
  <si>
    <t>107051.Szociális étkeztetés</t>
  </si>
  <si>
    <t>900020.Önkormfunkc.nem sorolható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</si>
  <si>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</si>
  <si>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</si>
  <si>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</si>
  <si>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</si>
  <si>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Felhalmozási célú önkormányzati támogatások</t>
  </si>
  <si>
    <t>- felhalmozási célú önkormányzati támogatás</t>
  </si>
  <si>
    <t xml:space="preserve"> - Működési célú átvett pénzeszköz civil szervezetektől</t>
  </si>
  <si>
    <t xml:space="preserve">MŰKÖDÉSI KIADÁSOK:              </t>
  </si>
  <si>
    <t xml:space="preserve"> - Államháztartáson belüli megelőlegezések</t>
  </si>
  <si>
    <t>- Államháztartáson belüli megel.visszaf.</t>
  </si>
  <si>
    <t>- Központi, irányító szervi támogatások</t>
  </si>
  <si>
    <t xml:space="preserve"> - Támogatásértékű felhalmozási kiadás</t>
  </si>
  <si>
    <t>Államháztartáson belüli megel. visszafizetése</t>
  </si>
  <si>
    <t>Központi, irányító szervi támogatás</t>
  </si>
  <si>
    <t>Felújítások, beruházás</t>
  </si>
  <si>
    <t>Tartózkodási idő utáni IFA</t>
  </si>
  <si>
    <t>Működési célú átvett pénzeszközök:</t>
  </si>
  <si>
    <t>- civil szervezetektől</t>
  </si>
  <si>
    <t xml:space="preserve">Államháztartáson belüli megelőlegezések </t>
  </si>
  <si>
    <t>Felhalmozási célú önkormányzati támogatás</t>
  </si>
  <si>
    <t>5.számú melléklet</t>
  </si>
  <si>
    <t>10. számú melléklet</t>
  </si>
  <si>
    <t>11. számú melléklet</t>
  </si>
  <si>
    <t>15. számú melléklet</t>
  </si>
  <si>
    <t>Adatok ezer Ft-ban</t>
  </si>
  <si>
    <t>adatok E Ft-ban</t>
  </si>
  <si>
    <t>COFOG KÓD, MEGNEVEZÉS</t>
  </si>
  <si>
    <t xml:space="preserve">Irányító szervtől kapott tám. </t>
  </si>
  <si>
    <t>091140. Óvodai nevelés</t>
  </si>
  <si>
    <t>Cofog kód,megnevezés</t>
  </si>
  <si>
    <t xml:space="preserve">        Működési kiadások</t>
  </si>
  <si>
    <t xml:space="preserve">        Szocho</t>
  </si>
  <si>
    <t xml:space="preserve">   Dologi kiadások</t>
  </si>
  <si>
    <t>Összes kiadás</t>
  </si>
  <si>
    <t>Létszám</t>
  </si>
  <si>
    <t xml:space="preserve">                  megosztása feladatonként</t>
  </si>
  <si>
    <t>Kötelező feladat</t>
  </si>
  <si>
    <t>Önként váll.feladat</t>
  </si>
  <si>
    <t>Államig.feladat</t>
  </si>
  <si>
    <t>Szocho</t>
  </si>
  <si>
    <t>Kiadások összesen</t>
  </si>
  <si>
    <t>Intézményi műk.bev.</t>
  </si>
  <si>
    <t>Irányító szervtől k.tám.</t>
  </si>
  <si>
    <t>Bevételek összesen</t>
  </si>
  <si>
    <t>adatok eFt-ban</t>
  </si>
  <si>
    <t>Kerekerdő Óvoda Rönök</t>
  </si>
  <si>
    <t>Irányító szervtől kapott támogatás</t>
  </si>
  <si>
    <t>Szociális hozzájárulási adó</t>
  </si>
  <si>
    <t>Működési bevételek összesen</t>
  </si>
  <si>
    <t>Működési kiadások összesen</t>
  </si>
  <si>
    <t>018030. Támogatási célú fin.műveletek</t>
  </si>
  <si>
    <t>091110. Óvodai ellátás szakmai</t>
  </si>
  <si>
    <t>018030.Támogatási célú fin.műv.</t>
  </si>
  <si>
    <t>047410.Ár- és belvízvédelem</t>
  </si>
  <si>
    <t>051030.Nem veszélyes hulladék sz.</t>
  </si>
  <si>
    <t>084031.Civil szervezetek támogatása</t>
  </si>
  <si>
    <t>103010.Elhunyt személy hozzátart.</t>
  </si>
  <si>
    <t>018010.Támogatások elszám közp.ktg</t>
  </si>
  <si>
    <t>ER</t>
  </si>
  <si>
    <t>MÓD</t>
  </si>
  <si>
    <t>TÉNY</t>
  </si>
  <si>
    <t>Felújítás összesen:</t>
  </si>
  <si>
    <t>Beruházások összesen:</t>
  </si>
  <si>
    <t xml:space="preserve">      gépjárműadó</t>
  </si>
  <si>
    <t xml:space="preserve">      tartózkodási idő utáni idegenforgalmi adó</t>
  </si>
  <si>
    <t xml:space="preserve">      egyéb közhatalmi bevétel</t>
  </si>
  <si>
    <t xml:space="preserve">      Elkülönített állami pénzalapoktól</t>
  </si>
  <si>
    <t>Működési célú visszatérítendő támogatások ÁHT-n kív</t>
  </si>
  <si>
    <t xml:space="preserve">      háztartásoktól</t>
  </si>
  <si>
    <t>Felhalmozási célú átvett pénzeszköz</t>
  </si>
  <si>
    <t>felhalmozási célú önkormányzati támogatások</t>
  </si>
  <si>
    <t xml:space="preserve">Pénzmaradvány </t>
  </si>
  <si>
    <t xml:space="preserve">      működési</t>
  </si>
  <si>
    <t xml:space="preserve">      felhalmozási</t>
  </si>
  <si>
    <t>Helyi önkormányzatok előző évről szármb</t>
  </si>
  <si>
    <t>Működési célú költségvetési támogatások és kiegészítő támogatások</t>
  </si>
  <si>
    <t>-  civil szervezetektől</t>
  </si>
  <si>
    <t xml:space="preserve"> - Támogatásértékű működési bevétel elkülönített állami pénzalapoktól</t>
  </si>
  <si>
    <t>-  Támogatáslértékű működési bevétel központi kez.előirányzattól</t>
  </si>
  <si>
    <t>- Működési célú visszatér.tám.ÁHT-n kív.</t>
  </si>
  <si>
    <t xml:space="preserve">- felhalmozási célú önkorm. Támogatás   </t>
  </si>
  <si>
    <t>- Működési célú átvett pénzeszköz ÁHT-n k.</t>
  </si>
  <si>
    <t xml:space="preserve"> - felhal.célú átv.p.eszk.</t>
  </si>
  <si>
    <t>pénzmaradvány</t>
  </si>
  <si>
    <t>-Helyi önkorm.előző évről szárm.befiz.</t>
  </si>
  <si>
    <t>- felhalm.célú visszatér.tám.ÁHT-n k.</t>
  </si>
  <si>
    <t>Helyi önkorm.előző évről szárm.befiz.</t>
  </si>
  <si>
    <t>- Közhasznú Egyesület</t>
  </si>
  <si>
    <t>- egyéb vállalkozás</t>
  </si>
  <si>
    <t>Felhalmozási célú visszatér.tám.ÁHT-n k.</t>
  </si>
  <si>
    <t>Egyéb közhatalmi bevétel</t>
  </si>
  <si>
    <t>- elkülönített állami pénzalapoktól</t>
  </si>
  <si>
    <t>- közpönti kezelési előirányzattól</t>
  </si>
  <si>
    <t>Működési célú visszatér.tám.ÁHT-n kív.</t>
  </si>
  <si>
    <t>- háztartásoktól</t>
  </si>
  <si>
    <t>096015. Óvodai intézményi étkeztetés</t>
  </si>
  <si>
    <t>091120.Sajátos nevelésű ig.gyerm.</t>
  </si>
  <si>
    <t xml:space="preserve">ÁHT-n belüli </t>
  </si>
  <si>
    <t>041233.Hosszabb időtart.közfogl.</t>
  </si>
  <si>
    <t xml:space="preserve">Felhalm.célú </t>
  </si>
  <si>
    <t>Egyéb műk.célú átv.</t>
  </si>
  <si>
    <t>p.eszk. ÁHT-n kív.</t>
  </si>
  <si>
    <t>Önkorm.felhalm.</t>
  </si>
  <si>
    <t>ktgvetési tám.</t>
  </si>
  <si>
    <t>041233.Hosszabb időtatamú közfogl.</t>
  </si>
  <si>
    <t>061030. Lakáshozjutást segítő tám.</t>
  </si>
  <si>
    <t>Felhalmozási célú visszatérítendő támogatás ÁHT-n b</t>
  </si>
  <si>
    <t>Műk. célú visszat.tám.ÁHT-n k.ÁHT-n kív.</t>
  </si>
  <si>
    <t xml:space="preserve">      háztartásoknak</t>
  </si>
  <si>
    <t>052010.Szennyvízgazd.ig.</t>
  </si>
  <si>
    <t>.tám.ÁHT-n bel.</t>
  </si>
  <si>
    <t>013320.köztemető</t>
  </si>
  <si>
    <t>064010.közvilágítás</t>
  </si>
  <si>
    <t>Elszámolásból származó bevételek</t>
  </si>
  <si>
    <t>Önkormányzatok működési támogatása összesen</t>
  </si>
  <si>
    <t>Tart.idő utáni IFA</t>
  </si>
  <si>
    <t>egyéb közhatalmi bevétel</t>
  </si>
  <si>
    <t>- felhalmozási célú p.átv.önkormányzattól</t>
  </si>
  <si>
    <t>- felhalmozási célú p.átvétel társulástól</t>
  </si>
  <si>
    <t>- Támogatás értékű működési bevétel társulástól</t>
  </si>
  <si>
    <t>062020.Településfejlesztési projektek</t>
  </si>
  <si>
    <t>104037. Intézményen kívüli gyerm.</t>
  </si>
  <si>
    <t>köztemetés</t>
  </si>
  <si>
    <t>- felhalmozási célú visszatér,t.ÁHT-n b</t>
  </si>
  <si>
    <t xml:space="preserve"> - Felhalm.célú .tám.ÁHT-n b</t>
  </si>
  <si>
    <t>Felhalmozási célú .tám.ÁHT_n b.</t>
  </si>
  <si>
    <t>Felhalmozási célú visszatér.tám.ÁHT-n b.</t>
  </si>
  <si>
    <t>Önkormányzatok felhalmozási támogatása</t>
  </si>
  <si>
    <t>- társulástól</t>
  </si>
  <si>
    <t>összes bevétel</t>
  </si>
  <si>
    <t>Felhalmozási kiadások</t>
  </si>
  <si>
    <t>Felhalmozási bevételek</t>
  </si>
  <si>
    <t xml:space="preserve">    '- településrendezési terv, kisértékű tárgyi </t>
  </si>
  <si>
    <t xml:space="preserve">ER       </t>
  </si>
  <si>
    <t xml:space="preserve">  MÓD </t>
  </si>
  <si>
    <t xml:space="preserve">ER      </t>
  </si>
  <si>
    <t>E</t>
  </si>
  <si>
    <t>M</t>
  </si>
  <si>
    <t>2017. év</t>
  </si>
  <si>
    <t>Összes bevétel</t>
  </si>
  <si>
    <t>megel.</t>
  </si>
  <si>
    <t>091140.Óvoda működtetés</t>
  </si>
  <si>
    <t>Felhalm.</t>
  </si>
  <si>
    <t>Ingatlan értékesí</t>
  </si>
  <si>
    <t>Közhatalmi bev.</t>
  </si>
  <si>
    <t>Tám.ért.műk.bev.</t>
  </si>
  <si>
    <t>adatok ezer Ft-ban</t>
  </si>
  <si>
    <t>2017. ÉV</t>
  </si>
  <si>
    <t xml:space="preserve">FELHALMOZÁSI KIADÁSOK                                                           </t>
  </si>
  <si>
    <t>Beruházások,felújítás</t>
  </si>
  <si>
    <t>Önkorm.felhal.tám.</t>
  </si>
  <si>
    <t>Felhalm.p.átad.ÁHT-n bel.</t>
  </si>
  <si>
    <t>Felhalm.p.átad.ÁHT-n kív.</t>
  </si>
  <si>
    <t>Munkaadót terh. járulékok</t>
  </si>
  <si>
    <t>Műk.p.átad-ÁHT-n b.</t>
  </si>
  <si>
    <t>Műk.p.átad.ÁHT-n k.</t>
  </si>
  <si>
    <t>Ellátottak pénzb.juttatásai</t>
  </si>
  <si>
    <t>Előző év. szárm.befiz.</t>
  </si>
  <si>
    <t>Finanszírozási kiadások</t>
  </si>
  <si>
    <t>2017. ÉVBEN</t>
  </si>
  <si>
    <t>ÖSSZESEN</t>
  </si>
  <si>
    <t xml:space="preserve">MŰKÖDÉSI BEVÉTELEK:                  </t>
  </si>
  <si>
    <t>Önként vállalt feladat</t>
  </si>
  <si>
    <t>Államigazgatási feladat</t>
  </si>
  <si>
    <t>Intézményi műk. bevétel</t>
  </si>
  <si>
    <t>094260.Hallgatói és tanulói ösztöndíjak</t>
  </si>
  <si>
    <t xml:space="preserve">   '- Működési célú pénzeszköz átadás háztartásoknak</t>
  </si>
  <si>
    <t xml:space="preserve">             - Közhasznú Egyesület támogatása</t>
  </si>
  <si>
    <t xml:space="preserve">    - Helyi önkormányzat támogatása(védőnő,orvosi ügyelet,KÖHI)</t>
  </si>
  <si>
    <t xml:space="preserve">       háztartásoknak</t>
  </si>
  <si>
    <t>első lakáshozjutók támogatása</t>
  </si>
  <si>
    <t>temetési segély</t>
  </si>
  <si>
    <t>lakásfenntartási támogatás termész.</t>
  </si>
  <si>
    <t>Bursa támogatás</t>
  </si>
  <si>
    <t>tankönyvtámogatás</t>
  </si>
  <si>
    <t>települési ámogatás pénzbeli</t>
  </si>
  <si>
    <t xml:space="preserve"> - Általános tartalék</t>
  </si>
  <si>
    <t>Általános taralék</t>
  </si>
  <si>
    <t>- háztartásoknak</t>
  </si>
  <si>
    <t xml:space="preserve">   - önkormányzati ingatlanok</t>
  </si>
  <si>
    <t xml:space="preserve">     (adósságkonszolidáció, Vis Mairo)</t>
  </si>
  <si>
    <t xml:space="preserve">       eszközök vásárlása </t>
  </si>
  <si>
    <t>2017. ÉVI MÓDOSÍTOTT PÉNZFORGALMI  MÉRLEG</t>
  </si>
  <si>
    <t>MÓDOSÍTOTT BEVÉTELEK KIEMELT ELŐIRÁNYZATONKÉNT, KORMÁNYZATI FUNKCIÓ KÓDONKÉNT</t>
  </si>
  <si>
    <t xml:space="preserve">2017. ÉVI MÓDOSÍTOTT KÖZPONTI KÖLTSÉGVETÉSI TÁMOGATÁSOK </t>
  </si>
  <si>
    <t>AZ ÖNKORMÁNYZAT 2017. ÉVI MÓDOSÍTOTT ADÓBEVÉTELEI</t>
  </si>
  <si>
    <t>MÓDOSÍTOTT FELHALMOZÁSI BEVÉTEL, FELHALMOZÁSRA ÁTVETT PÉNZESZKÖZÖK</t>
  </si>
  <si>
    <t>MÓDOSÍTOTT MŰKÖDÉSRE ÁTVETT PÉNZESZKÖZ ÉS</t>
  </si>
  <si>
    <t>Rönök Község Önkormányzat 2017. évi módosított működési, fejlesztési kiadásai</t>
  </si>
  <si>
    <t xml:space="preserve"> MŰKÖDÉSRE ÁTADOTT PÉNZESZKÖZÖK ÉS TÁMOGATÁSÉRTÉKŰ MŰKÖDÉSI  KIADÁSOK </t>
  </si>
  <si>
    <t>MÓDOSÍTOTT</t>
  </si>
  <si>
    <t>MÓDOSÍTOTT ELLÁTOTTAK PÉNZBELI JUTTATÁSA 2017. ÉVBEN</t>
  </si>
  <si>
    <t>MÓDOSÍTOTT MŰKÖDÉSI ÉS FELHALMOZÁSI CÉLÚ BEVÉTELEI ÉS KIADÁSAI MÉRLEGSZERŰEN</t>
  </si>
  <si>
    <t>MÓDOSÍTOTT BEVÉTELEINEK ÉS KIADÁSAINAK MEGOSZTÁSA FELADATONKÉNT 2017. ÉVBEN</t>
  </si>
  <si>
    <t>12.sz. melléklet</t>
  </si>
  <si>
    <t>KIMUTATÁS A KEREKERDŐ ÓVODÁHOZ TARTOZÓ  2017. ÉVI MÓDOSÍTOTT BEVÉTELEKRŐL</t>
  </si>
  <si>
    <t>13.sz. melléklet</t>
  </si>
  <si>
    <t xml:space="preserve">KIMUTATÁS A KEREKERDŐ ÓVODÁHOZ TARTOZÓ 2017. ÉVI MÓDOSÍTOTT KIADÁSOKRÓL </t>
  </si>
  <si>
    <t>14. számú melléklet</t>
  </si>
  <si>
    <t>Kerekerdő Óvoda Rönök 2017. évi módosított bevételeinek és kiadásainak</t>
  </si>
  <si>
    <t xml:space="preserve">               2017. évi módosított pénzforgalmi mérleg</t>
  </si>
  <si>
    <t xml:space="preserve">                16. számú melléklet</t>
  </si>
  <si>
    <t>Az önkormányzat módosított beruházási és felújítási kiadásai címenként 2017. évben</t>
  </si>
  <si>
    <t>I.hó</t>
  </si>
  <si>
    <t>II.hó</t>
  </si>
  <si>
    <t>III. hó</t>
  </si>
  <si>
    <t>IV. hó</t>
  </si>
  <si>
    <t xml:space="preserve"> V.hó</t>
  </si>
  <si>
    <t>VI.hó</t>
  </si>
  <si>
    <t>VII.hó</t>
  </si>
  <si>
    <t>VIII.hó</t>
  </si>
  <si>
    <t>IX.hó</t>
  </si>
  <si>
    <t>X.hó</t>
  </si>
  <si>
    <t>XI.hó</t>
  </si>
  <si>
    <t>XII.hó</t>
  </si>
  <si>
    <t>Önkormányzatok működési támogatása</t>
  </si>
  <si>
    <t>Egyéb műk.c.tám.ért.bev.ÁHT-n bel.</t>
  </si>
  <si>
    <t>Felhal.c.műk.p.átv. ÁHT-n bel</t>
  </si>
  <si>
    <t>Működési bevétel</t>
  </si>
  <si>
    <t>BEVÉTELEK ÖSSZESEN</t>
  </si>
  <si>
    <t>Egyéb műk.c.tám.ÁHT-n belülre</t>
  </si>
  <si>
    <t>Egyéb műk.célú tám.ÁHT-n kív.</t>
  </si>
  <si>
    <t>Ellátottak pénzbeli juttatásai</t>
  </si>
  <si>
    <t>Tartalék</t>
  </si>
  <si>
    <t>Irányító szerv által átadott támogatás</t>
  </si>
  <si>
    <t>Beruházás, Felújítás</t>
  </si>
  <si>
    <t>KIADÁSOK ÖSSZESEN:</t>
  </si>
  <si>
    <t>17.számú melléklet</t>
  </si>
  <si>
    <t>Irányító szervtől intézmény finanszírozás</t>
  </si>
  <si>
    <t>Intézményi beruházás</t>
  </si>
  <si>
    <t>18.számú melléklet</t>
  </si>
  <si>
    <t>Rönöki Kerekerdő Óvoda 2017. évi  előirányzat-felhasználási ütemterve</t>
  </si>
  <si>
    <t>Rönök Község Önkormányzat 2017. évi módosított előirányzat-felhasználási ütemterve</t>
  </si>
  <si>
    <t>ÁHT-n belüli megel.</t>
  </si>
  <si>
    <t>Előző évről szárm.b</t>
  </si>
  <si>
    <t>ÁHT-n belüli megl.v.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</si>
</sst>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CE"/>
      <charset val="238"/>
    </font>
    <font>
      <sz val="14"/>
      <color indexed="8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sz val="12"/>
      <name val="Arial CE"/>
      <family val="2"/>
      <charset val="238"/>
    </font>
    <font>
      <b/>
      <sz val="12"/>
      <color indexed="8"/>
      <name val="Arial CE"/>
      <charset val="238"/>
    </font>
    <font>
      <sz val="12"/>
      <color indexed="8"/>
      <name val="Arial CE"/>
      <charset val="238"/>
    </font>
    <font>
      <sz val="12"/>
      <name val="Arial CE"/>
      <charset val="238"/>
    </font>
    <font>
      <b/>
      <sz val="12"/>
      <color indexed="10"/>
      <name val="Arial CE"/>
      <charset val="238"/>
    </font>
    <font>
      <b/>
      <i/>
      <sz val="12"/>
      <name val="Arial"/>
      <family val="2"/>
      <charset val="238"/>
    </font>
    <font>
      <b/>
      <sz val="8"/>
      <color indexed="8"/>
      <name val="Arial CE"/>
      <charset val="238"/>
    </font>
    <font>
      <sz val="8"/>
      <color indexed="8"/>
      <name val="Arial CE"/>
      <charset val="238"/>
    </font>
    <font>
      <b/>
      <sz val="10"/>
      <color indexed="8"/>
      <name val="Arial CE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i/>
      <sz val="8"/>
      <name val="Arial"/>
      <family val="2"/>
      <charset val="238"/>
    </font>
    <font>
      <b/>
      <i/>
      <sz val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2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0" fillId="0" borderId="0" xfId="0" applyBorder="1"/>
    <xf numFmtId="0" fontId="2" fillId="0" borderId="3" xfId="0" applyFont="1" applyBorder="1"/>
    <xf numFmtId="0" fontId="2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0" xfId="0" applyFont="1"/>
    <xf numFmtId="0" fontId="5" fillId="0" borderId="0" xfId="0" applyFont="1" applyAlignment="1"/>
    <xf numFmtId="0" fontId="6" fillId="0" borderId="0" xfId="0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7" fillId="2" borderId="0" xfId="0" applyFont="1" applyFill="1" applyBorder="1"/>
    <xf numFmtId="0" fontId="8" fillId="2" borderId="0" xfId="0" applyFont="1" applyFill="1" applyBorder="1"/>
    <xf numFmtId="0" fontId="0" fillId="0" borderId="5" xfId="0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/>
    <xf numFmtId="0" fontId="9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4" xfId="0" applyBorder="1" applyAlignment="1">
      <alignment horizontal="right"/>
    </xf>
    <xf numFmtId="0" fontId="12" fillId="0" borderId="3" xfId="0" applyFont="1" applyBorder="1"/>
    <xf numFmtId="0" fontId="12" fillId="0" borderId="2" xfId="0" applyFont="1" applyBorder="1"/>
    <xf numFmtId="0" fontId="12" fillId="0" borderId="13" xfId="0" applyFont="1" applyBorder="1"/>
    <xf numFmtId="0" fontId="11" fillId="0" borderId="1" xfId="0" applyFont="1" applyBorder="1"/>
    <xf numFmtId="0" fontId="12" fillId="0" borderId="0" xfId="0" applyFont="1" applyBorder="1"/>
    <xf numFmtId="0" fontId="11" fillId="0" borderId="1" xfId="0" applyFont="1" applyBorder="1" applyAlignment="1">
      <alignment horizontal="center"/>
    </xf>
    <xf numFmtId="0" fontId="12" fillId="0" borderId="14" xfId="0" applyFont="1" applyBorder="1"/>
    <xf numFmtId="0" fontId="13" fillId="0" borderId="0" xfId="0" applyFont="1"/>
    <xf numFmtId="0" fontId="14" fillId="0" borderId="0" xfId="0" applyFont="1"/>
    <xf numFmtId="0" fontId="15" fillId="0" borderId="17" xfId="0" applyFont="1" applyBorder="1"/>
    <xf numFmtId="1" fontId="15" fillId="2" borderId="1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2" borderId="0" xfId="0" applyFont="1" applyFill="1"/>
    <xf numFmtId="0" fontId="20" fillId="2" borderId="0" xfId="0" applyFont="1" applyFill="1"/>
    <xf numFmtId="0" fontId="19" fillId="2" borderId="1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/>
    </xf>
    <xf numFmtId="0" fontId="22" fillId="2" borderId="15" xfId="0" applyFont="1" applyFill="1" applyBorder="1"/>
    <xf numFmtId="0" fontId="17" fillId="0" borderId="13" xfId="0" applyFont="1" applyBorder="1"/>
    <xf numFmtId="0" fontId="10" fillId="0" borderId="0" xfId="0" applyFont="1"/>
    <xf numFmtId="0" fontId="10" fillId="0" borderId="18" xfId="0" applyFont="1" applyBorder="1"/>
    <xf numFmtId="0" fontId="10" fillId="0" borderId="6" xfId="0" applyFont="1" applyBorder="1"/>
    <xf numFmtId="0" fontId="10" fillId="0" borderId="8" xfId="0" applyFont="1" applyBorder="1"/>
    <xf numFmtId="0" fontId="10" fillId="0" borderId="5" xfId="0" applyFont="1" applyBorder="1"/>
    <xf numFmtId="0" fontId="17" fillId="0" borderId="0" xfId="0" applyFont="1"/>
    <xf numFmtId="0" fontId="18" fillId="0" borderId="21" xfId="0" applyFont="1" applyBorder="1" applyAlignment="1">
      <alignment horizontal="center"/>
    </xf>
    <xf numFmtId="0" fontId="12" fillId="0" borderId="22" xfId="0" applyFont="1" applyBorder="1"/>
    <xf numFmtId="0" fontId="12" fillId="0" borderId="23" xfId="0" applyFont="1" applyBorder="1"/>
    <xf numFmtId="0" fontId="11" fillId="0" borderId="23" xfId="0" applyFont="1" applyBorder="1"/>
    <xf numFmtId="0" fontId="23" fillId="0" borderId="23" xfId="0" applyFont="1" applyBorder="1"/>
    <xf numFmtId="0" fontId="11" fillId="0" borderId="0" xfId="0" applyFont="1"/>
    <xf numFmtId="0" fontId="11" fillId="0" borderId="12" xfId="0" applyFont="1" applyBorder="1" applyAlignment="1">
      <alignment horizontal="center"/>
    </xf>
    <xf numFmtId="0" fontId="12" fillId="0" borderId="4" xfId="0" applyFont="1" applyBorder="1"/>
    <xf numFmtId="0" fontId="10" fillId="0" borderId="0" xfId="0" applyFont="1" applyAlignment="1">
      <alignment horizontal="center"/>
    </xf>
    <xf numFmtId="0" fontId="10" fillId="0" borderId="25" xfId="0" applyFont="1" applyBorder="1"/>
    <xf numFmtId="0" fontId="10" fillId="0" borderId="26" xfId="0" applyFont="1" applyBorder="1"/>
    <xf numFmtId="0" fontId="10" fillId="0" borderId="27" xfId="0" applyFont="1" applyBorder="1"/>
    <xf numFmtId="0" fontId="10" fillId="0" borderId="7" xfId="0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0" xfId="0" applyFont="1" applyBorder="1"/>
    <xf numFmtId="0" fontId="11" fillId="0" borderId="0" xfId="0" applyFont="1" applyAlignment="1">
      <alignment horizontal="left"/>
    </xf>
    <xf numFmtId="0" fontId="0" fillId="0" borderId="11" xfId="0" applyBorder="1"/>
    <xf numFmtId="0" fontId="10" fillId="0" borderId="10" xfId="0" quotePrefix="1" applyFont="1" applyBorder="1"/>
    <xf numFmtId="0" fontId="12" fillId="0" borderId="11" xfId="0" applyFont="1" applyBorder="1"/>
    <xf numFmtId="0" fontId="5" fillId="0" borderId="30" xfId="0" applyFont="1" applyBorder="1" applyAlignment="1">
      <alignment horizontal="center"/>
    </xf>
    <xf numFmtId="0" fontId="5" fillId="0" borderId="31" xfId="0" applyFont="1" applyBorder="1"/>
    <xf numFmtId="0" fontId="12" fillId="0" borderId="32" xfId="0" applyFont="1" applyBorder="1"/>
    <xf numFmtId="0" fontId="18" fillId="0" borderId="33" xfId="0" applyFont="1" applyBorder="1" applyAlignment="1">
      <alignment horizontal="center"/>
    </xf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37" xfId="0" applyFont="1" applyBorder="1"/>
    <xf numFmtId="0" fontId="12" fillId="0" borderId="38" xfId="0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18" fontId="12" fillId="0" borderId="37" xfId="0" applyNumberFormat="1" applyFont="1" applyBorder="1"/>
    <xf numFmtId="14" fontId="12" fillId="0" borderId="37" xfId="0" applyNumberFormat="1" applyFont="1" applyBorder="1"/>
    <xf numFmtId="1" fontId="12" fillId="0" borderId="37" xfId="0" applyNumberFormat="1" applyFont="1" applyBorder="1"/>
    <xf numFmtId="0" fontId="17" fillId="0" borderId="5" xfId="0" applyFont="1" applyBorder="1" applyAlignment="1"/>
    <xf numFmtId="0" fontId="17" fillId="0" borderId="37" xfId="0" applyFont="1" applyBorder="1"/>
    <xf numFmtId="3" fontId="23" fillId="0" borderId="38" xfId="0" applyNumberFormat="1" applyFont="1" applyBorder="1" applyAlignment="1">
      <alignment horizontal="right"/>
    </xf>
    <xf numFmtId="0" fontId="11" fillId="0" borderId="37" xfId="0" applyFont="1" applyBorder="1"/>
    <xf numFmtId="0" fontId="11" fillId="0" borderId="40" xfId="0" applyFont="1" applyBorder="1"/>
    <xf numFmtId="0" fontId="25" fillId="0" borderId="0" xfId="0" applyFont="1"/>
    <xf numFmtId="0" fontId="26" fillId="2" borderId="15" xfId="0" applyFont="1" applyFill="1" applyBorder="1"/>
    <xf numFmtId="0" fontId="27" fillId="2" borderId="15" xfId="0" applyFont="1" applyFill="1" applyBorder="1"/>
    <xf numFmtId="0" fontId="26" fillId="2" borderId="16" xfId="0" applyFont="1" applyFill="1" applyBorder="1"/>
    <xf numFmtId="0" fontId="26" fillId="2" borderId="42" xfId="0" applyFont="1" applyFill="1" applyBorder="1"/>
    <xf numFmtId="0" fontId="26" fillId="2" borderId="17" xfId="0" applyFont="1" applyFill="1" applyBorder="1"/>
    <xf numFmtId="0" fontId="26" fillId="2" borderId="1" xfId="0" applyFont="1" applyFill="1" applyBorder="1"/>
    <xf numFmtId="0" fontId="26" fillId="2" borderId="45" xfId="0" applyFont="1" applyFill="1" applyBorder="1" applyAlignment="1">
      <alignment horizontal="left"/>
    </xf>
    <xf numFmtId="0" fontId="29" fillId="0" borderId="14" xfId="0" applyFont="1" applyBorder="1"/>
    <xf numFmtId="0" fontId="29" fillId="0" borderId="46" xfId="0" applyFont="1" applyBorder="1"/>
    <xf numFmtId="0" fontId="29" fillId="0" borderId="47" xfId="0" applyFont="1" applyBorder="1"/>
    <xf numFmtId="0" fontId="31" fillId="0" borderId="1" xfId="0" applyFont="1" applyBorder="1"/>
    <xf numFmtId="0" fontId="12" fillId="0" borderId="49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50" xfId="0" applyFont="1" applyBorder="1" applyAlignment="1">
      <alignment horizontal="left"/>
    </xf>
    <xf numFmtId="0" fontId="29" fillId="0" borderId="49" xfId="0" applyFont="1" applyBorder="1" applyAlignment="1">
      <alignment horizontal="left"/>
    </xf>
    <xf numFmtId="0" fontId="29" fillId="0" borderId="51" xfId="0" applyFont="1" applyBorder="1"/>
    <xf numFmtId="0" fontId="30" fillId="0" borderId="48" xfId="0" applyFont="1" applyBorder="1" applyAlignment="1">
      <alignment horizontal="left"/>
    </xf>
    <xf numFmtId="0" fontId="18" fillId="0" borderId="52" xfId="0" applyFont="1" applyBorder="1" applyAlignment="1">
      <alignment horizontal="left"/>
    </xf>
    <xf numFmtId="0" fontId="29" fillId="0" borderId="23" xfId="0" applyFont="1" applyBorder="1"/>
    <xf numFmtId="0" fontId="30" fillId="0" borderId="6" xfId="0" applyFont="1" applyBorder="1" applyAlignment="1">
      <alignment horizontal="left"/>
    </xf>
    <xf numFmtId="0" fontId="29" fillId="0" borderId="23" xfId="0" applyFont="1" applyBorder="1" applyAlignment="1">
      <alignment horizontal="left"/>
    </xf>
    <xf numFmtId="0" fontId="10" fillId="0" borderId="55" xfId="0" applyFont="1" applyBorder="1"/>
    <xf numFmtId="0" fontId="10" fillId="0" borderId="56" xfId="0" applyFont="1" applyBorder="1"/>
    <xf numFmtId="0" fontId="10" fillId="0" borderId="57" xfId="0" applyFont="1" applyBorder="1"/>
    <xf numFmtId="0" fontId="29" fillId="0" borderId="58" xfId="0" applyFont="1" applyBorder="1"/>
    <xf numFmtId="0" fontId="29" fillId="0" borderId="59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6" xfId="0" quotePrefix="1" applyFont="1" applyBorder="1"/>
    <xf numFmtId="0" fontId="29" fillId="0" borderId="8" xfId="0" applyFont="1" applyBorder="1"/>
    <xf numFmtId="0" fontId="31" fillId="0" borderId="10" xfId="0" applyFont="1" applyBorder="1"/>
    <xf numFmtId="0" fontId="31" fillId="0" borderId="11" xfId="0" applyFont="1" applyBorder="1"/>
    <xf numFmtId="0" fontId="31" fillId="0" borderId="12" xfId="0" applyFont="1" applyBorder="1"/>
    <xf numFmtId="0" fontId="29" fillId="0" borderId="0" xfId="0" applyFont="1" applyBorder="1"/>
    <xf numFmtId="0" fontId="29" fillId="0" borderId="0" xfId="0" applyFont="1" applyBorder="1" applyAlignment="1">
      <alignment horizontal="right"/>
    </xf>
    <xf numFmtId="0" fontId="29" fillId="0" borderId="39" xfId="0" applyFont="1" applyBorder="1"/>
    <xf numFmtId="0" fontId="31" fillId="0" borderId="11" xfId="0" applyFont="1" applyBorder="1" applyAlignment="1">
      <alignment horizontal="left"/>
    </xf>
    <xf numFmtId="0" fontId="29" fillId="0" borderId="59" xfId="0" applyFont="1" applyBorder="1" applyAlignment="1">
      <alignment horizontal="left"/>
    </xf>
    <xf numFmtId="0" fontId="29" fillId="0" borderId="6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5" xfId="0" quotePrefix="1" applyFont="1" applyBorder="1"/>
    <xf numFmtId="0" fontId="29" fillId="0" borderId="7" xfId="0" quotePrefix="1" applyFont="1" applyBorder="1"/>
    <xf numFmtId="0" fontId="31" fillId="0" borderId="3" xfId="0" applyFont="1" applyBorder="1"/>
    <xf numFmtId="0" fontId="31" fillId="0" borderId="2" xfId="0" applyFont="1" applyBorder="1"/>
    <xf numFmtId="0" fontId="29" fillId="0" borderId="2" xfId="0" applyFont="1" applyBorder="1"/>
    <xf numFmtId="0" fontId="34" fillId="0" borderId="1" xfId="0" applyFont="1" applyBorder="1"/>
    <xf numFmtId="0" fontId="5" fillId="0" borderId="48" xfId="0" applyFont="1" applyBorder="1"/>
    <xf numFmtId="0" fontId="5" fillId="0" borderId="48" xfId="0" applyFont="1" applyBorder="1" applyAlignment="1">
      <alignment horizontal="left"/>
    </xf>
    <xf numFmtId="0" fontId="5" fillId="0" borderId="48" xfId="0" applyFont="1" applyBorder="1" applyAlignment="1"/>
    <xf numFmtId="0" fontId="29" fillId="0" borderId="2" xfId="0" quotePrefix="1" applyFont="1" applyBorder="1"/>
    <xf numFmtId="0" fontId="31" fillId="0" borderId="50" xfId="0" applyFont="1" applyBorder="1"/>
    <xf numFmtId="0" fontId="31" fillId="0" borderId="3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0" fillId="0" borderId="39" xfId="0" applyBorder="1"/>
    <xf numFmtId="0" fontId="5" fillId="0" borderId="55" xfId="0" applyFont="1" applyBorder="1"/>
    <xf numFmtId="0" fontId="0" fillId="0" borderId="56" xfId="0" applyBorder="1"/>
    <xf numFmtId="0" fontId="0" fillId="0" borderId="59" xfId="0" applyBorder="1"/>
    <xf numFmtId="0" fontId="0" fillId="0" borderId="24" xfId="0" applyBorder="1"/>
    <xf numFmtId="0" fontId="0" fillId="0" borderId="27" xfId="0" applyBorder="1"/>
    <xf numFmtId="0" fontId="5" fillId="0" borderId="1" xfId="0" applyFont="1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0" fontId="0" fillId="0" borderId="51" xfId="0" applyBorder="1"/>
    <xf numFmtId="0" fontId="0" fillId="0" borderId="57" xfId="0" applyBorder="1"/>
    <xf numFmtId="0" fontId="0" fillId="0" borderId="12" xfId="0" applyBorder="1"/>
    <xf numFmtId="0" fontId="0" fillId="0" borderId="26" xfId="0" applyBorder="1"/>
    <xf numFmtId="0" fontId="29" fillId="0" borderId="27" xfId="0" applyFont="1" applyBorder="1"/>
    <xf numFmtId="0" fontId="29" fillId="0" borderId="25" xfId="0" applyFont="1" applyBorder="1"/>
    <xf numFmtId="0" fontId="5" fillId="0" borderId="3" xfId="0" applyFont="1" applyBorder="1"/>
    <xf numFmtId="0" fontId="5" fillId="0" borderId="60" xfId="0" applyFont="1" applyBorder="1"/>
    <xf numFmtId="0" fontId="6" fillId="0" borderId="60" xfId="0" applyFont="1" applyBorder="1"/>
    <xf numFmtId="0" fontId="6" fillId="0" borderId="51" xfId="0" applyFont="1" applyBorder="1"/>
    <xf numFmtId="0" fontId="5" fillId="0" borderId="4" xfId="0" applyFont="1" applyBorder="1"/>
    <xf numFmtId="0" fontId="5" fillId="0" borderId="61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24" xfId="0" applyFont="1" applyBorder="1"/>
    <xf numFmtId="0" fontId="6" fillId="0" borderId="5" xfId="0" applyFont="1" applyBorder="1"/>
    <xf numFmtId="0" fontId="6" fillId="0" borderId="25" xfId="0" applyFont="1" applyBorder="1"/>
    <xf numFmtId="0" fontId="6" fillId="0" borderId="10" xfId="0" applyFont="1" applyFill="1" applyBorder="1"/>
    <xf numFmtId="0" fontId="0" fillId="0" borderId="61" xfId="0" applyBorder="1"/>
    <xf numFmtId="0" fontId="0" fillId="0" borderId="55" xfId="0" applyBorder="1"/>
    <xf numFmtId="0" fontId="1" fillId="0" borderId="58" xfId="0" applyFont="1" applyBorder="1"/>
    <xf numFmtId="0" fontId="1" fillId="0" borderId="24" xfId="0" applyFont="1" applyBorder="1"/>
    <xf numFmtId="0" fontId="1" fillId="0" borderId="5" xfId="0" applyFont="1" applyBorder="1"/>
    <xf numFmtId="0" fontId="1" fillId="0" borderId="27" xfId="0" applyFont="1" applyBorder="1"/>
    <xf numFmtId="0" fontId="1" fillId="0" borderId="62" xfId="0" applyFont="1" applyBorder="1"/>
    <xf numFmtId="0" fontId="1" fillId="0" borderId="63" xfId="0" applyFont="1" applyBorder="1"/>
    <xf numFmtId="0" fontId="1" fillId="0" borderId="39" xfId="0" applyFont="1" applyBorder="1"/>
    <xf numFmtId="0" fontId="1" fillId="0" borderId="51" xfId="0" applyFont="1" applyBorder="1"/>
    <xf numFmtId="0" fontId="1" fillId="0" borderId="26" xfId="0" applyFont="1" applyBorder="1"/>
    <xf numFmtId="0" fontId="1" fillId="0" borderId="6" xfId="0" applyFont="1" applyBorder="1"/>
    <xf numFmtId="0" fontId="1" fillId="0" borderId="0" xfId="0" applyFont="1"/>
    <xf numFmtId="0" fontId="0" fillId="0" borderId="10" xfId="0" applyBorder="1"/>
    <xf numFmtId="0" fontId="0" fillId="0" borderId="58" xfId="0" applyBorder="1"/>
    <xf numFmtId="0" fontId="5" fillId="0" borderId="25" xfId="0" applyFont="1" applyBorder="1"/>
    <xf numFmtId="0" fontId="0" fillId="0" borderId="18" xfId="0" applyBorder="1"/>
    <xf numFmtId="0" fontId="5" fillId="0" borderId="18" xfId="0" applyFont="1" applyBorder="1"/>
    <xf numFmtId="0" fontId="0" fillId="0" borderId="25" xfId="0" applyBorder="1"/>
    <xf numFmtId="0" fontId="5" fillId="0" borderId="26" xfId="0" applyFont="1" applyBorder="1"/>
    <xf numFmtId="0" fontId="5" fillId="0" borderId="27" xfId="0" applyFont="1" applyBorder="1"/>
    <xf numFmtId="0" fontId="5" fillId="0" borderId="51" xfId="0" applyFont="1" applyBorder="1"/>
    <xf numFmtId="0" fontId="5" fillId="0" borderId="39" xfId="0" applyFont="1" applyBorder="1"/>
    <xf numFmtId="0" fontId="6" fillId="0" borderId="2" xfId="0" applyFont="1" applyBorder="1"/>
    <xf numFmtId="0" fontId="1" fillId="0" borderId="47" xfId="0" applyFont="1" applyBorder="1"/>
    <xf numFmtId="0" fontId="1" fillId="0" borderId="14" xfId="0" applyFont="1" applyBorder="1"/>
    <xf numFmtId="0" fontId="1" fillId="0" borderId="19" xfId="0" applyFont="1" applyBorder="1" applyAlignment="1">
      <alignment horizontal="left"/>
    </xf>
    <xf numFmtId="0" fontId="1" fillId="0" borderId="68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69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/>
    </xf>
    <xf numFmtId="0" fontId="4" fillId="0" borderId="0" xfId="1"/>
    <xf numFmtId="0" fontId="2" fillId="0" borderId="0" xfId="1" applyFont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19" xfId="1" applyFont="1" applyBorder="1"/>
    <xf numFmtId="0" fontId="4" fillId="0" borderId="68" xfId="1" applyBorder="1"/>
    <xf numFmtId="0" fontId="4" fillId="0" borderId="0" xfId="1" applyBorder="1"/>
    <xf numFmtId="0" fontId="4" fillId="0" borderId="15" xfId="1" applyBorder="1"/>
    <xf numFmtId="0" fontId="4" fillId="0" borderId="69" xfId="1" applyBorder="1"/>
    <xf numFmtId="0" fontId="4" fillId="0" borderId="5" xfId="1" applyBorder="1"/>
    <xf numFmtId="0" fontId="4" fillId="0" borderId="6" xfId="1" applyBorder="1"/>
    <xf numFmtId="0" fontId="2" fillId="0" borderId="15" xfId="1" applyFont="1" applyBorder="1"/>
    <xf numFmtId="0" fontId="4" fillId="0" borderId="15" xfId="1" applyFont="1" applyBorder="1"/>
    <xf numFmtId="0" fontId="2" fillId="0" borderId="69" xfId="1" applyFont="1" applyBorder="1"/>
    <xf numFmtId="0" fontId="2" fillId="0" borderId="0" xfId="1" applyFont="1" applyBorder="1"/>
    <xf numFmtId="0" fontId="4" fillId="0" borderId="5" xfId="1" applyFont="1" applyBorder="1"/>
    <xf numFmtId="0" fontId="4" fillId="0" borderId="6" xfId="1" applyFont="1" applyBorder="1"/>
    <xf numFmtId="0" fontId="2" fillId="0" borderId="20" xfId="1" applyFont="1" applyBorder="1"/>
    <xf numFmtId="0" fontId="2" fillId="0" borderId="71" xfId="1" applyFont="1" applyBorder="1"/>
    <xf numFmtId="0" fontId="2" fillId="0" borderId="0" xfId="1" applyFont="1"/>
    <xf numFmtId="0" fontId="17" fillId="2" borderId="0" xfId="0" applyFont="1" applyFill="1"/>
    <xf numFmtId="0" fontId="1" fillId="0" borderId="23" xfId="0" applyFont="1" applyBorder="1"/>
    <xf numFmtId="0" fontId="6" fillId="0" borderId="10" xfId="0" quotePrefix="1" applyFont="1" applyBorder="1"/>
    <xf numFmtId="0" fontId="1" fillId="0" borderId="26" xfId="0" applyFont="1" applyBorder="1" applyAlignment="1">
      <alignment horizontal="left"/>
    </xf>
    <xf numFmtId="0" fontId="6" fillId="0" borderId="6" xfId="0" applyFont="1" applyBorder="1"/>
    <xf numFmtId="0" fontId="1" fillId="0" borderId="27" xfId="0" applyFont="1" applyBorder="1" applyAlignment="1">
      <alignment horizontal="left"/>
    </xf>
    <xf numFmtId="0" fontId="6" fillId="0" borderId="56" xfId="0" quotePrefix="1" applyFont="1" applyBorder="1"/>
    <xf numFmtId="0" fontId="5" fillId="0" borderId="1" xfId="0" applyFont="1" applyBorder="1" applyAlignment="1"/>
    <xf numFmtId="0" fontId="0" fillId="0" borderId="2" xfId="0" applyBorder="1" applyAlignment="1">
      <alignment horizontal="right"/>
    </xf>
    <xf numFmtId="0" fontId="1" fillId="0" borderId="6" xfId="0" quotePrefix="1" applyFont="1" applyBorder="1"/>
    <xf numFmtId="0" fontId="29" fillId="0" borderId="56" xfId="0" applyFont="1" applyBorder="1"/>
    <xf numFmtId="0" fontId="1" fillId="0" borderId="55" xfId="0" quotePrefix="1" applyFont="1" applyBorder="1" applyAlignment="1">
      <alignment horizontal="left"/>
    </xf>
    <xf numFmtId="0" fontId="1" fillId="0" borderId="59" xfId="0" applyFont="1" applyBorder="1"/>
    <xf numFmtId="0" fontId="29" fillId="0" borderId="64" xfId="0" applyFont="1" applyBorder="1"/>
    <xf numFmtId="0" fontId="29" fillId="0" borderId="64" xfId="0" applyFont="1" applyBorder="1" applyAlignment="1">
      <alignment horizontal="left"/>
    </xf>
    <xf numFmtId="0" fontId="1" fillId="0" borderId="62" xfId="0" quotePrefix="1" applyFont="1" applyBorder="1"/>
    <xf numFmtId="0" fontId="1" fillId="0" borderId="2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1" fillId="0" borderId="50" xfId="0" quotePrefix="1" applyFont="1" applyBorder="1"/>
    <xf numFmtId="0" fontId="1" fillId="0" borderId="2" xfId="0" quotePrefix="1" applyFont="1" applyBorder="1"/>
    <xf numFmtId="0" fontId="5" fillId="0" borderId="1" xfId="0" applyFont="1" applyFill="1" applyBorder="1"/>
    <xf numFmtId="0" fontId="30" fillId="0" borderId="49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1" fillId="0" borderId="48" xfId="0" applyFont="1" applyBorder="1"/>
    <xf numFmtId="0" fontId="1" fillId="0" borderId="49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32" fillId="0" borderId="66" xfId="0" applyFont="1" applyBorder="1"/>
    <xf numFmtId="0" fontId="32" fillId="0" borderId="67" xfId="0" applyFont="1" applyBorder="1" applyAlignment="1">
      <alignment horizontal="left"/>
    </xf>
    <xf numFmtId="0" fontId="32" fillId="0" borderId="6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5" xfId="0" quotePrefix="1" applyFont="1" applyBorder="1"/>
    <xf numFmtId="0" fontId="1" fillId="0" borderId="24" xfId="0" applyFont="1" applyBorder="1" applyAlignment="1">
      <alignment horizontal="left"/>
    </xf>
    <xf numFmtId="0" fontId="1" fillId="0" borderId="63" xfId="0" applyFont="1" applyBorder="1" applyAlignment="1">
      <alignment horizontal="left"/>
    </xf>
    <xf numFmtId="0" fontId="5" fillId="0" borderId="0" xfId="0" applyFont="1" applyFill="1" applyBorder="1"/>
    <xf numFmtId="0" fontId="26" fillId="2" borderId="12" xfId="0" applyFont="1" applyFill="1" applyBorder="1" applyAlignment="1">
      <alignment horizontal="left"/>
    </xf>
    <xf numFmtId="3" fontId="26" fillId="2" borderId="43" xfId="0" applyNumberFormat="1" applyFont="1" applyFill="1" applyBorder="1" applyAlignment="1">
      <alignment horizontal="left"/>
    </xf>
    <xf numFmtId="0" fontId="28" fillId="2" borderId="41" xfId="0" applyFont="1" applyFill="1" applyBorder="1" applyAlignment="1">
      <alignment horizontal="left"/>
    </xf>
    <xf numFmtId="0" fontId="28" fillId="2" borderId="43" xfId="0" applyFont="1" applyFill="1" applyBorder="1" applyAlignment="1">
      <alignment horizontal="left"/>
    </xf>
    <xf numFmtId="0" fontId="22" fillId="2" borderId="43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8" fillId="2" borderId="19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0" fillId="0" borderId="43" xfId="0" applyBorder="1"/>
    <xf numFmtId="0" fontId="26" fillId="2" borderId="11" xfId="0" applyFont="1" applyFill="1" applyBorder="1"/>
    <xf numFmtId="0" fontId="28" fillId="2" borderId="41" xfId="0" applyFont="1" applyFill="1" applyBorder="1" applyAlignment="1"/>
    <xf numFmtId="0" fontId="22" fillId="2" borderId="41" xfId="0" applyFont="1" applyFill="1" applyBorder="1" applyAlignment="1"/>
    <xf numFmtId="3" fontId="26" fillId="2" borderId="41" xfId="0" applyNumberFormat="1" applyFont="1" applyFill="1" applyBorder="1" applyAlignment="1"/>
    <xf numFmtId="0" fontId="26" fillId="2" borderId="44" xfId="0" applyFont="1" applyFill="1" applyBorder="1" applyAlignment="1"/>
    <xf numFmtId="0" fontId="22" fillId="2" borderId="1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3" xfId="0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1" fillId="0" borderId="75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31" fillId="0" borderId="55" xfId="0" applyFont="1" applyBorder="1"/>
    <xf numFmtId="0" fontId="0" fillId="0" borderId="12" xfId="0" applyBorder="1" applyAlignment="1"/>
    <xf numFmtId="0" fontId="6" fillId="0" borderId="12" xfId="0" applyFont="1" applyBorder="1" applyAlignment="1"/>
    <xf numFmtId="3" fontId="26" fillId="2" borderId="10" xfId="0" applyNumberFormat="1" applyFont="1" applyFill="1" applyBorder="1" applyAlignment="1"/>
    <xf numFmtId="0" fontId="26" fillId="2" borderId="15" xfId="0" applyFont="1" applyFill="1" applyBorder="1" applyAlignment="1"/>
    <xf numFmtId="0" fontId="27" fillId="2" borderId="15" xfId="0" applyFont="1" applyFill="1" applyBorder="1" applyAlignment="1"/>
    <xf numFmtId="0" fontId="26" fillId="2" borderId="16" xfId="0" applyFont="1" applyFill="1" applyBorder="1" applyAlignment="1"/>
    <xf numFmtId="0" fontId="21" fillId="2" borderId="15" xfId="0" applyFont="1" applyFill="1" applyBorder="1" applyAlignment="1"/>
    <xf numFmtId="1" fontId="21" fillId="2" borderId="15" xfId="0" applyNumberFormat="1" applyFont="1" applyFill="1" applyBorder="1" applyAlignment="1"/>
    <xf numFmtId="0" fontId="2" fillId="0" borderId="15" xfId="0" applyFont="1" applyBorder="1" applyAlignment="1"/>
    <xf numFmtId="0" fontId="0" fillId="0" borderId="43" xfId="0" applyBorder="1" applyAlignment="1"/>
    <xf numFmtId="0" fontId="22" fillId="2" borderId="15" xfId="0" applyFont="1" applyFill="1" applyBorder="1" applyAlignment="1"/>
    <xf numFmtId="0" fontId="31" fillId="0" borderId="15" xfId="0" applyFont="1" applyBorder="1" applyAlignment="1"/>
    <xf numFmtId="0" fontId="31" fillId="0" borderId="19" xfId="0" applyFont="1" applyBorder="1" applyAlignment="1"/>
    <xf numFmtId="0" fontId="1" fillId="0" borderId="65" xfId="0" applyFont="1" applyBorder="1" applyAlignment="1"/>
    <xf numFmtId="0" fontId="1" fillId="0" borderId="19" xfId="0" applyFont="1" applyBorder="1" applyAlignment="1"/>
    <xf numFmtId="0" fontId="1" fillId="0" borderId="15" xfId="0" applyFont="1" applyBorder="1" applyAlignment="1"/>
    <xf numFmtId="0" fontId="32" fillId="0" borderId="15" xfId="0" applyFont="1" applyBorder="1" applyAlignment="1"/>
    <xf numFmtId="0" fontId="15" fillId="2" borderId="15" xfId="0" applyFont="1" applyFill="1" applyBorder="1" applyAlignment="1"/>
    <xf numFmtId="1" fontId="15" fillId="2" borderId="15" xfId="0" applyNumberFormat="1" applyFont="1" applyFill="1" applyBorder="1" applyAlignment="1"/>
    <xf numFmtId="0" fontId="16" fillId="2" borderId="15" xfId="0" applyFont="1" applyFill="1" applyBorder="1" applyAlignment="1"/>
    <xf numFmtId="0" fontId="30" fillId="0" borderId="65" xfId="0" applyFont="1" applyBorder="1" applyAlignment="1"/>
    <xf numFmtId="0" fontId="32" fillId="0" borderId="65" xfId="0" applyFont="1" applyBorder="1" applyAlignment="1"/>
    <xf numFmtId="0" fontId="15" fillId="2" borderId="16" xfId="0" applyFont="1" applyFill="1" applyBorder="1" applyAlignment="1"/>
    <xf numFmtId="0" fontId="15" fillId="2" borderId="45" xfId="0" applyFont="1" applyFill="1" applyBorder="1" applyAlignment="1"/>
    <xf numFmtId="1" fontId="15" fillId="2" borderId="44" xfId="0" applyNumberFormat="1" applyFont="1" applyFill="1" applyBorder="1" applyAlignment="1"/>
    <xf numFmtId="0" fontId="32" fillId="0" borderId="1" xfId="0" applyFont="1" applyBorder="1" applyAlignment="1"/>
    <xf numFmtId="0" fontId="1" fillId="0" borderId="2" xfId="0" applyFont="1" applyBorder="1" applyAlignment="1">
      <alignment horizontal="right"/>
    </xf>
    <xf numFmtId="0" fontId="1" fillId="0" borderId="50" xfId="0" applyFont="1" applyBorder="1" applyAlignment="1">
      <alignment horizontal="right"/>
    </xf>
    <xf numFmtId="0" fontId="1" fillId="0" borderId="49" xfId="0" applyFont="1" applyBorder="1" applyAlignment="1">
      <alignment horizontal="right"/>
    </xf>
    <xf numFmtId="0" fontId="30" fillId="0" borderId="49" xfId="0" applyFont="1" applyBorder="1" applyAlignment="1">
      <alignment horizontal="right"/>
    </xf>
    <xf numFmtId="0" fontId="30" fillId="0" borderId="2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0" fillId="0" borderId="48" xfId="0" applyNumberFormat="1" applyFont="1" applyBorder="1" applyAlignment="1">
      <alignment horizontal="right"/>
    </xf>
    <xf numFmtId="0" fontId="17" fillId="0" borderId="7" xfId="0" applyFont="1" applyBorder="1"/>
    <xf numFmtId="0" fontId="12" fillId="0" borderId="3" xfId="0" applyFont="1" applyBorder="1" applyAlignment="1">
      <alignment horizontal="left"/>
    </xf>
    <xf numFmtId="0" fontId="29" fillId="0" borderId="2" xfId="0" applyFont="1" applyBorder="1" applyAlignment="1">
      <alignment horizontal="right"/>
    </xf>
    <xf numFmtId="0" fontId="29" fillId="0" borderId="50" xfId="0" applyFont="1" applyBorder="1" applyAlignment="1">
      <alignment horizontal="right"/>
    </xf>
    <xf numFmtId="0" fontId="29" fillId="0" borderId="49" xfId="0" applyFont="1" applyBorder="1" applyAlignment="1">
      <alignment horizontal="right"/>
    </xf>
    <xf numFmtId="0" fontId="30" fillId="0" borderId="48" xfId="0" applyFont="1" applyBorder="1" applyAlignment="1">
      <alignment horizontal="right"/>
    </xf>
    <xf numFmtId="0" fontId="1" fillId="0" borderId="2" xfId="0" applyFont="1" applyBorder="1"/>
    <xf numFmtId="0" fontId="1" fillId="0" borderId="50" xfId="0" applyFont="1" applyBorder="1"/>
    <xf numFmtId="0" fontId="0" fillId="0" borderId="1" xfId="0" applyBorder="1"/>
    <xf numFmtId="0" fontId="11" fillId="0" borderId="76" xfId="0" applyFont="1" applyBorder="1"/>
    <xf numFmtId="0" fontId="31" fillId="0" borderId="77" xfId="0" applyFont="1" applyBorder="1"/>
    <xf numFmtId="0" fontId="11" fillId="0" borderId="12" xfId="0" applyFont="1" applyBorder="1"/>
    <xf numFmtId="0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57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31" fillId="0" borderId="60" xfId="0" applyFont="1" applyBorder="1"/>
    <xf numFmtId="0" fontId="31" fillId="0" borderId="51" xfId="0" applyFont="1" applyBorder="1"/>
    <xf numFmtId="0" fontId="31" fillId="0" borderId="1" xfId="0" applyFont="1" applyBorder="1" applyAlignment="1">
      <alignment horizontal="center"/>
    </xf>
    <xf numFmtId="0" fontId="1" fillId="0" borderId="25" xfId="0" applyFont="1" applyBorder="1"/>
    <xf numFmtId="0" fontId="1" fillId="0" borderId="79" xfId="0" applyFont="1" applyBorder="1" applyAlignment="1">
      <alignment horizontal="left"/>
    </xf>
    <xf numFmtId="0" fontId="1" fillId="0" borderId="80" xfId="0" applyFont="1" applyBorder="1" applyAlignment="1">
      <alignment horizontal="left"/>
    </xf>
    <xf numFmtId="0" fontId="1" fillId="0" borderId="81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82" xfId="0" applyFont="1" applyBorder="1" applyAlignment="1">
      <alignment horizontal="left"/>
    </xf>
    <xf numFmtId="0" fontId="0" fillId="0" borderId="81" xfId="0" applyBorder="1"/>
    <xf numFmtId="0" fontId="0" fillId="0" borderId="69" xfId="0" applyBorder="1"/>
    <xf numFmtId="0" fontId="0" fillId="0" borderId="27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30" xfId="0" applyBorder="1"/>
    <xf numFmtId="0" fontId="0" fillId="0" borderId="48" xfId="0" applyBorder="1"/>
    <xf numFmtId="0" fontId="0" fillId="0" borderId="31" xfId="0" applyBorder="1"/>
    <xf numFmtId="0" fontId="0" fillId="0" borderId="50" xfId="0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/>
    <xf numFmtId="0" fontId="6" fillId="0" borderId="1" xfId="0" applyFont="1" applyBorder="1" applyAlignment="1"/>
    <xf numFmtId="0" fontId="0" fillId="0" borderId="62" xfId="0" applyBorder="1"/>
    <xf numFmtId="0" fontId="0" fillId="0" borderId="64" xfId="0" applyBorder="1"/>
    <xf numFmtId="0" fontId="0" fillId="0" borderId="50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1" xfId="0" applyFont="1" applyBorder="1" applyAlignment="1">
      <alignment horizontal="right"/>
    </xf>
    <xf numFmtId="0" fontId="29" fillId="0" borderId="24" xfId="0" applyFont="1" applyBorder="1"/>
    <xf numFmtId="0" fontId="29" fillId="0" borderId="57" xfId="0" applyFont="1" applyBorder="1"/>
    <xf numFmtId="0" fontId="1" fillId="0" borderId="3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31" xfId="0" applyFont="1" applyBorder="1" applyAlignment="1">
      <alignment horizontal="left"/>
    </xf>
    <xf numFmtId="0" fontId="29" fillId="0" borderId="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9" fillId="0" borderId="3" xfId="0" applyFont="1" applyBorder="1"/>
    <xf numFmtId="0" fontId="29" fillId="0" borderId="50" xfId="0" applyFont="1" applyBorder="1"/>
    <xf numFmtId="0" fontId="29" fillId="0" borderId="13" xfId="0" applyFont="1" applyBorder="1"/>
    <xf numFmtId="0" fontId="29" fillId="0" borderId="13" xfId="0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5" fillId="4" borderId="0" xfId="0" applyFont="1" applyFill="1"/>
    <xf numFmtId="0" fontId="31" fillId="0" borderId="49" xfId="0" applyFont="1" applyBorder="1"/>
    <xf numFmtId="0" fontId="31" fillId="3" borderId="1" xfId="0" applyFont="1" applyFill="1" applyBorder="1"/>
    <xf numFmtId="0" fontId="31" fillId="0" borderId="49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31" fillId="2" borderId="49" xfId="0" applyFont="1" applyFill="1" applyBorder="1"/>
    <xf numFmtId="0" fontId="31" fillId="2" borderId="49" xfId="0" applyFont="1" applyFill="1" applyBorder="1" applyAlignment="1">
      <alignment horizontal="left"/>
    </xf>
    <xf numFmtId="0" fontId="1" fillId="0" borderId="10" xfId="0" applyFont="1" applyBorder="1"/>
    <xf numFmtId="0" fontId="1" fillId="0" borderId="12" xfId="0" applyFont="1" applyBorder="1"/>
    <xf numFmtId="0" fontId="5" fillId="0" borderId="49" xfId="0" applyFont="1" applyBorder="1"/>
    <xf numFmtId="0" fontId="12" fillId="0" borderId="3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2" fillId="0" borderId="2" xfId="0" applyFont="1" applyBorder="1" applyAlignment="1">
      <alignment horizontal="right"/>
    </xf>
    <xf numFmtId="3" fontId="1" fillId="0" borderId="38" xfId="0" applyNumberFormat="1" applyFont="1" applyBorder="1" applyAlignment="1">
      <alignment horizontal="right"/>
    </xf>
    <xf numFmtId="0" fontId="1" fillId="0" borderId="27" xfId="0" applyFont="1" applyBorder="1" applyAlignment="1">
      <alignment horizontal="right"/>
    </xf>
    <xf numFmtId="3" fontId="29" fillId="0" borderId="38" xfId="0" applyNumberFormat="1" applyFont="1" applyBorder="1" applyAlignment="1">
      <alignment horizontal="right"/>
    </xf>
    <xf numFmtId="0" fontId="1" fillId="0" borderId="48" xfId="0" applyFont="1" applyBorder="1" applyAlignment="1">
      <alignment horizontal="right"/>
    </xf>
    <xf numFmtId="0" fontId="1" fillId="0" borderId="39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3" fontId="29" fillId="0" borderId="53" xfId="0" applyNumberFormat="1" applyFont="1" applyBorder="1" applyAlignment="1">
      <alignment horizontal="right"/>
    </xf>
    <xf numFmtId="0" fontId="1" fillId="0" borderId="63" xfId="0" applyFont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0" fontId="30" fillId="0" borderId="1" xfId="0" applyFont="1" applyBorder="1" applyAlignment="1">
      <alignment horizontal="right"/>
    </xf>
    <xf numFmtId="0" fontId="32" fillId="0" borderId="48" xfId="0" applyFont="1" applyBorder="1" applyAlignment="1">
      <alignment horizontal="right"/>
    </xf>
    <xf numFmtId="0" fontId="32" fillId="0" borderId="1" xfId="0" applyFont="1" applyBorder="1" applyAlignment="1">
      <alignment horizontal="right"/>
    </xf>
    <xf numFmtId="0" fontId="29" fillId="0" borderId="54" xfId="0" applyFont="1" applyBorder="1" applyAlignment="1">
      <alignment horizontal="right"/>
    </xf>
    <xf numFmtId="0" fontId="32" fillId="0" borderId="2" xfId="0" applyFont="1" applyBorder="1" applyAlignment="1">
      <alignment horizontal="right"/>
    </xf>
    <xf numFmtId="0" fontId="31" fillId="0" borderId="2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0" fontId="32" fillId="0" borderId="50" xfId="0" applyFont="1" applyBorder="1" applyAlignment="1">
      <alignment horizontal="right"/>
    </xf>
    <xf numFmtId="3" fontId="12" fillId="0" borderId="24" xfId="0" applyNumberFormat="1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3" fontId="12" fillId="0" borderId="27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0" fontId="12" fillId="0" borderId="50" xfId="0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0" fontId="0" fillId="0" borderId="12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" fillId="0" borderId="14" xfId="0" applyNumberFormat="1" applyFont="1" applyBorder="1" applyAlignment="1">
      <alignment horizontal="left"/>
    </xf>
    <xf numFmtId="0" fontId="1" fillId="0" borderId="69" xfId="0" applyNumberFormat="1" applyFont="1" applyBorder="1" applyAlignment="1">
      <alignment horizontal="left"/>
    </xf>
    <xf numFmtId="0" fontId="1" fillId="0" borderId="69" xfId="0" applyFont="1" applyBorder="1"/>
    <xf numFmtId="0" fontId="2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49" xfId="0" applyBorder="1" applyAlignment="1">
      <alignment horizontal="right"/>
    </xf>
    <xf numFmtId="0" fontId="6" fillId="0" borderId="49" xfId="0" applyFont="1" applyBorder="1" applyAlignment="1">
      <alignment horizontal="right"/>
    </xf>
    <xf numFmtId="0" fontId="29" fillId="0" borderId="58" xfId="0" applyFont="1" applyBorder="1" applyAlignment="1">
      <alignment horizontal="left"/>
    </xf>
    <xf numFmtId="0" fontId="29" fillId="0" borderId="55" xfId="0" applyFont="1" applyBorder="1" applyAlignment="1">
      <alignment horizontal="left"/>
    </xf>
    <xf numFmtId="0" fontId="1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24" xfId="0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0" fillId="0" borderId="26" xfId="0" applyBorder="1" applyAlignment="1">
      <alignment horizontal="right"/>
    </xf>
    <xf numFmtId="0" fontId="5" fillId="0" borderId="26" xfId="0" applyFont="1" applyBorder="1" applyAlignment="1">
      <alignment horizontal="right"/>
    </xf>
    <xf numFmtId="0" fontId="6" fillId="0" borderId="48" xfId="0" applyFont="1" applyBorder="1" applyAlignment="1">
      <alignment horizontal="right"/>
    </xf>
    <xf numFmtId="0" fontId="0" fillId="0" borderId="39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58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2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5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10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6" fillId="0" borderId="3" xfId="0" applyFont="1" applyBorder="1"/>
    <xf numFmtId="0" fontId="6" fillId="0" borderId="49" xfId="0" applyFont="1" applyBorder="1"/>
    <xf numFmtId="0" fontId="27" fillId="2" borderId="41" xfId="0" applyFont="1" applyFill="1" applyBorder="1" applyAlignment="1"/>
    <xf numFmtId="0" fontId="26" fillId="2" borderId="41" xfId="0" applyFont="1" applyFill="1" applyBorder="1" applyAlignment="1"/>
    <xf numFmtId="0" fontId="27" fillId="2" borderId="41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1" fillId="0" borderId="3" xfId="0" applyFont="1" applyBorder="1" applyAlignment="1">
      <alignment horizontal="left"/>
    </xf>
    <xf numFmtId="0" fontId="12" fillId="0" borderId="0" xfId="0" applyFont="1" applyAlignment="1"/>
    <xf numFmtId="0" fontId="12" fillId="0" borderId="15" xfId="0" applyFont="1" applyBorder="1"/>
    <xf numFmtId="0" fontId="4" fillId="0" borderId="41" xfId="0" applyFont="1" applyBorder="1"/>
    <xf numFmtId="0" fontId="2" fillId="0" borderId="43" xfId="0" applyFont="1" applyBorder="1"/>
    <xf numFmtId="0" fontId="4" fillId="0" borderId="15" xfId="0" applyFont="1" applyBorder="1"/>
    <xf numFmtId="0" fontId="6" fillId="0" borderId="15" xfId="0" applyFont="1" applyBorder="1"/>
    <xf numFmtId="0" fontId="4" fillId="0" borderId="43" xfId="0" applyFont="1" applyBorder="1"/>
    <xf numFmtId="0" fontId="6" fillId="0" borderId="41" xfId="0" applyFont="1" applyBorder="1"/>
    <xf numFmtId="0" fontId="6" fillId="0" borderId="43" xfId="0" applyFont="1" applyBorder="1"/>
    <xf numFmtId="0" fontId="35" fillId="0" borderId="41" xfId="0" applyFont="1" applyBorder="1"/>
    <xf numFmtId="0" fontId="17" fillId="0" borderId="43" xfId="0" applyFont="1" applyBorder="1"/>
    <xf numFmtId="0" fontId="2" fillId="0" borderId="15" xfId="0" applyFont="1" applyBorder="1"/>
    <xf numFmtId="0" fontId="6" fillId="0" borderId="41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17" fillId="0" borderId="15" xfId="0" applyFont="1" applyBorder="1"/>
    <xf numFmtId="0" fontId="11" fillId="0" borderId="15" xfId="0" applyFont="1" applyBorder="1"/>
    <xf numFmtId="0" fontId="26" fillId="2" borderId="72" xfId="0" applyFont="1" applyFill="1" applyBorder="1" applyAlignment="1">
      <alignment horizontal="center"/>
    </xf>
    <xf numFmtId="0" fontId="26" fillId="2" borderId="73" xfId="0" applyFont="1" applyFill="1" applyBorder="1" applyAlignment="1">
      <alignment horizontal="center"/>
    </xf>
    <xf numFmtId="0" fontId="27" fillId="2" borderId="41" xfId="0" applyFont="1" applyFill="1" applyBorder="1" applyAlignment="1">
      <alignment horizontal="center"/>
    </xf>
    <xf numFmtId="0" fontId="27" fillId="2" borderId="43" xfId="0" applyFont="1" applyFill="1" applyBorder="1" applyAlignment="1">
      <alignment horizontal="center"/>
    </xf>
    <xf numFmtId="0" fontId="27" fillId="2" borderId="41" xfId="0" applyFont="1" applyFill="1" applyBorder="1" applyAlignment="1"/>
    <xf numFmtId="0" fontId="0" fillId="0" borderId="43" xfId="0" applyBorder="1"/>
    <xf numFmtId="0" fontId="26" fillId="2" borderId="41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6" fillId="2" borderId="41" xfId="0" applyFont="1" applyFill="1" applyBorder="1" applyAlignment="1"/>
    <xf numFmtId="0" fontId="27" fillId="2" borderId="41" xfId="0" applyFont="1" applyFill="1" applyBorder="1" applyAlignment="1">
      <alignment horizontal="left"/>
    </xf>
    <xf numFmtId="0" fontId="27" fillId="2" borderId="43" xfId="0" applyFont="1" applyFill="1" applyBorder="1" applyAlignment="1">
      <alignment horizontal="left"/>
    </xf>
    <xf numFmtId="0" fontId="26" fillId="2" borderId="10" xfId="0" applyFont="1" applyFill="1" applyBorder="1" applyAlignment="1">
      <alignment horizontal="center"/>
    </xf>
    <xf numFmtId="0" fontId="0" fillId="0" borderId="12" xfId="0" applyBorder="1"/>
    <xf numFmtId="0" fontId="26" fillId="2" borderId="72" xfId="0" applyFont="1" applyFill="1" applyBorder="1" applyAlignment="1"/>
    <xf numFmtId="0" fontId="0" fillId="0" borderId="73" xfId="0" applyBorder="1"/>
    <xf numFmtId="0" fontId="26" fillId="2" borderId="41" xfId="0" applyFont="1" applyFill="1" applyBorder="1" applyAlignment="1">
      <alignment horizontal="left"/>
    </xf>
    <xf numFmtId="0" fontId="26" fillId="2" borderId="43" xfId="0" applyFont="1" applyFill="1" applyBorder="1" applyAlignment="1">
      <alignment horizontal="left"/>
    </xf>
    <xf numFmtId="0" fontId="22" fillId="2" borderId="41" xfId="0" applyFont="1" applyFill="1" applyBorder="1" applyAlignment="1">
      <alignment horizontal="center"/>
    </xf>
    <xf numFmtId="0" fontId="22" fillId="2" borderId="43" xfId="0" applyFont="1" applyFill="1" applyBorder="1" applyAlignment="1">
      <alignment horizontal="center"/>
    </xf>
    <xf numFmtId="0" fontId="21" fillId="2" borderId="41" xfId="0" applyFont="1" applyFill="1" applyBorder="1" applyAlignment="1">
      <alignment horizontal="center"/>
    </xf>
    <xf numFmtId="0" fontId="21" fillId="2" borderId="4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28" fillId="2" borderId="41" xfId="0" applyFont="1" applyFill="1" applyBorder="1" applyAlignment="1">
      <alignment horizontal="center"/>
    </xf>
    <xf numFmtId="0" fontId="32" fillId="0" borderId="51" xfId="0" applyFont="1" applyBorder="1" applyAlignment="1">
      <alignment horizontal="left" vertical="top"/>
    </xf>
    <xf numFmtId="0" fontId="32" fillId="0" borderId="0" xfId="0" applyFont="1" applyBorder="1" applyAlignment="1">
      <alignment horizontal="left" vertical="top"/>
    </xf>
    <xf numFmtId="0" fontId="32" fillId="0" borderId="55" xfId="0" applyFont="1" applyBorder="1" applyAlignment="1">
      <alignment horizontal="left" vertical="top"/>
    </xf>
    <xf numFmtId="0" fontId="32" fillId="0" borderId="56" xfId="0" applyFont="1" applyBorder="1" applyAlignment="1">
      <alignment horizontal="left" vertical="top"/>
    </xf>
    <xf numFmtId="0" fontId="32" fillId="0" borderId="5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55" xfId="0" applyFont="1" applyBorder="1" applyAlignment="1">
      <alignment horizontal="center"/>
    </xf>
    <xf numFmtId="0" fontId="32" fillId="0" borderId="56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5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9" xfId="0" applyFont="1" applyBorder="1" applyAlignment="1">
      <alignment horizontal="center"/>
    </xf>
    <xf numFmtId="0" fontId="31" fillId="0" borderId="55" xfId="0" applyFont="1" applyBorder="1" applyAlignment="1">
      <alignment horizontal="center"/>
    </xf>
    <xf numFmtId="0" fontId="31" fillId="0" borderId="5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0" fontId="33" fillId="0" borderId="30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32" fillId="0" borderId="61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62" xfId="0" applyFont="1" applyBorder="1" applyAlignment="1">
      <alignment horizontal="center" vertical="top"/>
    </xf>
    <xf numFmtId="0" fontId="32" fillId="0" borderId="64" xfId="0" applyFont="1" applyBorder="1" applyAlignment="1">
      <alignment horizontal="center" vertical="top"/>
    </xf>
    <xf numFmtId="0" fontId="32" fillId="0" borderId="63" xfId="0" applyFont="1" applyBorder="1" applyAlignment="1">
      <alignment horizontal="center" vertical="top"/>
    </xf>
    <xf numFmtId="0" fontId="32" fillId="0" borderId="55" xfId="0" applyFont="1" applyBorder="1" applyAlignment="1">
      <alignment horizontal="center" vertical="top"/>
    </xf>
    <xf numFmtId="0" fontId="32" fillId="0" borderId="56" xfId="0" applyFont="1" applyBorder="1" applyAlignment="1">
      <alignment horizontal="center" vertical="top"/>
    </xf>
    <xf numFmtId="0" fontId="32" fillId="0" borderId="57" xfId="0" applyFont="1" applyBorder="1" applyAlignment="1">
      <alignment horizontal="center" vertical="top"/>
    </xf>
    <xf numFmtId="0" fontId="17" fillId="0" borderId="60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7" fillId="0" borderId="5" xfId="0" applyFont="1" applyBorder="1" applyAlignment="1">
      <alignment horizontal="left"/>
    </xf>
    <xf numFmtId="0" fontId="17" fillId="0" borderId="74" xfId="0" applyFont="1" applyBorder="1" applyAlignment="1">
      <alignment horizontal="left"/>
    </xf>
    <xf numFmtId="0" fontId="18" fillId="0" borderId="7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1" fillId="0" borderId="10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60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1" xfId="0" applyFont="1" applyBorder="1" applyAlignment="1">
      <alignment horizontal="center" vertical="top"/>
    </xf>
    <xf numFmtId="0" fontId="5" fillId="0" borderId="55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top"/>
    </xf>
    <xf numFmtId="0" fontId="5" fillId="0" borderId="57" xfId="0" applyFont="1" applyBorder="1" applyAlignment="1">
      <alignment horizontal="center" vertical="top"/>
    </xf>
    <xf numFmtId="0" fontId="5" fillId="0" borderId="60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1" xfId="0" applyFont="1" applyBorder="1" applyAlignment="1">
      <alignment horizontal="left" vertical="top"/>
    </xf>
    <xf numFmtId="0" fontId="5" fillId="0" borderId="55" xfId="0" applyFont="1" applyBorder="1" applyAlignment="1">
      <alignment horizontal="left" vertical="top"/>
    </xf>
    <xf numFmtId="0" fontId="5" fillId="0" borderId="56" xfId="0" applyFont="1" applyBorder="1" applyAlignment="1">
      <alignment horizontal="left" vertical="top"/>
    </xf>
    <xf numFmtId="0" fontId="5" fillId="0" borderId="57" xfId="0" applyFont="1" applyBorder="1" applyAlignment="1">
      <alignment horizontal="left" vertical="top"/>
    </xf>
    <xf numFmtId="0" fontId="5" fillId="0" borderId="6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1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58" xfId="1" applyFont="1" applyBorder="1" applyAlignment="1">
      <alignment horizontal="left"/>
    </xf>
    <xf numFmtId="0" fontId="2" fillId="0" borderId="59" xfId="1" applyFont="1" applyBorder="1" applyAlignment="1">
      <alignment horizontal="left"/>
    </xf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5" xfId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43" xfId="1" applyBorder="1" applyAlignment="1">
      <alignment horizontal="left"/>
    </xf>
    <xf numFmtId="0" fontId="4" fillId="0" borderId="5" xfId="1" applyBorder="1" applyAlignment="1">
      <alignment horizontal="center"/>
    </xf>
    <xf numFmtId="0" fontId="4" fillId="0" borderId="6" xfId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6" fillId="0" borderId="41" xfId="0" applyFont="1" applyBorder="1" applyAlignment="1">
      <alignment horizontal="left"/>
    </xf>
    <xf numFmtId="0" fontId="6" fillId="0" borderId="43" xfId="0" applyFont="1" applyBorder="1" applyAlignment="1">
      <alignment horizontal="left"/>
    </xf>
    <xf numFmtId="0" fontId="11" fillId="0" borderId="41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3" xfId="0" applyFont="1" applyBorder="1" applyAlignment="1">
      <alignment horizontal="center"/>
    </xf>
  </cellXfs>
  <cellStyles count="2">
    <cellStyle name="Normál" xfId="0" builtinId="0"/>
    <cellStyle name="Normál_Rábagyarmat,2012.I.félévi költségvetési beszámoló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5"/>
  <sheetViews>
    <sheetView tabSelected="1" workbookViewId="0">
      <selection activeCell="B3" sqref="B3:H4"/>
    </sheetView>
  </sheetViews>
  <sheetFormatPr defaultRowHeight="12.75" x14ac:dyDescent="0.2"/>
  <cols>
    <col min="2" max="2" width="34.28515625" customWidth="1"/>
    <col min="3" max="3" width="9.7109375" customWidth="1"/>
    <col min="4" max="4" width="7" hidden="1" customWidth="1"/>
    <col min="5" max="6" width="9.42578125" customWidth="1"/>
    <col min="7" max="7" width="25.85546875" hidden="1" customWidth="1"/>
    <col min="8" max="8" width="33.7109375" customWidth="1"/>
    <col min="9" max="9" width="4" customWidth="1"/>
    <col min="10" max="10" width="4.28515625" customWidth="1"/>
    <col min="11" max="12" width="9.140625" hidden="1" customWidth="1"/>
  </cols>
  <sheetData>
    <row r="2" spans="1:14" ht="15.75" x14ac:dyDescent="0.25">
      <c r="A2" s="508" t="s">
        <v>3</v>
      </c>
      <c r="B2" s="508"/>
      <c r="C2" s="508"/>
      <c r="D2" s="508"/>
      <c r="E2" s="508"/>
      <c r="F2" s="508"/>
      <c r="G2" s="508"/>
      <c r="H2" s="508"/>
      <c r="I2" s="508"/>
      <c r="J2" s="508"/>
    </row>
    <row r="3" spans="1:14" ht="15.75" x14ac:dyDescent="0.25">
      <c r="A3" s="42" t="s">
        <v>14</v>
      </c>
      <c r="B3" s="509" t="s">
        <v>320</v>
      </c>
      <c r="C3" s="509"/>
      <c r="D3" s="509"/>
      <c r="E3" s="509"/>
      <c r="F3" s="509"/>
      <c r="G3" s="509"/>
      <c r="H3" s="509"/>
      <c r="I3" s="43"/>
      <c r="J3" s="43"/>
      <c r="K3" s="43"/>
      <c r="L3" s="44"/>
      <c r="M3" s="19"/>
    </row>
    <row r="4" spans="1:14" ht="15" customHeight="1" x14ac:dyDescent="0.2">
      <c r="A4" s="42"/>
      <c r="B4" s="509"/>
      <c r="C4" s="509"/>
      <c r="D4" s="509"/>
      <c r="E4" s="509"/>
      <c r="F4" s="509"/>
      <c r="G4" s="509"/>
      <c r="H4" s="509"/>
      <c r="I4" s="42"/>
      <c r="J4" s="42"/>
      <c r="K4" s="42"/>
      <c r="L4" s="42"/>
    </row>
    <row r="5" spans="1:14" ht="15.75" x14ac:dyDescent="0.25">
      <c r="A5" s="45"/>
      <c r="B5" s="511" t="s">
        <v>63</v>
      </c>
      <c r="C5" s="511"/>
      <c r="D5" s="511"/>
      <c r="E5" s="511"/>
      <c r="F5" s="511"/>
      <c r="G5" s="511"/>
      <c r="H5" s="511"/>
      <c r="I5" s="237" t="s">
        <v>64</v>
      </c>
      <c r="J5" s="45"/>
      <c r="K5" s="45"/>
      <c r="L5" s="45"/>
    </row>
    <row r="6" spans="1:14" ht="15" x14ac:dyDescent="0.2">
      <c r="A6" s="45"/>
      <c r="B6" s="47"/>
      <c r="C6" s="47"/>
      <c r="D6" s="47"/>
      <c r="E6" s="47"/>
      <c r="F6" s="47"/>
      <c r="G6" s="47"/>
      <c r="H6" s="279"/>
      <c r="I6" s="46"/>
      <c r="J6" s="45"/>
      <c r="K6" s="45"/>
      <c r="L6" s="45"/>
    </row>
    <row r="7" spans="1:14" ht="15.75" x14ac:dyDescent="0.25">
      <c r="A7" s="506" t="s">
        <v>15</v>
      </c>
      <c r="B7" s="510"/>
      <c r="C7" s="510"/>
      <c r="D7" s="510"/>
      <c r="E7" s="510"/>
      <c r="F7" s="510"/>
      <c r="G7" s="465"/>
      <c r="H7" s="506" t="s">
        <v>16</v>
      </c>
      <c r="I7" s="510"/>
      <c r="J7" s="510"/>
      <c r="K7" s="510"/>
      <c r="L7" s="507"/>
      <c r="M7" s="23"/>
      <c r="N7" s="280"/>
    </row>
    <row r="8" spans="1:14" ht="15.75" x14ac:dyDescent="0.25">
      <c r="A8" s="506" t="s">
        <v>0</v>
      </c>
      <c r="B8" s="507"/>
      <c r="C8" s="282" t="s">
        <v>271</v>
      </c>
      <c r="D8" s="274"/>
      <c r="E8" s="273" t="s">
        <v>272</v>
      </c>
      <c r="F8" s="278" t="s">
        <v>197</v>
      </c>
      <c r="G8" s="48"/>
      <c r="H8" s="49" t="s">
        <v>0</v>
      </c>
      <c r="I8" s="512" t="s">
        <v>273</v>
      </c>
      <c r="J8" s="492"/>
      <c r="K8" s="49"/>
      <c r="L8" s="49"/>
      <c r="M8" s="289" t="s">
        <v>197</v>
      </c>
      <c r="N8" s="290" t="s">
        <v>197</v>
      </c>
    </row>
    <row r="9" spans="1:14" ht="15" x14ac:dyDescent="0.2">
      <c r="A9" s="504"/>
      <c r="B9" s="505"/>
      <c r="C9" s="283"/>
      <c r="D9" s="275"/>
      <c r="E9" s="464"/>
      <c r="F9" s="286"/>
      <c r="G9" s="50"/>
      <c r="H9" s="50"/>
      <c r="I9" s="504"/>
      <c r="J9" s="492"/>
      <c r="K9" s="286"/>
      <c r="L9" s="286"/>
      <c r="M9" s="287"/>
      <c r="N9" s="288"/>
    </row>
    <row r="10" spans="1:14" ht="15.75" x14ac:dyDescent="0.25">
      <c r="A10" s="502" t="s">
        <v>65</v>
      </c>
      <c r="B10" s="503"/>
      <c r="C10" s="284">
        <v>22332</v>
      </c>
      <c r="D10" s="272"/>
      <c r="E10" s="284">
        <f>SUM(F10-C10)</f>
        <v>2065</v>
      </c>
      <c r="F10" s="284">
        <v>24397</v>
      </c>
      <c r="G10" s="97"/>
      <c r="H10" s="97" t="s">
        <v>17</v>
      </c>
      <c r="I10" s="495"/>
      <c r="J10" s="492"/>
      <c r="K10" s="300"/>
      <c r="L10" s="301"/>
      <c r="M10" s="302"/>
      <c r="N10" s="303"/>
    </row>
    <row r="11" spans="1:14" ht="15.75" x14ac:dyDescent="0.25">
      <c r="A11" s="502" t="s">
        <v>66</v>
      </c>
      <c r="B11" s="503"/>
      <c r="C11" s="459">
        <f>SUM(C12:C16)</f>
        <v>1399</v>
      </c>
      <c r="D11" s="463"/>
      <c r="E11" s="284">
        <f t="shared" ref="E11:E63" si="0">SUM(F11-C11)</f>
        <v>4963</v>
      </c>
      <c r="F11" s="459">
        <f>SUM(F12:F16)</f>
        <v>6362</v>
      </c>
      <c r="G11" s="97"/>
      <c r="H11" s="97" t="s">
        <v>6</v>
      </c>
      <c r="I11" s="495">
        <v>12436</v>
      </c>
      <c r="J11" s="492"/>
      <c r="K11" s="304"/>
      <c r="L11" s="301"/>
      <c r="M11" s="284">
        <f>SUM(N11-I11,J11)</f>
        <v>4498</v>
      </c>
      <c r="N11" s="305">
        <v>16934</v>
      </c>
    </row>
    <row r="12" spans="1:14" ht="15.75" x14ac:dyDescent="0.25">
      <c r="A12" s="496" t="s">
        <v>67</v>
      </c>
      <c r="B12" s="497"/>
      <c r="C12" s="458"/>
      <c r="D12" s="461"/>
      <c r="E12" s="284">
        <f t="shared" si="0"/>
        <v>0</v>
      </c>
      <c r="F12" s="458"/>
      <c r="G12" s="97"/>
      <c r="H12" s="97" t="s">
        <v>72</v>
      </c>
      <c r="I12" s="495">
        <v>2548</v>
      </c>
      <c r="J12" s="492"/>
      <c r="K12" s="304"/>
      <c r="L12" s="301"/>
      <c r="M12" s="284">
        <f t="shared" ref="M12:M63" si="1">SUM(N12-I12,J12)</f>
        <v>546</v>
      </c>
      <c r="N12" s="306">
        <v>3094</v>
      </c>
    </row>
    <row r="13" spans="1:14" ht="15.75" x14ac:dyDescent="0.25">
      <c r="A13" s="496" t="s">
        <v>204</v>
      </c>
      <c r="B13" s="497"/>
      <c r="C13" s="458">
        <v>1249</v>
      </c>
      <c r="D13" s="461"/>
      <c r="E13" s="284">
        <f t="shared" si="0"/>
        <v>4803</v>
      </c>
      <c r="F13" s="458">
        <v>6052</v>
      </c>
      <c r="G13" s="97"/>
      <c r="H13" s="97" t="s">
        <v>73</v>
      </c>
      <c r="I13" s="495">
        <v>9042</v>
      </c>
      <c r="J13" s="492"/>
      <c r="K13" s="304"/>
      <c r="L13" s="301"/>
      <c r="M13" s="284">
        <f t="shared" si="1"/>
        <v>7019</v>
      </c>
      <c r="N13" s="305">
        <v>16061</v>
      </c>
    </row>
    <row r="14" spans="1:14" ht="15.75" hidden="1" customHeight="1" x14ac:dyDescent="0.25">
      <c r="A14" s="98"/>
      <c r="B14" s="98"/>
      <c r="C14" s="458"/>
      <c r="D14" s="461"/>
      <c r="E14" s="284">
        <f t="shared" si="0"/>
        <v>0</v>
      </c>
      <c r="F14" s="458"/>
      <c r="G14" s="97"/>
      <c r="H14" s="98"/>
      <c r="I14" s="491"/>
      <c r="J14" s="492"/>
      <c r="K14" s="304"/>
      <c r="L14" s="301"/>
      <c r="M14" s="284">
        <f t="shared" si="1"/>
        <v>0</v>
      </c>
      <c r="N14" s="307"/>
    </row>
    <row r="15" spans="1:14" ht="15.75" hidden="1" customHeight="1" x14ac:dyDescent="0.25">
      <c r="A15" s="98"/>
      <c r="B15" s="98"/>
      <c r="C15" s="458"/>
      <c r="D15" s="461"/>
      <c r="E15" s="284">
        <f t="shared" si="0"/>
        <v>0</v>
      </c>
      <c r="F15" s="458"/>
      <c r="G15" s="97"/>
      <c r="H15" s="98"/>
      <c r="I15" s="491"/>
      <c r="J15" s="492"/>
      <c r="K15" s="304"/>
      <c r="L15" s="301"/>
      <c r="M15" s="284">
        <f t="shared" si="1"/>
        <v>0</v>
      </c>
      <c r="N15" s="307"/>
    </row>
    <row r="16" spans="1:14" ht="15.75" x14ac:dyDescent="0.25">
      <c r="A16" s="502" t="s">
        <v>127</v>
      </c>
      <c r="B16" s="503"/>
      <c r="C16" s="458">
        <v>150</v>
      </c>
      <c r="D16" s="461"/>
      <c r="E16" s="284">
        <f t="shared" si="0"/>
        <v>160</v>
      </c>
      <c r="F16" s="458">
        <v>310</v>
      </c>
      <c r="G16" s="97"/>
      <c r="H16" s="98"/>
      <c r="I16" s="491"/>
      <c r="J16" s="492"/>
      <c r="K16" s="304"/>
      <c r="L16" s="301"/>
      <c r="M16" s="284">
        <f t="shared" si="1"/>
        <v>0</v>
      </c>
      <c r="N16" s="308"/>
    </row>
    <row r="17" spans="1:14" ht="15.75" x14ac:dyDescent="0.25">
      <c r="A17" s="502" t="s">
        <v>68</v>
      </c>
      <c r="B17" s="503"/>
      <c r="C17" s="459">
        <v>0</v>
      </c>
      <c r="D17" s="463"/>
      <c r="E17" s="284">
        <f t="shared" si="0"/>
        <v>3331</v>
      </c>
      <c r="F17" s="459">
        <v>3331</v>
      </c>
      <c r="G17" s="97"/>
      <c r="H17" s="97" t="s">
        <v>58</v>
      </c>
      <c r="I17" s="495">
        <f>SUM(I18:J19)</f>
        <v>4496</v>
      </c>
      <c r="J17" s="492"/>
      <c r="K17" s="300"/>
      <c r="L17" s="301"/>
      <c r="M17" s="284">
        <f t="shared" si="1"/>
        <v>10</v>
      </c>
      <c r="N17" s="297">
        <f>SUM(N18:N19)</f>
        <v>4506</v>
      </c>
    </row>
    <row r="18" spans="1:14" ht="15.75" x14ac:dyDescent="0.25">
      <c r="A18" s="502" t="s">
        <v>69</v>
      </c>
      <c r="B18" s="503"/>
      <c r="C18" s="459">
        <f>SUM(C19:C23)</f>
        <v>18823</v>
      </c>
      <c r="D18" s="463"/>
      <c r="E18" s="284">
        <f t="shared" si="0"/>
        <v>1143</v>
      </c>
      <c r="F18" s="459">
        <f>SUM(F19:F23)</f>
        <v>19966</v>
      </c>
      <c r="G18" s="97"/>
      <c r="H18" s="98" t="s">
        <v>18</v>
      </c>
      <c r="I18" s="491">
        <v>2498</v>
      </c>
      <c r="J18" s="492"/>
      <c r="K18" s="304"/>
      <c r="L18" s="301"/>
      <c r="M18" s="284">
        <f t="shared" si="1"/>
        <v>10</v>
      </c>
      <c r="N18" s="309">
        <v>2508</v>
      </c>
    </row>
    <row r="19" spans="1:14" ht="15.75" x14ac:dyDescent="0.25">
      <c r="A19" s="496" t="s">
        <v>70</v>
      </c>
      <c r="B19" s="497"/>
      <c r="C19" s="458">
        <v>17500</v>
      </c>
      <c r="D19" s="461"/>
      <c r="E19" s="284">
        <f t="shared" si="0"/>
        <v>866</v>
      </c>
      <c r="F19" s="458">
        <v>18366</v>
      </c>
      <c r="G19" s="97"/>
      <c r="H19" s="98" t="s">
        <v>19</v>
      </c>
      <c r="I19" s="491">
        <v>1998</v>
      </c>
      <c r="J19" s="492"/>
      <c r="K19" s="304"/>
      <c r="L19" s="301"/>
      <c r="M19" s="284">
        <f t="shared" si="1"/>
        <v>0</v>
      </c>
      <c r="N19" s="309">
        <v>1998</v>
      </c>
    </row>
    <row r="20" spans="1:14" ht="15.75" x14ac:dyDescent="0.25">
      <c r="A20" s="496" t="s">
        <v>201</v>
      </c>
      <c r="B20" s="497"/>
      <c r="C20" s="458">
        <v>764</v>
      </c>
      <c r="D20" s="461"/>
      <c r="E20" s="284">
        <f t="shared" si="0"/>
        <v>183</v>
      </c>
      <c r="F20" s="458">
        <v>947</v>
      </c>
      <c r="G20" s="97"/>
      <c r="H20" s="97"/>
      <c r="I20" s="491"/>
      <c r="J20" s="492"/>
      <c r="K20" s="300"/>
      <c r="L20" s="301"/>
      <c r="M20" s="284">
        <f t="shared" si="1"/>
        <v>0</v>
      </c>
      <c r="N20" s="310"/>
    </row>
    <row r="21" spans="1:14" ht="15.75" x14ac:dyDescent="0.25">
      <c r="A21" s="496" t="s">
        <v>202</v>
      </c>
      <c r="B21" s="497"/>
      <c r="C21" s="458">
        <v>23</v>
      </c>
      <c r="D21" s="461"/>
      <c r="E21" s="284">
        <f t="shared" si="0"/>
        <v>-16</v>
      </c>
      <c r="F21" s="458">
        <v>7</v>
      </c>
      <c r="G21" s="97"/>
      <c r="H21" s="97" t="s">
        <v>20</v>
      </c>
      <c r="I21" s="495">
        <f>SUM(I22:J23)</f>
        <v>3416</v>
      </c>
      <c r="J21" s="492"/>
      <c r="K21" s="300"/>
      <c r="L21" s="301"/>
      <c r="M21" s="284">
        <f t="shared" si="1"/>
        <v>502</v>
      </c>
      <c r="N21" s="305">
        <f>SUM(N22:N23)</f>
        <v>3918</v>
      </c>
    </row>
    <row r="22" spans="1:14" ht="15.75" x14ac:dyDescent="0.25">
      <c r="A22" s="496" t="s">
        <v>71</v>
      </c>
      <c r="B22" s="497"/>
      <c r="C22" s="458">
        <v>516</v>
      </c>
      <c r="D22" s="461"/>
      <c r="E22" s="284">
        <f t="shared" si="0"/>
        <v>-516</v>
      </c>
      <c r="F22" s="458">
        <v>0</v>
      </c>
      <c r="G22" s="97"/>
      <c r="H22" s="98" t="s">
        <v>131</v>
      </c>
      <c r="I22" s="491">
        <v>3416</v>
      </c>
      <c r="J22" s="492"/>
      <c r="K22" s="304"/>
      <c r="L22" s="301"/>
      <c r="M22" s="284">
        <f t="shared" si="1"/>
        <v>402</v>
      </c>
      <c r="N22" s="309">
        <v>3818</v>
      </c>
    </row>
    <row r="23" spans="1:14" ht="15.75" x14ac:dyDescent="0.25">
      <c r="A23" s="496" t="s">
        <v>203</v>
      </c>
      <c r="B23" s="497"/>
      <c r="C23" s="458">
        <v>20</v>
      </c>
      <c r="D23" s="461"/>
      <c r="E23" s="284">
        <f t="shared" si="0"/>
        <v>626</v>
      </c>
      <c r="F23" s="458">
        <v>646</v>
      </c>
      <c r="G23" s="97"/>
      <c r="H23" s="98" t="s">
        <v>307</v>
      </c>
      <c r="I23" s="491">
        <v>0</v>
      </c>
      <c r="J23" s="492"/>
      <c r="K23" s="304"/>
      <c r="L23" s="301"/>
      <c r="M23" s="284">
        <f t="shared" si="1"/>
        <v>100</v>
      </c>
      <c r="N23" s="309">
        <v>100</v>
      </c>
    </row>
    <row r="24" spans="1:14" ht="15.75" hidden="1" customHeight="1" x14ac:dyDescent="0.25">
      <c r="A24" s="496"/>
      <c r="B24" s="497"/>
      <c r="C24" s="458"/>
      <c r="D24" s="461"/>
      <c r="E24" s="284">
        <f t="shared" si="0"/>
        <v>0</v>
      </c>
      <c r="F24" s="458"/>
      <c r="G24" s="97"/>
      <c r="H24" s="97"/>
      <c r="I24" s="495"/>
      <c r="J24" s="492"/>
      <c r="K24" s="300"/>
      <c r="L24" s="301"/>
      <c r="M24" s="284">
        <f t="shared" si="1"/>
        <v>0</v>
      </c>
      <c r="N24" s="307"/>
    </row>
    <row r="25" spans="1:14" ht="15.75" hidden="1" customHeight="1" x14ac:dyDescent="0.25">
      <c r="A25" s="496"/>
      <c r="B25" s="497"/>
      <c r="C25" s="458"/>
      <c r="D25" s="461"/>
      <c r="E25" s="284">
        <f t="shared" si="0"/>
        <v>0</v>
      </c>
      <c r="F25" s="458"/>
      <c r="G25" s="97"/>
      <c r="H25" s="97"/>
      <c r="I25" s="495"/>
      <c r="J25" s="492"/>
      <c r="K25" s="300"/>
      <c r="L25" s="301"/>
      <c r="M25" s="284">
        <f t="shared" si="1"/>
        <v>0</v>
      </c>
      <c r="N25" s="307"/>
    </row>
    <row r="26" spans="1:14" ht="15.75" x14ac:dyDescent="0.25">
      <c r="A26" s="462" t="s">
        <v>205</v>
      </c>
      <c r="B26" s="461"/>
      <c r="C26" s="459"/>
      <c r="D26" s="461"/>
      <c r="E26" s="284">
        <f t="shared" si="0"/>
        <v>0</v>
      </c>
      <c r="F26" s="459"/>
      <c r="G26" s="97"/>
      <c r="H26" s="97" t="s">
        <v>212</v>
      </c>
      <c r="I26" s="495">
        <v>170</v>
      </c>
      <c r="J26" s="492"/>
      <c r="K26" s="300"/>
      <c r="L26" s="301"/>
      <c r="M26" s="284">
        <f t="shared" si="1"/>
        <v>0</v>
      </c>
      <c r="N26" s="306">
        <v>170</v>
      </c>
    </row>
    <row r="27" spans="1:14" ht="15.75" x14ac:dyDescent="0.25">
      <c r="A27" s="502" t="s">
        <v>207</v>
      </c>
      <c r="B27" s="503"/>
      <c r="C27" s="459"/>
      <c r="D27" s="463"/>
      <c r="E27" s="284">
        <f t="shared" si="0"/>
        <v>0</v>
      </c>
      <c r="F27" s="459"/>
      <c r="G27" s="97"/>
      <c r="H27" s="97" t="s">
        <v>74</v>
      </c>
      <c r="I27" s="495">
        <v>987</v>
      </c>
      <c r="J27" s="492"/>
      <c r="K27" s="300"/>
      <c r="L27" s="301"/>
      <c r="M27" s="284">
        <f t="shared" si="1"/>
        <v>60</v>
      </c>
      <c r="N27" s="305">
        <v>1047</v>
      </c>
    </row>
    <row r="28" spans="1:14" ht="15.75" x14ac:dyDescent="0.25">
      <c r="A28" s="496" t="s">
        <v>130</v>
      </c>
      <c r="B28" s="497"/>
      <c r="C28" s="458"/>
      <c r="D28" s="461"/>
      <c r="E28" s="284">
        <f t="shared" si="0"/>
        <v>0</v>
      </c>
      <c r="F28" s="458"/>
      <c r="G28" s="97"/>
      <c r="H28" s="97" t="s">
        <v>132</v>
      </c>
      <c r="I28" s="495">
        <v>10227</v>
      </c>
      <c r="J28" s="492"/>
      <c r="K28" s="300"/>
      <c r="L28" s="301"/>
      <c r="M28" s="284">
        <f t="shared" si="1"/>
        <v>2165</v>
      </c>
      <c r="N28" s="305">
        <v>12392</v>
      </c>
    </row>
    <row r="29" spans="1:14" ht="15.75" x14ac:dyDescent="0.25">
      <c r="A29" s="496" t="s">
        <v>206</v>
      </c>
      <c r="B29" s="497"/>
      <c r="C29" s="458"/>
      <c r="D29" s="461"/>
      <c r="E29" s="284">
        <f t="shared" si="0"/>
        <v>0</v>
      </c>
      <c r="F29" s="458"/>
      <c r="G29" s="97"/>
      <c r="H29" s="97" t="s">
        <v>75</v>
      </c>
      <c r="I29" s="495">
        <v>2269</v>
      </c>
      <c r="J29" s="492"/>
      <c r="K29" s="300"/>
      <c r="L29" s="301"/>
      <c r="M29" s="284">
        <f t="shared" si="1"/>
        <v>1111</v>
      </c>
      <c r="N29" s="305">
        <v>3380</v>
      </c>
    </row>
    <row r="30" spans="1:14" ht="15.75" x14ac:dyDescent="0.25">
      <c r="A30" s="462" t="s">
        <v>208</v>
      </c>
      <c r="B30" s="461"/>
      <c r="C30" s="459">
        <v>0</v>
      </c>
      <c r="D30" s="461"/>
      <c r="E30" s="284">
        <f t="shared" si="0"/>
        <v>2598</v>
      </c>
      <c r="F30" s="459">
        <v>2598</v>
      </c>
      <c r="G30" s="97"/>
      <c r="H30" s="97" t="s">
        <v>76</v>
      </c>
      <c r="I30" s="495">
        <v>4538</v>
      </c>
      <c r="J30" s="492"/>
      <c r="K30" s="300"/>
      <c r="L30" s="301"/>
      <c r="M30" s="284">
        <f t="shared" si="1"/>
        <v>-1682</v>
      </c>
      <c r="N30" s="305">
        <v>2856</v>
      </c>
    </row>
    <row r="31" spans="1:14" ht="15.75" x14ac:dyDescent="0.25">
      <c r="A31" s="462" t="s">
        <v>129</v>
      </c>
      <c r="B31" s="463"/>
      <c r="C31" s="459"/>
      <c r="D31" s="461"/>
      <c r="E31" s="284">
        <f t="shared" si="0"/>
        <v>0</v>
      </c>
      <c r="F31" s="459"/>
      <c r="G31" s="97"/>
      <c r="H31" s="97" t="s">
        <v>133</v>
      </c>
      <c r="I31" s="493">
        <v>0</v>
      </c>
      <c r="J31" s="492"/>
      <c r="K31" s="300"/>
      <c r="L31" s="301"/>
      <c r="M31" s="284">
        <f t="shared" si="1"/>
        <v>691</v>
      </c>
      <c r="N31" s="305">
        <v>691</v>
      </c>
    </row>
    <row r="32" spans="1:14" ht="15.75" x14ac:dyDescent="0.25">
      <c r="A32" s="460" t="s">
        <v>130</v>
      </c>
      <c r="B32" s="463"/>
      <c r="C32" s="458"/>
      <c r="D32" s="461"/>
      <c r="E32" s="284">
        <f t="shared" si="0"/>
        <v>0</v>
      </c>
      <c r="F32" s="458"/>
      <c r="G32" s="97"/>
      <c r="H32" s="97" t="s">
        <v>134</v>
      </c>
      <c r="I32" s="495">
        <v>15571</v>
      </c>
      <c r="J32" s="492"/>
      <c r="K32" s="300"/>
      <c r="L32" s="301"/>
      <c r="M32" s="284">
        <f t="shared" si="1"/>
        <v>69</v>
      </c>
      <c r="N32" s="305">
        <v>15640</v>
      </c>
    </row>
    <row r="33" spans="1:14" ht="15.75" x14ac:dyDescent="0.25">
      <c r="A33" s="462" t="s">
        <v>126</v>
      </c>
      <c r="B33" s="463"/>
      <c r="C33" s="459"/>
      <c r="D33" s="461"/>
      <c r="E33" s="284">
        <f t="shared" si="0"/>
        <v>0</v>
      </c>
      <c r="F33" s="459"/>
      <c r="G33" s="97"/>
      <c r="H33" s="97" t="s">
        <v>245</v>
      </c>
      <c r="I33" s="493"/>
      <c r="J33" s="492"/>
      <c r="K33" s="300"/>
      <c r="L33" s="301"/>
      <c r="M33" s="284">
        <f t="shared" si="1"/>
        <v>0</v>
      </c>
      <c r="N33" s="309"/>
    </row>
    <row r="34" spans="1:14" ht="15.75" x14ac:dyDescent="0.25">
      <c r="A34" s="462" t="s">
        <v>244</v>
      </c>
      <c r="B34" s="463"/>
      <c r="C34" s="459"/>
      <c r="D34" s="461"/>
      <c r="E34" s="284">
        <f t="shared" si="0"/>
        <v>0</v>
      </c>
      <c r="F34" s="459"/>
      <c r="G34" s="97"/>
      <c r="H34" s="98" t="s">
        <v>246</v>
      </c>
      <c r="I34" s="489"/>
      <c r="J34" s="492"/>
      <c r="K34" s="300"/>
      <c r="L34" s="301"/>
      <c r="M34" s="284">
        <f t="shared" si="1"/>
        <v>0</v>
      </c>
      <c r="N34" s="309"/>
    </row>
    <row r="35" spans="1:14" ht="15.75" x14ac:dyDescent="0.25">
      <c r="A35" s="502" t="s">
        <v>209</v>
      </c>
      <c r="B35" s="503"/>
      <c r="C35" s="459">
        <f>SUM(C36:C37)</f>
        <v>23146</v>
      </c>
      <c r="D35" s="463"/>
      <c r="E35" s="284">
        <f t="shared" si="0"/>
        <v>87</v>
      </c>
      <c r="F35" s="459">
        <f>SUM(F36:F37)</f>
        <v>23233</v>
      </c>
      <c r="G35" s="97"/>
      <c r="H35" s="97"/>
      <c r="I35" s="495"/>
      <c r="J35" s="492"/>
      <c r="K35" s="300"/>
      <c r="L35" s="301"/>
      <c r="M35" s="284">
        <f t="shared" si="1"/>
        <v>0</v>
      </c>
      <c r="N35" s="310"/>
    </row>
    <row r="36" spans="1:14" ht="15.75" x14ac:dyDescent="0.25">
      <c r="A36" s="460" t="s">
        <v>210</v>
      </c>
      <c r="B36" s="463"/>
      <c r="C36" s="458">
        <v>10650</v>
      </c>
      <c r="D36" s="463"/>
      <c r="E36" s="284">
        <f t="shared" si="0"/>
        <v>87</v>
      </c>
      <c r="F36" s="458">
        <v>10737</v>
      </c>
      <c r="G36" s="97"/>
      <c r="H36" s="98"/>
      <c r="I36" s="489"/>
      <c r="J36" s="492"/>
      <c r="K36" s="300"/>
      <c r="L36" s="301"/>
      <c r="M36" s="284">
        <f t="shared" si="1"/>
        <v>0</v>
      </c>
      <c r="N36" s="310"/>
    </row>
    <row r="37" spans="1:14" ht="15.75" x14ac:dyDescent="0.25">
      <c r="A37" s="460" t="s">
        <v>211</v>
      </c>
      <c r="B37" s="463"/>
      <c r="C37" s="458">
        <v>12496</v>
      </c>
      <c r="D37" s="463"/>
      <c r="E37" s="284">
        <f t="shared" si="0"/>
        <v>0</v>
      </c>
      <c r="F37" s="458">
        <v>12496</v>
      </c>
      <c r="G37" s="97"/>
      <c r="H37" s="97"/>
      <c r="I37" s="493"/>
      <c r="J37" s="492"/>
      <c r="K37" s="300"/>
      <c r="L37" s="301"/>
      <c r="M37" s="284">
        <f t="shared" si="1"/>
        <v>0</v>
      </c>
      <c r="N37" s="310"/>
    </row>
    <row r="38" spans="1:14" ht="15.75" x14ac:dyDescent="0.25">
      <c r="A38" s="502" t="s">
        <v>128</v>
      </c>
      <c r="B38" s="503"/>
      <c r="C38" s="459">
        <v>0</v>
      </c>
      <c r="D38" s="463"/>
      <c r="E38" s="284">
        <f t="shared" si="0"/>
        <v>802</v>
      </c>
      <c r="F38" s="458">
        <v>802</v>
      </c>
      <c r="G38" s="97"/>
      <c r="H38" s="98"/>
      <c r="I38" s="491"/>
      <c r="J38" s="492"/>
      <c r="K38" s="300"/>
      <c r="L38" s="301"/>
      <c r="M38" s="284">
        <f t="shared" si="1"/>
        <v>0</v>
      </c>
      <c r="N38" s="309"/>
    </row>
    <row r="39" spans="1:14" ht="15.75" hidden="1" customHeight="1" x14ac:dyDescent="0.25">
      <c r="A39" s="489"/>
      <c r="B39" s="490"/>
      <c r="C39" s="458"/>
      <c r="D39" s="461"/>
      <c r="E39" s="284">
        <f t="shared" si="0"/>
        <v>0</v>
      </c>
      <c r="F39" s="458"/>
      <c r="G39" s="97"/>
      <c r="H39" s="97"/>
      <c r="I39" s="495"/>
      <c r="J39" s="492"/>
      <c r="K39" s="304"/>
      <c r="L39" s="301"/>
      <c r="M39" s="284">
        <f t="shared" si="1"/>
        <v>0</v>
      </c>
      <c r="N39" s="307"/>
    </row>
    <row r="40" spans="1:14" ht="18.75" thickBot="1" x14ac:dyDescent="0.3">
      <c r="A40" s="489"/>
      <c r="B40" s="490"/>
      <c r="C40" s="458"/>
      <c r="D40" s="461"/>
      <c r="E40" s="284">
        <f t="shared" si="0"/>
        <v>0</v>
      </c>
      <c r="F40" s="458"/>
      <c r="G40" s="97"/>
      <c r="H40" s="98"/>
      <c r="I40" s="491"/>
      <c r="J40" s="492"/>
      <c r="K40" s="311"/>
      <c r="L40" s="312"/>
      <c r="M40" s="284">
        <f t="shared" si="1"/>
        <v>0</v>
      </c>
      <c r="N40" s="308"/>
    </row>
    <row r="41" spans="1:14" ht="18.75" hidden="1" customHeight="1" thickBot="1" x14ac:dyDescent="0.3">
      <c r="A41" s="489"/>
      <c r="B41" s="490"/>
      <c r="C41" s="458"/>
      <c r="D41" s="461"/>
      <c r="E41" s="284">
        <f t="shared" si="0"/>
        <v>0</v>
      </c>
      <c r="F41" s="458"/>
      <c r="G41" s="97"/>
      <c r="H41" s="98"/>
      <c r="I41" s="495"/>
      <c r="J41" s="492"/>
      <c r="K41" s="313"/>
      <c r="L41" s="312"/>
      <c r="M41" s="284">
        <f t="shared" si="1"/>
        <v>0</v>
      </c>
      <c r="N41" s="307"/>
    </row>
    <row r="42" spans="1:14" ht="18.75" hidden="1" customHeight="1" thickBot="1" x14ac:dyDescent="0.3">
      <c r="A42" s="489"/>
      <c r="B42" s="490"/>
      <c r="C42" s="458"/>
      <c r="D42" s="461"/>
      <c r="E42" s="284">
        <f t="shared" si="0"/>
        <v>0</v>
      </c>
      <c r="F42" s="458"/>
      <c r="G42" s="97"/>
      <c r="H42" s="97"/>
      <c r="I42" s="495"/>
      <c r="J42" s="492"/>
      <c r="K42" s="311"/>
      <c r="L42" s="312"/>
      <c r="M42" s="284">
        <f t="shared" si="1"/>
        <v>0</v>
      </c>
      <c r="N42" s="307"/>
    </row>
    <row r="43" spans="1:14" ht="18.75" hidden="1" customHeight="1" thickBot="1" x14ac:dyDescent="0.3">
      <c r="A43" s="489"/>
      <c r="B43" s="490"/>
      <c r="C43" s="458"/>
      <c r="D43" s="461"/>
      <c r="E43" s="284">
        <f t="shared" si="0"/>
        <v>0</v>
      </c>
      <c r="F43" s="458"/>
      <c r="G43" s="97"/>
      <c r="H43" s="97"/>
      <c r="I43" s="495"/>
      <c r="J43" s="492"/>
      <c r="K43" s="311"/>
      <c r="L43" s="312"/>
      <c r="M43" s="284">
        <f t="shared" si="1"/>
        <v>0</v>
      </c>
      <c r="N43" s="307"/>
    </row>
    <row r="44" spans="1:14" ht="18.75" hidden="1" customHeight="1" thickBot="1" x14ac:dyDescent="0.3">
      <c r="A44" s="98"/>
      <c r="B44" s="98"/>
      <c r="C44" s="458"/>
      <c r="D44" s="461"/>
      <c r="E44" s="284">
        <f t="shared" si="0"/>
        <v>0</v>
      </c>
      <c r="F44" s="458"/>
      <c r="G44" s="97"/>
      <c r="H44" s="97"/>
      <c r="I44" s="297"/>
      <c r="J44" s="297"/>
      <c r="K44" s="311"/>
      <c r="L44" s="312"/>
      <c r="M44" s="284">
        <f t="shared" si="1"/>
        <v>0</v>
      </c>
      <c r="N44" s="307"/>
    </row>
    <row r="45" spans="1:14" ht="18.75" hidden="1" customHeight="1" thickBot="1" x14ac:dyDescent="0.3">
      <c r="A45" s="98"/>
      <c r="B45" s="98"/>
      <c r="C45" s="458"/>
      <c r="D45" s="461"/>
      <c r="E45" s="284">
        <f t="shared" si="0"/>
        <v>0</v>
      </c>
      <c r="F45" s="458"/>
      <c r="G45" s="97"/>
      <c r="H45" s="97"/>
      <c r="I45" s="298"/>
      <c r="J45" s="298"/>
      <c r="K45" s="311"/>
      <c r="L45" s="312"/>
      <c r="M45" s="284">
        <f t="shared" si="1"/>
        <v>0</v>
      </c>
      <c r="N45" s="307"/>
    </row>
    <row r="46" spans="1:14" ht="18.75" hidden="1" customHeight="1" thickBot="1" x14ac:dyDescent="0.3">
      <c r="A46" s="489"/>
      <c r="B46" s="490"/>
      <c r="C46" s="458"/>
      <c r="D46" s="461"/>
      <c r="E46" s="284">
        <f t="shared" si="0"/>
        <v>0</v>
      </c>
      <c r="F46" s="458"/>
      <c r="G46" s="97"/>
      <c r="H46" s="97"/>
      <c r="I46" s="297"/>
      <c r="J46" s="297"/>
      <c r="K46" s="313"/>
      <c r="L46" s="312"/>
      <c r="M46" s="284">
        <f t="shared" si="1"/>
        <v>0</v>
      </c>
      <c r="N46" s="307"/>
    </row>
    <row r="47" spans="1:14" ht="18.75" hidden="1" customHeight="1" thickBot="1" x14ac:dyDescent="0.3">
      <c r="A47" s="489"/>
      <c r="B47" s="490"/>
      <c r="C47" s="458"/>
      <c r="D47" s="461"/>
      <c r="E47" s="284">
        <f t="shared" si="0"/>
        <v>0</v>
      </c>
      <c r="F47" s="458"/>
      <c r="G47" s="97"/>
      <c r="H47" s="98"/>
      <c r="I47" s="298"/>
      <c r="J47" s="298"/>
      <c r="K47" s="311"/>
      <c r="L47" s="312"/>
      <c r="M47" s="284">
        <f t="shared" si="1"/>
        <v>0</v>
      </c>
      <c r="N47" s="307"/>
    </row>
    <row r="48" spans="1:14" ht="18.75" hidden="1" customHeight="1" thickBot="1" x14ac:dyDescent="0.3">
      <c r="A48" s="97"/>
      <c r="B48" s="97"/>
      <c r="C48" s="459"/>
      <c r="D48" s="463"/>
      <c r="E48" s="284">
        <f t="shared" si="0"/>
        <v>0</v>
      </c>
      <c r="F48" s="459"/>
      <c r="G48" s="97"/>
      <c r="H48" s="98"/>
      <c r="I48" s="298"/>
      <c r="J48" s="298"/>
      <c r="K48" s="313"/>
      <c r="L48" s="312"/>
      <c r="M48" s="284">
        <f t="shared" si="1"/>
        <v>0</v>
      </c>
      <c r="N48" s="307"/>
    </row>
    <row r="49" spans="1:14" ht="18.75" hidden="1" customHeight="1" thickBot="1" x14ac:dyDescent="0.3">
      <c r="A49" s="98"/>
      <c r="B49" s="98"/>
      <c r="C49" s="458"/>
      <c r="D49" s="461"/>
      <c r="E49" s="284">
        <f t="shared" si="0"/>
        <v>0</v>
      </c>
      <c r="F49" s="458"/>
      <c r="G49" s="97"/>
      <c r="H49" s="98"/>
      <c r="I49" s="298"/>
      <c r="J49" s="298"/>
      <c r="K49" s="313"/>
      <c r="L49" s="312"/>
      <c r="M49" s="284">
        <f t="shared" si="1"/>
        <v>0</v>
      </c>
      <c r="N49" s="307"/>
    </row>
    <row r="50" spans="1:14" ht="18.75" hidden="1" customHeight="1" thickBot="1" x14ac:dyDescent="0.3">
      <c r="A50" s="98"/>
      <c r="B50" s="98"/>
      <c r="C50" s="458"/>
      <c r="D50" s="461"/>
      <c r="E50" s="284">
        <f t="shared" si="0"/>
        <v>0</v>
      </c>
      <c r="F50" s="458"/>
      <c r="G50" s="97"/>
      <c r="H50" s="98"/>
      <c r="I50" s="298"/>
      <c r="J50" s="298"/>
      <c r="K50" s="313"/>
      <c r="L50" s="312"/>
      <c r="M50" s="284">
        <f t="shared" si="1"/>
        <v>0</v>
      </c>
      <c r="N50" s="314"/>
    </row>
    <row r="51" spans="1:14" ht="18.75" hidden="1" customHeight="1" thickBot="1" x14ac:dyDescent="0.3">
      <c r="A51" s="97"/>
      <c r="B51" s="97"/>
      <c r="C51" s="459"/>
      <c r="D51" s="463"/>
      <c r="E51" s="284">
        <f t="shared" si="0"/>
        <v>0</v>
      </c>
      <c r="F51" s="459"/>
      <c r="G51" s="97"/>
      <c r="H51" s="98"/>
      <c r="I51" s="297"/>
      <c r="J51" s="297"/>
      <c r="K51" s="313"/>
      <c r="L51" s="312"/>
      <c r="M51" s="284">
        <f t="shared" si="1"/>
        <v>0</v>
      </c>
      <c r="N51" s="314"/>
    </row>
    <row r="52" spans="1:14" ht="18.75" hidden="1" customHeight="1" thickBot="1" x14ac:dyDescent="0.3">
      <c r="A52" s="98"/>
      <c r="B52" s="98"/>
      <c r="C52" s="458"/>
      <c r="D52" s="461"/>
      <c r="E52" s="284">
        <f t="shared" si="0"/>
        <v>0</v>
      </c>
      <c r="F52" s="458"/>
      <c r="G52" s="97"/>
      <c r="H52" s="97"/>
      <c r="I52" s="298"/>
      <c r="J52" s="298"/>
      <c r="K52" s="311"/>
      <c r="L52" s="312"/>
      <c r="M52" s="284">
        <f t="shared" si="1"/>
        <v>0</v>
      </c>
      <c r="N52" s="315"/>
    </row>
    <row r="53" spans="1:14" ht="18.75" hidden="1" customHeight="1" thickBot="1" x14ac:dyDescent="0.3">
      <c r="A53" s="98"/>
      <c r="B53" s="98"/>
      <c r="C53" s="458"/>
      <c r="D53" s="461"/>
      <c r="E53" s="284">
        <f t="shared" si="0"/>
        <v>0</v>
      </c>
      <c r="F53" s="458"/>
      <c r="G53" s="97"/>
      <c r="H53" s="98"/>
      <c r="I53" s="298"/>
      <c r="J53" s="298"/>
      <c r="K53" s="313"/>
      <c r="L53" s="312"/>
      <c r="M53" s="284">
        <f t="shared" si="1"/>
        <v>0</v>
      </c>
      <c r="N53" s="307"/>
    </row>
    <row r="54" spans="1:14" ht="18.75" hidden="1" customHeight="1" thickBot="1" x14ac:dyDescent="0.3">
      <c r="A54" s="493"/>
      <c r="B54" s="494"/>
      <c r="C54" s="459"/>
      <c r="D54" s="463"/>
      <c r="E54" s="284">
        <f t="shared" si="0"/>
        <v>0</v>
      </c>
      <c r="F54" s="459"/>
      <c r="G54" s="97"/>
      <c r="H54" s="97"/>
      <c r="I54" s="297"/>
      <c r="J54" s="297"/>
      <c r="K54" s="313"/>
      <c r="L54" s="312"/>
      <c r="M54" s="284">
        <f t="shared" si="1"/>
        <v>0</v>
      </c>
      <c r="N54" s="307"/>
    </row>
    <row r="55" spans="1:14" ht="18.75" hidden="1" customHeight="1" thickBot="1" x14ac:dyDescent="0.3">
      <c r="A55" s="98"/>
      <c r="B55" s="98"/>
      <c r="C55" s="458"/>
      <c r="D55" s="461"/>
      <c r="E55" s="284">
        <f t="shared" si="0"/>
        <v>0</v>
      </c>
      <c r="F55" s="458"/>
      <c r="G55" s="97"/>
      <c r="H55" s="98"/>
      <c r="I55" s="298"/>
      <c r="J55" s="298"/>
      <c r="K55" s="311"/>
      <c r="L55" s="312"/>
      <c r="M55" s="284">
        <f t="shared" si="1"/>
        <v>0</v>
      </c>
      <c r="N55" s="315"/>
    </row>
    <row r="56" spans="1:14" ht="18.75" hidden="1" customHeight="1" thickBot="1" x14ac:dyDescent="0.3">
      <c r="A56" s="97"/>
      <c r="B56" s="97"/>
      <c r="C56" s="459"/>
      <c r="D56" s="463"/>
      <c r="E56" s="284">
        <f t="shared" si="0"/>
        <v>0</v>
      </c>
      <c r="F56" s="459"/>
      <c r="G56" s="97"/>
      <c r="H56" s="97"/>
      <c r="I56" s="297"/>
      <c r="J56" s="297"/>
      <c r="K56" s="313"/>
      <c r="L56" s="312"/>
      <c r="M56" s="284">
        <f t="shared" si="1"/>
        <v>0</v>
      </c>
      <c r="N56" s="307"/>
    </row>
    <row r="57" spans="1:14" ht="18.75" hidden="1" customHeight="1" thickBot="1" x14ac:dyDescent="0.3">
      <c r="A57" s="99"/>
      <c r="B57" s="99"/>
      <c r="C57" s="285"/>
      <c r="D57" s="103"/>
      <c r="E57" s="284">
        <f t="shared" si="0"/>
        <v>0</v>
      </c>
      <c r="F57" s="285"/>
      <c r="G57" s="97"/>
      <c r="H57" s="97"/>
      <c r="I57" s="299"/>
      <c r="J57" s="299"/>
      <c r="K57" s="311"/>
      <c r="L57" s="312"/>
      <c r="M57" s="284">
        <f t="shared" si="1"/>
        <v>0</v>
      </c>
      <c r="N57" s="315"/>
    </row>
    <row r="58" spans="1:14" ht="18.75" hidden="1" customHeight="1" thickBot="1" x14ac:dyDescent="0.3">
      <c r="A58" s="99"/>
      <c r="B58" s="99"/>
      <c r="C58" s="285"/>
      <c r="D58" s="103"/>
      <c r="E58" s="284">
        <f t="shared" si="0"/>
        <v>0</v>
      </c>
      <c r="F58" s="285"/>
      <c r="G58" s="97"/>
      <c r="H58" s="99"/>
      <c r="I58" s="299"/>
      <c r="J58" s="299"/>
      <c r="K58" s="316"/>
      <c r="L58" s="312"/>
      <c r="M58" s="284">
        <f t="shared" si="1"/>
        <v>0</v>
      </c>
      <c r="N58" s="315"/>
    </row>
    <row r="59" spans="1:14" ht="18.75" hidden="1" customHeight="1" thickBot="1" x14ac:dyDescent="0.3">
      <c r="A59" s="99"/>
      <c r="B59" s="99"/>
      <c r="C59" s="285"/>
      <c r="D59" s="103"/>
      <c r="E59" s="284">
        <f t="shared" si="0"/>
        <v>0</v>
      </c>
      <c r="F59" s="285"/>
      <c r="G59" s="97"/>
      <c r="H59" s="99"/>
      <c r="I59" s="299"/>
      <c r="J59" s="299"/>
      <c r="K59" s="316"/>
      <c r="L59" s="312"/>
      <c r="M59" s="284">
        <f t="shared" si="1"/>
        <v>0</v>
      </c>
      <c r="N59" s="315"/>
    </row>
    <row r="60" spans="1:14" ht="18.75" hidden="1" customHeight="1" thickBot="1" x14ac:dyDescent="0.3">
      <c r="A60" s="493"/>
      <c r="B60" s="494"/>
      <c r="C60" s="285"/>
      <c r="D60" s="103"/>
      <c r="E60" s="284">
        <f t="shared" si="0"/>
        <v>0</v>
      </c>
      <c r="F60" s="285"/>
      <c r="G60" s="97"/>
      <c r="H60" s="99"/>
      <c r="I60" s="299"/>
      <c r="J60" s="299"/>
      <c r="K60" s="316"/>
      <c r="L60" s="312"/>
      <c r="M60" s="284">
        <f t="shared" si="1"/>
        <v>0</v>
      </c>
      <c r="N60" s="315"/>
    </row>
    <row r="61" spans="1:14" ht="18.75" hidden="1" customHeight="1" thickBot="1" x14ac:dyDescent="0.3">
      <c r="A61" s="99"/>
      <c r="B61" s="99"/>
      <c r="C61" s="285"/>
      <c r="D61" s="103"/>
      <c r="E61" s="284">
        <f t="shared" si="0"/>
        <v>0</v>
      </c>
      <c r="F61" s="285"/>
      <c r="G61" s="97"/>
      <c r="H61" s="99"/>
      <c r="I61" s="299"/>
      <c r="J61" s="299"/>
      <c r="K61" s="316"/>
      <c r="L61" s="312"/>
      <c r="M61" s="284">
        <f t="shared" si="1"/>
        <v>0</v>
      </c>
      <c r="N61" s="315"/>
    </row>
    <row r="62" spans="1:14" ht="18.75" hidden="1" customHeight="1" thickBot="1" x14ac:dyDescent="0.3">
      <c r="A62" s="487"/>
      <c r="B62" s="488"/>
      <c r="C62" s="285"/>
      <c r="D62" s="103"/>
      <c r="E62" s="284">
        <f t="shared" si="0"/>
        <v>0</v>
      </c>
      <c r="F62" s="285"/>
      <c r="G62" s="99"/>
      <c r="H62" s="99"/>
      <c r="I62" s="500"/>
      <c r="J62" s="501"/>
      <c r="K62" s="316"/>
      <c r="L62" s="312"/>
      <c r="M62" s="284">
        <f t="shared" si="1"/>
        <v>0</v>
      </c>
      <c r="N62" s="315"/>
    </row>
    <row r="63" spans="1:14" ht="18.75" thickBot="1" x14ac:dyDescent="0.3">
      <c r="A63" s="100" t="s">
        <v>13</v>
      </c>
      <c r="B63" s="101"/>
      <c r="C63" s="296">
        <f>SUM(C10,C11,C17,C18,C26,C27,C30,C31,C33,C34,C35,C38)</f>
        <v>65700</v>
      </c>
      <c r="D63" s="271"/>
      <c r="E63" s="284">
        <f t="shared" si="0"/>
        <v>14989</v>
      </c>
      <c r="F63" s="296">
        <f>SUM(F10,F11,F17,F18,F26,F27,F30,F31,F33,F34,F35,F38)</f>
        <v>80689</v>
      </c>
      <c r="G63" s="102"/>
      <c r="H63" s="281" t="s">
        <v>13</v>
      </c>
      <c r="I63" s="498">
        <f>SUM(I11:J17,I21,I26:J33,I35,J37)</f>
        <v>65700</v>
      </c>
      <c r="J63" s="499"/>
      <c r="K63" s="317"/>
      <c r="L63" s="318"/>
      <c r="M63" s="284">
        <f t="shared" si="1"/>
        <v>14989</v>
      </c>
      <c r="N63" s="319">
        <f>SUM(N11:N17,N21,N26:N35,N37)</f>
        <v>80689</v>
      </c>
    </row>
    <row r="64" spans="1:14" ht="18.75" thickBot="1" x14ac:dyDescent="0.3">
      <c r="A64" s="20"/>
      <c r="B64" s="20"/>
      <c r="C64" s="20"/>
      <c r="D64" s="20"/>
      <c r="E64" s="20"/>
      <c r="F64" s="20"/>
      <c r="G64" s="20"/>
      <c r="H64" s="21"/>
      <c r="I64" s="20"/>
      <c r="J64" s="20"/>
      <c r="K64" s="40"/>
      <c r="L64" s="41"/>
      <c r="M64" s="7"/>
    </row>
    <row r="65" spans="11:13" x14ac:dyDescent="0.2">
      <c r="K65" s="20"/>
      <c r="L65" s="20"/>
      <c r="M65" s="5"/>
    </row>
  </sheetData>
  <mergeCells count="74">
    <mergeCell ref="A9:B9"/>
    <mergeCell ref="I9:J9"/>
    <mergeCell ref="A12:B12"/>
    <mergeCell ref="A8:B8"/>
    <mergeCell ref="A2:J2"/>
    <mergeCell ref="B3:H4"/>
    <mergeCell ref="H7:L7"/>
    <mergeCell ref="B5:H5"/>
    <mergeCell ref="I8:J8"/>
    <mergeCell ref="A7:F7"/>
    <mergeCell ref="I10:J10"/>
    <mergeCell ref="I11:J11"/>
    <mergeCell ref="I12:J12"/>
    <mergeCell ref="A20:B20"/>
    <mergeCell ref="A17:B17"/>
    <mergeCell ref="A16:B16"/>
    <mergeCell ref="A11:B11"/>
    <mergeCell ref="A10:B10"/>
    <mergeCell ref="A13:B13"/>
    <mergeCell ref="A18:B18"/>
    <mergeCell ref="A19:B19"/>
    <mergeCell ref="I15:J15"/>
    <mergeCell ref="I17:J17"/>
    <mergeCell ref="I13:J13"/>
    <mergeCell ref="I14:J14"/>
    <mergeCell ref="A29:B29"/>
    <mergeCell ref="I16:J16"/>
    <mergeCell ref="I20:J20"/>
    <mergeCell ref="I18:J18"/>
    <mergeCell ref="I29:J29"/>
    <mergeCell ref="A24:B24"/>
    <mergeCell ref="A25:B25"/>
    <mergeCell ref="A27:B27"/>
    <mergeCell ref="A23:B23"/>
    <mergeCell ref="A22:B22"/>
    <mergeCell ref="I21:J21"/>
    <mergeCell ref="I22:J22"/>
    <mergeCell ref="A46:B46"/>
    <mergeCell ref="A42:B42"/>
    <mergeCell ref="I35:J35"/>
    <mergeCell ref="A41:B41"/>
    <mergeCell ref="A28:B28"/>
    <mergeCell ref="A38:B38"/>
    <mergeCell ref="I31:J31"/>
    <mergeCell ref="I32:J32"/>
    <mergeCell ref="I33:J33"/>
    <mergeCell ref="I34:J34"/>
    <mergeCell ref="I36:J36"/>
    <mergeCell ref="I37:J37"/>
    <mergeCell ref="I30:J30"/>
    <mergeCell ref="A35:B35"/>
    <mergeCell ref="I63:J63"/>
    <mergeCell ref="I62:J62"/>
    <mergeCell ref="I40:J40"/>
    <mergeCell ref="I43:J43"/>
    <mergeCell ref="I39:J39"/>
    <mergeCell ref="I41:J41"/>
    <mergeCell ref="I42:J42"/>
    <mergeCell ref="A62:B62"/>
    <mergeCell ref="A47:B47"/>
    <mergeCell ref="I19:J19"/>
    <mergeCell ref="A60:B60"/>
    <mergeCell ref="A39:B39"/>
    <mergeCell ref="A40:B40"/>
    <mergeCell ref="I23:J23"/>
    <mergeCell ref="I24:J24"/>
    <mergeCell ref="I38:J38"/>
    <mergeCell ref="A43:B43"/>
    <mergeCell ref="A54:B54"/>
    <mergeCell ref="I25:J25"/>
    <mergeCell ref="I27:J27"/>
    <mergeCell ref="I28:J28"/>
    <mergeCell ref="A21:B21"/>
    <mergeCell ref="I26:J26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P35"/>
  <sheetViews>
    <sheetView workbookViewId="0">
      <selection activeCell="Q22" sqref="Q22"/>
    </sheetView>
  </sheetViews>
  <sheetFormatPr defaultRowHeight="12.75" x14ac:dyDescent="0.2"/>
  <cols>
    <col min="6" max="6" width="9.140625" customWidth="1"/>
    <col min="7" max="7" width="9" customWidth="1"/>
    <col min="12" max="12" width="9.85546875" customWidth="1"/>
    <col min="13" max="13" width="8.28515625" customWidth="1"/>
    <col min="14" max="14" width="8" customWidth="1"/>
  </cols>
  <sheetData>
    <row r="2" spans="1:16" ht="15.75" x14ac:dyDescent="0.25">
      <c r="A2" s="508" t="s">
        <v>159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</row>
    <row r="4" spans="1:16" x14ac:dyDescent="0.2">
      <c r="A4" s="561" t="s">
        <v>87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561"/>
      <c r="M4" s="561"/>
      <c r="N4" s="561"/>
      <c r="O4" s="561"/>
      <c r="P4" s="561"/>
    </row>
    <row r="5" spans="1:16" x14ac:dyDescent="0.2">
      <c r="A5" s="561" t="s">
        <v>330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</row>
    <row r="6" spans="1:16" ht="15.75" x14ac:dyDescent="0.25">
      <c r="A6" s="508" t="s">
        <v>285</v>
      </c>
      <c r="B6" s="508"/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</row>
    <row r="9" spans="1:16" ht="13.5" thickBot="1" x14ac:dyDescent="0.25">
      <c r="M9" s="12" t="s">
        <v>7</v>
      </c>
    </row>
    <row r="10" spans="1:16" s="12" customFormat="1" ht="13.5" thickBot="1" x14ac:dyDescent="0.25">
      <c r="B10" s="571" t="s">
        <v>299</v>
      </c>
      <c r="C10" s="572"/>
      <c r="D10" s="572"/>
      <c r="E10" s="578"/>
      <c r="F10" s="157" t="s">
        <v>196</v>
      </c>
      <c r="G10" s="157" t="s">
        <v>197</v>
      </c>
      <c r="H10" s="157" t="s">
        <v>197</v>
      </c>
      <c r="I10" s="571" t="s">
        <v>48</v>
      </c>
      <c r="J10" s="572"/>
      <c r="K10" s="572"/>
      <c r="L10" s="572"/>
      <c r="M10" s="363" t="s">
        <v>196</v>
      </c>
      <c r="N10" s="29" t="s">
        <v>197</v>
      </c>
      <c r="O10" s="157" t="s">
        <v>197</v>
      </c>
    </row>
    <row r="11" spans="1:16" ht="13.5" thickBot="1" x14ac:dyDescent="0.25">
      <c r="B11" s="121" t="s">
        <v>43</v>
      </c>
      <c r="C11" s="122"/>
      <c r="D11" s="122"/>
      <c r="E11" s="122"/>
      <c r="F11" s="373">
        <v>18823</v>
      </c>
      <c r="G11" s="375">
        <f>SUM(H11-F11)</f>
        <v>1143</v>
      </c>
      <c r="H11" s="375">
        <v>19966</v>
      </c>
      <c r="I11" s="435"/>
      <c r="J11" s="249" t="s">
        <v>220</v>
      </c>
      <c r="K11" s="122"/>
      <c r="L11" s="371"/>
      <c r="M11" s="373">
        <v>0</v>
      </c>
      <c r="N11" s="375">
        <f t="shared" ref="N11:N19" si="0">SUM(O11-M11)</f>
        <v>0</v>
      </c>
      <c r="O11" s="437">
        <v>0</v>
      </c>
    </row>
    <row r="12" spans="1:16" ht="13.5" thickBot="1" x14ac:dyDescent="0.25">
      <c r="B12" s="123" t="s">
        <v>44</v>
      </c>
      <c r="C12" s="124"/>
      <c r="D12" s="124"/>
      <c r="E12" s="124"/>
      <c r="F12" s="253">
        <v>0</v>
      </c>
      <c r="G12" s="375">
        <f t="shared" ref="G12:G19" si="1">SUM(H12-F12)</f>
        <v>3331</v>
      </c>
      <c r="H12" s="109">
        <v>3331</v>
      </c>
      <c r="I12" s="377"/>
      <c r="J12" s="125" t="s">
        <v>91</v>
      </c>
      <c r="K12" s="124"/>
      <c r="L12" s="164"/>
      <c r="M12" s="253">
        <v>0</v>
      </c>
      <c r="N12" s="375">
        <f t="shared" si="0"/>
        <v>0</v>
      </c>
      <c r="O12" s="333">
        <v>0</v>
      </c>
    </row>
    <row r="13" spans="1:16" ht="13.5" thickBot="1" x14ac:dyDescent="0.25">
      <c r="B13" s="123" t="s">
        <v>45</v>
      </c>
      <c r="C13" s="124"/>
      <c r="D13" s="124"/>
      <c r="E13" s="124"/>
      <c r="F13" s="253">
        <v>1399</v>
      </c>
      <c r="G13" s="375">
        <f t="shared" si="1"/>
        <v>4963</v>
      </c>
      <c r="H13" s="109">
        <v>6362</v>
      </c>
      <c r="I13" s="377"/>
      <c r="J13" s="246" t="s">
        <v>218</v>
      </c>
      <c r="K13" s="124"/>
      <c r="L13" s="164"/>
      <c r="M13" s="253">
        <v>0</v>
      </c>
      <c r="N13" s="375">
        <f t="shared" si="0"/>
        <v>2598</v>
      </c>
      <c r="O13" s="333">
        <v>2598</v>
      </c>
    </row>
    <row r="14" spans="1:16" ht="13.5" thickBot="1" x14ac:dyDescent="0.25">
      <c r="B14" s="123" t="s">
        <v>46</v>
      </c>
      <c r="C14" s="124"/>
      <c r="D14" s="124"/>
      <c r="E14" s="124"/>
      <c r="F14" s="253">
        <v>22332</v>
      </c>
      <c r="G14" s="375">
        <f t="shared" si="1"/>
        <v>2065</v>
      </c>
      <c r="H14" s="109">
        <v>24397</v>
      </c>
      <c r="I14" s="377"/>
      <c r="J14" s="246" t="s">
        <v>261</v>
      </c>
      <c r="K14" s="124"/>
      <c r="L14" s="164"/>
      <c r="M14" s="253">
        <v>0</v>
      </c>
      <c r="N14" s="375">
        <f t="shared" si="0"/>
        <v>0</v>
      </c>
      <c r="O14" s="333">
        <v>0</v>
      </c>
    </row>
    <row r="15" spans="1:16" ht="13.5" thickBot="1" x14ac:dyDescent="0.25">
      <c r="B15" s="123" t="s">
        <v>146</v>
      </c>
      <c r="C15" s="124"/>
      <c r="D15" s="124"/>
      <c r="E15" s="124"/>
      <c r="F15" s="253">
        <v>0</v>
      </c>
      <c r="G15" s="375">
        <f t="shared" si="1"/>
        <v>802</v>
      </c>
      <c r="H15" s="109">
        <v>802</v>
      </c>
      <c r="I15" s="377"/>
      <c r="J15" s="191" t="s">
        <v>221</v>
      </c>
      <c r="K15" s="124"/>
      <c r="L15" s="164"/>
      <c r="M15" s="253">
        <v>12496</v>
      </c>
      <c r="N15" s="375">
        <f t="shared" si="0"/>
        <v>0</v>
      </c>
      <c r="O15" s="333">
        <v>12496</v>
      </c>
    </row>
    <row r="16" spans="1:16" ht="13.5" thickBot="1" x14ac:dyDescent="0.25">
      <c r="B16" s="123" t="s">
        <v>62</v>
      </c>
      <c r="C16" s="124"/>
      <c r="D16" s="124"/>
      <c r="E16" s="124"/>
      <c r="F16" s="253">
        <v>10650</v>
      </c>
      <c r="G16" s="375">
        <f t="shared" si="1"/>
        <v>87</v>
      </c>
      <c r="H16" s="109">
        <v>10737</v>
      </c>
      <c r="I16" s="377"/>
      <c r="J16" s="124"/>
      <c r="K16" s="124"/>
      <c r="L16" s="164"/>
      <c r="M16" s="109"/>
      <c r="N16" s="375">
        <f t="shared" si="0"/>
        <v>0</v>
      </c>
      <c r="O16" s="333"/>
    </row>
    <row r="17" spans="2:15" ht="13.5" thickBot="1" x14ac:dyDescent="0.25">
      <c r="B17" s="267" t="s">
        <v>217</v>
      </c>
      <c r="C17" s="124"/>
      <c r="D17" s="124"/>
      <c r="E17" s="124"/>
      <c r="F17" s="253">
        <v>0</v>
      </c>
      <c r="G17" s="375">
        <f t="shared" si="1"/>
        <v>0</v>
      </c>
      <c r="H17" s="109">
        <v>0</v>
      </c>
      <c r="I17" s="377"/>
      <c r="J17" s="124"/>
      <c r="K17" s="124"/>
      <c r="L17" s="164"/>
      <c r="M17" s="109"/>
      <c r="N17" s="375">
        <f t="shared" si="0"/>
        <v>0</v>
      </c>
      <c r="O17" s="333"/>
    </row>
    <row r="18" spans="2:15" ht="13.5" thickBot="1" x14ac:dyDescent="0.25">
      <c r="B18" s="248" t="s">
        <v>219</v>
      </c>
      <c r="C18" s="247"/>
      <c r="D18" s="247"/>
      <c r="E18" s="247"/>
      <c r="F18" s="262">
        <v>0</v>
      </c>
      <c r="G18" s="375">
        <f t="shared" si="1"/>
        <v>0</v>
      </c>
      <c r="H18" s="376">
        <v>0</v>
      </c>
      <c r="I18" s="436"/>
      <c r="J18" s="247"/>
      <c r="K18" s="247"/>
      <c r="L18" s="372"/>
      <c r="M18" s="376"/>
      <c r="N18" s="375">
        <f t="shared" si="0"/>
        <v>0</v>
      </c>
      <c r="O18" s="260"/>
    </row>
    <row r="19" spans="2:15" s="12" customFormat="1" ht="13.5" thickBot="1" x14ac:dyDescent="0.25">
      <c r="B19" s="127" t="s">
        <v>1</v>
      </c>
      <c r="C19" s="128"/>
      <c r="D19" s="128"/>
      <c r="E19" s="128"/>
      <c r="F19" s="374">
        <f>SUM(F11:F18)</f>
        <v>53204</v>
      </c>
      <c r="G19" s="375">
        <f t="shared" si="1"/>
        <v>12391</v>
      </c>
      <c r="H19" s="374">
        <f>SUM(H11:H18)</f>
        <v>65595</v>
      </c>
      <c r="I19" s="133"/>
      <c r="J19" s="128" t="s">
        <v>1</v>
      </c>
      <c r="K19" s="128"/>
      <c r="L19" s="128"/>
      <c r="M19" s="374">
        <f>SUM(M11:M18)</f>
        <v>12496</v>
      </c>
      <c r="N19" s="375">
        <f t="shared" si="0"/>
        <v>2598</v>
      </c>
      <c r="O19" s="374">
        <f>SUM(O11:O18)</f>
        <v>15094</v>
      </c>
    </row>
    <row r="20" spans="2:15" x14ac:dyDescent="0.2">
      <c r="B20" s="112"/>
      <c r="C20" s="130"/>
      <c r="D20" s="130"/>
      <c r="E20" s="130"/>
      <c r="F20" s="131"/>
      <c r="G20" s="130"/>
      <c r="H20" s="132"/>
      <c r="I20" s="130"/>
      <c r="J20" s="130"/>
      <c r="K20" s="130"/>
      <c r="L20" s="130"/>
      <c r="M20" s="130"/>
      <c r="N20" s="132"/>
      <c r="O20" s="359"/>
    </row>
    <row r="21" spans="2:15" ht="13.5" thickBot="1" x14ac:dyDescent="0.25">
      <c r="B21" s="112"/>
      <c r="C21" s="130"/>
      <c r="D21" s="130"/>
      <c r="E21" s="130"/>
      <c r="F21" s="131"/>
      <c r="G21" s="130"/>
      <c r="H21" s="132"/>
      <c r="I21" s="130"/>
      <c r="J21" s="130"/>
      <c r="K21" s="130"/>
      <c r="L21" s="130"/>
      <c r="M21" s="130"/>
      <c r="N21" s="132"/>
      <c r="O21" s="361"/>
    </row>
    <row r="22" spans="2:15" s="12" customFormat="1" ht="13.5" thickBot="1" x14ac:dyDescent="0.25">
      <c r="B22" s="127" t="s">
        <v>145</v>
      </c>
      <c r="C22" s="128"/>
      <c r="D22" s="128"/>
      <c r="E22" s="128"/>
      <c r="F22" s="363" t="s">
        <v>196</v>
      </c>
      <c r="G22" s="157" t="s">
        <v>197</v>
      </c>
      <c r="H22" s="29" t="s">
        <v>197</v>
      </c>
      <c r="I22" s="128"/>
      <c r="J22" s="128" t="s">
        <v>47</v>
      </c>
      <c r="K22" s="128"/>
      <c r="L22" s="128"/>
      <c r="M22" s="363" t="s">
        <v>196</v>
      </c>
      <c r="N22" s="29" t="s">
        <v>197</v>
      </c>
      <c r="O22" s="157" t="s">
        <v>197</v>
      </c>
    </row>
    <row r="23" spans="2:15" ht="13.5" thickBot="1" x14ac:dyDescent="0.25">
      <c r="B23" s="121" t="s">
        <v>49</v>
      </c>
      <c r="C23" s="122"/>
      <c r="D23" s="122"/>
      <c r="E23" s="122"/>
      <c r="F23" s="373">
        <v>12436</v>
      </c>
      <c r="G23" s="375">
        <f t="shared" ref="G23:G33" si="2">SUM(H23-F23)</f>
        <v>4498</v>
      </c>
      <c r="H23" s="379">
        <v>16934</v>
      </c>
      <c r="I23" s="134"/>
      <c r="J23" s="122" t="s">
        <v>55</v>
      </c>
      <c r="K23" s="122"/>
      <c r="L23" s="122"/>
      <c r="M23" s="373">
        <v>12496</v>
      </c>
      <c r="N23" s="375">
        <f t="shared" ref="N23:N33" si="3">SUM(O23-M23)</f>
        <v>3276</v>
      </c>
      <c r="O23" s="437">
        <v>15772</v>
      </c>
    </row>
    <row r="24" spans="2:15" ht="13.5" thickBot="1" x14ac:dyDescent="0.25">
      <c r="B24" s="123" t="s">
        <v>50</v>
      </c>
      <c r="C24" s="124"/>
      <c r="D24" s="124"/>
      <c r="E24" s="124"/>
      <c r="F24" s="253">
        <v>2548</v>
      </c>
      <c r="G24" s="375">
        <f t="shared" si="2"/>
        <v>546</v>
      </c>
      <c r="H24" s="141">
        <v>3094</v>
      </c>
      <c r="I24" s="135"/>
      <c r="J24" s="124" t="s">
        <v>149</v>
      </c>
      <c r="K24" s="124"/>
      <c r="L24" s="124"/>
      <c r="M24" s="253">
        <v>0</v>
      </c>
      <c r="N24" s="375">
        <f t="shared" si="3"/>
        <v>0</v>
      </c>
      <c r="O24" s="333">
        <v>0</v>
      </c>
    </row>
    <row r="25" spans="2:15" ht="13.5" thickBot="1" x14ac:dyDescent="0.25">
      <c r="B25" s="123" t="s">
        <v>51</v>
      </c>
      <c r="C25" s="124"/>
      <c r="D25" s="124"/>
      <c r="E25" s="124"/>
      <c r="F25" s="253">
        <v>9042</v>
      </c>
      <c r="G25" s="375">
        <f t="shared" si="2"/>
        <v>7019</v>
      </c>
      <c r="H25" s="141">
        <v>16061</v>
      </c>
      <c r="I25" s="135"/>
      <c r="J25" s="191" t="s">
        <v>262</v>
      </c>
      <c r="K25" s="124"/>
      <c r="L25" s="124"/>
      <c r="M25" s="253">
        <v>0</v>
      </c>
      <c r="N25" s="375">
        <f t="shared" si="3"/>
        <v>0</v>
      </c>
      <c r="O25" s="333">
        <v>0</v>
      </c>
    </row>
    <row r="26" spans="2:15" ht="13.5" thickBot="1" x14ac:dyDescent="0.25">
      <c r="B26" s="123" t="s">
        <v>52</v>
      </c>
      <c r="C26" s="124"/>
      <c r="D26" s="124"/>
      <c r="E26" s="124"/>
      <c r="F26" s="253">
        <v>4496</v>
      </c>
      <c r="G26" s="375">
        <f t="shared" si="2"/>
        <v>10</v>
      </c>
      <c r="H26" s="141">
        <v>4506</v>
      </c>
      <c r="I26" s="135"/>
      <c r="J26" s="246" t="s">
        <v>223</v>
      </c>
      <c r="K26" s="124"/>
      <c r="L26" s="124"/>
      <c r="M26" s="253">
        <v>0</v>
      </c>
      <c r="N26" s="375">
        <f t="shared" si="3"/>
        <v>0</v>
      </c>
      <c r="O26" s="333">
        <v>0</v>
      </c>
    </row>
    <row r="27" spans="2:15" ht="13.5" thickBot="1" x14ac:dyDescent="0.25">
      <c r="B27" s="123" t="s">
        <v>53</v>
      </c>
      <c r="C27" s="124"/>
      <c r="D27" s="124"/>
      <c r="E27" s="124"/>
      <c r="F27" s="253">
        <v>3416</v>
      </c>
      <c r="G27" s="375">
        <f t="shared" si="2"/>
        <v>502</v>
      </c>
      <c r="H27" s="141">
        <v>3918</v>
      </c>
      <c r="I27" s="135"/>
      <c r="J27" s="124"/>
      <c r="K27" s="124"/>
      <c r="L27" s="124"/>
      <c r="M27" s="109"/>
      <c r="N27" s="375">
        <f t="shared" si="3"/>
        <v>0</v>
      </c>
      <c r="O27" s="333"/>
    </row>
    <row r="28" spans="2:15" ht="13.5" thickBot="1" x14ac:dyDescent="0.25">
      <c r="B28" s="123" t="s">
        <v>54</v>
      </c>
      <c r="C28" s="124"/>
      <c r="D28" s="124"/>
      <c r="E28" s="124"/>
      <c r="F28" s="253">
        <v>987</v>
      </c>
      <c r="G28" s="375">
        <f t="shared" si="2"/>
        <v>60</v>
      </c>
      <c r="H28" s="141">
        <v>1047</v>
      </c>
      <c r="I28" s="135"/>
      <c r="J28" s="124"/>
      <c r="K28" s="124"/>
      <c r="L28" s="124"/>
      <c r="M28" s="109"/>
      <c r="N28" s="375">
        <f t="shared" si="3"/>
        <v>0</v>
      </c>
      <c r="O28" s="333"/>
    </row>
    <row r="29" spans="2:15" ht="13.5" thickBot="1" x14ac:dyDescent="0.25">
      <c r="B29" s="184" t="s">
        <v>314</v>
      </c>
      <c r="C29" s="124"/>
      <c r="D29" s="124"/>
      <c r="E29" s="124"/>
      <c r="F29" s="253">
        <v>4538</v>
      </c>
      <c r="G29" s="375">
        <f t="shared" si="2"/>
        <v>-1682</v>
      </c>
      <c r="H29" s="141">
        <v>2856</v>
      </c>
      <c r="I29" s="135"/>
      <c r="J29" s="124"/>
      <c r="K29" s="124"/>
      <c r="L29" s="124"/>
      <c r="M29" s="109"/>
      <c r="N29" s="375">
        <f t="shared" si="3"/>
        <v>0</v>
      </c>
      <c r="O29" s="333"/>
    </row>
    <row r="30" spans="2:15" ht="13.5" thickBot="1" x14ac:dyDescent="0.25">
      <c r="B30" s="137" t="s">
        <v>147</v>
      </c>
      <c r="C30" s="124"/>
      <c r="D30" s="124"/>
      <c r="E30" s="124"/>
      <c r="F30" s="253">
        <v>0</v>
      </c>
      <c r="G30" s="375">
        <f t="shared" si="2"/>
        <v>691</v>
      </c>
      <c r="H30" s="141">
        <v>691</v>
      </c>
      <c r="I30" s="135"/>
      <c r="J30" s="124"/>
      <c r="K30" s="124"/>
      <c r="L30" s="124"/>
      <c r="M30" s="109"/>
      <c r="N30" s="375">
        <f t="shared" si="3"/>
        <v>0</v>
      </c>
      <c r="O30" s="333"/>
    </row>
    <row r="31" spans="2:15" ht="13.5" thickBot="1" x14ac:dyDescent="0.25">
      <c r="B31" s="252" t="s">
        <v>222</v>
      </c>
      <c r="C31" s="250"/>
      <c r="D31" s="250"/>
      <c r="E31" s="250"/>
      <c r="F31" s="254">
        <v>170</v>
      </c>
      <c r="G31" s="375">
        <f t="shared" si="2"/>
        <v>0</v>
      </c>
      <c r="H31" s="380">
        <v>170</v>
      </c>
      <c r="I31" s="251"/>
      <c r="J31" s="250"/>
      <c r="K31" s="250"/>
      <c r="L31" s="250"/>
      <c r="M31" s="110"/>
      <c r="N31" s="375">
        <f t="shared" si="3"/>
        <v>0</v>
      </c>
      <c r="O31" s="333"/>
    </row>
    <row r="32" spans="2:15" ht="13.5" thickBot="1" x14ac:dyDescent="0.25">
      <c r="B32" s="138" t="s">
        <v>148</v>
      </c>
      <c r="C32" s="126"/>
      <c r="D32" s="126"/>
      <c r="E32" s="126"/>
      <c r="F32" s="378">
        <v>15571</v>
      </c>
      <c r="G32" s="375">
        <f t="shared" si="2"/>
        <v>69</v>
      </c>
      <c r="H32" s="381">
        <v>15640</v>
      </c>
      <c r="I32" s="136"/>
      <c r="J32" s="126"/>
      <c r="K32" s="126"/>
      <c r="L32" s="126"/>
      <c r="M32" s="382"/>
      <c r="N32" s="375">
        <f t="shared" si="3"/>
        <v>0</v>
      </c>
      <c r="O32" s="334"/>
    </row>
    <row r="33" spans="2:15" s="12" customFormat="1" ht="13.5" thickBot="1" x14ac:dyDescent="0.25">
      <c r="B33" s="27" t="s">
        <v>1</v>
      </c>
      <c r="C33" s="28"/>
      <c r="D33" s="28"/>
      <c r="E33" s="28"/>
      <c r="F33" s="374">
        <f>SUM(F23:F32)</f>
        <v>53204</v>
      </c>
      <c r="G33" s="375">
        <f t="shared" si="2"/>
        <v>11713</v>
      </c>
      <c r="H33" s="374">
        <f>SUM(H23:H32)</f>
        <v>64917</v>
      </c>
      <c r="I33" s="133"/>
      <c r="J33" s="28" t="s">
        <v>1</v>
      </c>
      <c r="K33" s="28"/>
      <c r="L33" s="28"/>
      <c r="M33" s="374">
        <f>SUM(M23:M32)</f>
        <v>12496</v>
      </c>
      <c r="N33" s="375">
        <f t="shared" si="3"/>
        <v>3276</v>
      </c>
      <c r="O33" s="374">
        <f>SUM(O23:O32)</f>
        <v>15772</v>
      </c>
    </row>
    <row r="34" spans="2:15" x14ac:dyDescent="0.2">
      <c r="B34" s="15"/>
      <c r="C34" s="15"/>
      <c r="D34" s="15"/>
      <c r="E34" s="15"/>
      <c r="F34" s="30"/>
      <c r="G34" s="15"/>
      <c r="H34" s="15"/>
      <c r="I34" s="15"/>
      <c r="J34" s="15"/>
      <c r="K34" s="15"/>
      <c r="L34" s="15"/>
      <c r="M34" s="15"/>
      <c r="N34" s="15"/>
    </row>
    <row r="35" spans="2:15" x14ac:dyDescent="0.2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</sheetData>
  <mergeCells count="6">
    <mergeCell ref="A2:P2"/>
    <mergeCell ref="A5:P5"/>
    <mergeCell ref="A6:P6"/>
    <mergeCell ref="A4:P4"/>
    <mergeCell ref="B10:E10"/>
    <mergeCell ref="I10:L10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O69"/>
  <sheetViews>
    <sheetView workbookViewId="0">
      <selection activeCell="P59" sqref="P59"/>
    </sheetView>
  </sheetViews>
  <sheetFormatPr defaultRowHeight="12.75" x14ac:dyDescent="0.2"/>
  <cols>
    <col min="1" max="1" width="41" customWidth="1"/>
    <col min="2" max="2" width="8.7109375" customWidth="1"/>
    <col min="3" max="3" width="8.85546875" customWidth="1"/>
    <col min="4" max="4" width="9.28515625" customWidth="1"/>
    <col min="5" max="5" width="9" customWidth="1"/>
    <col min="6" max="6" width="8.140625" customWidth="1"/>
    <col min="7" max="7" width="8" customWidth="1"/>
    <col min="8" max="9" width="7.28515625" customWidth="1"/>
    <col min="10" max="11" width="8.28515625" customWidth="1"/>
  </cols>
  <sheetData>
    <row r="2" spans="1:15" x14ac:dyDescent="0.2">
      <c r="A2" s="561" t="s">
        <v>160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</row>
    <row r="4" spans="1:15" x14ac:dyDescent="0.2">
      <c r="A4" s="561" t="s">
        <v>63</v>
      </c>
      <c r="B4" s="561"/>
      <c r="C4" s="561"/>
      <c r="D4" s="561"/>
      <c r="E4" s="561"/>
      <c r="F4" s="561"/>
      <c r="G4" s="561"/>
      <c r="H4" s="561"/>
      <c r="I4" s="561"/>
      <c r="J4" s="561"/>
      <c r="K4" s="561"/>
      <c r="L4" s="8"/>
      <c r="M4" s="8"/>
      <c r="N4" s="8"/>
      <c r="O4" s="8"/>
    </row>
    <row r="5" spans="1:15" x14ac:dyDescent="0.2">
      <c r="A5" s="561" t="s">
        <v>331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8"/>
      <c r="M5" s="8"/>
      <c r="N5" s="8"/>
      <c r="O5" s="8"/>
    </row>
    <row r="6" spans="1:15" x14ac:dyDescent="0.2">
      <c r="K6" s="597" t="s">
        <v>284</v>
      </c>
      <c r="L6" s="598"/>
      <c r="M6" s="598"/>
    </row>
    <row r="7" spans="1:15" ht="13.5" thickBot="1" x14ac:dyDescent="0.25"/>
    <row r="8" spans="1:15" x14ac:dyDescent="0.2">
      <c r="A8" s="78" t="s">
        <v>34</v>
      </c>
      <c r="B8" s="579" t="s">
        <v>174</v>
      </c>
      <c r="C8" s="580"/>
      <c r="D8" s="581"/>
      <c r="E8" s="585" t="s">
        <v>300</v>
      </c>
      <c r="F8" s="586"/>
      <c r="G8" s="587"/>
      <c r="H8" s="585" t="s">
        <v>301</v>
      </c>
      <c r="I8" s="586"/>
      <c r="J8" s="587"/>
      <c r="K8" s="591" t="s">
        <v>8</v>
      </c>
      <c r="L8" s="592"/>
      <c r="M8" s="593"/>
    </row>
    <row r="9" spans="1:15" ht="13.5" thickBot="1" x14ac:dyDescent="0.25">
      <c r="A9" s="79"/>
      <c r="B9" s="582"/>
      <c r="C9" s="583"/>
      <c r="D9" s="584"/>
      <c r="E9" s="588"/>
      <c r="F9" s="589"/>
      <c r="G9" s="590"/>
      <c r="H9" s="588"/>
      <c r="I9" s="589"/>
      <c r="J9" s="590"/>
      <c r="K9" s="594"/>
      <c r="L9" s="595"/>
      <c r="M9" s="596"/>
    </row>
    <row r="10" spans="1:15" ht="13.5" thickBot="1" x14ac:dyDescent="0.25">
      <c r="A10" s="143"/>
      <c r="B10" s="145" t="s">
        <v>196</v>
      </c>
      <c r="C10" s="145" t="s">
        <v>197</v>
      </c>
      <c r="D10" s="145" t="s">
        <v>197</v>
      </c>
      <c r="E10" s="145" t="s">
        <v>196</v>
      </c>
      <c r="F10" s="145" t="s">
        <v>197</v>
      </c>
      <c r="G10" s="145" t="s">
        <v>197</v>
      </c>
      <c r="H10" s="145" t="s">
        <v>196</v>
      </c>
      <c r="I10" s="145" t="s">
        <v>197</v>
      </c>
      <c r="J10" s="145" t="s">
        <v>197</v>
      </c>
      <c r="K10" s="145" t="s">
        <v>196</v>
      </c>
      <c r="L10" s="157" t="s">
        <v>197</v>
      </c>
      <c r="M10" s="157" t="s">
        <v>197</v>
      </c>
    </row>
    <row r="11" spans="1:15" s="12" customFormat="1" ht="13.5" thickBot="1" x14ac:dyDescent="0.25">
      <c r="A11" s="139" t="s">
        <v>6</v>
      </c>
      <c r="B11" s="148">
        <v>12436</v>
      </c>
      <c r="C11" s="148">
        <f>SUM(D11-B11)</f>
        <v>4498</v>
      </c>
      <c r="D11" s="148">
        <v>16934</v>
      </c>
      <c r="E11" s="148"/>
      <c r="F11" s="148">
        <f t="shared" ref="F11:F35" si="0">SUM(G11-E11)</f>
        <v>0</v>
      </c>
      <c r="G11" s="148"/>
      <c r="H11" s="148"/>
      <c r="I11" s="148"/>
      <c r="J11" s="148"/>
      <c r="K11" s="148">
        <f>SUM(B11,E11,H11)</f>
        <v>12436</v>
      </c>
      <c r="L11" s="148">
        <f t="shared" ref="L11:M26" si="1">SUM(C11,F11,I11)</f>
        <v>4498</v>
      </c>
      <c r="M11" s="148">
        <f t="shared" si="1"/>
        <v>16934</v>
      </c>
    </row>
    <row r="12" spans="1:15" s="12" customFormat="1" ht="13.5" thickBot="1" x14ac:dyDescent="0.25">
      <c r="A12" s="140" t="s">
        <v>115</v>
      </c>
      <c r="B12" s="149">
        <v>2548</v>
      </c>
      <c r="C12" s="148">
        <f t="shared" ref="C12:C35" si="2">SUM(D12-B12)</f>
        <v>546</v>
      </c>
      <c r="D12" s="149">
        <v>3094</v>
      </c>
      <c r="E12" s="149"/>
      <c r="F12" s="148">
        <f t="shared" si="0"/>
        <v>0</v>
      </c>
      <c r="G12" s="149"/>
      <c r="H12" s="149"/>
      <c r="I12" s="149"/>
      <c r="J12" s="149"/>
      <c r="K12" s="148">
        <f t="shared" ref="K12:K26" si="3">SUM(B12,E12,H12)</f>
        <v>2548</v>
      </c>
      <c r="L12" s="148">
        <f t="shared" si="1"/>
        <v>546</v>
      </c>
      <c r="M12" s="148">
        <f t="shared" si="1"/>
        <v>3094</v>
      </c>
    </row>
    <row r="13" spans="1:15" s="12" customFormat="1" ht="13.5" thickBot="1" x14ac:dyDescent="0.25">
      <c r="A13" s="140" t="s">
        <v>9</v>
      </c>
      <c r="B13" s="149">
        <v>9042</v>
      </c>
      <c r="C13" s="148">
        <f t="shared" si="2"/>
        <v>7019</v>
      </c>
      <c r="D13" s="149">
        <v>16061</v>
      </c>
      <c r="E13" s="149"/>
      <c r="F13" s="148">
        <f t="shared" si="0"/>
        <v>0</v>
      </c>
      <c r="G13" s="149"/>
      <c r="H13" s="149"/>
      <c r="I13" s="149"/>
      <c r="J13" s="149"/>
      <c r="K13" s="148">
        <f t="shared" si="3"/>
        <v>9042</v>
      </c>
      <c r="L13" s="148">
        <f t="shared" si="1"/>
        <v>7019</v>
      </c>
      <c r="M13" s="148">
        <f t="shared" si="1"/>
        <v>16061</v>
      </c>
    </row>
    <row r="14" spans="1:15" s="12" customFormat="1" ht="13.5" thickBot="1" x14ac:dyDescent="0.25">
      <c r="A14" s="140" t="s">
        <v>116</v>
      </c>
      <c r="B14" s="149">
        <v>987</v>
      </c>
      <c r="C14" s="148">
        <f t="shared" si="2"/>
        <v>60</v>
      </c>
      <c r="D14" s="149">
        <v>1047</v>
      </c>
      <c r="E14" s="149"/>
      <c r="F14" s="148">
        <f t="shared" si="0"/>
        <v>0</v>
      </c>
      <c r="G14" s="149"/>
      <c r="H14" s="149"/>
      <c r="I14" s="149"/>
      <c r="J14" s="149"/>
      <c r="K14" s="148">
        <f t="shared" si="3"/>
        <v>987</v>
      </c>
      <c r="L14" s="148">
        <f t="shared" si="1"/>
        <v>60</v>
      </c>
      <c r="M14" s="148">
        <f t="shared" si="1"/>
        <v>1047</v>
      </c>
    </row>
    <row r="15" spans="1:15" s="12" customFormat="1" ht="13.5" thickBot="1" x14ac:dyDescent="0.25">
      <c r="A15" s="140" t="s">
        <v>117</v>
      </c>
      <c r="B15" s="149">
        <f>SUM(B17:B18)</f>
        <v>4496</v>
      </c>
      <c r="C15" s="148">
        <f t="shared" si="2"/>
        <v>10</v>
      </c>
      <c r="D15" s="149">
        <f t="shared" ref="D15" si="4">SUM(D17:D18)</f>
        <v>4506</v>
      </c>
      <c r="E15" s="149">
        <f t="shared" ref="E15:J15" si="5">SUM(E17:E18)</f>
        <v>0</v>
      </c>
      <c r="F15" s="148">
        <f t="shared" si="0"/>
        <v>0</v>
      </c>
      <c r="G15" s="149">
        <f t="shared" si="5"/>
        <v>0</v>
      </c>
      <c r="H15" s="149">
        <f t="shared" si="5"/>
        <v>0</v>
      </c>
      <c r="I15" s="149">
        <f t="shared" si="5"/>
        <v>0</v>
      </c>
      <c r="J15" s="149">
        <f t="shared" si="5"/>
        <v>0</v>
      </c>
      <c r="K15" s="148">
        <f t="shared" si="3"/>
        <v>4496</v>
      </c>
      <c r="L15" s="148">
        <f t="shared" si="1"/>
        <v>10</v>
      </c>
      <c r="M15" s="148">
        <f t="shared" si="1"/>
        <v>4506</v>
      </c>
    </row>
    <row r="16" spans="1:15" ht="13.5" thickBot="1" x14ac:dyDescent="0.25">
      <c r="A16" s="141" t="s">
        <v>107</v>
      </c>
      <c r="B16" s="109"/>
      <c r="C16" s="148">
        <f t="shared" si="2"/>
        <v>0</v>
      </c>
      <c r="D16" s="109"/>
      <c r="E16" s="109"/>
      <c r="F16" s="148">
        <f t="shared" si="0"/>
        <v>0</v>
      </c>
      <c r="G16" s="109"/>
      <c r="H16" s="109"/>
      <c r="I16" s="109"/>
      <c r="J16" s="109"/>
      <c r="K16" s="148">
        <f t="shared" si="3"/>
        <v>0</v>
      </c>
      <c r="L16" s="148">
        <f t="shared" si="1"/>
        <v>0</v>
      </c>
      <c r="M16" s="148">
        <f t="shared" si="1"/>
        <v>0</v>
      </c>
    </row>
    <row r="17" spans="1:13" ht="13.5" thickBot="1" x14ac:dyDescent="0.25">
      <c r="A17" s="141" t="s">
        <v>108</v>
      </c>
      <c r="B17" s="253">
        <v>2498</v>
      </c>
      <c r="C17" s="148">
        <f t="shared" si="2"/>
        <v>10</v>
      </c>
      <c r="D17" s="253">
        <v>2508</v>
      </c>
      <c r="E17" s="253"/>
      <c r="F17" s="148">
        <f t="shared" si="0"/>
        <v>0</v>
      </c>
      <c r="G17" s="253"/>
      <c r="H17" s="109"/>
      <c r="I17" s="109"/>
      <c r="J17" s="109"/>
      <c r="K17" s="148">
        <f t="shared" si="3"/>
        <v>2498</v>
      </c>
      <c r="L17" s="148">
        <f t="shared" si="1"/>
        <v>10</v>
      </c>
      <c r="M17" s="148">
        <f t="shared" si="1"/>
        <v>2508</v>
      </c>
    </row>
    <row r="18" spans="1:13" ht="13.5" thickBot="1" x14ac:dyDescent="0.25">
      <c r="A18" s="141" t="s">
        <v>109</v>
      </c>
      <c r="B18" s="253">
        <v>1998</v>
      </c>
      <c r="C18" s="148">
        <f t="shared" si="2"/>
        <v>0</v>
      </c>
      <c r="D18" s="253">
        <v>1998</v>
      </c>
      <c r="E18" s="109"/>
      <c r="F18" s="148">
        <f t="shared" si="0"/>
        <v>0</v>
      </c>
      <c r="G18" s="109"/>
      <c r="H18" s="109"/>
      <c r="I18" s="109"/>
      <c r="J18" s="109"/>
      <c r="K18" s="148">
        <f t="shared" si="3"/>
        <v>1998</v>
      </c>
      <c r="L18" s="148">
        <f t="shared" si="1"/>
        <v>0</v>
      </c>
      <c r="M18" s="148">
        <f t="shared" si="1"/>
        <v>1998</v>
      </c>
    </row>
    <row r="19" spans="1:13" s="12" customFormat="1" ht="13.5" thickBot="1" x14ac:dyDescent="0.25">
      <c r="A19" s="140" t="s">
        <v>20</v>
      </c>
      <c r="B19" s="149">
        <f>SUM(B21:B22)</f>
        <v>0</v>
      </c>
      <c r="C19" s="148">
        <f t="shared" si="2"/>
        <v>0</v>
      </c>
      <c r="D19" s="149">
        <f t="shared" ref="D19" si="6">SUM(D21:D22)</f>
        <v>0</v>
      </c>
      <c r="E19" s="149">
        <f t="shared" ref="E19:J19" si="7">SUM(E21:E22)</f>
        <v>3416</v>
      </c>
      <c r="F19" s="148">
        <f t="shared" si="0"/>
        <v>502</v>
      </c>
      <c r="G19" s="149">
        <v>3918</v>
      </c>
      <c r="H19" s="149">
        <f t="shared" si="7"/>
        <v>0</v>
      </c>
      <c r="I19" s="149">
        <f t="shared" si="7"/>
        <v>0</v>
      </c>
      <c r="J19" s="149">
        <f t="shared" si="7"/>
        <v>0</v>
      </c>
      <c r="K19" s="148">
        <f t="shared" si="3"/>
        <v>3416</v>
      </c>
      <c r="L19" s="148">
        <f t="shared" si="1"/>
        <v>502</v>
      </c>
      <c r="M19" s="148">
        <f t="shared" si="1"/>
        <v>3918</v>
      </c>
    </row>
    <row r="20" spans="1:13" ht="13.5" thickBot="1" x14ac:dyDescent="0.25">
      <c r="A20" s="141" t="s">
        <v>107</v>
      </c>
      <c r="B20" s="109"/>
      <c r="C20" s="148">
        <f t="shared" si="2"/>
        <v>0</v>
      </c>
      <c r="D20" s="109"/>
      <c r="E20" s="109"/>
      <c r="F20" s="148">
        <f t="shared" si="0"/>
        <v>0</v>
      </c>
      <c r="G20" s="109"/>
      <c r="H20" s="109"/>
      <c r="I20" s="109"/>
      <c r="J20" s="109"/>
      <c r="K20" s="148">
        <f t="shared" si="3"/>
        <v>0</v>
      </c>
      <c r="L20" s="148">
        <f t="shared" si="1"/>
        <v>0</v>
      </c>
      <c r="M20" s="148">
        <f t="shared" si="1"/>
        <v>0</v>
      </c>
    </row>
    <row r="21" spans="1:13" ht="13.5" thickBot="1" x14ac:dyDescent="0.25">
      <c r="A21" s="141" t="s">
        <v>110</v>
      </c>
      <c r="B21" s="109">
        <v>0</v>
      </c>
      <c r="C21" s="148">
        <f t="shared" si="2"/>
        <v>0</v>
      </c>
      <c r="D21" s="109"/>
      <c r="E21" s="253">
        <v>3416</v>
      </c>
      <c r="F21" s="148">
        <f t="shared" si="0"/>
        <v>402</v>
      </c>
      <c r="G21" s="253">
        <v>3818</v>
      </c>
      <c r="H21" s="109"/>
      <c r="I21" s="109"/>
      <c r="J21" s="109"/>
      <c r="K21" s="148">
        <f t="shared" si="3"/>
        <v>3416</v>
      </c>
      <c r="L21" s="148">
        <f t="shared" si="1"/>
        <v>402</v>
      </c>
      <c r="M21" s="148">
        <f t="shared" si="1"/>
        <v>3818</v>
      </c>
    </row>
    <row r="22" spans="1:13" s="12" customFormat="1" ht="13.5" thickBot="1" x14ac:dyDescent="0.25">
      <c r="A22" s="256" t="s">
        <v>316</v>
      </c>
      <c r="B22" s="149">
        <v>0</v>
      </c>
      <c r="C22" s="148">
        <f t="shared" si="2"/>
        <v>0</v>
      </c>
      <c r="D22" s="149"/>
      <c r="E22" s="253">
        <v>0</v>
      </c>
      <c r="F22" s="148">
        <f t="shared" si="0"/>
        <v>100</v>
      </c>
      <c r="G22" s="253">
        <v>100</v>
      </c>
      <c r="H22" s="149"/>
      <c r="I22" s="149"/>
      <c r="J22" s="149"/>
      <c r="K22" s="148">
        <f t="shared" si="3"/>
        <v>0</v>
      </c>
      <c r="L22" s="148">
        <f t="shared" si="1"/>
        <v>100</v>
      </c>
      <c r="M22" s="148">
        <f t="shared" si="1"/>
        <v>100</v>
      </c>
    </row>
    <row r="23" spans="1:13" s="12" customFormat="1" ht="13.5" thickBot="1" x14ac:dyDescent="0.25">
      <c r="A23" s="140" t="s">
        <v>315</v>
      </c>
      <c r="B23" s="149">
        <v>0</v>
      </c>
      <c r="C23" s="148">
        <f t="shared" si="2"/>
        <v>0</v>
      </c>
      <c r="D23" s="149">
        <v>0</v>
      </c>
      <c r="E23" s="149">
        <v>4538</v>
      </c>
      <c r="F23" s="148">
        <f t="shared" si="0"/>
        <v>-1682</v>
      </c>
      <c r="G23" s="149">
        <v>2856</v>
      </c>
      <c r="H23" s="149"/>
      <c r="I23" s="149"/>
      <c r="J23" s="149"/>
      <c r="K23" s="148">
        <f t="shared" si="3"/>
        <v>4538</v>
      </c>
      <c r="L23" s="148">
        <f t="shared" si="1"/>
        <v>-1682</v>
      </c>
      <c r="M23" s="148">
        <f t="shared" si="1"/>
        <v>2856</v>
      </c>
    </row>
    <row r="24" spans="1:13" s="12" customFormat="1" ht="13.5" thickBot="1" x14ac:dyDescent="0.25">
      <c r="A24" s="140" t="s">
        <v>150</v>
      </c>
      <c r="B24" s="149">
        <v>0</v>
      </c>
      <c r="C24" s="148">
        <f t="shared" si="2"/>
        <v>691</v>
      </c>
      <c r="D24" s="149">
        <v>691</v>
      </c>
      <c r="E24" s="149"/>
      <c r="F24" s="148">
        <f t="shared" si="0"/>
        <v>0</v>
      </c>
      <c r="G24" s="149"/>
      <c r="H24" s="149"/>
      <c r="I24" s="149"/>
      <c r="J24" s="149"/>
      <c r="K24" s="148">
        <f t="shared" si="3"/>
        <v>0</v>
      </c>
      <c r="L24" s="148">
        <f t="shared" si="1"/>
        <v>691</v>
      </c>
      <c r="M24" s="148">
        <f t="shared" si="1"/>
        <v>691</v>
      </c>
    </row>
    <row r="25" spans="1:13" s="12" customFormat="1" ht="13.5" thickBot="1" x14ac:dyDescent="0.25">
      <c r="A25" s="140" t="s">
        <v>151</v>
      </c>
      <c r="B25" s="149">
        <v>15571</v>
      </c>
      <c r="C25" s="148">
        <f t="shared" si="2"/>
        <v>69</v>
      </c>
      <c r="D25" s="149">
        <v>15640</v>
      </c>
      <c r="E25" s="149"/>
      <c r="F25" s="148">
        <f t="shared" si="0"/>
        <v>0</v>
      </c>
      <c r="G25" s="149"/>
      <c r="H25" s="149"/>
      <c r="I25" s="149"/>
      <c r="J25" s="149"/>
      <c r="K25" s="148">
        <f t="shared" si="3"/>
        <v>15571</v>
      </c>
      <c r="L25" s="148">
        <f t="shared" si="1"/>
        <v>69</v>
      </c>
      <c r="M25" s="148">
        <f t="shared" si="1"/>
        <v>15640</v>
      </c>
    </row>
    <row r="26" spans="1:13" s="12" customFormat="1" ht="13.5" thickBot="1" x14ac:dyDescent="0.25">
      <c r="A26" s="147" t="s">
        <v>224</v>
      </c>
      <c r="B26" s="150">
        <v>170</v>
      </c>
      <c r="C26" s="148">
        <f t="shared" si="2"/>
        <v>0</v>
      </c>
      <c r="D26" s="150">
        <v>170</v>
      </c>
      <c r="E26" s="150"/>
      <c r="F26" s="148">
        <f t="shared" si="0"/>
        <v>0</v>
      </c>
      <c r="G26" s="150"/>
      <c r="H26" s="150"/>
      <c r="I26" s="150"/>
      <c r="J26" s="150"/>
      <c r="K26" s="148">
        <f t="shared" si="3"/>
        <v>170</v>
      </c>
      <c r="L26" s="148">
        <f t="shared" si="1"/>
        <v>0</v>
      </c>
      <c r="M26" s="148">
        <f t="shared" si="1"/>
        <v>170</v>
      </c>
    </row>
    <row r="27" spans="1:13" s="63" customFormat="1" ht="16.5" thickBot="1" x14ac:dyDescent="0.3">
      <c r="A27" s="386" t="s">
        <v>111</v>
      </c>
      <c r="B27" s="388">
        <f>SUM(B11:B15,B19,B23:B26)</f>
        <v>45250</v>
      </c>
      <c r="C27" s="470">
        <f t="shared" si="2"/>
        <v>12893</v>
      </c>
      <c r="D27" s="388">
        <f t="shared" ref="D27" si="8">SUM(D11:D15,D19,D23:D26)</f>
        <v>58143</v>
      </c>
      <c r="E27" s="388">
        <f t="shared" ref="E27:L27" si="9">SUM(E11:E15,E19,E23:E26)</f>
        <v>7954</v>
      </c>
      <c r="F27" s="470">
        <f t="shared" si="0"/>
        <v>-1180</v>
      </c>
      <c r="G27" s="388">
        <f t="shared" si="9"/>
        <v>6774</v>
      </c>
      <c r="H27" s="388">
        <f t="shared" si="9"/>
        <v>0</v>
      </c>
      <c r="I27" s="388">
        <f t="shared" si="9"/>
        <v>0</v>
      </c>
      <c r="J27" s="388">
        <f t="shared" si="9"/>
        <v>0</v>
      </c>
      <c r="K27" s="388">
        <f t="shared" si="9"/>
        <v>53204</v>
      </c>
      <c r="L27" s="388">
        <f t="shared" si="9"/>
        <v>11713</v>
      </c>
      <c r="M27" s="388">
        <f t="shared" ref="M27" si="10">SUM(M11:M15,M19,M23:M26)</f>
        <v>64917</v>
      </c>
    </row>
    <row r="28" spans="1:13" s="63" customFormat="1" ht="16.5" thickBot="1" x14ac:dyDescent="0.3">
      <c r="A28" s="389" t="s">
        <v>152</v>
      </c>
      <c r="B28" s="390"/>
      <c r="C28" s="148">
        <f t="shared" si="2"/>
        <v>0</v>
      </c>
      <c r="D28" s="390"/>
      <c r="E28" s="390">
        <v>12496</v>
      </c>
      <c r="F28" s="148">
        <f t="shared" si="0"/>
        <v>3276</v>
      </c>
      <c r="G28" s="390">
        <v>15772</v>
      </c>
      <c r="H28" s="390"/>
      <c r="I28" s="390"/>
      <c r="J28" s="390"/>
      <c r="K28" s="148">
        <f t="shared" ref="K28:K33" si="11">SUM(B28,E28,H28)</f>
        <v>12496</v>
      </c>
      <c r="L28" s="148">
        <f t="shared" ref="L28:M33" si="12">SUM(C28,F28,I28)</f>
        <v>3276</v>
      </c>
      <c r="M28" s="148">
        <f t="shared" si="12"/>
        <v>15772</v>
      </c>
    </row>
    <row r="29" spans="1:13" s="12" customFormat="1" ht="13.5" thickBot="1" x14ac:dyDescent="0.25">
      <c r="A29" s="140" t="s">
        <v>122</v>
      </c>
      <c r="B29" s="149"/>
      <c r="C29" s="148">
        <f t="shared" si="2"/>
        <v>0</v>
      </c>
      <c r="D29" s="149"/>
      <c r="E29" s="149"/>
      <c r="F29" s="148">
        <f t="shared" si="0"/>
        <v>0</v>
      </c>
      <c r="G29" s="149"/>
      <c r="H29" s="149"/>
      <c r="I29" s="149"/>
      <c r="J29" s="149"/>
      <c r="K29" s="148">
        <f t="shared" si="11"/>
        <v>0</v>
      </c>
      <c r="L29" s="148">
        <f t="shared" si="12"/>
        <v>0</v>
      </c>
      <c r="M29" s="148">
        <f t="shared" si="12"/>
        <v>0</v>
      </c>
    </row>
    <row r="30" spans="1:13" s="12" customFormat="1" ht="13.5" thickBot="1" x14ac:dyDescent="0.25">
      <c r="A30" s="255" t="s">
        <v>225</v>
      </c>
      <c r="B30" s="254"/>
      <c r="C30" s="148">
        <f t="shared" si="2"/>
        <v>0</v>
      </c>
      <c r="D30" s="254"/>
      <c r="E30" s="254"/>
      <c r="F30" s="148">
        <f t="shared" si="0"/>
        <v>0</v>
      </c>
      <c r="G30" s="254"/>
      <c r="H30" s="254"/>
      <c r="I30" s="254"/>
      <c r="J30" s="254"/>
      <c r="K30" s="148">
        <f t="shared" si="11"/>
        <v>0</v>
      </c>
      <c r="L30" s="148">
        <f t="shared" si="12"/>
        <v>0</v>
      </c>
      <c r="M30" s="148">
        <f t="shared" si="12"/>
        <v>0</v>
      </c>
    </row>
    <row r="31" spans="1:13" s="12" customFormat="1" ht="13.5" thickBot="1" x14ac:dyDescent="0.25">
      <c r="A31" s="255" t="s">
        <v>226</v>
      </c>
      <c r="B31" s="254"/>
      <c r="C31" s="148">
        <f t="shared" si="2"/>
        <v>0</v>
      </c>
      <c r="D31" s="254"/>
      <c r="E31" s="254"/>
      <c r="F31" s="148">
        <f t="shared" si="0"/>
        <v>0</v>
      </c>
      <c r="G31" s="254"/>
      <c r="H31" s="254"/>
      <c r="I31" s="254"/>
      <c r="J31" s="254"/>
      <c r="K31" s="148">
        <f t="shared" si="11"/>
        <v>0</v>
      </c>
      <c r="L31" s="148">
        <f t="shared" si="12"/>
        <v>0</v>
      </c>
      <c r="M31" s="148">
        <f t="shared" si="12"/>
        <v>0</v>
      </c>
    </row>
    <row r="32" spans="1:13" s="12" customFormat="1" ht="13.5" thickBot="1" x14ac:dyDescent="0.25">
      <c r="A32" s="147" t="s">
        <v>263</v>
      </c>
      <c r="B32" s="150"/>
      <c r="C32" s="148">
        <f t="shared" si="2"/>
        <v>0</v>
      </c>
      <c r="D32" s="150"/>
      <c r="E32" s="150"/>
      <c r="F32" s="148">
        <f t="shared" si="0"/>
        <v>0</v>
      </c>
      <c r="G32" s="150"/>
      <c r="H32" s="150"/>
      <c r="I32" s="150"/>
      <c r="J32" s="150"/>
      <c r="K32" s="148">
        <f t="shared" si="11"/>
        <v>0</v>
      </c>
      <c r="L32" s="148">
        <f t="shared" si="12"/>
        <v>0</v>
      </c>
      <c r="M32" s="148">
        <f t="shared" si="12"/>
        <v>0</v>
      </c>
    </row>
    <row r="33" spans="1:15" s="12" customFormat="1" ht="13.5" thickBot="1" x14ac:dyDescent="0.25">
      <c r="A33" s="147" t="s">
        <v>227</v>
      </c>
      <c r="B33" s="150"/>
      <c r="C33" s="148">
        <f t="shared" si="2"/>
        <v>0</v>
      </c>
      <c r="D33" s="150"/>
      <c r="E33" s="150"/>
      <c r="F33" s="148">
        <f t="shared" si="0"/>
        <v>0</v>
      </c>
      <c r="G33" s="150"/>
      <c r="H33" s="150"/>
      <c r="I33" s="150"/>
      <c r="J33" s="150"/>
      <c r="K33" s="148">
        <f t="shared" si="11"/>
        <v>0</v>
      </c>
      <c r="L33" s="148">
        <f t="shared" si="12"/>
        <v>0</v>
      </c>
      <c r="M33" s="148">
        <f t="shared" si="12"/>
        <v>0</v>
      </c>
    </row>
    <row r="34" spans="1:15" s="12" customFormat="1" ht="16.5" thickBot="1" x14ac:dyDescent="0.3">
      <c r="A34" s="386" t="s">
        <v>123</v>
      </c>
      <c r="B34" s="388">
        <f>SUM(B28:B29,B32:B33)</f>
        <v>0</v>
      </c>
      <c r="C34" s="148">
        <f t="shared" si="2"/>
        <v>0</v>
      </c>
      <c r="D34" s="388">
        <f t="shared" ref="D34" si="13">SUM(D28:D29,D32:D33)</f>
        <v>0</v>
      </c>
      <c r="E34" s="388">
        <f t="shared" ref="E34:L34" si="14">SUM(E28:E29,E32:E33)</f>
        <v>12496</v>
      </c>
      <c r="F34" s="470">
        <f t="shared" si="0"/>
        <v>3276</v>
      </c>
      <c r="G34" s="388">
        <v>15772</v>
      </c>
      <c r="H34" s="388">
        <f t="shared" si="14"/>
        <v>0</v>
      </c>
      <c r="I34" s="388">
        <f t="shared" si="14"/>
        <v>0</v>
      </c>
      <c r="J34" s="388">
        <f t="shared" si="14"/>
        <v>0</v>
      </c>
      <c r="K34" s="388">
        <f t="shared" si="14"/>
        <v>12496</v>
      </c>
      <c r="L34" s="388">
        <f t="shared" si="14"/>
        <v>3276</v>
      </c>
      <c r="M34" s="388">
        <f t="shared" ref="M34" si="15">SUM(M28:M29,M32:M33)</f>
        <v>15772</v>
      </c>
    </row>
    <row r="35" spans="1:15" s="96" customFormat="1" ht="23.25" customHeight="1" thickBot="1" x14ac:dyDescent="0.3">
      <c r="A35" s="142" t="s">
        <v>112</v>
      </c>
      <c r="B35" s="383">
        <f>SUM(B27,B34)</f>
        <v>45250</v>
      </c>
      <c r="C35" s="470">
        <f t="shared" si="2"/>
        <v>12893</v>
      </c>
      <c r="D35" s="383">
        <f t="shared" ref="D35" si="16">SUM(D27,D34)</f>
        <v>58143</v>
      </c>
      <c r="E35" s="383">
        <f t="shared" ref="E35:L35" si="17">SUM(E27,E34)</f>
        <v>20450</v>
      </c>
      <c r="F35" s="470">
        <f t="shared" si="0"/>
        <v>2096</v>
      </c>
      <c r="G35" s="383">
        <f t="shared" si="17"/>
        <v>22546</v>
      </c>
      <c r="H35" s="383">
        <f t="shared" si="17"/>
        <v>0</v>
      </c>
      <c r="I35" s="383">
        <f t="shared" si="17"/>
        <v>0</v>
      </c>
      <c r="J35" s="383">
        <f t="shared" si="17"/>
        <v>0</v>
      </c>
      <c r="K35" s="383">
        <f t="shared" si="17"/>
        <v>65700</v>
      </c>
      <c r="L35" s="383">
        <f t="shared" si="17"/>
        <v>14989</v>
      </c>
      <c r="M35" s="383">
        <f t="shared" ref="M35" si="18">SUM(M27,M34)</f>
        <v>80689</v>
      </c>
    </row>
    <row r="38" spans="1:15" ht="13.5" thickBot="1" x14ac:dyDescent="0.25"/>
    <row r="39" spans="1:15" x14ac:dyDescent="0.2">
      <c r="A39" s="78" t="s">
        <v>34</v>
      </c>
      <c r="B39" s="579" t="s">
        <v>174</v>
      </c>
      <c r="C39" s="580"/>
      <c r="D39" s="581"/>
      <c r="E39" s="585" t="s">
        <v>300</v>
      </c>
      <c r="F39" s="586"/>
      <c r="G39" s="587"/>
      <c r="H39" s="585" t="s">
        <v>301</v>
      </c>
      <c r="I39" s="586"/>
      <c r="J39" s="587"/>
      <c r="K39" s="591" t="s">
        <v>8</v>
      </c>
      <c r="L39" s="592"/>
      <c r="M39" s="593"/>
    </row>
    <row r="40" spans="1:15" ht="13.5" thickBot="1" x14ac:dyDescent="0.25">
      <c r="A40" s="79"/>
      <c r="B40" s="582"/>
      <c r="C40" s="583"/>
      <c r="D40" s="584"/>
      <c r="E40" s="588"/>
      <c r="F40" s="589"/>
      <c r="G40" s="590"/>
      <c r="H40" s="588"/>
      <c r="I40" s="589"/>
      <c r="J40" s="590"/>
      <c r="K40" s="594"/>
      <c r="L40" s="595"/>
      <c r="M40" s="596"/>
    </row>
    <row r="41" spans="1:15" ht="13.5" thickBot="1" x14ac:dyDescent="0.25">
      <c r="A41" s="143"/>
      <c r="B41" s="144" t="s">
        <v>196</v>
      </c>
      <c r="C41" s="144" t="s">
        <v>197</v>
      </c>
      <c r="D41" s="144" t="s">
        <v>197</v>
      </c>
      <c r="E41" s="144" t="s">
        <v>196</v>
      </c>
      <c r="F41" s="144" t="s">
        <v>197</v>
      </c>
      <c r="G41" s="144" t="s">
        <v>197</v>
      </c>
      <c r="H41" s="144" t="s">
        <v>196</v>
      </c>
      <c r="I41" s="144" t="s">
        <v>197</v>
      </c>
      <c r="J41" s="144" t="s">
        <v>198</v>
      </c>
      <c r="K41" s="363" t="s">
        <v>196</v>
      </c>
      <c r="L41" s="157" t="s">
        <v>197</v>
      </c>
      <c r="M41" s="157" t="s">
        <v>198</v>
      </c>
    </row>
    <row r="42" spans="1:15" s="12" customFormat="1" ht="13.5" thickBot="1" x14ac:dyDescent="0.25">
      <c r="A42" s="139" t="s">
        <v>118</v>
      </c>
      <c r="B42" s="148">
        <v>22332</v>
      </c>
      <c r="C42" s="148">
        <f t="shared" ref="C42:C69" si="19">SUM(D42-B42)</f>
        <v>2065</v>
      </c>
      <c r="D42" s="148">
        <v>24397</v>
      </c>
      <c r="E42" s="148"/>
      <c r="F42" s="148">
        <f t="shared" ref="F42:F69" si="20">SUM(G42-E42)</f>
        <v>0</v>
      </c>
      <c r="G42" s="148"/>
      <c r="H42" s="148"/>
      <c r="I42" s="148"/>
      <c r="J42" s="148"/>
      <c r="K42" s="148">
        <f t="shared" ref="K42:K60" si="21">SUM(B42,E42,H42)</f>
        <v>22332</v>
      </c>
      <c r="L42" s="148">
        <f t="shared" ref="L42:M62" si="22">SUM(C42,F42,I42)</f>
        <v>2065</v>
      </c>
      <c r="M42" s="148">
        <f t="shared" si="22"/>
        <v>24397</v>
      </c>
    </row>
    <row r="43" spans="1:15" s="12" customFormat="1" ht="13.5" thickBot="1" x14ac:dyDescent="0.25">
      <c r="A43" s="140" t="s">
        <v>119</v>
      </c>
      <c r="B43" s="149">
        <v>17500</v>
      </c>
      <c r="C43" s="148">
        <f t="shared" si="19"/>
        <v>866</v>
      </c>
      <c r="D43" s="149">
        <v>18366</v>
      </c>
      <c r="E43" s="149"/>
      <c r="F43" s="148">
        <f t="shared" si="20"/>
        <v>0</v>
      </c>
      <c r="G43" s="149"/>
      <c r="H43" s="149"/>
      <c r="I43" s="149"/>
      <c r="J43" s="149"/>
      <c r="K43" s="148">
        <f t="shared" si="21"/>
        <v>17500</v>
      </c>
      <c r="L43" s="148">
        <f t="shared" si="22"/>
        <v>866</v>
      </c>
      <c r="M43" s="148">
        <f t="shared" si="22"/>
        <v>18366</v>
      </c>
    </row>
    <row r="44" spans="1:15" s="12" customFormat="1" ht="13.5" thickBot="1" x14ac:dyDescent="0.25">
      <c r="A44" s="140" t="s">
        <v>21</v>
      </c>
      <c r="B44" s="149">
        <v>764</v>
      </c>
      <c r="C44" s="148">
        <f t="shared" si="19"/>
        <v>183</v>
      </c>
      <c r="D44" s="149">
        <v>947</v>
      </c>
      <c r="E44" s="149"/>
      <c r="F44" s="148">
        <f t="shared" si="20"/>
        <v>0</v>
      </c>
      <c r="G44" s="149"/>
      <c r="H44" s="149"/>
      <c r="I44" s="149"/>
      <c r="J44" s="149"/>
      <c r="K44" s="148">
        <f t="shared" si="21"/>
        <v>764</v>
      </c>
      <c r="L44" s="148">
        <f t="shared" si="22"/>
        <v>183</v>
      </c>
      <c r="M44" s="148">
        <f t="shared" si="22"/>
        <v>947</v>
      </c>
      <c r="O44" s="384"/>
    </row>
    <row r="45" spans="1:15" s="12" customFormat="1" ht="13.5" thickBot="1" x14ac:dyDescent="0.25">
      <c r="A45" s="140" t="s">
        <v>22</v>
      </c>
      <c r="B45" s="149">
        <v>516</v>
      </c>
      <c r="C45" s="148">
        <f t="shared" si="19"/>
        <v>-516</v>
      </c>
      <c r="D45" s="149">
        <v>0</v>
      </c>
      <c r="E45" s="149"/>
      <c r="F45" s="148">
        <f t="shared" si="20"/>
        <v>0</v>
      </c>
      <c r="G45" s="149"/>
      <c r="H45" s="149"/>
      <c r="I45" s="149"/>
      <c r="J45" s="149"/>
      <c r="K45" s="148">
        <f t="shared" si="21"/>
        <v>516</v>
      </c>
      <c r="L45" s="148">
        <f t="shared" si="22"/>
        <v>-516</v>
      </c>
      <c r="M45" s="148">
        <f t="shared" si="22"/>
        <v>0</v>
      </c>
    </row>
    <row r="46" spans="1:15" s="12" customFormat="1" ht="13.5" thickBot="1" x14ac:dyDescent="0.25">
      <c r="A46" s="140" t="s">
        <v>228</v>
      </c>
      <c r="B46" s="149">
        <v>20</v>
      </c>
      <c r="C46" s="148">
        <f t="shared" si="19"/>
        <v>626</v>
      </c>
      <c r="D46" s="149">
        <v>646</v>
      </c>
      <c r="E46" s="149"/>
      <c r="F46" s="148">
        <f t="shared" si="20"/>
        <v>0</v>
      </c>
      <c r="G46" s="149"/>
      <c r="H46" s="149"/>
      <c r="I46" s="149"/>
      <c r="J46" s="149"/>
      <c r="K46" s="148">
        <f t="shared" si="21"/>
        <v>20</v>
      </c>
      <c r="L46" s="148">
        <f t="shared" si="22"/>
        <v>626</v>
      </c>
      <c r="M46" s="148">
        <f t="shared" si="22"/>
        <v>646</v>
      </c>
    </row>
    <row r="47" spans="1:15" s="12" customFormat="1" ht="13.5" thickBot="1" x14ac:dyDescent="0.25">
      <c r="A47" s="140" t="s">
        <v>153</v>
      </c>
      <c r="B47" s="149">
        <v>23</v>
      </c>
      <c r="C47" s="148">
        <f t="shared" si="19"/>
        <v>-16</v>
      </c>
      <c r="D47" s="149">
        <v>7</v>
      </c>
      <c r="E47" s="149"/>
      <c r="F47" s="148">
        <f t="shared" si="20"/>
        <v>0</v>
      </c>
      <c r="G47" s="149"/>
      <c r="H47" s="149"/>
      <c r="I47" s="149"/>
      <c r="J47" s="149"/>
      <c r="K47" s="148">
        <f t="shared" si="21"/>
        <v>23</v>
      </c>
      <c r="L47" s="148">
        <f t="shared" si="22"/>
        <v>-16</v>
      </c>
      <c r="M47" s="148">
        <f t="shared" si="22"/>
        <v>7</v>
      </c>
    </row>
    <row r="48" spans="1:15" s="12" customFormat="1" ht="13.5" thickBot="1" x14ac:dyDescent="0.25">
      <c r="A48" s="140" t="s">
        <v>68</v>
      </c>
      <c r="B48" s="149">
        <v>0</v>
      </c>
      <c r="C48" s="148">
        <f t="shared" si="19"/>
        <v>3331</v>
      </c>
      <c r="D48" s="149">
        <v>3331</v>
      </c>
      <c r="E48" s="149"/>
      <c r="F48" s="148">
        <f t="shared" si="20"/>
        <v>0</v>
      </c>
      <c r="G48" s="149"/>
      <c r="H48" s="149"/>
      <c r="I48" s="149"/>
      <c r="J48" s="149"/>
      <c r="K48" s="148">
        <f t="shared" si="21"/>
        <v>0</v>
      </c>
      <c r="L48" s="148">
        <f t="shared" si="22"/>
        <v>3331</v>
      </c>
      <c r="M48" s="148">
        <f t="shared" si="22"/>
        <v>3331</v>
      </c>
    </row>
    <row r="49" spans="1:13" s="12" customFormat="1" ht="13.5" thickBot="1" x14ac:dyDescent="0.25">
      <c r="A49" s="140" t="s">
        <v>120</v>
      </c>
      <c r="B49" s="149">
        <f>SUM(B50:B54)</f>
        <v>1399</v>
      </c>
      <c r="C49" s="148">
        <f t="shared" si="19"/>
        <v>4963</v>
      </c>
      <c r="D49" s="149">
        <f t="shared" ref="D49" si="23">SUM(D50:D54)</f>
        <v>6362</v>
      </c>
      <c r="E49" s="149">
        <f t="shared" ref="E49:J49" si="24">SUM(E50:E54)</f>
        <v>0</v>
      </c>
      <c r="F49" s="148">
        <f t="shared" si="20"/>
        <v>0</v>
      </c>
      <c r="G49" s="149">
        <f t="shared" si="24"/>
        <v>0</v>
      </c>
      <c r="H49" s="149">
        <f t="shared" si="24"/>
        <v>0</v>
      </c>
      <c r="I49" s="149">
        <f t="shared" si="24"/>
        <v>0</v>
      </c>
      <c r="J49" s="149">
        <f t="shared" si="24"/>
        <v>0</v>
      </c>
      <c r="K49" s="148">
        <f t="shared" si="21"/>
        <v>1399</v>
      </c>
      <c r="L49" s="148">
        <f t="shared" si="22"/>
        <v>4963</v>
      </c>
      <c r="M49" s="148">
        <f t="shared" si="22"/>
        <v>6362</v>
      </c>
    </row>
    <row r="50" spans="1:13" ht="13.5" thickBot="1" x14ac:dyDescent="0.25">
      <c r="A50" s="256" t="s">
        <v>230</v>
      </c>
      <c r="B50" s="253"/>
      <c r="C50" s="148">
        <f t="shared" si="19"/>
        <v>0</v>
      </c>
      <c r="D50" s="253"/>
      <c r="E50" s="109"/>
      <c r="F50" s="148">
        <f t="shared" si="20"/>
        <v>0</v>
      </c>
      <c r="G50" s="109"/>
      <c r="H50" s="109"/>
      <c r="I50" s="109"/>
      <c r="J50" s="109"/>
      <c r="K50" s="148">
        <f t="shared" si="21"/>
        <v>0</v>
      </c>
      <c r="L50" s="148">
        <f t="shared" si="22"/>
        <v>0</v>
      </c>
      <c r="M50" s="148">
        <f t="shared" si="22"/>
        <v>0</v>
      </c>
    </row>
    <row r="51" spans="1:13" ht="13.5" thickBot="1" x14ac:dyDescent="0.25">
      <c r="A51" s="256" t="s">
        <v>266</v>
      </c>
      <c r="B51" s="253"/>
      <c r="C51" s="148">
        <f t="shared" si="19"/>
        <v>0</v>
      </c>
      <c r="D51" s="253"/>
      <c r="E51" s="109"/>
      <c r="F51" s="148">
        <f t="shared" si="20"/>
        <v>0</v>
      </c>
      <c r="G51" s="109"/>
      <c r="H51" s="109"/>
      <c r="I51" s="109"/>
      <c r="J51" s="109"/>
      <c r="K51" s="148">
        <f t="shared" si="21"/>
        <v>0</v>
      </c>
      <c r="L51" s="148">
        <f t="shared" si="22"/>
        <v>0</v>
      </c>
      <c r="M51" s="148">
        <f t="shared" si="22"/>
        <v>0</v>
      </c>
    </row>
    <row r="52" spans="1:13" ht="13.5" thickBot="1" x14ac:dyDescent="0.25">
      <c r="A52" s="141" t="s">
        <v>124</v>
      </c>
      <c r="B52" s="109"/>
      <c r="C52" s="148">
        <f t="shared" si="19"/>
        <v>0</v>
      </c>
      <c r="D52" s="109"/>
      <c r="E52" s="253"/>
      <c r="F52" s="148">
        <f t="shared" si="20"/>
        <v>0</v>
      </c>
      <c r="G52" s="253"/>
      <c r="H52" s="109"/>
      <c r="I52" s="109"/>
      <c r="J52" s="109"/>
      <c r="K52" s="148">
        <f t="shared" si="21"/>
        <v>0</v>
      </c>
      <c r="L52" s="148">
        <f t="shared" si="22"/>
        <v>0</v>
      </c>
      <c r="M52" s="148">
        <f t="shared" si="22"/>
        <v>0</v>
      </c>
    </row>
    <row r="53" spans="1:13" s="12" customFormat="1" ht="13.5" thickBot="1" x14ac:dyDescent="0.25">
      <c r="A53" s="256" t="s">
        <v>229</v>
      </c>
      <c r="B53" s="253">
        <v>1249</v>
      </c>
      <c r="C53" s="148">
        <f t="shared" si="19"/>
        <v>4803</v>
      </c>
      <c r="D53" s="253">
        <v>6052</v>
      </c>
      <c r="E53" s="253"/>
      <c r="F53" s="148">
        <f t="shared" si="20"/>
        <v>0</v>
      </c>
      <c r="G53" s="253"/>
      <c r="H53" s="109"/>
      <c r="I53" s="109"/>
      <c r="J53" s="109"/>
      <c r="K53" s="148">
        <f t="shared" si="21"/>
        <v>1249</v>
      </c>
      <c r="L53" s="148">
        <f t="shared" si="22"/>
        <v>4803</v>
      </c>
      <c r="M53" s="148">
        <f t="shared" si="22"/>
        <v>6052</v>
      </c>
    </row>
    <row r="54" spans="1:13" s="12" customFormat="1" ht="13.5" thickBot="1" x14ac:dyDescent="0.25">
      <c r="A54" s="146" t="s">
        <v>125</v>
      </c>
      <c r="B54" s="253">
        <v>150</v>
      </c>
      <c r="C54" s="148">
        <f t="shared" si="19"/>
        <v>160</v>
      </c>
      <c r="D54" s="253">
        <v>310</v>
      </c>
      <c r="E54" s="109"/>
      <c r="F54" s="148">
        <f t="shared" si="20"/>
        <v>0</v>
      </c>
      <c r="G54" s="109"/>
      <c r="H54" s="149"/>
      <c r="I54" s="149"/>
      <c r="J54" s="149"/>
      <c r="K54" s="148">
        <f t="shared" si="21"/>
        <v>150</v>
      </c>
      <c r="L54" s="148">
        <f t="shared" si="22"/>
        <v>160</v>
      </c>
      <c r="M54" s="148">
        <f t="shared" si="22"/>
        <v>310</v>
      </c>
    </row>
    <row r="55" spans="1:13" s="12" customFormat="1" ht="13.5" thickBot="1" x14ac:dyDescent="0.25">
      <c r="A55" s="140" t="s">
        <v>154</v>
      </c>
      <c r="B55" s="149">
        <f>SUM(B56)</f>
        <v>0</v>
      </c>
      <c r="C55" s="148">
        <f t="shared" si="19"/>
        <v>0</v>
      </c>
      <c r="D55" s="149">
        <f t="shared" ref="D55:J55" si="25">SUM(D56)</f>
        <v>0</v>
      </c>
      <c r="E55" s="149">
        <f t="shared" si="25"/>
        <v>0</v>
      </c>
      <c r="F55" s="148">
        <f t="shared" si="20"/>
        <v>0</v>
      </c>
      <c r="G55" s="149">
        <f t="shared" si="25"/>
        <v>0</v>
      </c>
      <c r="H55" s="149">
        <f t="shared" si="25"/>
        <v>0</v>
      </c>
      <c r="I55" s="149">
        <f t="shared" si="25"/>
        <v>0</v>
      </c>
      <c r="J55" s="149">
        <f t="shared" si="25"/>
        <v>0</v>
      </c>
      <c r="K55" s="148">
        <f t="shared" si="21"/>
        <v>0</v>
      </c>
      <c r="L55" s="148">
        <f t="shared" si="22"/>
        <v>0</v>
      </c>
      <c r="M55" s="148">
        <f t="shared" si="22"/>
        <v>0</v>
      </c>
    </row>
    <row r="56" spans="1:13" s="12" customFormat="1" ht="13.5" thickBot="1" x14ac:dyDescent="0.25">
      <c r="A56" s="146" t="s">
        <v>155</v>
      </c>
      <c r="B56" s="149"/>
      <c r="C56" s="148">
        <f t="shared" si="19"/>
        <v>0</v>
      </c>
      <c r="D56" s="149"/>
      <c r="E56" s="253"/>
      <c r="F56" s="148">
        <f t="shared" si="20"/>
        <v>0</v>
      </c>
      <c r="G56" s="253"/>
      <c r="H56" s="149"/>
      <c r="I56" s="149"/>
      <c r="J56" s="149"/>
      <c r="K56" s="148">
        <f t="shared" si="21"/>
        <v>0</v>
      </c>
      <c r="L56" s="148">
        <f t="shared" si="22"/>
        <v>0</v>
      </c>
      <c r="M56" s="148">
        <f t="shared" si="22"/>
        <v>0</v>
      </c>
    </row>
    <row r="57" spans="1:13" s="12" customFormat="1" ht="13.5" thickBot="1" x14ac:dyDescent="0.25">
      <c r="A57" s="140" t="s">
        <v>156</v>
      </c>
      <c r="B57" s="149">
        <v>0</v>
      </c>
      <c r="C57" s="148">
        <f t="shared" si="19"/>
        <v>802</v>
      </c>
      <c r="D57" s="149">
        <v>802</v>
      </c>
      <c r="E57" s="109"/>
      <c r="F57" s="148">
        <f t="shared" si="20"/>
        <v>0</v>
      </c>
      <c r="G57" s="109"/>
      <c r="H57" s="149"/>
      <c r="I57" s="149"/>
      <c r="J57" s="149"/>
      <c r="K57" s="148">
        <f t="shared" si="21"/>
        <v>0</v>
      </c>
      <c r="L57" s="148">
        <f t="shared" si="22"/>
        <v>802</v>
      </c>
      <c r="M57" s="148">
        <f t="shared" si="22"/>
        <v>802</v>
      </c>
    </row>
    <row r="58" spans="1:13" s="12" customFormat="1" ht="13.5" thickBot="1" x14ac:dyDescent="0.25">
      <c r="A58" s="140" t="s">
        <v>121</v>
      </c>
      <c r="B58" s="149">
        <v>2696</v>
      </c>
      <c r="C58" s="148">
        <f t="shared" si="19"/>
        <v>0</v>
      </c>
      <c r="D58" s="149">
        <v>2696</v>
      </c>
      <c r="E58" s="149">
        <v>7954</v>
      </c>
      <c r="F58" s="148">
        <f t="shared" si="20"/>
        <v>87</v>
      </c>
      <c r="G58" s="149">
        <v>8041</v>
      </c>
      <c r="H58" s="149"/>
      <c r="I58" s="149"/>
      <c r="J58" s="149"/>
      <c r="K58" s="148">
        <f t="shared" si="21"/>
        <v>10650</v>
      </c>
      <c r="L58" s="148">
        <f t="shared" si="22"/>
        <v>87</v>
      </c>
      <c r="M58" s="148">
        <f t="shared" si="22"/>
        <v>10737</v>
      </c>
    </row>
    <row r="59" spans="1:13" s="12" customFormat="1" ht="13.5" thickBot="1" x14ac:dyDescent="0.25">
      <c r="A59" s="140" t="s">
        <v>231</v>
      </c>
      <c r="B59" s="149"/>
      <c r="C59" s="148">
        <f t="shared" si="19"/>
        <v>0</v>
      </c>
      <c r="D59" s="149"/>
      <c r="E59" s="149"/>
      <c r="F59" s="148">
        <f t="shared" si="20"/>
        <v>0</v>
      </c>
      <c r="G59" s="149"/>
      <c r="H59" s="149"/>
      <c r="I59" s="149"/>
      <c r="J59" s="149"/>
      <c r="K59" s="148">
        <f t="shared" si="21"/>
        <v>0</v>
      </c>
      <c r="L59" s="148">
        <f t="shared" si="22"/>
        <v>0</v>
      </c>
      <c r="M59" s="148">
        <f t="shared" si="22"/>
        <v>0</v>
      </c>
    </row>
    <row r="60" spans="1:13" s="12" customFormat="1" ht="13.5" thickBot="1" x14ac:dyDescent="0.25">
      <c r="A60" s="255" t="s">
        <v>232</v>
      </c>
      <c r="B60" s="150"/>
      <c r="C60" s="148">
        <f t="shared" si="19"/>
        <v>0</v>
      </c>
      <c r="D60" s="150"/>
      <c r="E60" s="254"/>
      <c r="F60" s="148">
        <f t="shared" si="20"/>
        <v>0</v>
      </c>
      <c r="G60" s="254"/>
      <c r="H60" s="150"/>
      <c r="I60" s="150"/>
      <c r="J60" s="150"/>
      <c r="K60" s="148">
        <f t="shared" si="21"/>
        <v>0</v>
      </c>
      <c r="L60" s="148">
        <f t="shared" si="22"/>
        <v>0</v>
      </c>
      <c r="M60" s="148">
        <f t="shared" si="22"/>
        <v>0</v>
      </c>
    </row>
    <row r="61" spans="1:13" s="12" customFormat="1" ht="16.5" thickBot="1" x14ac:dyDescent="0.3">
      <c r="A61" s="386" t="s">
        <v>111</v>
      </c>
      <c r="B61" s="388">
        <f>SUM(B42:B49,B55,B57:B59)</f>
        <v>45250</v>
      </c>
      <c r="C61" s="470">
        <f t="shared" si="19"/>
        <v>12304</v>
      </c>
      <c r="D61" s="388">
        <f t="shared" ref="D61" si="26">SUM(D42:D49,D55,D57:D59)</f>
        <v>57554</v>
      </c>
      <c r="E61" s="388">
        <f t="shared" ref="E61:M61" si="27">SUM(E42:E49,E55,E57:E59)</f>
        <v>7954</v>
      </c>
      <c r="F61" s="470">
        <f t="shared" si="20"/>
        <v>87</v>
      </c>
      <c r="G61" s="388">
        <f t="shared" si="27"/>
        <v>8041</v>
      </c>
      <c r="H61" s="388">
        <f t="shared" si="27"/>
        <v>0</v>
      </c>
      <c r="I61" s="388">
        <f t="shared" si="27"/>
        <v>0</v>
      </c>
      <c r="J61" s="388">
        <f t="shared" si="27"/>
        <v>0</v>
      </c>
      <c r="K61" s="388">
        <f t="shared" si="27"/>
        <v>53204</v>
      </c>
      <c r="L61" s="388">
        <f t="shared" si="27"/>
        <v>12391</v>
      </c>
      <c r="M61" s="388">
        <f t="shared" si="27"/>
        <v>65595</v>
      </c>
    </row>
    <row r="62" spans="1:13" s="12" customFormat="1" ht="13.5" thickBot="1" x14ac:dyDescent="0.25">
      <c r="A62" s="385" t="s">
        <v>207</v>
      </c>
      <c r="B62" s="387"/>
      <c r="C62" s="148">
        <f t="shared" si="19"/>
        <v>0</v>
      </c>
      <c r="D62" s="387"/>
      <c r="E62" s="387"/>
      <c r="F62" s="148">
        <f t="shared" si="20"/>
        <v>0</v>
      </c>
      <c r="G62" s="387"/>
      <c r="H62" s="387"/>
      <c r="I62" s="387"/>
      <c r="J62" s="387"/>
      <c r="K62" s="148">
        <f t="shared" ref="K62:K67" si="28">SUM(B62,E62,H62)</f>
        <v>0</v>
      </c>
      <c r="L62" s="148">
        <f t="shared" si="22"/>
        <v>0</v>
      </c>
      <c r="M62" s="148">
        <f t="shared" si="22"/>
        <v>0</v>
      </c>
    </row>
    <row r="63" spans="1:13" s="12" customFormat="1" ht="13.5" thickBot="1" x14ac:dyDescent="0.25">
      <c r="A63" s="140" t="s">
        <v>56</v>
      </c>
      <c r="B63" s="149"/>
      <c r="C63" s="148">
        <f t="shared" si="19"/>
        <v>0</v>
      </c>
      <c r="D63" s="149"/>
      <c r="E63" s="149">
        <v>12496</v>
      </c>
      <c r="F63" s="148">
        <f t="shared" si="20"/>
        <v>0</v>
      </c>
      <c r="G63" s="149">
        <v>12496</v>
      </c>
      <c r="H63" s="149"/>
      <c r="I63" s="149"/>
      <c r="J63" s="149"/>
      <c r="K63" s="148">
        <f t="shared" si="28"/>
        <v>12496</v>
      </c>
      <c r="L63" s="148">
        <f t="shared" ref="L63:M67" si="29">SUM(C63,F63,I63)</f>
        <v>0</v>
      </c>
      <c r="M63" s="148">
        <f t="shared" si="29"/>
        <v>12496</v>
      </c>
    </row>
    <row r="64" spans="1:13" s="12" customFormat="1" ht="13.5" thickBot="1" x14ac:dyDescent="0.25">
      <c r="A64" s="140" t="s">
        <v>126</v>
      </c>
      <c r="B64" s="149"/>
      <c r="C64" s="148">
        <f t="shared" si="19"/>
        <v>0</v>
      </c>
      <c r="D64" s="149"/>
      <c r="E64" s="149"/>
      <c r="F64" s="148">
        <f t="shared" si="20"/>
        <v>0</v>
      </c>
      <c r="G64" s="149"/>
      <c r="H64" s="149"/>
      <c r="I64" s="149"/>
      <c r="J64" s="149"/>
      <c r="K64" s="148">
        <f t="shared" si="28"/>
        <v>0</v>
      </c>
      <c r="L64" s="148">
        <f t="shared" si="29"/>
        <v>0</v>
      </c>
      <c r="M64" s="148">
        <f t="shared" si="29"/>
        <v>0</v>
      </c>
    </row>
    <row r="65" spans="1:13" s="12" customFormat="1" ht="13.5" thickBot="1" x14ac:dyDescent="0.25">
      <c r="A65" s="147" t="s">
        <v>157</v>
      </c>
      <c r="B65" s="150">
        <v>0</v>
      </c>
      <c r="C65" s="148">
        <f t="shared" si="19"/>
        <v>2598</v>
      </c>
      <c r="D65" s="150">
        <v>2598</v>
      </c>
      <c r="E65" s="150">
        <v>0</v>
      </c>
      <c r="F65" s="148">
        <f t="shared" si="20"/>
        <v>0</v>
      </c>
      <c r="G65" s="150"/>
      <c r="H65" s="150"/>
      <c r="I65" s="150"/>
      <c r="J65" s="150"/>
      <c r="K65" s="148">
        <f t="shared" si="28"/>
        <v>0</v>
      </c>
      <c r="L65" s="148">
        <f t="shared" si="29"/>
        <v>2598</v>
      </c>
      <c r="M65" s="148">
        <f t="shared" si="29"/>
        <v>2598</v>
      </c>
    </row>
    <row r="66" spans="1:13" s="12" customFormat="1" ht="13.5" thickBot="1" x14ac:dyDescent="0.25">
      <c r="A66" s="147" t="s">
        <v>264</v>
      </c>
      <c r="B66" s="150"/>
      <c r="C66" s="148">
        <f t="shared" si="19"/>
        <v>0</v>
      </c>
      <c r="D66" s="150"/>
      <c r="E66" s="150"/>
      <c r="F66" s="148">
        <f t="shared" si="20"/>
        <v>0</v>
      </c>
      <c r="G66" s="150"/>
      <c r="H66" s="150"/>
      <c r="I66" s="150"/>
      <c r="J66" s="150"/>
      <c r="K66" s="148">
        <f t="shared" si="28"/>
        <v>0</v>
      </c>
      <c r="L66" s="148">
        <f t="shared" si="29"/>
        <v>0</v>
      </c>
      <c r="M66" s="148">
        <f t="shared" si="29"/>
        <v>0</v>
      </c>
    </row>
    <row r="67" spans="1:13" s="12" customFormat="1" ht="13.5" thickBot="1" x14ac:dyDescent="0.25">
      <c r="A67" s="147" t="s">
        <v>265</v>
      </c>
      <c r="B67" s="150"/>
      <c r="C67" s="148">
        <f t="shared" si="19"/>
        <v>0</v>
      </c>
      <c r="D67" s="150"/>
      <c r="E67" s="150"/>
      <c r="F67" s="148">
        <f t="shared" si="20"/>
        <v>0</v>
      </c>
      <c r="G67" s="150"/>
      <c r="H67" s="150"/>
      <c r="I67" s="150"/>
      <c r="J67" s="150"/>
      <c r="K67" s="148">
        <f t="shared" si="28"/>
        <v>0</v>
      </c>
      <c r="L67" s="148">
        <f t="shared" si="29"/>
        <v>0</v>
      </c>
      <c r="M67" s="148">
        <f t="shared" si="29"/>
        <v>0</v>
      </c>
    </row>
    <row r="68" spans="1:13" s="12" customFormat="1" ht="16.5" thickBot="1" x14ac:dyDescent="0.3">
      <c r="A68" s="386" t="s">
        <v>113</v>
      </c>
      <c r="B68" s="388">
        <f>SUM(B62:B67)</f>
        <v>0</v>
      </c>
      <c r="C68" s="470">
        <f t="shared" si="19"/>
        <v>2598</v>
      </c>
      <c r="D68" s="388">
        <f t="shared" ref="D68" si="30">SUM(D62:D67)</f>
        <v>2598</v>
      </c>
      <c r="E68" s="388">
        <f t="shared" ref="E68:M68" si="31">SUM(E62:E67)</f>
        <v>12496</v>
      </c>
      <c r="F68" s="470">
        <f t="shared" si="20"/>
        <v>0</v>
      </c>
      <c r="G68" s="388">
        <f t="shared" si="31"/>
        <v>12496</v>
      </c>
      <c r="H68" s="388">
        <f t="shared" si="31"/>
        <v>0</v>
      </c>
      <c r="I68" s="388">
        <f t="shared" si="31"/>
        <v>0</v>
      </c>
      <c r="J68" s="388">
        <f t="shared" si="31"/>
        <v>0</v>
      </c>
      <c r="K68" s="388">
        <f t="shared" si="31"/>
        <v>12496</v>
      </c>
      <c r="L68" s="388">
        <f t="shared" si="31"/>
        <v>2598</v>
      </c>
      <c r="M68" s="388">
        <f t="shared" si="31"/>
        <v>15094</v>
      </c>
    </row>
    <row r="69" spans="1:13" ht="21" customHeight="1" thickBot="1" x14ac:dyDescent="0.3">
      <c r="A69" s="142" t="s">
        <v>114</v>
      </c>
      <c r="B69" s="383">
        <f>SUM(B61,B68)</f>
        <v>45250</v>
      </c>
      <c r="C69" s="470">
        <f t="shared" si="19"/>
        <v>14902</v>
      </c>
      <c r="D69" s="383">
        <f t="shared" ref="D69" si="32">SUM(D61,D68)</f>
        <v>60152</v>
      </c>
      <c r="E69" s="383">
        <f t="shared" ref="E69:M69" si="33">SUM(E61,E68)</f>
        <v>20450</v>
      </c>
      <c r="F69" s="470">
        <f t="shared" si="20"/>
        <v>87</v>
      </c>
      <c r="G69" s="383">
        <f t="shared" si="33"/>
        <v>20537</v>
      </c>
      <c r="H69" s="383">
        <f t="shared" si="33"/>
        <v>0</v>
      </c>
      <c r="I69" s="383">
        <f t="shared" si="33"/>
        <v>0</v>
      </c>
      <c r="J69" s="383">
        <f t="shared" si="33"/>
        <v>0</v>
      </c>
      <c r="K69" s="383">
        <f t="shared" si="33"/>
        <v>65700</v>
      </c>
      <c r="L69" s="383">
        <f t="shared" si="33"/>
        <v>14989</v>
      </c>
      <c r="M69" s="383">
        <f t="shared" si="33"/>
        <v>80689</v>
      </c>
    </row>
  </sheetData>
  <mergeCells count="12">
    <mergeCell ref="B39:D40"/>
    <mergeCell ref="E39:G40"/>
    <mergeCell ref="H39:J40"/>
    <mergeCell ref="K39:M40"/>
    <mergeCell ref="K6:M6"/>
    <mergeCell ref="A4:K4"/>
    <mergeCell ref="A5:K5"/>
    <mergeCell ref="A2:K2"/>
    <mergeCell ref="B8:D9"/>
    <mergeCell ref="E8:G9"/>
    <mergeCell ref="H8:J9"/>
    <mergeCell ref="K8:M9"/>
  </mergeCells>
  <phoneticPr fontId="0" type="noConversion"/>
  <pageMargins left="0.75" right="0.75" top="1" bottom="1" header="0.5" footer="0.5"/>
  <pageSetup paperSize="9" scale="79" orientation="portrait" r:id="rId1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1"/>
  <sheetViews>
    <sheetView workbookViewId="0">
      <selection activeCell="N17" sqref="N17"/>
    </sheetView>
  </sheetViews>
  <sheetFormatPr defaultRowHeight="12.75" x14ac:dyDescent="0.2"/>
  <cols>
    <col min="4" max="4" width="5" customWidth="1"/>
    <col min="5" max="5" width="9.28515625" customWidth="1"/>
    <col min="8" max="8" width="10.85546875" customWidth="1"/>
    <col min="11" max="11" width="8.140625" customWidth="1"/>
    <col min="13" max="13" width="8.28515625" customWidth="1"/>
    <col min="14" max="14" width="10" customWidth="1"/>
  </cols>
  <sheetData>
    <row r="1" spans="1:16" x14ac:dyDescent="0.2">
      <c r="B1" s="12"/>
      <c r="C1" s="12"/>
      <c r="D1" s="12"/>
      <c r="E1" s="12"/>
      <c r="F1" s="12" t="s">
        <v>332</v>
      </c>
      <c r="G1" s="12"/>
      <c r="H1" s="12"/>
      <c r="I1" s="12"/>
      <c r="J1" s="12"/>
      <c r="K1" s="14" t="s">
        <v>163</v>
      </c>
    </row>
    <row r="2" spans="1:16" x14ac:dyDescent="0.2">
      <c r="B2" s="12"/>
      <c r="C2" s="12"/>
      <c r="D2" s="12"/>
      <c r="E2" s="12"/>
      <c r="F2" s="12"/>
      <c r="G2" s="12"/>
      <c r="H2" s="12"/>
      <c r="I2" s="12"/>
      <c r="J2" s="12"/>
    </row>
    <row r="3" spans="1:16" x14ac:dyDescent="0.2">
      <c r="B3" s="12"/>
      <c r="C3" s="12" t="s">
        <v>333</v>
      </c>
      <c r="D3" s="12"/>
      <c r="E3" s="12"/>
      <c r="F3" s="12"/>
      <c r="G3" s="12"/>
      <c r="H3" s="12"/>
      <c r="I3" s="12"/>
      <c r="J3" s="12"/>
    </row>
    <row r="4" spans="1:16" x14ac:dyDescent="0.2">
      <c r="B4" s="12"/>
      <c r="C4" s="12"/>
      <c r="D4" s="12"/>
      <c r="E4" s="12"/>
      <c r="F4" s="12"/>
      <c r="G4" s="12"/>
      <c r="H4" s="12"/>
      <c r="I4" s="12"/>
      <c r="J4" s="12"/>
    </row>
    <row r="5" spans="1:16" ht="13.5" thickBot="1" x14ac:dyDescent="0.25">
      <c r="B5" s="12"/>
      <c r="C5" s="12"/>
      <c r="D5" s="12"/>
      <c r="E5" s="12"/>
      <c r="F5" s="12"/>
      <c r="G5" s="12"/>
      <c r="H5" s="12"/>
      <c r="I5" s="12"/>
      <c r="J5" s="12"/>
    </row>
    <row r="6" spans="1:16" ht="13.5" thickBot="1" x14ac:dyDescent="0.25">
      <c r="A6" s="27" t="s">
        <v>164</v>
      </c>
      <c r="B6" s="75"/>
      <c r="C6" s="75"/>
      <c r="D6" s="75"/>
      <c r="E6" s="27" t="s">
        <v>302</v>
      </c>
      <c r="F6" s="28"/>
      <c r="G6" s="29"/>
      <c r="H6" s="27" t="s">
        <v>165</v>
      </c>
      <c r="I6" s="28"/>
      <c r="J6" s="29"/>
      <c r="K6" s="28" t="s">
        <v>221</v>
      </c>
      <c r="L6" s="28"/>
      <c r="M6" s="162"/>
      <c r="N6" s="571" t="s">
        <v>267</v>
      </c>
      <c r="O6" s="572"/>
      <c r="P6" s="578"/>
    </row>
    <row r="7" spans="1:16" ht="13.5" thickBot="1" x14ac:dyDescent="0.25">
      <c r="A7" s="167"/>
      <c r="B7" s="15"/>
      <c r="C7" s="15"/>
      <c r="D7" s="15"/>
      <c r="E7" s="157" t="s">
        <v>196</v>
      </c>
      <c r="F7" s="157" t="s">
        <v>197</v>
      </c>
      <c r="G7" s="29" t="s">
        <v>197</v>
      </c>
      <c r="H7" s="157" t="s">
        <v>196</v>
      </c>
      <c r="I7" s="157" t="s">
        <v>197</v>
      </c>
      <c r="J7" s="29" t="s">
        <v>197</v>
      </c>
      <c r="K7" s="157" t="s">
        <v>196</v>
      </c>
      <c r="L7" s="157" t="s">
        <v>197</v>
      </c>
      <c r="M7" s="29" t="s">
        <v>197</v>
      </c>
      <c r="N7" s="157" t="s">
        <v>196</v>
      </c>
      <c r="O7" s="29" t="s">
        <v>197</v>
      </c>
      <c r="P7" s="257" t="s">
        <v>197</v>
      </c>
    </row>
    <row r="8" spans="1:16" ht="13.5" thickBot="1" x14ac:dyDescent="0.25">
      <c r="A8" s="168" t="s">
        <v>166</v>
      </c>
      <c r="B8" s="15"/>
      <c r="C8" s="15"/>
      <c r="D8" s="15"/>
      <c r="E8" s="365"/>
      <c r="F8" s="364">
        <f>SUM(G8-E8)</f>
        <v>0</v>
      </c>
      <c r="G8" s="294"/>
      <c r="H8" s="364"/>
      <c r="I8" s="364">
        <f t="shared" ref="I8:I11" si="0">SUM(J8-H8)</f>
        <v>0</v>
      </c>
      <c r="J8" s="294"/>
      <c r="K8" s="365"/>
      <c r="L8" s="364">
        <f t="shared" ref="L8:L11" si="1">SUM(M8-K8)</f>
        <v>0</v>
      </c>
      <c r="M8" s="294"/>
      <c r="N8" s="365"/>
      <c r="O8" s="364">
        <f t="shared" ref="O8:O11" si="2">SUM(P8-N8)</f>
        <v>0</v>
      </c>
      <c r="P8" s="335"/>
    </row>
    <row r="9" spans="1:16" ht="13.5" thickBot="1" x14ac:dyDescent="0.25">
      <c r="A9" s="169" t="s">
        <v>233</v>
      </c>
      <c r="B9" s="5"/>
      <c r="C9" s="5"/>
      <c r="D9" s="5"/>
      <c r="E9" s="365">
        <v>165</v>
      </c>
      <c r="F9" s="364">
        <f t="shared" ref="F9:F11" si="3">SUM(G9-E9)</f>
        <v>-124</v>
      </c>
      <c r="G9" s="295">
        <v>41</v>
      </c>
      <c r="H9" s="364"/>
      <c r="I9" s="364">
        <f t="shared" si="0"/>
        <v>0</v>
      </c>
      <c r="J9" s="294"/>
      <c r="K9" s="365"/>
      <c r="L9" s="364">
        <f t="shared" si="1"/>
        <v>0</v>
      </c>
      <c r="M9" s="294"/>
      <c r="N9" s="365">
        <v>165</v>
      </c>
      <c r="O9" s="364">
        <f t="shared" si="2"/>
        <v>-124</v>
      </c>
      <c r="P9" s="335">
        <v>41</v>
      </c>
    </row>
    <row r="10" spans="1:16" ht="13.5" thickBot="1" x14ac:dyDescent="0.25">
      <c r="A10" s="169" t="s">
        <v>188</v>
      </c>
      <c r="B10" s="5"/>
      <c r="C10" s="5"/>
      <c r="D10" s="5"/>
      <c r="E10" s="364"/>
      <c r="F10" s="364">
        <f t="shared" si="3"/>
        <v>0</v>
      </c>
      <c r="G10" s="294"/>
      <c r="H10" s="365">
        <v>15571</v>
      </c>
      <c r="I10" s="364">
        <f t="shared" si="0"/>
        <v>69</v>
      </c>
      <c r="J10" s="294">
        <v>15640</v>
      </c>
      <c r="K10" s="365">
        <v>34</v>
      </c>
      <c r="L10" s="364">
        <f t="shared" si="1"/>
        <v>0</v>
      </c>
      <c r="M10" s="294">
        <v>34</v>
      </c>
      <c r="N10" s="365">
        <v>15605</v>
      </c>
      <c r="O10" s="364">
        <f t="shared" si="2"/>
        <v>69</v>
      </c>
      <c r="P10" s="335">
        <v>15674</v>
      </c>
    </row>
    <row r="11" spans="1:16" ht="13.5" thickBot="1" x14ac:dyDescent="0.25">
      <c r="A11" s="599" t="s">
        <v>8</v>
      </c>
      <c r="B11" s="600"/>
      <c r="C11" s="600"/>
      <c r="D11" s="601"/>
      <c r="E11" s="365">
        <f>SUM(E8:E10)</f>
        <v>165</v>
      </c>
      <c r="F11" s="364">
        <f t="shared" si="3"/>
        <v>-124</v>
      </c>
      <c r="G11" s="365">
        <f t="shared" ref="G11:P11" si="4">SUM(G8:G10)</f>
        <v>41</v>
      </c>
      <c r="H11" s="365">
        <f t="shared" si="4"/>
        <v>15571</v>
      </c>
      <c r="I11" s="364">
        <f t="shared" si="0"/>
        <v>69</v>
      </c>
      <c r="J11" s="365">
        <f t="shared" si="4"/>
        <v>15640</v>
      </c>
      <c r="K11" s="365">
        <f t="shared" si="4"/>
        <v>34</v>
      </c>
      <c r="L11" s="364">
        <f t="shared" si="1"/>
        <v>0</v>
      </c>
      <c r="M11" s="365">
        <f t="shared" si="4"/>
        <v>34</v>
      </c>
      <c r="N11" s="365">
        <f t="shared" si="4"/>
        <v>15770</v>
      </c>
      <c r="O11" s="364">
        <f t="shared" si="2"/>
        <v>-55</v>
      </c>
      <c r="P11" s="365">
        <f t="shared" si="4"/>
        <v>15715</v>
      </c>
    </row>
  </sheetData>
  <mergeCells count="2">
    <mergeCell ref="A11:D11"/>
    <mergeCell ref="N6:P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12"/>
  <sheetViews>
    <sheetView workbookViewId="0">
      <selection activeCell="P16" sqref="P16"/>
    </sheetView>
  </sheetViews>
  <sheetFormatPr defaultRowHeight="12.75" x14ac:dyDescent="0.2"/>
  <cols>
    <col min="5" max="5" width="7.7109375" customWidth="1"/>
    <col min="6" max="6" width="8.42578125" customWidth="1"/>
    <col min="8" max="8" width="7.42578125" customWidth="1"/>
    <col min="9" max="9" width="8" customWidth="1"/>
    <col min="11" max="11" width="9.28515625" customWidth="1"/>
    <col min="12" max="12" width="9.85546875" customWidth="1"/>
    <col min="14" max="14" width="9.42578125" customWidth="1"/>
    <col min="15" max="15" width="10.5703125" customWidth="1"/>
    <col min="16" max="16" width="10.42578125" customWidth="1"/>
    <col min="17" max="17" width="8.5703125" bestFit="1" customWidth="1"/>
  </cols>
  <sheetData>
    <row r="1" spans="1:17" x14ac:dyDescent="0.2">
      <c r="G1" s="12" t="s">
        <v>334</v>
      </c>
      <c r="P1" s="14" t="s">
        <v>163</v>
      </c>
    </row>
    <row r="3" spans="1:17" x14ac:dyDescent="0.2">
      <c r="C3" s="12" t="s">
        <v>335</v>
      </c>
    </row>
    <row r="4" spans="1:17" ht="13.5" thickBot="1" x14ac:dyDescent="0.25"/>
    <row r="5" spans="1:17" ht="13.5" thickBot="1" x14ac:dyDescent="0.25">
      <c r="A5" s="167" t="s">
        <v>167</v>
      </c>
      <c r="B5" s="170"/>
      <c r="C5" s="170"/>
      <c r="D5" s="171"/>
      <c r="E5" s="27"/>
      <c r="F5" s="28"/>
      <c r="G5" s="28"/>
      <c r="H5" s="28" t="s">
        <v>168</v>
      </c>
      <c r="I5" s="28"/>
      <c r="J5" s="28"/>
      <c r="K5" s="28"/>
      <c r="L5" s="28"/>
      <c r="M5" s="28"/>
      <c r="N5" s="28"/>
      <c r="O5" s="28"/>
      <c r="P5" s="29"/>
      <c r="Q5" s="171"/>
    </row>
    <row r="6" spans="1:17" ht="13.5" thickBot="1" x14ac:dyDescent="0.25">
      <c r="A6" s="152"/>
      <c r="B6" s="172"/>
      <c r="C6" s="172"/>
      <c r="D6" s="173"/>
      <c r="E6" s="28" t="s">
        <v>6</v>
      </c>
      <c r="F6" s="28"/>
      <c r="G6" s="29"/>
      <c r="H6" s="27" t="s">
        <v>169</v>
      </c>
      <c r="I6" s="28"/>
      <c r="J6" s="29"/>
      <c r="K6" s="27" t="s">
        <v>170</v>
      </c>
      <c r="L6" s="28"/>
      <c r="M6" s="29"/>
      <c r="N6" s="27" t="s">
        <v>171</v>
      </c>
      <c r="O6" s="28"/>
      <c r="P6" s="29"/>
      <c r="Q6" s="173" t="s">
        <v>172</v>
      </c>
    </row>
    <row r="7" spans="1:17" ht="13.5" thickBot="1" x14ac:dyDescent="0.25">
      <c r="A7" s="174"/>
      <c r="B7" s="175"/>
      <c r="C7" s="175"/>
      <c r="D7" s="176"/>
      <c r="E7" s="157" t="s">
        <v>196</v>
      </c>
      <c r="F7" s="157" t="s">
        <v>197</v>
      </c>
      <c r="G7" s="29" t="s">
        <v>197</v>
      </c>
      <c r="H7" s="157" t="s">
        <v>196</v>
      </c>
      <c r="I7" s="157" t="s">
        <v>197</v>
      </c>
      <c r="J7" s="29" t="s">
        <v>197</v>
      </c>
      <c r="K7" s="157" t="s">
        <v>196</v>
      </c>
      <c r="L7" s="157" t="s">
        <v>197</v>
      </c>
      <c r="M7" s="29" t="s">
        <v>197</v>
      </c>
      <c r="N7" s="157" t="s">
        <v>196</v>
      </c>
      <c r="O7" s="157" t="s">
        <v>197</v>
      </c>
      <c r="P7" s="29" t="s">
        <v>197</v>
      </c>
      <c r="Q7" s="166" t="s">
        <v>198</v>
      </c>
    </row>
    <row r="8" spans="1:17" ht="13.5" thickBot="1" x14ac:dyDescent="0.25">
      <c r="A8" s="178" t="s">
        <v>189</v>
      </c>
      <c r="B8" s="197"/>
      <c r="C8" s="197"/>
      <c r="D8" s="199"/>
      <c r="E8" s="438">
        <v>9673</v>
      </c>
      <c r="F8" s="438">
        <f>SUM(G8-E8)</f>
        <v>50</v>
      </c>
      <c r="G8" s="439">
        <v>9723</v>
      </c>
      <c r="H8" s="438">
        <v>2176</v>
      </c>
      <c r="I8" s="438">
        <f t="shared" ref="I8:I12" si="0">SUM(J8-H8)</f>
        <v>20</v>
      </c>
      <c r="J8" s="439">
        <v>2196</v>
      </c>
      <c r="K8" s="438">
        <v>0</v>
      </c>
      <c r="L8" s="438">
        <f t="shared" ref="L8:L12" si="1">SUM(M8-K8)</f>
        <v>23</v>
      </c>
      <c r="M8" s="439">
        <v>23</v>
      </c>
      <c r="N8" s="440">
        <f>SUM(E8,H8,K8)</f>
        <v>11849</v>
      </c>
      <c r="O8" s="245">
        <f>SUM(F8,I8,L8)</f>
        <v>93</v>
      </c>
      <c r="P8" s="441">
        <f>SUM(G8,J8,M8)</f>
        <v>11942</v>
      </c>
      <c r="Q8" s="442">
        <v>3</v>
      </c>
    </row>
    <row r="9" spans="1:17" ht="13.5" thickBot="1" x14ac:dyDescent="0.25">
      <c r="A9" s="177" t="s">
        <v>166</v>
      </c>
      <c r="B9" s="23"/>
      <c r="C9" s="23"/>
      <c r="D9" s="156"/>
      <c r="E9" s="434"/>
      <c r="F9" s="438">
        <f t="shared" ref="F9:F12" si="2">SUM(G9-E9)</f>
        <v>0</v>
      </c>
      <c r="G9" s="441"/>
      <c r="H9" s="434"/>
      <c r="I9" s="438">
        <f t="shared" si="0"/>
        <v>0</v>
      </c>
      <c r="J9" s="441"/>
      <c r="K9" s="434">
        <v>672</v>
      </c>
      <c r="L9" s="438">
        <f t="shared" si="1"/>
        <v>-189</v>
      </c>
      <c r="M9" s="441">
        <v>483</v>
      </c>
      <c r="N9" s="440">
        <f t="shared" ref="N9:N11" si="3">SUM(E9,H9,K9)</f>
        <v>672</v>
      </c>
      <c r="O9" s="245">
        <f t="shared" ref="O9:O11" si="4">SUM(F9,I9,L9)</f>
        <v>-189</v>
      </c>
      <c r="P9" s="441">
        <f t="shared" ref="P9:P11" si="5">SUM(G9,J9,M9)</f>
        <v>483</v>
      </c>
      <c r="Q9" s="441"/>
    </row>
    <row r="10" spans="1:17" ht="13.5" thickBot="1" x14ac:dyDescent="0.25">
      <c r="A10" s="177" t="s">
        <v>233</v>
      </c>
      <c r="B10" s="23"/>
      <c r="C10" s="23"/>
      <c r="D10" s="23"/>
      <c r="E10" s="428"/>
      <c r="F10" s="438">
        <f t="shared" si="2"/>
        <v>0</v>
      </c>
      <c r="G10" s="358"/>
      <c r="H10" s="428"/>
      <c r="I10" s="438">
        <f t="shared" si="0"/>
        <v>0</v>
      </c>
      <c r="J10" s="358"/>
      <c r="K10" s="428">
        <v>3127</v>
      </c>
      <c r="L10" s="438">
        <f t="shared" si="1"/>
        <v>16</v>
      </c>
      <c r="M10" s="358">
        <v>3143</v>
      </c>
      <c r="N10" s="440">
        <f t="shared" si="3"/>
        <v>3127</v>
      </c>
      <c r="O10" s="245">
        <f t="shared" si="4"/>
        <v>16</v>
      </c>
      <c r="P10" s="441">
        <f t="shared" si="5"/>
        <v>3143</v>
      </c>
      <c r="Q10" s="358"/>
    </row>
    <row r="11" spans="1:17" ht="13.5" thickBot="1" x14ac:dyDescent="0.25">
      <c r="A11" s="169" t="s">
        <v>234</v>
      </c>
      <c r="B11" s="5"/>
      <c r="C11" s="5"/>
      <c r="D11" s="5"/>
      <c r="E11" s="443">
        <v>100</v>
      </c>
      <c r="F11" s="438">
        <f t="shared" si="2"/>
        <v>20</v>
      </c>
      <c r="G11" s="444">
        <v>120</v>
      </c>
      <c r="H11" s="443">
        <v>22</v>
      </c>
      <c r="I11" s="438">
        <f t="shared" si="0"/>
        <v>5</v>
      </c>
      <c r="J11" s="444">
        <v>27</v>
      </c>
      <c r="K11" s="443"/>
      <c r="L11" s="438">
        <f t="shared" si="1"/>
        <v>0</v>
      </c>
      <c r="M11" s="444"/>
      <c r="N11" s="440">
        <f t="shared" si="3"/>
        <v>122</v>
      </c>
      <c r="O11" s="245">
        <f t="shared" si="4"/>
        <v>25</v>
      </c>
      <c r="P11" s="441">
        <f t="shared" si="5"/>
        <v>147</v>
      </c>
      <c r="Q11" s="444"/>
    </row>
    <row r="12" spans="1:17" ht="13.5" thickBot="1" x14ac:dyDescent="0.25">
      <c r="A12" s="179" t="s">
        <v>8</v>
      </c>
      <c r="B12" s="75"/>
      <c r="C12" s="75"/>
      <c r="D12" s="75"/>
      <c r="E12" s="370">
        <f>SUM(E8:E11)</f>
        <v>9773</v>
      </c>
      <c r="F12" s="438">
        <f t="shared" si="2"/>
        <v>70</v>
      </c>
      <c r="G12" s="370">
        <f t="shared" ref="G12:Q12" si="6">SUM(G8:G11)</f>
        <v>9843</v>
      </c>
      <c r="H12" s="370">
        <f t="shared" si="6"/>
        <v>2198</v>
      </c>
      <c r="I12" s="438">
        <f t="shared" si="0"/>
        <v>25</v>
      </c>
      <c r="J12" s="370">
        <f t="shared" si="6"/>
        <v>2223</v>
      </c>
      <c r="K12" s="370">
        <f t="shared" si="6"/>
        <v>3799</v>
      </c>
      <c r="L12" s="438">
        <f t="shared" si="1"/>
        <v>-150</v>
      </c>
      <c r="M12" s="370">
        <f t="shared" si="6"/>
        <v>3649</v>
      </c>
      <c r="N12" s="370">
        <f t="shared" si="6"/>
        <v>15770</v>
      </c>
      <c r="O12" s="370">
        <f t="shared" si="6"/>
        <v>-55</v>
      </c>
      <c r="P12" s="370">
        <f t="shared" si="6"/>
        <v>15715</v>
      </c>
      <c r="Q12" s="370">
        <f t="shared" si="6"/>
        <v>3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0"/>
  <sheetViews>
    <sheetView workbookViewId="0">
      <selection activeCell="B4" sqref="B4"/>
    </sheetView>
  </sheetViews>
  <sheetFormatPr defaultRowHeight="12.75" x14ac:dyDescent="0.2"/>
  <cols>
    <col min="2" max="2" width="10.28515625" customWidth="1"/>
    <col min="3" max="3" width="8.5703125" customWidth="1"/>
    <col min="4" max="4" width="9" customWidth="1"/>
    <col min="6" max="6" width="8.85546875" customWidth="1"/>
    <col min="7" max="7" width="8.28515625" customWidth="1"/>
    <col min="9" max="9" width="8.5703125" customWidth="1"/>
    <col min="10" max="10" width="9" customWidth="1"/>
    <col min="12" max="12" width="8.28515625" customWidth="1"/>
  </cols>
  <sheetData>
    <row r="1" spans="1:14" x14ac:dyDescent="0.2">
      <c r="E1" s="12" t="s">
        <v>336</v>
      </c>
      <c r="K1" s="12" t="s">
        <v>163</v>
      </c>
    </row>
    <row r="3" spans="1:14" x14ac:dyDescent="0.2">
      <c r="B3" s="12" t="s">
        <v>337</v>
      </c>
      <c r="C3" s="12"/>
      <c r="D3" s="12"/>
      <c r="E3" s="12"/>
      <c r="F3" s="12"/>
      <c r="G3" s="12"/>
      <c r="H3" s="12"/>
      <c r="I3" s="12"/>
      <c r="J3" s="12"/>
    </row>
    <row r="4" spans="1:14" x14ac:dyDescent="0.2">
      <c r="B4" s="12"/>
      <c r="C4" s="12" t="s">
        <v>173</v>
      </c>
      <c r="D4" s="12"/>
      <c r="E4" s="12"/>
      <c r="F4" s="12"/>
      <c r="G4" s="12"/>
      <c r="H4" s="12"/>
      <c r="I4" s="12"/>
      <c r="J4" s="12"/>
    </row>
    <row r="6" spans="1:14" ht="13.5" thickBot="1" x14ac:dyDescent="0.25"/>
    <row r="7" spans="1:14" ht="13.5" thickBot="1" x14ac:dyDescent="0.25">
      <c r="A7" s="167" t="s">
        <v>34</v>
      </c>
      <c r="B7" s="180"/>
      <c r="C7" s="571" t="s">
        <v>174</v>
      </c>
      <c r="D7" s="572"/>
      <c r="E7" s="578"/>
      <c r="F7" s="571" t="s">
        <v>175</v>
      </c>
      <c r="G7" s="572"/>
      <c r="H7" s="578"/>
      <c r="I7" s="571" t="s">
        <v>176</v>
      </c>
      <c r="J7" s="572"/>
      <c r="K7" s="578"/>
      <c r="L7" s="571" t="s">
        <v>8</v>
      </c>
      <c r="M7" s="578"/>
      <c r="N7" s="335"/>
    </row>
    <row r="8" spans="1:14" ht="13.5" thickBot="1" x14ac:dyDescent="0.25">
      <c r="A8" s="181"/>
      <c r="B8" s="161"/>
      <c r="C8" s="157" t="s">
        <v>196</v>
      </c>
      <c r="D8" s="157" t="s">
        <v>197</v>
      </c>
      <c r="E8" s="157" t="s">
        <v>197</v>
      </c>
      <c r="F8" s="152" t="s">
        <v>196</v>
      </c>
      <c r="G8" s="172" t="s">
        <v>197</v>
      </c>
      <c r="H8" s="173" t="s">
        <v>197</v>
      </c>
      <c r="I8" s="152" t="s">
        <v>196</v>
      </c>
      <c r="J8" s="172" t="s">
        <v>197</v>
      </c>
      <c r="K8" s="173" t="s">
        <v>197</v>
      </c>
      <c r="L8" s="157" t="s">
        <v>196</v>
      </c>
      <c r="M8" s="173" t="s">
        <v>197</v>
      </c>
      <c r="N8" s="257" t="s">
        <v>197</v>
      </c>
    </row>
    <row r="9" spans="1:14" ht="13.5" thickBot="1" x14ac:dyDescent="0.25">
      <c r="A9" s="182" t="s">
        <v>6</v>
      </c>
      <c r="B9" s="183"/>
      <c r="C9" s="445">
        <v>9443</v>
      </c>
      <c r="D9" s="445">
        <f>SUM(E9-C9)</f>
        <v>70</v>
      </c>
      <c r="E9" s="446">
        <v>9513</v>
      </c>
      <c r="F9" s="445">
        <v>330</v>
      </c>
      <c r="G9" s="445">
        <f t="shared" ref="G9:G19" si="0">SUM(H9-F9)</f>
        <v>0</v>
      </c>
      <c r="H9" s="446">
        <v>330</v>
      </c>
      <c r="I9" s="447"/>
      <c r="J9" s="447"/>
      <c r="K9" s="445"/>
      <c r="L9" s="445">
        <f>SUM(C9,F9,I9)</f>
        <v>9773</v>
      </c>
      <c r="M9" s="446">
        <f>SUM(D9,G9,J9)</f>
        <v>70</v>
      </c>
      <c r="N9" s="431">
        <f>SUM(E9,H9,K9)</f>
        <v>9843</v>
      </c>
    </row>
    <row r="10" spans="1:14" ht="13.5" thickBot="1" x14ac:dyDescent="0.25">
      <c r="A10" s="184" t="s">
        <v>177</v>
      </c>
      <c r="B10" s="185"/>
      <c r="C10" s="320">
        <v>2095</v>
      </c>
      <c r="D10" s="445">
        <f t="shared" ref="D10:D19" si="1">SUM(E10-C10)</f>
        <v>25</v>
      </c>
      <c r="E10" s="398">
        <v>2120</v>
      </c>
      <c r="F10" s="320">
        <v>103</v>
      </c>
      <c r="G10" s="445">
        <f t="shared" si="0"/>
        <v>0</v>
      </c>
      <c r="H10" s="398">
        <v>103</v>
      </c>
      <c r="I10" s="448"/>
      <c r="J10" s="448"/>
      <c r="K10" s="320"/>
      <c r="L10" s="445">
        <f t="shared" ref="L10:L12" si="2">SUM(C10,F10,I10)</f>
        <v>2198</v>
      </c>
      <c r="M10" s="446">
        <f t="shared" ref="M10:M12" si="3">SUM(D10,G10,J10)</f>
        <v>25</v>
      </c>
      <c r="N10" s="431">
        <f t="shared" ref="N10:N12" si="4">SUM(E10,H10,K10)</f>
        <v>2223</v>
      </c>
    </row>
    <row r="11" spans="1:14" ht="13.5" thickBot="1" x14ac:dyDescent="0.25">
      <c r="A11" s="186" t="s">
        <v>9</v>
      </c>
      <c r="B11" s="187"/>
      <c r="C11" s="321">
        <v>3786</v>
      </c>
      <c r="D11" s="445">
        <f t="shared" si="1"/>
        <v>-150</v>
      </c>
      <c r="E11" s="404">
        <v>3636</v>
      </c>
      <c r="F11" s="321">
        <v>13</v>
      </c>
      <c r="G11" s="445">
        <f t="shared" si="0"/>
        <v>0</v>
      </c>
      <c r="H11" s="404">
        <v>13</v>
      </c>
      <c r="I11" s="449"/>
      <c r="J11" s="449"/>
      <c r="K11" s="321"/>
      <c r="L11" s="445">
        <f t="shared" si="2"/>
        <v>3799</v>
      </c>
      <c r="M11" s="446">
        <f t="shared" si="3"/>
        <v>-150</v>
      </c>
      <c r="N11" s="431">
        <f t="shared" si="4"/>
        <v>3649</v>
      </c>
    </row>
    <row r="12" spans="1:14" ht="13.5" thickBot="1" x14ac:dyDescent="0.25">
      <c r="A12" s="391" t="s">
        <v>268</v>
      </c>
      <c r="B12" s="392"/>
      <c r="C12" s="421">
        <v>0</v>
      </c>
      <c r="D12" s="445">
        <f t="shared" si="1"/>
        <v>0</v>
      </c>
      <c r="E12" s="450"/>
      <c r="F12" s="421">
        <v>0</v>
      </c>
      <c r="G12" s="445">
        <f t="shared" si="0"/>
        <v>0</v>
      </c>
      <c r="H12" s="450"/>
      <c r="I12" s="451"/>
      <c r="J12" s="451"/>
      <c r="K12" s="421"/>
      <c r="L12" s="445">
        <f t="shared" si="2"/>
        <v>0</v>
      </c>
      <c r="M12" s="446">
        <f t="shared" si="3"/>
        <v>0</v>
      </c>
      <c r="N12" s="431">
        <f t="shared" si="4"/>
        <v>0</v>
      </c>
    </row>
    <row r="13" spans="1:14" ht="13.5" thickBot="1" x14ac:dyDescent="0.25">
      <c r="A13" s="127" t="s">
        <v>178</v>
      </c>
      <c r="B13" s="129"/>
      <c r="C13" s="325">
        <f>SUM(C9:C12)</f>
        <v>15324</v>
      </c>
      <c r="D13" s="445">
        <f t="shared" si="1"/>
        <v>-55</v>
      </c>
      <c r="E13" s="325">
        <f t="shared" ref="E13:N13" si="5">SUM(E9:E12)</f>
        <v>15269</v>
      </c>
      <c r="F13" s="325">
        <f t="shared" si="5"/>
        <v>446</v>
      </c>
      <c r="G13" s="445">
        <f t="shared" si="0"/>
        <v>0</v>
      </c>
      <c r="H13" s="325">
        <f t="shared" si="5"/>
        <v>446</v>
      </c>
      <c r="I13" s="325">
        <f t="shared" si="5"/>
        <v>0</v>
      </c>
      <c r="J13" s="325">
        <f t="shared" si="5"/>
        <v>0</v>
      </c>
      <c r="K13" s="325">
        <f t="shared" si="5"/>
        <v>0</v>
      </c>
      <c r="L13" s="325">
        <f t="shared" si="5"/>
        <v>15770</v>
      </c>
      <c r="M13" s="325">
        <f t="shared" si="5"/>
        <v>-55</v>
      </c>
      <c r="N13" s="325">
        <f t="shared" si="5"/>
        <v>15715</v>
      </c>
    </row>
    <row r="14" spans="1:14" ht="13.5" thickBot="1" x14ac:dyDescent="0.25">
      <c r="A14" s="189"/>
      <c r="B14" s="188"/>
      <c r="C14" s="400"/>
      <c r="D14" s="445">
        <f t="shared" si="1"/>
        <v>0</v>
      </c>
      <c r="E14" s="401"/>
      <c r="F14" s="400"/>
      <c r="G14" s="445">
        <f t="shared" si="0"/>
        <v>0</v>
      </c>
      <c r="H14" s="401"/>
      <c r="I14" s="452"/>
      <c r="J14" s="452"/>
      <c r="K14" s="400"/>
      <c r="L14" s="400"/>
      <c r="M14" s="401"/>
      <c r="N14" s="432"/>
    </row>
    <row r="15" spans="1:14" ht="13.5" thickBot="1" x14ac:dyDescent="0.25">
      <c r="A15" s="127" t="s">
        <v>269</v>
      </c>
      <c r="B15" s="392"/>
      <c r="C15" s="325"/>
      <c r="D15" s="445">
        <f t="shared" si="1"/>
        <v>0</v>
      </c>
      <c r="E15" s="453"/>
      <c r="F15" s="325"/>
      <c r="G15" s="445">
        <f t="shared" si="0"/>
        <v>0</v>
      </c>
      <c r="H15" s="453"/>
      <c r="I15" s="454"/>
      <c r="J15" s="454"/>
      <c r="K15" s="325"/>
      <c r="L15" s="325"/>
      <c r="M15" s="453"/>
      <c r="N15" s="369"/>
    </row>
    <row r="16" spans="1:14" ht="13.5" thickBot="1" x14ac:dyDescent="0.25">
      <c r="A16" s="347" t="s">
        <v>179</v>
      </c>
      <c r="B16" s="190"/>
      <c r="C16" s="322"/>
      <c r="D16" s="445">
        <f t="shared" si="1"/>
        <v>0</v>
      </c>
      <c r="E16" s="402"/>
      <c r="F16" s="322">
        <v>165</v>
      </c>
      <c r="G16" s="445">
        <f t="shared" si="0"/>
        <v>-124</v>
      </c>
      <c r="H16" s="402">
        <v>41</v>
      </c>
      <c r="I16" s="455"/>
      <c r="J16" s="455"/>
      <c r="K16" s="322"/>
      <c r="L16" s="445">
        <f t="shared" ref="L16:L18" si="6">SUM(C16,F16,I16)</f>
        <v>165</v>
      </c>
      <c r="M16" s="446">
        <f t="shared" ref="M16:M18" si="7">SUM(D16,G16,J16)</f>
        <v>-124</v>
      </c>
      <c r="N16" s="431">
        <f t="shared" ref="N16:N18" si="8">SUM(E16,H16,K16)</f>
        <v>41</v>
      </c>
    </row>
    <row r="17" spans="1:14" ht="13.5" thickBot="1" x14ac:dyDescent="0.25">
      <c r="A17" s="184" t="s">
        <v>180</v>
      </c>
      <c r="B17" s="185"/>
      <c r="C17" s="320">
        <v>15324</v>
      </c>
      <c r="D17" s="445">
        <f t="shared" si="1"/>
        <v>69</v>
      </c>
      <c r="E17" s="398">
        <v>15393</v>
      </c>
      <c r="F17" s="320">
        <v>247</v>
      </c>
      <c r="G17" s="445">
        <f t="shared" si="0"/>
        <v>0</v>
      </c>
      <c r="H17" s="398">
        <v>247</v>
      </c>
      <c r="I17" s="448"/>
      <c r="J17" s="448"/>
      <c r="K17" s="320"/>
      <c r="L17" s="445">
        <f t="shared" si="6"/>
        <v>15571</v>
      </c>
      <c r="M17" s="446">
        <f t="shared" si="7"/>
        <v>69</v>
      </c>
      <c r="N17" s="431">
        <f t="shared" si="8"/>
        <v>15640</v>
      </c>
    </row>
    <row r="18" spans="1:14" ht="13.5" thickBot="1" x14ac:dyDescent="0.25">
      <c r="A18" s="186" t="s">
        <v>221</v>
      </c>
      <c r="B18" s="187"/>
      <c r="C18" s="321"/>
      <c r="D18" s="445">
        <f t="shared" si="1"/>
        <v>0</v>
      </c>
      <c r="E18" s="404"/>
      <c r="F18" s="321">
        <v>34</v>
      </c>
      <c r="G18" s="445">
        <f t="shared" si="0"/>
        <v>0</v>
      </c>
      <c r="H18" s="404">
        <v>34</v>
      </c>
      <c r="I18" s="449"/>
      <c r="J18" s="449"/>
      <c r="K18" s="321"/>
      <c r="L18" s="445">
        <f t="shared" si="6"/>
        <v>34</v>
      </c>
      <c r="M18" s="446">
        <f t="shared" si="7"/>
        <v>0</v>
      </c>
      <c r="N18" s="431">
        <f t="shared" si="8"/>
        <v>34</v>
      </c>
    </row>
    <row r="19" spans="1:14" ht="13.5" thickBot="1" x14ac:dyDescent="0.25">
      <c r="A19" s="127" t="s">
        <v>181</v>
      </c>
      <c r="B19" s="129"/>
      <c r="C19" s="325">
        <f>SUM(C16:C18)</f>
        <v>15324</v>
      </c>
      <c r="D19" s="445">
        <f t="shared" si="1"/>
        <v>69</v>
      </c>
      <c r="E19" s="325">
        <f t="shared" ref="E19:N19" si="9">SUM(E16:E18)</f>
        <v>15393</v>
      </c>
      <c r="F19" s="325">
        <f t="shared" si="9"/>
        <v>446</v>
      </c>
      <c r="G19" s="445">
        <f t="shared" si="0"/>
        <v>-124</v>
      </c>
      <c r="H19" s="325">
        <f t="shared" si="9"/>
        <v>322</v>
      </c>
      <c r="I19" s="325">
        <f t="shared" si="9"/>
        <v>0</v>
      </c>
      <c r="J19" s="325">
        <f t="shared" si="9"/>
        <v>0</v>
      </c>
      <c r="K19" s="325">
        <f t="shared" si="9"/>
        <v>0</v>
      </c>
      <c r="L19" s="325">
        <f t="shared" si="9"/>
        <v>15770</v>
      </c>
      <c r="M19" s="325">
        <f t="shared" si="9"/>
        <v>-55</v>
      </c>
      <c r="N19" s="325">
        <f t="shared" si="9"/>
        <v>15715</v>
      </c>
    </row>
    <row r="20" spans="1:14" x14ac:dyDescent="0.2">
      <c r="A20" s="192"/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</row>
  </sheetData>
  <mergeCells count="4">
    <mergeCell ref="C7:E7"/>
    <mergeCell ref="F7:H7"/>
    <mergeCell ref="I7:K7"/>
    <mergeCell ref="L7:M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15"/>
  <sheetViews>
    <sheetView workbookViewId="0">
      <selection activeCell="L20" sqref="L20"/>
    </sheetView>
  </sheetViews>
  <sheetFormatPr defaultRowHeight="12.75" x14ac:dyDescent="0.2"/>
  <cols>
    <col min="4" max="4" width="6.140625" customWidth="1"/>
    <col min="5" max="5" width="8.7109375" customWidth="1"/>
    <col min="7" max="7" width="7.5703125" customWidth="1"/>
    <col min="8" max="8" width="6.5703125" customWidth="1"/>
    <col min="12" max="12" width="10.42578125" customWidth="1"/>
    <col min="14" max="14" width="9.5703125" customWidth="1"/>
  </cols>
  <sheetData>
    <row r="1" spans="1:14" x14ac:dyDescent="0.2">
      <c r="D1" s="12" t="s">
        <v>161</v>
      </c>
      <c r="L1" s="14" t="s">
        <v>182</v>
      </c>
    </row>
    <row r="3" spans="1:14" x14ac:dyDescent="0.2">
      <c r="C3" s="12" t="s">
        <v>338</v>
      </c>
      <c r="D3" s="12"/>
      <c r="E3" s="12"/>
      <c r="F3" s="12"/>
    </row>
    <row r="4" spans="1:14" x14ac:dyDescent="0.2">
      <c r="C4" s="12"/>
      <c r="D4" s="12" t="s">
        <v>183</v>
      </c>
      <c r="E4" s="12"/>
      <c r="F4" s="12"/>
    </row>
    <row r="6" spans="1:14" ht="13.5" thickBot="1" x14ac:dyDescent="0.25"/>
    <row r="7" spans="1:14" ht="13.5" thickBot="1" x14ac:dyDescent="0.25">
      <c r="A7" s="193"/>
      <c r="B7" s="75"/>
      <c r="C7" s="28"/>
      <c r="D7" s="28" t="s">
        <v>15</v>
      </c>
      <c r="E7" s="75"/>
      <c r="F7" s="75"/>
      <c r="G7" s="162"/>
      <c r="H7" s="193"/>
      <c r="I7" s="75"/>
      <c r="J7" s="75"/>
      <c r="K7" s="28" t="s">
        <v>16</v>
      </c>
      <c r="L7" s="75"/>
      <c r="M7" s="75"/>
      <c r="N7" s="162"/>
    </row>
    <row r="8" spans="1:14" ht="13.5" thickBot="1" x14ac:dyDescent="0.25">
      <c r="A8" s="193"/>
      <c r="B8" s="28" t="s">
        <v>0</v>
      </c>
      <c r="C8" s="75"/>
      <c r="D8" s="162"/>
      <c r="E8" s="157" t="s">
        <v>196</v>
      </c>
      <c r="F8" s="157" t="s">
        <v>197</v>
      </c>
      <c r="G8" s="29" t="s">
        <v>197</v>
      </c>
      <c r="H8" s="193"/>
      <c r="I8" s="28" t="s">
        <v>0</v>
      </c>
      <c r="J8" s="75"/>
      <c r="K8" s="162"/>
      <c r="L8" s="157" t="s">
        <v>196</v>
      </c>
      <c r="M8" s="157" t="s">
        <v>197</v>
      </c>
      <c r="N8" s="29" t="s">
        <v>197</v>
      </c>
    </row>
    <row r="9" spans="1:14" ht="13.5" thickBot="1" x14ac:dyDescent="0.25">
      <c r="A9" s="174" t="s">
        <v>68</v>
      </c>
      <c r="B9" s="175"/>
      <c r="C9" s="175"/>
      <c r="D9" s="155"/>
      <c r="E9" s="456">
        <v>165</v>
      </c>
      <c r="F9" s="158">
        <f>SUM(G9-E9)</f>
        <v>-124</v>
      </c>
      <c r="G9" s="155">
        <v>41</v>
      </c>
      <c r="H9" s="194"/>
      <c r="I9" s="175" t="s">
        <v>6</v>
      </c>
      <c r="J9" s="154"/>
      <c r="K9" s="155"/>
      <c r="L9" s="166">
        <v>9773</v>
      </c>
      <c r="M9" s="158">
        <f t="shared" ref="M9:M15" si="0">SUM(N9-L9)</f>
        <v>70</v>
      </c>
      <c r="N9" s="176">
        <v>9843</v>
      </c>
    </row>
    <row r="10" spans="1:14" ht="13.5" thickBot="1" x14ac:dyDescent="0.25">
      <c r="A10" s="195" t="s">
        <v>184</v>
      </c>
      <c r="B10" s="196"/>
      <c r="C10" s="196"/>
      <c r="D10" s="163"/>
      <c r="E10" s="457">
        <v>15571</v>
      </c>
      <c r="F10" s="158">
        <f t="shared" ref="F10:F15" si="1">SUM(G10-E10)</f>
        <v>69</v>
      </c>
      <c r="G10" s="163">
        <v>15640</v>
      </c>
      <c r="H10" s="198"/>
      <c r="I10" s="197" t="s">
        <v>185</v>
      </c>
      <c r="J10" s="196"/>
      <c r="K10" s="163"/>
      <c r="L10" s="393">
        <v>2198</v>
      </c>
      <c r="M10" s="158">
        <f t="shared" si="0"/>
        <v>25</v>
      </c>
      <c r="N10" s="199">
        <v>2223</v>
      </c>
    </row>
    <row r="11" spans="1:14" ht="13.5" thickBot="1" x14ac:dyDescent="0.25">
      <c r="A11" s="24" t="s">
        <v>56</v>
      </c>
      <c r="B11" s="23"/>
      <c r="C11" s="23"/>
      <c r="D11" s="156"/>
      <c r="E11" s="203">
        <v>34</v>
      </c>
      <c r="F11" s="158">
        <f t="shared" si="1"/>
        <v>0</v>
      </c>
      <c r="G11" s="156">
        <v>34</v>
      </c>
      <c r="H11" s="22"/>
      <c r="I11" s="25" t="s">
        <v>9</v>
      </c>
      <c r="J11" s="23"/>
      <c r="K11" s="156"/>
      <c r="L11" s="11">
        <v>3799</v>
      </c>
      <c r="M11" s="158">
        <f t="shared" si="0"/>
        <v>-150</v>
      </c>
      <c r="N11" s="200">
        <v>3649</v>
      </c>
    </row>
    <row r="12" spans="1:14" ht="13.5" thickBot="1" x14ac:dyDescent="0.25">
      <c r="A12" s="201"/>
      <c r="B12" s="5"/>
      <c r="C12" s="5"/>
      <c r="D12" s="151"/>
      <c r="E12" s="143"/>
      <c r="F12" s="158">
        <f t="shared" si="1"/>
        <v>0</v>
      </c>
      <c r="G12" s="151"/>
      <c r="H12" s="160"/>
      <c r="I12" s="10"/>
      <c r="J12" s="5"/>
      <c r="K12" s="151"/>
      <c r="L12" s="143"/>
      <c r="M12" s="158">
        <f t="shared" si="0"/>
        <v>0</v>
      </c>
      <c r="N12" s="202"/>
    </row>
    <row r="13" spans="1:14" ht="13.5" thickBot="1" x14ac:dyDescent="0.25">
      <c r="A13" s="27" t="s">
        <v>186</v>
      </c>
      <c r="B13" s="28"/>
      <c r="C13" s="75"/>
      <c r="D13" s="162"/>
      <c r="E13" s="157">
        <f>SUM(E9:E12)</f>
        <v>15770</v>
      </c>
      <c r="F13" s="158">
        <f t="shared" si="1"/>
        <v>-55</v>
      </c>
      <c r="G13" s="157">
        <f>SUM(G9:G12)</f>
        <v>15715</v>
      </c>
      <c r="H13" s="193"/>
      <c r="I13" s="28" t="s">
        <v>187</v>
      </c>
      <c r="J13" s="75"/>
      <c r="K13" s="162"/>
      <c r="L13" s="157">
        <f t="shared" ref="L13:N13" si="2">SUM(L9:L12)</f>
        <v>15770</v>
      </c>
      <c r="M13" s="158">
        <f t="shared" si="0"/>
        <v>-55</v>
      </c>
      <c r="N13" s="157">
        <f t="shared" si="2"/>
        <v>15715</v>
      </c>
    </row>
    <row r="14" spans="1:14" ht="13.5" thickBot="1" x14ac:dyDescent="0.25">
      <c r="A14" s="152" t="s">
        <v>269</v>
      </c>
      <c r="B14" s="153"/>
      <c r="C14" s="153"/>
      <c r="D14" s="161"/>
      <c r="E14" s="79">
        <v>0</v>
      </c>
      <c r="F14" s="158">
        <f t="shared" si="1"/>
        <v>0</v>
      </c>
      <c r="G14" s="161">
        <v>0</v>
      </c>
      <c r="H14" s="160"/>
      <c r="I14" s="270" t="s">
        <v>268</v>
      </c>
      <c r="J14" s="5"/>
      <c r="K14" s="151"/>
      <c r="L14" s="143">
        <v>0</v>
      </c>
      <c r="M14" s="158">
        <f t="shared" si="0"/>
        <v>0</v>
      </c>
      <c r="N14" s="202">
        <v>0</v>
      </c>
    </row>
    <row r="15" spans="1:14" ht="13.5" thickBot="1" x14ac:dyDescent="0.25">
      <c r="A15" s="152" t="s">
        <v>181</v>
      </c>
      <c r="B15" s="153"/>
      <c r="C15" s="153"/>
      <c r="D15" s="161"/>
      <c r="E15" s="79">
        <f>SUM(E13:E14)</f>
        <v>15770</v>
      </c>
      <c r="F15" s="158">
        <f t="shared" si="1"/>
        <v>-55</v>
      </c>
      <c r="G15" s="79">
        <f t="shared" ref="G15" si="3">SUM(G13:G14)</f>
        <v>15715</v>
      </c>
      <c r="H15" s="193"/>
      <c r="I15" s="28" t="s">
        <v>178</v>
      </c>
      <c r="J15" s="75"/>
      <c r="K15" s="162"/>
      <c r="L15" s="79">
        <f t="shared" ref="L15:N15" si="4">SUM(L13:L14)</f>
        <v>15770</v>
      </c>
      <c r="M15" s="158">
        <f t="shared" si="0"/>
        <v>-55</v>
      </c>
      <c r="N15" s="79">
        <f t="shared" si="4"/>
        <v>15715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1"/>
  <sheetViews>
    <sheetView workbookViewId="0">
      <selection activeCell="O13" sqref="O13"/>
    </sheetView>
  </sheetViews>
  <sheetFormatPr defaultRowHeight="12.75" x14ac:dyDescent="0.2"/>
  <cols>
    <col min="4" max="4" width="12.85546875" customWidth="1"/>
  </cols>
  <sheetData>
    <row r="1" spans="1:9" x14ac:dyDescent="0.2">
      <c r="A1" s="215"/>
      <c r="B1" s="215"/>
      <c r="C1" s="215"/>
      <c r="D1" s="215"/>
      <c r="E1" s="215"/>
      <c r="F1" s="215"/>
      <c r="G1" s="215"/>
      <c r="H1" s="215"/>
      <c r="I1" s="215"/>
    </row>
    <row r="2" spans="1:9" x14ac:dyDescent="0.2">
      <c r="A2" s="215"/>
      <c r="B2" s="215"/>
      <c r="C2" s="236" t="s">
        <v>339</v>
      </c>
      <c r="D2" s="215"/>
      <c r="E2" s="215"/>
      <c r="F2" s="215"/>
      <c r="G2" s="215"/>
      <c r="H2" s="215"/>
      <c r="I2" s="215"/>
    </row>
    <row r="3" spans="1:9" x14ac:dyDescent="0.2">
      <c r="A3" s="215"/>
      <c r="B3" s="215"/>
      <c r="C3" s="215"/>
      <c r="D3" s="215"/>
      <c r="E3" s="215"/>
      <c r="F3" s="215"/>
      <c r="G3" s="215"/>
      <c r="H3" s="215"/>
      <c r="I3" s="215"/>
    </row>
    <row r="4" spans="1:9" x14ac:dyDescent="0.2">
      <c r="A4" s="215"/>
      <c r="B4" s="215"/>
      <c r="C4" s="215"/>
      <c r="D4" s="215"/>
      <c r="E4" s="215"/>
      <c r="F4" s="215"/>
      <c r="G4" s="215"/>
      <c r="H4" s="215"/>
      <c r="I4" s="215"/>
    </row>
    <row r="5" spans="1:9" x14ac:dyDescent="0.2">
      <c r="A5" s="215"/>
      <c r="B5" s="236" t="s">
        <v>340</v>
      </c>
      <c r="C5" s="215"/>
      <c r="D5" s="215"/>
      <c r="E5" s="215"/>
      <c r="F5" s="215"/>
      <c r="G5" s="215"/>
      <c r="H5" s="215"/>
      <c r="I5" s="215"/>
    </row>
    <row r="6" spans="1:9" x14ac:dyDescent="0.2">
      <c r="A6" s="215"/>
      <c r="B6" s="215"/>
      <c r="C6" s="215"/>
      <c r="D6" s="215"/>
      <c r="E6" s="215"/>
      <c r="F6" s="215"/>
      <c r="G6" s="215"/>
      <c r="H6" s="215"/>
      <c r="I6" s="215"/>
    </row>
    <row r="7" spans="1:9" x14ac:dyDescent="0.2">
      <c r="A7" s="605"/>
      <c r="B7" s="605"/>
      <c r="C7" s="605"/>
      <c r="D7" s="605"/>
      <c r="E7" s="605"/>
      <c r="F7" s="605"/>
      <c r="G7" s="605"/>
      <c r="H7" s="605"/>
      <c r="I7" s="605"/>
    </row>
    <row r="8" spans="1:9" x14ac:dyDescent="0.2">
      <c r="A8" s="216"/>
      <c r="B8" s="216"/>
      <c r="C8" s="216"/>
      <c r="D8" s="216"/>
      <c r="E8" s="216"/>
      <c r="F8" s="216"/>
      <c r="G8" s="216"/>
      <c r="H8" s="216"/>
      <c r="I8" s="216"/>
    </row>
    <row r="9" spans="1:9" x14ac:dyDescent="0.2">
      <c r="A9" s="216"/>
      <c r="B9" s="216"/>
      <c r="C9" s="216"/>
      <c r="D9" s="216"/>
      <c r="E9" s="216"/>
      <c r="F9" s="216"/>
      <c r="G9" s="216"/>
      <c r="H9" s="216"/>
      <c r="I9" s="216"/>
    </row>
    <row r="10" spans="1:9" ht="13.5" thickBot="1" x14ac:dyDescent="0.25">
      <c r="A10" s="215"/>
      <c r="B10" s="215"/>
      <c r="C10" s="215"/>
      <c r="D10" s="215"/>
      <c r="E10" s="215"/>
      <c r="F10" s="215"/>
      <c r="G10" s="215" t="s">
        <v>162</v>
      </c>
      <c r="H10" s="215"/>
      <c r="I10" s="215"/>
    </row>
    <row r="11" spans="1:9" ht="13.5" thickBot="1" x14ac:dyDescent="0.25">
      <c r="A11" s="606" t="s">
        <v>0</v>
      </c>
      <c r="B11" s="607"/>
      <c r="C11" s="607"/>
      <c r="D11" s="607"/>
      <c r="E11" s="217" t="s">
        <v>196</v>
      </c>
      <c r="F11" s="217" t="s">
        <v>197</v>
      </c>
      <c r="G11" s="218" t="s">
        <v>197</v>
      </c>
      <c r="H11" s="219"/>
      <c r="I11" s="220"/>
    </row>
    <row r="12" spans="1:9" x14ac:dyDescent="0.2">
      <c r="A12" s="608" t="s">
        <v>199</v>
      </c>
      <c r="B12" s="609"/>
      <c r="C12" s="609"/>
      <c r="D12" s="609"/>
      <c r="E12" s="221">
        <v>10227</v>
      </c>
      <c r="F12" s="221">
        <f>SUM(G12-E12)</f>
        <v>2165</v>
      </c>
      <c r="G12" s="221">
        <v>12392</v>
      </c>
      <c r="H12" s="222"/>
      <c r="I12" s="223"/>
    </row>
    <row r="13" spans="1:9" x14ac:dyDescent="0.2">
      <c r="A13" s="610" t="s">
        <v>317</v>
      </c>
      <c r="B13" s="611"/>
      <c r="C13" s="611"/>
      <c r="D13" s="611"/>
      <c r="E13" s="224"/>
      <c r="F13" s="221">
        <f t="shared" ref="F13:F29" si="0">SUM(G13-E13)</f>
        <v>0</v>
      </c>
      <c r="G13" s="224"/>
      <c r="H13" s="225"/>
      <c r="I13" s="223"/>
    </row>
    <row r="14" spans="1:9" x14ac:dyDescent="0.2">
      <c r="A14" s="226" t="s">
        <v>318</v>
      </c>
      <c r="B14" s="227"/>
      <c r="C14" s="227"/>
      <c r="D14" s="227"/>
      <c r="E14" s="224"/>
      <c r="F14" s="221">
        <f t="shared" si="0"/>
        <v>0</v>
      </c>
      <c r="G14" s="224"/>
      <c r="H14" s="225"/>
      <c r="I14" s="223"/>
    </row>
    <row r="15" spans="1:9" x14ac:dyDescent="0.2">
      <c r="A15" s="226"/>
      <c r="B15" s="227"/>
      <c r="C15" s="227"/>
      <c r="D15" s="227"/>
      <c r="E15" s="224"/>
      <c r="F15" s="221">
        <f t="shared" si="0"/>
        <v>0</v>
      </c>
      <c r="G15" s="224"/>
      <c r="H15" s="225"/>
      <c r="I15" s="223"/>
    </row>
    <row r="16" spans="1:9" x14ac:dyDescent="0.2">
      <c r="A16" s="226"/>
      <c r="B16" s="227"/>
      <c r="C16" s="227"/>
      <c r="D16" s="227"/>
      <c r="E16" s="224"/>
      <c r="F16" s="221">
        <f t="shared" si="0"/>
        <v>0</v>
      </c>
      <c r="G16" s="224"/>
      <c r="H16" s="225"/>
      <c r="I16" s="223"/>
    </row>
    <row r="17" spans="1:9" x14ac:dyDescent="0.2">
      <c r="A17" s="612"/>
      <c r="B17" s="613"/>
      <c r="C17" s="613"/>
      <c r="D17" s="614"/>
      <c r="E17" s="224"/>
      <c r="F17" s="221">
        <f t="shared" si="0"/>
        <v>0</v>
      </c>
      <c r="G17" s="224"/>
      <c r="H17" s="225"/>
      <c r="I17" s="223"/>
    </row>
    <row r="18" spans="1:9" x14ac:dyDescent="0.2">
      <c r="A18" s="602" t="s">
        <v>200</v>
      </c>
      <c r="B18" s="603"/>
      <c r="C18" s="603"/>
      <c r="D18" s="604"/>
      <c r="E18" s="228">
        <v>2269</v>
      </c>
      <c r="F18" s="221">
        <f t="shared" si="0"/>
        <v>1111</v>
      </c>
      <c r="G18" s="228">
        <v>3380</v>
      </c>
      <c r="H18" s="225"/>
      <c r="I18" s="223"/>
    </row>
    <row r="19" spans="1:9" x14ac:dyDescent="0.2">
      <c r="A19" s="610" t="s">
        <v>270</v>
      </c>
      <c r="B19" s="611"/>
      <c r="C19" s="611"/>
      <c r="D19" s="611"/>
      <c r="E19" s="229"/>
      <c r="F19" s="221">
        <f t="shared" si="0"/>
        <v>0</v>
      </c>
      <c r="G19" s="229"/>
      <c r="H19" s="230"/>
      <c r="I19" s="231"/>
    </row>
    <row r="20" spans="1:9" x14ac:dyDescent="0.2">
      <c r="A20" s="612" t="s">
        <v>319</v>
      </c>
      <c r="B20" s="613"/>
      <c r="C20" s="613"/>
      <c r="D20" s="613"/>
      <c r="E20" s="224"/>
      <c r="F20" s="221">
        <f t="shared" si="0"/>
        <v>0</v>
      </c>
      <c r="G20" s="224"/>
      <c r="H20" s="225"/>
      <c r="I20" s="223"/>
    </row>
    <row r="21" spans="1:9" x14ac:dyDescent="0.2">
      <c r="A21" s="610"/>
      <c r="B21" s="611"/>
      <c r="C21" s="611"/>
      <c r="D21" s="611"/>
      <c r="E21" s="224"/>
      <c r="F21" s="221">
        <f t="shared" si="0"/>
        <v>0</v>
      </c>
      <c r="G21" s="224"/>
      <c r="H21" s="225"/>
      <c r="I21" s="223"/>
    </row>
    <row r="22" spans="1:9" x14ac:dyDescent="0.2">
      <c r="A22" s="610"/>
      <c r="B22" s="611"/>
      <c r="C22" s="611"/>
      <c r="D22" s="611"/>
      <c r="E22" s="224"/>
      <c r="F22" s="221">
        <f t="shared" si="0"/>
        <v>0</v>
      </c>
      <c r="G22" s="224"/>
      <c r="H22" s="225"/>
      <c r="I22" s="223"/>
    </row>
    <row r="23" spans="1:9" x14ac:dyDescent="0.2">
      <c r="A23" s="232"/>
      <c r="B23" s="227"/>
      <c r="C23" s="227"/>
      <c r="D23" s="227"/>
      <c r="E23" s="224"/>
      <c r="F23" s="221">
        <f t="shared" si="0"/>
        <v>0</v>
      </c>
      <c r="G23" s="224"/>
      <c r="H23" s="225"/>
      <c r="I23" s="223"/>
    </row>
    <row r="24" spans="1:9" x14ac:dyDescent="0.2">
      <c r="A24" s="232"/>
      <c r="B24" s="233"/>
      <c r="C24" s="233"/>
      <c r="D24" s="233"/>
      <c r="E24" s="229"/>
      <c r="F24" s="221">
        <f t="shared" si="0"/>
        <v>0</v>
      </c>
      <c r="G24" s="229"/>
      <c r="H24" s="225"/>
      <c r="I24" s="223"/>
    </row>
    <row r="25" spans="1:9" x14ac:dyDescent="0.2">
      <c r="A25" s="610"/>
      <c r="B25" s="611"/>
      <c r="C25" s="611"/>
      <c r="D25" s="611"/>
      <c r="E25" s="224"/>
      <c r="F25" s="221">
        <f t="shared" si="0"/>
        <v>0</v>
      </c>
      <c r="G25" s="224"/>
      <c r="H25" s="225"/>
      <c r="I25" s="223"/>
    </row>
    <row r="26" spans="1:9" x14ac:dyDescent="0.2">
      <c r="A26" s="615"/>
      <c r="B26" s="616"/>
      <c r="C26" s="616"/>
      <c r="D26" s="616"/>
      <c r="E26" s="224"/>
      <c r="F26" s="221">
        <f t="shared" si="0"/>
        <v>0</v>
      </c>
      <c r="G26" s="224"/>
      <c r="H26" s="225"/>
      <c r="I26" s="223"/>
    </row>
    <row r="27" spans="1:9" x14ac:dyDescent="0.2">
      <c r="A27" s="602"/>
      <c r="B27" s="603"/>
      <c r="C27" s="603"/>
      <c r="D27" s="603"/>
      <c r="E27" s="228"/>
      <c r="F27" s="221">
        <f t="shared" si="0"/>
        <v>0</v>
      </c>
      <c r="G27" s="228"/>
      <c r="H27" s="230"/>
      <c r="I27" s="231"/>
    </row>
    <row r="28" spans="1:9" x14ac:dyDescent="0.2">
      <c r="A28" s="615"/>
      <c r="B28" s="616"/>
      <c r="C28" s="616"/>
      <c r="D28" s="616"/>
      <c r="E28" s="224"/>
      <c r="F28" s="221">
        <f t="shared" si="0"/>
        <v>0</v>
      </c>
      <c r="G28" s="224"/>
      <c r="H28" s="225"/>
      <c r="I28" s="223"/>
    </row>
    <row r="29" spans="1:9" ht="13.5" thickBot="1" x14ac:dyDescent="0.25">
      <c r="A29" s="617" t="s">
        <v>8</v>
      </c>
      <c r="B29" s="618"/>
      <c r="C29" s="618"/>
      <c r="D29" s="618"/>
      <c r="E29" s="234">
        <f>SUM(E12,E18)</f>
        <v>12496</v>
      </c>
      <c r="F29" s="221">
        <f t="shared" si="0"/>
        <v>3276</v>
      </c>
      <c r="G29" s="234">
        <f>SUM(G12,G18)</f>
        <v>15772</v>
      </c>
      <c r="H29" s="235"/>
      <c r="I29" s="231"/>
    </row>
    <row r="30" spans="1:9" x14ac:dyDescent="0.2">
      <c r="A30" s="223"/>
      <c r="B30" s="223"/>
      <c r="C30" s="223"/>
      <c r="D30" s="223"/>
      <c r="E30" s="223"/>
      <c r="F30" s="223"/>
      <c r="G30" s="223"/>
      <c r="H30" s="223"/>
      <c r="I30" s="223"/>
    </row>
    <row r="31" spans="1:9" x14ac:dyDescent="0.2">
      <c r="A31" s="223"/>
      <c r="B31" s="223"/>
      <c r="C31" s="223"/>
      <c r="D31" s="223"/>
      <c r="E31" s="223"/>
      <c r="F31" s="223"/>
      <c r="G31" s="223"/>
      <c r="H31" s="223"/>
      <c r="I31" s="223"/>
    </row>
  </sheetData>
  <mergeCells count="15">
    <mergeCell ref="A27:D27"/>
    <mergeCell ref="A28:D28"/>
    <mergeCell ref="A29:D29"/>
    <mergeCell ref="A19:D19"/>
    <mergeCell ref="A20:D20"/>
    <mergeCell ref="A21:D21"/>
    <mergeCell ref="A22:D22"/>
    <mergeCell ref="A25:D25"/>
    <mergeCell ref="A26:D26"/>
    <mergeCell ref="A18:D18"/>
    <mergeCell ref="A7:I7"/>
    <mergeCell ref="A11:D11"/>
    <mergeCell ref="A12:D12"/>
    <mergeCell ref="A13:D13"/>
    <mergeCell ref="A17:D17"/>
  </mergeCells>
  <phoneticPr fontId="0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6"/>
  <sheetViews>
    <sheetView workbookViewId="0">
      <selection activeCell="J33" sqref="J33"/>
    </sheetView>
  </sheetViews>
  <sheetFormatPr defaultRowHeight="12.75" x14ac:dyDescent="0.2"/>
  <cols>
    <col min="15" max="15" width="11.28515625" customWidth="1"/>
  </cols>
  <sheetData>
    <row r="1" spans="1:15" ht="15.75" x14ac:dyDescent="0.25">
      <c r="A1" s="509" t="s">
        <v>365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</row>
    <row r="2" spans="1:15" ht="15.75" x14ac:dyDescent="0.25">
      <c r="A2" s="509" t="s">
        <v>370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</row>
    <row r="3" spans="1:15" ht="15" x14ac:dyDescent="0.2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x14ac:dyDescent="0.25">
      <c r="A5" s="621" t="s">
        <v>34</v>
      </c>
      <c r="B5" s="622"/>
      <c r="C5" s="472" t="s">
        <v>341</v>
      </c>
      <c r="D5" s="472" t="s">
        <v>342</v>
      </c>
      <c r="E5" s="472" t="s">
        <v>343</v>
      </c>
      <c r="F5" s="472" t="s">
        <v>344</v>
      </c>
      <c r="G5" s="472" t="s">
        <v>345</v>
      </c>
      <c r="H5" s="472" t="s">
        <v>346</v>
      </c>
      <c r="I5" s="472" t="s">
        <v>347</v>
      </c>
      <c r="J5" s="472" t="s">
        <v>348</v>
      </c>
      <c r="K5" s="472" t="s">
        <v>349</v>
      </c>
      <c r="L5" s="472" t="s">
        <v>350</v>
      </c>
      <c r="M5" s="472" t="s">
        <v>351</v>
      </c>
      <c r="N5" s="472" t="s">
        <v>352</v>
      </c>
      <c r="O5" s="472" t="s">
        <v>8</v>
      </c>
    </row>
    <row r="6" spans="1:15" x14ac:dyDescent="0.2">
      <c r="A6" s="473" t="s">
        <v>353</v>
      </c>
      <c r="B6" s="474"/>
      <c r="C6" s="475">
        <v>2034</v>
      </c>
      <c r="D6" s="475">
        <v>2034</v>
      </c>
      <c r="E6" s="475">
        <v>2034</v>
      </c>
      <c r="F6" s="475">
        <v>2034</v>
      </c>
      <c r="G6" s="475">
        <v>2034</v>
      </c>
      <c r="H6" s="475">
        <v>2034</v>
      </c>
      <c r="I6" s="475">
        <v>2034</v>
      </c>
      <c r="J6" s="475">
        <v>2034</v>
      </c>
      <c r="K6" s="475">
        <v>2034</v>
      </c>
      <c r="L6" s="475">
        <v>2034</v>
      </c>
      <c r="M6" s="475">
        <v>2057</v>
      </c>
      <c r="N6" s="475">
        <v>2000</v>
      </c>
      <c r="O6" s="476">
        <f>SUM(C6:N6)</f>
        <v>24397</v>
      </c>
    </row>
    <row r="7" spans="1:15" x14ac:dyDescent="0.2">
      <c r="A7" s="473" t="s">
        <v>69</v>
      </c>
      <c r="B7" s="474"/>
      <c r="C7" s="475">
        <v>0</v>
      </c>
      <c r="D7" s="475">
        <v>0</v>
      </c>
      <c r="E7" s="475">
        <v>10216</v>
      </c>
      <c r="F7" s="475">
        <v>0</v>
      </c>
      <c r="G7" s="475">
        <v>0</v>
      </c>
      <c r="H7" s="475">
        <v>0</v>
      </c>
      <c r="I7" s="475">
        <v>0</v>
      </c>
      <c r="J7" s="475">
        <v>0</v>
      </c>
      <c r="K7" s="475">
        <v>9750</v>
      </c>
      <c r="L7" s="475">
        <v>0</v>
      </c>
      <c r="M7" s="475">
        <v>0</v>
      </c>
      <c r="N7" s="475">
        <v>0</v>
      </c>
      <c r="O7" s="476">
        <f>SUM(C7:N7)</f>
        <v>19966</v>
      </c>
    </row>
    <row r="8" spans="1:15" x14ac:dyDescent="0.2">
      <c r="A8" s="619" t="s">
        <v>354</v>
      </c>
      <c r="B8" s="620"/>
      <c r="C8" s="476">
        <v>530</v>
      </c>
      <c r="D8" s="476">
        <v>530</v>
      </c>
      <c r="E8" s="476">
        <v>530</v>
      </c>
      <c r="F8" s="476">
        <v>530</v>
      </c>
      <c r="G8" s="476">
        <v>530</v>
      </c>
      <c r="H8" s="476">
        <v>530</v>
      </c>
      <c r="I8" s="476">
        <v>530</v>
      </c>
      <c r="J8" s="476">
        <v>530</v>
      </c>
      <c r="K8" s="476">
        <v>530</v>
      </c>
      <c r="L8" s="476">
        <v>530</v>
      </c>
      <c r="M8" s="476">
        <v>530</v>
      </c>
      <c r="N8" s="476">
        <v>532</v>
      </c>
      <c r="O8" s="476">
        <f t="shared" ref="O8:O24" si="0">SUM(C8:N8)</f>
        <v>6362</v>
      </c>
    </row>
    <row r="9" spans="1:15" x14ac:dyDescent="0.2">
      <c r="A9" s="473" t="s">
        <v>355</v>
      </c>
      <c r="B9" s="477"/>
      <c r="C9" s="475">
        <v>0</v>
      </c>
      <c r="D9" s="475">
        <v>0</v>
      </c>
      <c r="E9" s="475">
        <v>2598</v>
      </c>
      <c r="F9" s="475">
        <v>0</v>
      </c>
      <c r="G9" s="475">
        <v>0</v>
      </c>
      <c r="H9" s="475">
        <v>0</v>
      </c>
      <c r="I9" s="475">
        <v>0</v>
      </c>
      <c r="J9" s="475">
        <v>0</v>
      </c>
      <c r="K9" s="475">
        <v>0</v>
      </c>
      <c r="L9" s="475">
        <v>0</v>
      </c>
      <c r="M9" s="475">
        <v>0</v>
      </c>
      <c r="N9" s="475">
        <v>0</v>
      </c>
      <c r="O9" s="476">
        <f t="shared" si="0"/>
        <v>2598</v>
      </c>
    </row>
    <row r="10" spans="1:15" x14ac:dyDescent="0.2">
      <c r="A10" s="478" t="s">
        <v>356</v>
      </c>
      <c r="B10" s="479"/>
      <c r="C10" s="476">
        <v>0</v>
      </c>
      <c r="D10" s="476">
        <v>0</v>
      </c>
      <c r="E10" s="476">
        <v>0</v>
      </c>
      <c r="F10" s="476">
        <v>0</v>
      </c>
      <c r="G10" s="476">
        <v>0</v>
      </c>
      <c r="H10" s="476">
        <v>3331</v>
      </c>
      <c r="I10" s="476">
        <v>0</v>
      </c>
      <c r="J10" s="476">
        <v>0</v>
      </c>
      <c r="K10" s="476">
        <v>0</v>
      </c>
      <c r="L10" s="476">
        <v>0</v>
      </c>
      <c r="M10" s="476">
        <v>0</v>
      </c>
      <c r="N10" s="476">
        <v>0</v>
      </c>
      <c r="O10" s="476">
        <f t="shared" si="0"/>
        <v>3331</v>
      </c>
    </row>
    <row r="11" spans="1:15" x14ac:dyDescent="0.2">
      <c r="A11" s="478" t="s">
        <v>371</v>
      </c>
      <c r="B11" s="479"/>
      <c r="C11" s="476">
        <v>0</v>
      </c>
      <c r="D11" s="476">
        <v>0</v>
      </c>
      <c r="E11" s="476">
        <v>0</v>
      </c>
      <c r="F11" s="476">
        <v>0</v>
      </c>
      <c r="G11" s="476">
        <v>0</v>
      </c>
      <c r="H11" s="476">
        <v>0</v>
      </c>
      <c r="I11" s="476">
        <v>0</v>
      </c>
      <c r="J11" s="476">
        <v>0</v>
      </c>
      <c r="K11" s="476">
        <v>0</v>
      </c>
      <c r="L11" s="476">
        <v>0</v>
      </c>
      <c r="M11" s="476">
        <v>0</v>
      </c>
      <c r="N11" s="476">
        <v>802</v>
      </c>
      <c r="O11" s="476">
        <f t="shared" si="0"/>
        <v>802</v>
      </c>
    </row>
    <row r="12" spans="1:15" x14ac:dyDescent="0.2">
      <c r="A12" s="478" t="s">
        <v>56</v>
      </c>
      <c r="B12" s="479"/>
      <c r="C12" s="476">
        <v>23233</v>
      </c>
      <c r="D12" s="476">
        <v>0</v>
      </c>
      <c r="E12" s="476">
        <v>0</v>
      </c>
      <c r="F12" s="476">
        <v>0</v>
      </c>
      <c r="G12" s="476">
        <v>0</v>
      </c>
      <c r="H12" s="476">
        <v>0</v>
      </c>
      <c r="I12" s="476">
        <v>0</v>
      </c>
      <c r="J12" s="476">
        <v>0</v>
      </c>
      <c r="K12" s="476">
        <v>0</v>
      </c>
      <c r="L12" s="476">
        <v>0</v>
      </c>
      <c r="M12" s="476">
        <v>0</v>
      </c>
      <c r="N12" s="476">
        <v>0</v>
      </c>
      <c r="O12" s="476">
        <f t="shared" si="0"/>
        <v>23233</v>
      </c>
    </row>
    <row r="13" spans="1:15" ht="15.75" x14ac:dyDescent="0.25">
      <c r="A13" s="480" t="s">
        <v>357</v>
      </c>
      <c r="B13" s="481"/>
      <c r="C13" s="482">
        <f t="shared" ref="C13:O13" si="1">SUM(C6:C12)</f>
        <v>25797</v>
      </c>
      <c r="D13" s="482">
        <f t="shared" si="1"/>
        <v>2564</v>
      </c>
      <c r="E13" s="482">
        <f t="shared" si="1"/>
        <v>15378</v>
      </c>
      <c r="F13" s="482">
        <f t="shared" si="1"/>
        <v>2564</v>
      </c>
      <c r="G13" s="482">
        <f t="shared" si="1"/>
        <v>2564</v>
      </c>
      <c r="H13" s="482">
        <f t="shared" si="1"/>
        <v>5895</v>
      </c>
      <c r="I13" s="482">
        <f t="shared" si="1"/>
        <v>2564</v>
      </c>
      <c r="J13" s="482">
        <f t="shared" si="1"/>
        <v>2564</v>
      </c>
      <c r="K13" s="482">
        <f t="shared" si="1"/>
        <v>12314</v>
      </c>
      <c r="L13" s="482">
        <f t="shared" si="1"/>
        <v>2564</v>
      </c>
      <c r="M13" s="482">
        <f t="shared" si="1"/>
        <v>2587</v>
      </c>
      <c r="N13" s="482">
        <f t="shared" si="1"/>
        <v>3334</v>
      </c>
      <c r="O13" s="482">
        <f t="shared" si="1"/>
        <v>80689</v>
      </c>
    </row>
    <row r="14" spans="1:15" ht="15" x14ac:dyDescent="0.2">
      <c r="A14" s="623"/>
      <c r="B14" s="624"/>
      <c r="C14" s="472"/>
      <c r="D14" s="472"/>
      <c r="E14" s="472"/>
      <c r="F14" s="472"/>
      <c r="G14" s="472"/>
      <c r="H14" s="472"/>
      <c r="I14" s="472"/>
      <c r="J14" s="472"/>
      <c r="K14" s="472"/>
      <c r="L14" s="472"/>
      <c r="M14" s="472"/>
      <c r="N14" s="472"/>
      <c r="O14" s="472">
        <f t="shared" si="0"/>
        <v>0</v>
      </c>
    </row>
    <row r="15" spans="1:15" x14ac:dyDescent="0.2">
      <c r="A15" s="478" t="s">
        <v>6</v>
      </c>
      <c r="B15" s="479"/>
      <c r="C15" s="476">
        <v>1129</v>
      </c>
      <c r="D15" s="476">
        <v>1129</v>
      </c>
      <c r="E15" s="476">
        <v>1129</v>
      </c>
      <c r="F15" s="476">
        <v>1129</v>
      </c>
      <c r="G15" s="476">
        <v>2129</v>
      </c>
      <c r="H15" s="476">
        <v>2130</v>
      </c>
      <c r="I15" s="476">
        <v>2130</v>
      </c>
      <c r="J15" s="476">
        <v>1509</v>
      </c>
      <c r="K15" s="476">
        <v>1130</v>
      </c>
      <c r="L15" s="476">
        <v>1130</v>
      </c>
      <c r="M15" s="476">
        <v>1130</v>
      </c>
      <c r="N15" s="476">
        <v>1130</v>
      </c>
      <c r="O15" s="476">
        <f t="shared" si="0"/>
        <v>16934</v>
      </c>
    </row>
    <row r="16" spans="1:15" x14ac:dyDescent="0.2">
      <c r="A16" s="478" t="s">
        <v>185</v>
      </c>
      <c r="B16" s="479"/>
      <c r="C16" s="476">
        <v>195</v>
      </c>
      <c r="D16" s="476">
        <v>195</v>
      </c>
      <c r="E16" s="476">
        <v>195</v>
      </c>
      <c r="F16" s="476">
        <v>195</v>
      </c>
      <c r="G16" s="476">
        <v>396</v>
      </c>
      <c r="H16" s="476">
        <v>396</v>
      </c>
      <c r="I16" s="476">
        <v>396</v>
      </c>
      <c r="J16" s="476">
        <v>342</v>
      </c>
      <c r="K16" s="476">
        <v>196</v>
      </c>
      <c r="L16" s="476">
        <v>196</v>
      </c>
      <c r="M16" s="476">
        <v>196</v>
      </c>
      <c r="N16" s="476">
        <v>196</v>
      </c>
      <c r="O16" s="476">
        <f t="shared" si="0"/>
        <v>3094</v>
      </c>
    </row>
    <row r="17" spans="1:15" x14ac:dyDescent="0.2">
      <c r="A17" s="473" t="s">
        <v>9</v>
      </c>
      <c r="B17" s="479"/>
      <c r="C17" s="476">
        <v>450</v>
      </c>
      <c r="D17" s="476">
        <v>450</v>
      </c>
      <c r="E17" s="476">
        <v>450</v>
      </c>
      <c r="F17" s="476">
        <v>500</v>
      </c>
      <c r="G17" s="476">
        <v>1915</v>
      </c>
      <c r="H17" s="476">
        <v>2200</v>
      </c>
      <c r="I17" s="476">
        <v>2200</v>
      </c>
      <c r="J17" s="476">
        <v>2200</v>
      </c>
      <c r="K17" s="476">
        <v>2200</v>
      </c>
      <c r="L17" s="476">
        <v>1500</v>
      </c>
      <c r="M17" s="476">
        <v>1196</v>
      </c>
      <c r="N17" s="476">
        <v>800</v>
      </c>
      <c r="O17" s="476">
        <f t="shared" si="0"/>
        <v>16061</v>
      </c>
    </row>
    <row r="18" spans="1:15" x14ac:dyDescent="0.2">
      <c r="A18" s="478" t="s">
        <v>358</v>
      </c>
      <c r="B18" s="479"/>
      <c r="C18" s="476">
        <v>0</v>
      </c>
      <c r="D18" s="476">
        <v>0</v>
      </c>
      <c r="E18" s="476">
        <v>431</v>
      </c>
      <c r="F18" s="476">
        <v>431</v>
      </c>
      <c r="G18" s="476">
        <v>431</v>
      </c>
      <c r="H18" s="476">
        <v>431</v>
      </c>
      <c r="I18" s="476">
        <v>531</v>
      </c>
      <c r="J18" s="476">
        <v>531</v>
      </c>
      <c r="K18" s="476">
        <v>425</v>
      </c>
      <c r="L18" s="476">
        <v>431</v>
      </c>
      <c r="M18" s="476">
        <v>432</v>
      </c>
      <c r="N18" s="476">
        <v>432</v>
      </c>
      <c r="O18" s="476">
        <f t="shared" si="0"/>
        <v>4506</v>
      </c>
    </row>
    <row r="19" spans="1:15" x14ac:dyDescent="0.2">
      <c r="A19" s="478" t="s">
        <v>359</v>
      </c>
      <c r="B19" s="479"/>
      <c r="C19" s="476">
        <v>334</v>
      </c>
      <c r="D19" s="476">
        <v>334</v>
      </c>
      <c r="E19" s="476">
        <v>334</v>
      </c>
      <c r="F19" s="476">
        <v>334</v>
      </c>
      <c r="G19" s="476">
        <v>334</v>
      </c>
      <c r="H19" s="476">
        <v>334</v>
      </c>
      <c r="I19" s="476">
        <v>334</v>
      </c>
      <c r="J19" s="476">
        <v>335</v>
      </c>
      <c r="K19" s="476">
        <v>310</v>
      </c>
      <c r="L19" s="476">
        <v>300</v>
      </c>
      <c r="M19" s="476">
        <v>335</v>
      </c>
      <c r="N19" s="476">
        <v>300</v>
      </c>
      <c r="O19" s="476">
        <f t="shared" si="0"/>
        <v>3918</v>
      </c>
    </row>
    <row r="20" spans="1:15" x14ac:dyDescent="0.2">
      <c r="A20" s="478" t="s">
        <v>360</v>
      </c>
      <c r="B20" s="479"/>
      <c r="C20" s="476">
        <v>12</v>
      </c>
      <c r="D20" s="476">
        <v>12</v>
      </c>
      <c r="E20" s="476">
        <v>64</v>
      </c>
      <c r="F20" s="476">
        <v>64</v>
      </c>
      <c r="G20" s="476">
        <v>64</v>
      </c>
      <c r="H20" s="476">
        <v>64</v>
      </c>
      <c r="I20" s="476">
        <v>65</v>
      </c>
      <c r="J20" s="476">
        <v>66</v>
      </c>
      <c r="K20" s="476">
        <v>135</v>
      </c>
      <c r="L20" s="476">
        <v>165</v>
      </c>
      <c r="M20" s="476">
        <v>165</v>
      </c>
      <c r="N20" s="476">
        <v>171</v>
      </c>
      <c r="O20" s="476">
        <f t="shared" si="0"/>
        <v>1047</v>
      </c>
    </row>
    <row r="21" spans="1:15" x14ac:dyDescent="0.2">
      <c r="A21" s="619" t="s">
        <v>361</v>
      </c>
      <c r="B21" s="620"/>
      <c r="C21" s="476">
        <v>0</v>
      </c>
      <c r="D21" s="476">
        <v>0</v>
      </c>
      <c r="E21" s="476">
        <v>0</v>
      </c>
      <c r="F21" s="476">
        <v>0</v>
      </c>
      <c r="G21" s="476">
        <v>0</v>
      </c>
      <c r="H21" s="476">
        <v>0</v>
      </c>
      <c r="I21" s="476">
        <v>0</v>
      </c>
      <c r="J21" s="476">
        <v>0</v>
      </c>
      <c r="K21" s="476">
        <v>0</v>
      </c>
      <c r="L21" s="476">
        <v>0</v>
      </c>
      <c r="M21" s="476">
        <v>0</v>
      </c>
      <c r="N21" s="476">
        <v>2856</v>
      </c>
      <c r="O21" s="476">
        <f t="shared" si="0"/>
        <v>2856</v>
      </c>
    </row>
    <row r="22" spans="1:15" x14ac:dyDescent="0.2">
      <c r="A22" s="473" t="s">
        <v>372</v>
      </c>
      <c r="B22" s="479"/>
      <c r="C22" s="476">
        <v>0</v>
      </c>
      <c r="D22" s="476">
        <v>0</v>
      </c>
      <c r="E22" s="476">
        <v>170</v>
      </c>
      <c r="F22" s="476">
        <v>0</v>
      </c>
      <c r="G22" s="476">
        <v>0</v>
      </c>
      <c r="H22" s="476">
        <v>0</v>
      </c>
      <c r="I22" s="476">
        <v>0</v>
      </c>
      <c r="J22" s="476">
        <v>0</v>
      </c>
      <c r="K22" s="476">
        <v>0</v>
      </c>
      <c r="L22" s="476">
        <v>0</v>
      </c>
      <c r="M22" s="476">
        <v>0</v>
      </c>
      <c r="N22" s="476">
        <v>0</v>
      </c>
      <c r="O22" s="476">
        <f t="shared" si="0"/>
        <v>170</v>
      </c>
    </row>
    <row r="23" spans="1:15" x14ac:dyDescent="0.2">
      <c r="A23" s="473" t="s">
        <v>373</v>
      </c>
      <c r="B23" s="479"/>
      <c r="C23" s="476">
        <v>691</v>
      </c>
      <c r="D23" s="476">
        <v>0</v>
      </c>
      <c r="E23" s="476">
        <v>0</v>
      </c>
      <c r="F23" s="476">
        <v>0</v>
      </c>
      <c r="G23" s="476">
        <v>0</v>
      </c>
      <c r="H23" s="476">
        <v>0</v>
      </c>
      <c r="I23" s="476">
        <v>0</v>
      </c>
      <c r="J23" s="476">
        <v>0</v>
      </c>
      <c r="K23" s="476">
        <v>0</v>
      </c>
      <c r="L23" s="476">
        <v>0</v>
      </c>
      <c r="M23" s="476">
        <v>0</v>
      </c>
      <c r="N23" s="476">
        <v>0</v>
      </c>
      <c r="O23" s="476">
        <f t="shared" si="0"/>
        <v>691</v>
      </c>
    </row>
    <row r="24" spans="1:15" x14ac:dyDescent="0.2">
      <c r="A24" s="478" t="s">
        <v>362</v>
      </c>
      <c r="B24" s="479"/>
      <c r="C24" s="476">
        <v>1311</v>
      </c>
      <c r="D24" s="476">
        <v>1311</v>
      </c>
      <c r="E24" s="476">
        <v>1311</v>
      </c>
      <c r="F24" s="476">
        <v>1311</v>
      </c>
      <c r="G24" s="476">
        <v>1311</v>
      </c>
      <c r="H24" s="476">
        <v>1311</v>
      </c>
      <c r="I24" s="476">
        <v>1311</v>
      </c>
      <c r="J24" s="476">
        <v>1311</v>
      </c>
      <c r="K24" s="476">
        <v>1311</v>
      </c>
      <c r="L24" s="476">
        <v>1311</v>
      </c>
      <c r="M24" s="476">
        <v>1311</v>
      </c>
      <c r="N24" s="476">
        <v>1219</v>
      </c>
      <c r="O24" s="476">
        <f t="shared" si="0"/>
        <v>15640</v>
      </c>
    </row>
    <row r="25" spans="1:15" x14ac:dyDescent="0.2">
      <c r="A25" s="478" t="s">
        <v>363</v>
      </c>
      <c r="B25" s="479"/>
      <c r="C25" s="476">
        <v>0</v>
      </c>
      <c r="D25" s="476">
        <v>0</v>
      </c>
      <c r="E25" s="476">
        <v>601</v>
      </c>
      <c r="F25" s="476">
        <v>1500</v>
      </c>
      <c r="G25" s="476">
        <v>1900</v>
      </c>
      <c r="H25" s="476">
        <v>1900</v>
      </c>
      <c r="I25" s="476">
        <v>1974</v>
      </c>
      <c r="J25" s="476">
        <v>1974</v>
      </c>
      <c r="K25" s="476">
        <v>1974</v>
      </c>
      <c r="L25" s="476">
        <v>1974</v>
      </c>
      <c r="M25" s="476">
        <v>1975</v>
      </c>
      <c r="N25" s="476">
        <v>0</v>
      </c>
      <c r="O25" s="476">
        <f>SUM(C25:N25)</f>
        <v>15772</v>
      </c>
    </row>
    <row r="26" spans="1:15" ht="15.75" x14ac:dyDescent="0.25">
      <c r="A26" s="480" t="s">
        <v>364</v>
      </c>
      <c r="B26" s="481"/>
      <c r="C26" s="482">
        <f t="shared" ref="C26:O26" si="2">SUM(C15:C25)</f>
        <v>4122</v>
      </c>
      <c r="D26" s="482">
        <f t="shared" si="2"/>
        <v>3431</v>
      </c>
      <c r="E26" s="482">
        <f t="shared" si="2"/>
        <v>4685</v>
      </c>
      <c r="F26" s="482">
        <f t="shared" si="2"/>
        <v>5464</v>
      </c>
      <c r="G26" s="482">
        <f>SUM(G15:G25)</f>
        <v>8480</v>
      </c>
      <c r="H26" s="482">
        <f>SUM(H15:H25)</f>
        <v>8766</v>
      </c>
      <c r="I26" s="482">
        <f>SUM(I15:I25)</f>
        <v>8941</v>
      </c>
      <c r="J26" s="482">
        <f t="shared" si="2"/>
        <v>8268</v>
      </c>
      <c r="K26" s="482">
        <f t="shared" si="2"/>
        <v>7681</v>
      </c>
      <c r="L26" s="482">
        <f t="shared" si="2"/>
        <v>7007</v>
      </c>
      <c r="M26" s="482">
        <f t="shared" si="2"/>
        <v>6740</v>
      </c>
      <c r="N26" s="482">
        <f t="shared" si="2"/>
        <v>7104</v>
      </c>
      <c r="O26" s="482">
        <f t="shared" si="2"/>
        <v>80689</v>
      </c>
    </row>
  </sheetData>
  <mergeCells count="6">
    <mergeCell ref="A21:B21"/>
    <mergeCell ref="A1:O1"/>
    <mergeCell ref="A2:O2"/>
    <mergeCell ref="A5:B5"/>
    <mergeCell ref="A8:B8"/>
    <mergeCell ref="A14:B1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5"/>
  <sheetViews>
    <sheetView workbookViewId="0">
      <selection activeCell="N14" sqref="N14"/>
    </sheetView>
  </sheetViews>
  <sheetFormatPr defaultRowHeight="12.75" x14ac:dyDescent="0.2"/>
  <sheetData>
    <row r="1" spans="1:15" ht="15.75" x14ac:dyDescent="0.25">
      <c r="A1" s="509" t="s">
        <v>368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</row>
    <row r="2" spans="1:15" ht="15.75" x14ac:dyDescent="0.25">
      <c r="A2" s="509" t="s">
        <v>369</v>
      </c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O2" s="509"/>
    </row>
    <row r="3" spans="1:15" ht="15" x14ac:dyDescent="0.2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</row>
    <row r="4" spans="1:15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5.75" x14ac:dyDescent="0.25">
      <c r="A5" s="621" t="s">
        <v>34</v>
      </c>
      <c r="B5" s="622"/>
      <c r="C5" s="472" t="s">
        <v>341</v>
      </c>
      <c r="D5" s="472" t="s">
        <v>342</v>
      </c>
      <c r="E5" s="472" t="s">
        <v>343</v>
      </c>
      <c r="F5" s="472" t="s">
        <v>344</v>
      </c>
      <c r="G5" s="472" t="s">
        <v>345</v>
      </c>
      <c r="H5" s="472" t="s">
        <v>346</v>
      </c>
      <c r="I5" s="472" t="s">
        <v>347</v>
      </c>
      <c r="J5" s="472" t="s">
        <v>348</v>
      </c>
      <c r="K5" s="472" t="s">
        <v>349</v>
      </c>
      <c r="L5" s="472" t="s">
        <v>350</v>
      </c>
      <c r="M5" s="472" t="s">
        <v>351</v>
      </c>
      <c r="N5" s="472" t="s">
        <v>352</v>
      </c>
      <c r="O5" s="472" t="s">
        <v>8</v>
      </c>
    </row>
    <row r="6" spans="1:15" x14ac:dyDescent="0.2">
      <c r="A6" s="473" t="s">
        <v>68</v>
      </c>
      <c r="B6" s="474"/>
      <c r="C6" s="475">
        <v>21</v>
      </c>
      <c r="D6" s="475">
        <v>20</v>
      </c>
      <c r="E6" s="475">
        <v>0</v>
      </c>
      <c r="F6" s="475">
        <v>0</v>
      </c>
      <c r="G6" s="475">
        <v>0</v>
      </c>
      <c r="H6" s="475">
        <v>0</v>
      </c>
      <c r="I6" s="475">
        <v>0</v>
      </c>
      <c r="J6" s="475">
        <v>0</v>
      </c>
      <c r="K6" s="475">
        <v>0</v>
      </c>
      <c r="L6" s="475">
        <v>0</v>
      </c>
      <c r="M6" s="475">
        <v>0</v>
      </c>
      <c r="N6" s="475">
        <v>0</v>
      </c>
      <c r="O6" s="476">
        <f>SUM(C6:N6)</f>
        <v>41</v>
      </c>
    </row>
    <row r="7" spans="1:15" x14ac:dyDescent="0.2">
      <c r="A7" s="619" t="s">
        <v>366</v>
      </c>
      <c r="B7" s="620"/>
      <c r="C7" s="476">
        <v>1466</v>
      </c>
      <c r="D7" s="476">
        <v>1466</v>
      </c>
      <c r="E7" s="476">
        <v>1466</v>
      </c>
      <c r="F7" s="476">
        <v>1415</v>
      </c>
      <c r="G7" s="476">
        <v>1066</v>
      </c>
      <c r="H7" s="476">
        <v>1066</v>
      </c>
      <c r="I7" s="476">
        <v>1066</v>
      </c>
      <c r="J7" s="476">
        <v>1066</v>
      </c>
      <c r="K7" s="476">
        <v>1466</v>
      </c>
      <c r="L7" s="476">
        <v>1366</v>
      </c>
      <c r="M7" s="476">
        <v>1366</v>
      </c>
      <c r="N7" s="476">
        <v>1365</v>
      </c>
      <c r="O7" s="476">
        <f>SUM(C7:N7)</f>
        <v>15640</v>
      </c>
    </row>
    <row r="8" spans="1:15" x14ac:dyDescent="0.2">
      <c r="A8" s="483" t="s">
        <v>56</v>
      </c>
      <c r="B8" s="484"/>
      <c r="C8" s="476">
        <v>34</v>
      </c>
      <c r="D8" s="476">
        <v>0</v>
      </c>
      <c r="E8" s="476">
        <v>0</v>
      </c>
      <c r="F8" s="476">
        <v>0</v>
      </c>
      <c r="G8" s="476">
        <v>0</v>
      </c>
      <c r="H8" s="476">
        <v>0</v>
      </c>
      <c r="I8" s="476">
        <v>0</v>
      </c>
      <c r="J8" s="476">
        <v>0</v>
      </c>
      <c r="K8" s="476">
        <v>0</v>
      </c>
      <c r="L8" s="476">
        <v>0</v>
      </c>
      <c r="M8" s="476">
        <v>0</v>
      </c>
      <c r="N8" s="476">
        <v>0</v>
      </c>
      <c r="O8" s="476">
        <f>SUM(C8:N8)</f>
        <v>34</v>
      </c>
    </row>
    <row r="9" spans="1:15" ht="15.75" x14ac:dyDescent="0.25">
      <c r="A9" s="480" t="s">
        <v>357</v>
      </c>
      <c r="B9" s="481"/>
      <c r="C9" s="485">
        <f t="shared" ref="C9:N9" si="0">SUM(C6:C8)</f>
        <v>1521</v>
      </c>
      <c r="D9" s="485">
        <f t="shared" si="0"/>
        <v>1486</v>
      </c>
      <c r="E9" s="485">
        <f t="shared" si="0"/>
        <v>1466</v>
      </c>
      <c r="F9" s="485">
        <f t="shared" si="0"/>
        <v>1415</v>
      </c>
      <c r="G9" s="485">
        <f t="shared" si="0"/>
        <v>1066</v>
      </c>
      <c r="H9" s="485">
        <f t="shared" si="0"/>
        <v>1066</v>
      </c>
      <c r="I9" s="485">
        <f t="shared" si="0"/>
        <v>1066</v>
      </c>
      <c r="J9" s="485">
        <f t="shared" si="0"/>
        <v>1066</v>
      </c>
      <c r="K9" s="485">
        <f t="shared" si="0"/>
        <v>1466</v>
      </c>
      <c r="L9" s="485">
        <f t="shared" si="0"/>
        <v>1366</v>
      </c>
      <c r="M9" s="485">
        <f t="shared" si="0"/>
        <v>1366</v>
      </c>
      <c r="N9" s="485">
        <f t="shared" si="0"/>
        <v>1365</v>
      </c>
      <c r="O9" s="486">
        <f>SUM(C9:N9)</f>
        <v>15715</v>
      </c>
    </row>
    <row r="10" spans="1:15" ht="15" x14ac:dyDescent="0.2">
      <c r="A10" s="623"/>
      <c r="B10" s="624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</row>
    <row r="11" spans="1:15" x14ac:dyDescent="0.2">
      <c r="A11" s="478" t="s">
        <v>6</v>
      </c>
      <c r="B11" s="479"/>
      <c r="C11" s="476">
        <v>855</v>
      </c>
      <c r="D11" s="476">
        <v>855</v>
      </c>
      <c r="E11" s="476">
        <v>855</v>
      </c>
      <c r="F11" s="476">
        <v>855</v>
      </c>
      <c r="G11" s="476">
        <v>855</v>
      </c>
      <c r="H11" s="476">
        <v>835</v>
      </c>
      <c r="I11" s="476">
        <v>855</v>
      </c>
      <c r="J11" s="476">
        <v>855</v>
      </c>
      <c r="K11" s="476">
        <v>755</v>
      </c>
      <c r="L11" s="476">
        <v>756</v>
      </c>
      <c r="M11" s="476">
        <v>756</v>
      </c>
      <c r="N11" s="476">
        <v>756</v>
      </c>
      <c r="O11" s="476">
        <f>SUM(C11:N11)</f>
        <v>9843</v>
      </c>
    </row>
    <row r="12" spans="1:15" x14ac:dyDescent="0.2">
      <c r="A12" s="478" t="s">
        <v>185</v>
      </c>
      <c r="B12" s="479"/>
      <c r="C12" s="476">
        <v>186</v>
      </c>
      <c r="D12" s="476">
        <v>186</v>
      </c>
      <c r="E12" s="476">
        <v>186</v>
      </c>
      <c r="F12" s="476">
        <v>186</v>
      </c>
      <c r="G12" s="476">
        <v>186</v>
      </c>
      <c r="H12" s="476">
        <v>186</v>
      </c>
      <c r="I12" s="476">
        <v>186</v>
      </c>
      <c r="J12" s="476">
        <v>186</v>
      </c>
      <c r="K12" s="476">
        <v>186</v>
      </c>
      <c r="L12" s="476">
        <v>185</v>
      </c>
      <c r="M12" s="476">
        <v>182</v>
      </c>
      <c r="N12" s="476">
        <v>182</v>
      </c>
      <c r="O12" s="476">
        <f>SUM(C12:N12)</f>
        <v>2223</v>
      </c>
    </row>
    <row r="13" spans="1:15" x14ac:dyDescent="0.2">
      <c r="A13" s="473" t="s">
        <v>9</v>
      </c>
      <c r="B13" s="479"/>
      <c r="C13" s="476">
        <v>304</v>
      </c>
      <c r="D13" s="476">
        <v>304</v>
      </c>
      <c r="E13" s="476">
        <v>304</v>
      </c>
      <c r="F13" s="476">
        <v>304</v>
      </c>
      <c r="G13" s="476">
        <v>304</v>
      </c>
      <c r="H13" s="476">
        <v>304</v>
      </c>
      <c r="I13" s="476">
        <v>304</v>
      </c>
      <c r="J13" s="476">
        <v>304</v>
      </c>
      <c r="K13" s="476">
        <v>304</v>
      </c>
      <c r="L13" s="476">
        <v>304</v>
      </c>
      <c r="M13" s="476">
        <v>304</v>
      </c>
      <c r="N13" s="476">
        <v>305</v>
      </c>
      <c r="O13" s="476">
        <f>SUM(C13:N13)</f>
        <v>3649</v>
      </c>
    </row>
    <row r="14" spans="1:15" x14ac:dyDescent="0.2">
      <c r="A14" s="619" t="s">
        <v>367</v>
      </c>
      <c r="B14" s="620"/>
      <c r="C14" s="476">
        <v>0</v>
      </c>
      <c r="D14" s="476">
        <v>0</v>
      </c>
      <c r="E14" s="476">
        <v>0</v>
      </c>
      <c r="F14" s="476">
        <v>0</v>
      </c>
      <c r="G14" s="476">
        <v>0</v>
      </c>
      <c r="H14" s="476">
        <v>0</v>
      </c>
      <c r="I14" s="476">
        <v>0</v>
      </c>
      <c r="J14" s="476">
        <v>0</v>
      </c>
      <c r="K14" s="476">
        <v>0</v>
      </c>
      <c r="L14" s="476">
        <v>0</v>
      </c>
      <c r="M14" s="476">
        <v>0</v>
      </c>
      <c r="N14" s="476">
        <v>0</v>
      </c>
      <c r="O14" s="476">
        <f>SUM(C14:N14)</f>
        <v>0</v>
      </c>
    </row>
    <row r="15" spans="1:15" ht="15.75" x14ac:dyDescent="0.25">
      <c r="A15" s="480" t="s">
        <v>364</v>
      </c>
      <c r="B15" s="481"/>
      <c r="C15" s="485">
        <f>SUM(C11:C14)</f>
        <v>1345</v>
      </c>
      <c r="D15" s="485">
        <f t="shared" ref="D15:O15" si="1">SUM(D11:D14)</f>
        <v>1345</v>
      </c>
      <c r="E15" s="485">
        <f t="shared" si="1"/>
        <v>1345</v>
      </c>
      <c r="F15" s="485">
        <f t="shared" si="1"/>
        <v>1345</v>
      </c>
      <c r="G15" s="485">
        <f t="shared" si="1"/>
        <v>1345</v>
      </c>
      <c r="H15" s="485">
        <f t="shared" si="1"/>
        <v>1325</v>
      </c>
      <c r="I15" s="485">
        <f t="shared" si="1"/>
        <v>1345</v>
      </c>
      <c r="J15" s="485">
        <f t="shared" si="1"/>
        <v>1345</v>
      </c>
      <c r="K15" s="485">
        <f t="shared" si="1"/>
        <v>1245</v>
      </c>
      <c r="L15" s="485">
        <f t="shared" si="1"/>
        <v>1245</v>
      </c>
      <c r="M15" s="485">
        <f t="shared" si="1"/>
        <v>1242</v>
      </c>
      <c r="N15" s="485">
        <f t="shared" si="1"/>
        <v>1243</v>
      </c>
      <c r="O15" s="485">
        <f t="shared" si="1"/>
        <v>15715</v>
      </c>
    </row>
  </sheetData>
  <mergeCells count="6">
    <mergeCell ref="A14:B14"/>
    <mergeCell ref="A1:O1"/>
    <mergeCell ref="A2:O2"/>
    <mergeCell ref="A5:B5"/>
    <mergeCell ref="A7:B7"/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0"/>
  <sheetViews>
    <sheetView zoomScaleNormal="100" workbookViewId="0">
      <selection activeCell="AP25" sqref="AP25"/>
    </sheetView>
  </sheetViews>
  <sheetFormatPr defaultRowHeight="12.75" x14ac:dyDescent="0.2"/>
  <cols>
    <col min="1" max="1" width="26.140625" customWidth="1"/>
    <col min="2" max="2" width="7.7109375" bestFit="1" customWidth="1"/>
    <col min="3" max="3" width="7.42578125" customWidth="1"/>
    <col min="4" max="4" width="6.28515625" customWidth="1"/>
    <col min="5" max="5" width="6" customWidth="1"/>
    <col min="6" max="6" width="5" customWidth="1"/>
    <col min="7" max="7" width="4.7109375" customWidth="1"/>
    <col min="8" max="8" width="6.5703125" customWidth="1"/>
    <col min="9" max="9" width="5.28515625" customWidth="1"/>
    <col min="10" max="10" width="4.5703125" customWidth="1"/>
    <col min="11" max="11" width="7.140625" customWidth="1"/>
    <col min="12" max="12" width="6" customWidth="1"/>
    <col min="13" max="13" width="5.85546875" customWidth="1"/>
    <col min="14" max="15" width="5.7109375" customWidth="1"/>
    <col min="16" max="16" width="6.85546875" customWidth="1"/>
    <col min="17" max="17" width="5.85546875" customWidth="1"/>
    <col min="18" max="18" width="5.5703125" customWidth="1"/>
    <col min="19" max="19" width="5.28515625" customWidth="1"/>
    <col min="20" max="20" width="7" customWidth="1"/>
    <col min="21" max="21" width="5.85546875" customWidth="1"/>
    <col min="22" max="22" width="5.28515625" bestFit="1" customWidth="1"/>
    <col min="23" max="23" width="6.28515625" customWidth="1"/>
    <col min="24" max="24" width="5.7109375" customWidth="1"/>
    <col min="25" max="25" width="6" customWidth="1"/>
    <col min="26" max="26" width="5.140625" customWidth="1"/>
    <col min="27" max="27" width="6.140625" customWidth="1"/>
    <col min="28" max="28" width="6" customWidth="1"/>
    <col min="29" max="29" width="7.5703125" customWidth="1"/>
    <col min="30" max="30" width="7.140625" customWidth="1"/>
    <col min="31" max="31" width="8" customWidth="1"/>
    <col min="32" max="32" width="6.28515625" customWidth="1"/>
    <col min="33" max="33" width="5.85546875" customWidth="1"/>
    <col min="34" max="34" width="7" customWidth="1"/>
    <col min="35" max="35" width="6.5703125" customWidth="1"/>
    <col min="36" max="36" width="5.7109375" customWidth="1"/>
    <col min="37" max="37" width="6.42578125" customWidth="1"/>
    <col min="38" max="38" width="5.85546875" customWidth="1"/>
    <col min="39" max="39" width="6.28515625" customWidth="1"/>
    <col min="40" max="40" width="6.140625" customWidth="1"/>
    <col min="41" max="41" width="5.85546875" customWidth="1"/>
    <col min="42" max="42" width="5.7109375" customWidth="1"/>
    <col min="43" max="43" width="6.85546875" customWidth="1"/>
  </cols>
  <sheetData>
    <row r="1" spans="1:43" ht="18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26"/>
    </row>
    <row r="2" spans="1:43" ht="15.75" x14ac:dyDescent="0.25">
      <c r="A2" s="508" t="s">
        <v>38</v>
      </c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08"/>
      <c r="AG2" s="508"/>
      <c r="AH2" s="508"/>
      <c r="AI2" s="508"/>
      <c r="AJ2" s="508"/>
      <c r="AK2" s="508"/>
      <c r="AL2" s="508"/>
      <c r="AM2" s="276"/>
      <c r="AN2" s="276"/>
      <c r="AO2" s="26"/>
    </row>
    <row r="3" spans="1:43" ht="15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26"/>
    </row>
    <row r="4" spans="1:43" ht="15.75" x14ac:dyDescent="0.25">
      <c r="A4" s="509" t="s">
        <v>321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  <c r="T4" s="509"/>
      <c r="U4" s="509"/>
      <c r="V4" s="509"/>
      <c r="W4" s="509"/>
      <c r="X4" s="509"/>
      <c r="Y4" s="509"/>
      <c r="Z4" s="509"/>
      <c r="AA4" s="509"/>
      <c r="AB4" s="509"/>
      <c r="AC4" s="509"/>
      <c r="AD4" s="509"/>
      <c r="AE4" s="509"/>
      <c r="AF4" s="509"/>
      <c r="AG4" s="509"/>
      <c r="AH4" s="509"/>
      <c r="AI4" s="509"/>
      <c r="AJ4" s="509"/>
      <c r="AK4" s="509"/>
      <c r="AL4" s="509"/>
      <c r="AM4" s="277"/>
      <c r="AN4" s="524" t="s">
        <v>284</v>
      </c>
      <c r="AO4" s="524"/>
      <c r="AP4" s="524"/>
    </row>
    <row r="5" spans="1:43" ht="16.5" thickBot="1" x14ac:dyDescent="0.3">
      <c r="A5" s="509" t="s">
        <v>276</v>
      </c>
      <c r="B5" s="509"/>
      <c r="C5" s="509"/>
      <c r="D5" s="509"/>
      <c r="E5" s="509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09"/>
      <c r="Y5" s="509"/>
      <c r="Z5" s="509"/>
      <c r="AA5" s="509"/>
      <c r="AB5" s="509"/>
      <c r="AC5" s="509"/>
      <c r="AD5" s="509"/>
      <c r="AE5" s="509"/>
      <c r="AF5" s="509"/>
      <c r="AG5" s="509"/>
      <c r="AH5" s="509"/>
      <c r="AI5" s="509"/>
      <c r="AJ5" s="509"/>
      <c r="AK5" s="509"/>
      <c r="AL5" s="509"/>
      <c r="AM5" s="277"/>
      <c r="AN5" s="277"/>
      <c r="AO5" s="26"/>
    </row>
    <row r="6" spans="1:43" ht="16.5" thickBot="1" x14ac:dyDescent="0.3">
      <c r="A6" s="533" t="s">
        <v>92</v>
      </c>
      <c r="B6" s="536" t="s">
        <v>277</v>
      </c>
      <c r="C6" s="537"/>
      <c r="D6" s="538"/>
      <c r="E6" s="547" t="s">
        <v>25</v>
      </c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9"/>
      <c r="T6" s="550" t="s">
        <v>26</v>
      </c>
      <c r="U6" s="551"/>
      <c r="V6" s="551"/>
      <c r="W6" s="551"/>
      <c r="X6" s="551"/>
      <c r="Y6" s="551"/>
      <c r="Z6" s="551"/>
      <c r="AA6" s="551"/>
      <c r="AB6" s="551"/>
      <c r="AC6" s="551"/>
      <c r="AD6" s="551"/>
      <c r="AE6" s="551"/>
      <c r="AF6" s="551"/>
      <c r="AG6" s="551"/>
      <c r="AH6" s="551"/>
      <c r="AI6" s="551"/>
      <c r="AJ6" s="551"/>
      <c r="AK6" s="551"/>
      <c r="AL6" s="551"/>
      <c r="AM6" s="551"/>
      <c r="AN6" s="551"/>
      <c r="AO6" s="551"/>
      <c r="AP6" s="551"/>
      <c r="AQ6" s="552"/>
    </row>
    <row r="7" spans="1:43" x14ac:dyDescent="0.2">
      <c r="A7" s="534"/>
      <c r="B7" s="539"/>
      <c r="C7" s="540"/>
      <c r="D7" s="540"/>
      <c r="E7" s="536" t="s">
        <v>240</v>
      </c>
      <c r="F7" s="537"/>
      <c r="G7" s="537"/>
      <c r="H7" s="536" t="s">
        <v>280</v>
      </c>
      <c r="I7" s="537"/>
      <c r="J7" s="537"/>
      <c r="K7" s="536" t="s">
        <v>237</v>
      </c>
      <c r="L7" s="537"/>
      <c r="M7" s="538"/>
      <c r="N7" s="541" t="s">
        <v>221</v>
      </c>
      <c r="O7" s="542"/>
      <c r="P7" s="543"/>
      <c r="Q7" s="541" t="s">
        <v>281</v>
      </c>
      <c r="R7" s="542"/>
      <c r="S7" s="543"/>
      <c r="T7" s="513" t="s">
        <v>282</v>
      </c>
      <c r="U7" s="514"/>
      <c r="V7" s="514"/>
      <c r="W7" s="517" t="s">
        <v>28</v>
      </c>
      <c r="X7" s="518"/>
      <c r="Y7" s="518"/>
      <c r="Z7" s="513" t="s">
        <v>283</v>
      </c>
      <c r="AA7" s="514"/>
      <c r="AB7" s="514"/>
      <c r="AC7" s="517" t="s">
        <v>238</v>
      </c>
      <c r="AD7" s="518"/>
      <c r="AE7" s="518"/>
      <c r="AF7" s="517" t="s">
        <v>30</v>
      </c>
      <c r="AG7" s="518"/>
      <c r="AH7" s="518"/>
      <c r="AI7" s="525" t="s">
        <v>11</v>
      </c>
      <c r="AJ7" s="526"/>
      <c r="AK7" s="527"/>
      <c r="AL7" s="517" t="s">
        <v>56</v>
      </c>
      <c r="AM7" s="518"/>
      <c r="AN7" s="531"/>
      <c r="AO7" s="553" t="s">
        <v>235</v>
      </c>
      <c r="AP7" s="554"/>
      <c r="AQ7" s="555"/>
    </row>
    <row r="8" spans="1:43" ht="16.5" thickBot="1" x14ac:dyDescent="0.3">
      <c r="A8" s="535"/>
      <c r="B8" s="51"/>
      <c r="C8" s="51"/>
      <c r="D8" s="327"/>
      <c r="E8" s="519" t="s">
        <v>241</v>
      </c>
      <c r="F8" s="520"/>
      <c r="G8" s="520"/>
      <c r="H8" s="519" t="s">
        <v>27</v>
      </c>
      <c r="I8" s="520"/>
      <c r="J8" s="520"/>
      <c r="K8" s="519" t="s">
        <v>248</v>
      </c>
      <c r="L8" s="520"/>
      <c r="M8" s="532"/>
      <c r="N8" s="544"/>
      <c r="O8" s="545"/>
      <c r="P8" s="546"/>
      <c r="Q8" s="544"/>
      <c r="R8" s="545"/>
      <c r="S8" s="546"/>
      <c r="T8" s="515"/>
      <c r="U8" s="516"/>
      <c r="V8" s="516"/>
      <c r="W8" s="519" t="s">
        <v>29</v>
      </c>
      <c r="X8" s="520"/>
      <c r="Y8" s="520"/>
      <c r="Z8" s="515"/>
      <c r="AA8" s="516"/>
      <c r="AB8" s="516"/>
      <c r="AC8" s="519" t="s">
        <v>239</v>
      </c>
      <c r="AD8" s="520"/>
      <c r="AE8" s="520"/>
      <c r="AF8" s="519" t="s">
        <v>36</v>
      </c>
      <c r="AG8" s="520"/>
      <c r="AH8" s="520"/>
      <c r="AI8" s="528" t="s">
        <v>37</v>
      </c>
      <c r="AJ8" s="529"/>
      <c r="AK8" s="530"/>
      <c r="AL8" s="519"/>
      <c r="AM8" s="520"/>
      <c r="AN8" s="532"/>
      <c r="AO8" s="521" t="s">
        <v>278</v>
      </c>
      <c r="AP8" s="522"/>
      <c r="AQ8" s="523"/>
    </row>
    <row r="9" spans="1:43" ht="15" x14ac:dyDescent="0.2">
      <c r="A9" s="37"/>
      <c r="B9" s="108" t="s">
        <v>274</v>
      </c>
      <c r="C9" s="108" t="s">
        <v>275</v>
      </c>
      <c r="D9" s="108" t="s">
        <v>275</v>
      </c>
      <c r="E9" s="108" t="s">
        <v>274</v>
      </c>
      <c r="F9" s="108" t="s">
        <v>275</v>
      </c>
      <c r="G9" s="108" t="s">
        <v>275</v>
      </c>
      <c r="H9" s="108" t="s">
        <v>274</v>
      </c>
      <c r="I9" s="108" t="s">
        <v>275</v>
      </c>
      <c r="J9" s="108" t="s">
        <v>275</v>
      </c>
      <c r="K9" s="108" t="s">
        <v>274</v>
      </c>
      <c r="L9" s="108" t="s">
        <v>275</v>
      </c>
      <c r="M9" s="108" t="s">
        <v>275</v>
      </c>
      <c r="N9" s="108" t="s">
        <v>274</v>
      </c>
      <c r="O9" s="108" t="s">
        <v>275</v>
      </c>
      <c r="P9" s="108" t="s">
        <v>275</v>
      </c>
      <c r="Q9" s="108" t="s">
        <v>274</v>
      </c>
      <c r="R9" s="108" t="s">
        <v>275</v>
      </c>
      <c r="S9" s="108" t="s">
        <v>275</v>
      </c>
      <c r="T9" s="108" t="s">
        <v>274</v>
      </c>
      <c r="U9" s="108" t="s">
        <v>275</v>
      </c>
      <c r="V9" s="108" t="s">
        <v>275</v>
      </c>
      <c r="W9" s="108" t="s">
        <v>274</v>
      </c>
      <c r="X9" s="108" t="s">
        <v>275</v>
      </c>
      <c r="Y9" s="108" t="s">
        <v>275</v>
      </c>
      <c r="Z9" s="108" t="s">
        <v>274</v>
      </c>
      <c r="AA9" s="108" t="s">
        <v>275</v>
      </c>
      <c r="AB9" s="108" t="s">
        <v>275</v>
      </c>
      <c r="AC9" s="108" t="s">
        <v>274</v>
      </c>
      <c r="AD9" s="108" t="s">
        <v>275</v>
      </c>
      <c r="AE9" s="108" t="s">
        <v>275</v>
      </c>
      <c r="AF9" s="108" t="s">
        <v>274</v>
      </c>
      <c r="AG9" s="108" t="s">
        <v>275</v>
      </c>
      <c r="AH9" s="108" t="s">
        <v>275</v>
      </c>
      <c r="AI9" s="108" t="s">
        <v>274</v>
      </c>
      <c r="AJ9" s="108" t="s">
        <v>275</v>
      </c>
      <c r="AK9" s="108" t="s">
        <v>275</v>
      </c>
      <c r="AL9" s="108" t="s">
        <v>274</v>
      </c>
      <c r="AM9" s="108" t="s">
        <v>275</v>
      </c>
      <c r="AN9" s="108" t="s">
        <v>275</v>
      </c>
      <c r="AO9" s="108" t="s">
        <v>274</v>
      </c>
      <c r="AP9" s="328" t="s">
        <v>275</v>
      </c>
      <c r="AQ9" s="328" t="s">
        <v>275</v>
      </c>
    </row>
    <row r="10" spans="1:43" x14ac:dyDescent="0.2">
      <c r="A10" s="104" t="s">
        <v>77</v>
      </c>
      <c r="B10" s="320">
        <v>23146</v>
      </c>
      <c r="C10" s="320">
        <f>SUM(D10-B10)</f>
        <v>87</v>
      </c>
      <c r="D10" s="320">
        <v>23233</v>
      </c>
      <c r="E10" s="109"/>
      <c r="F10" s="320">
        <f t="shared" ref="F10:F25" si="0">SUM(G10-E10)</f>
        <v>0</v>
      </c>
      <c r="G10" s="109"/>
      <c r="H10" s="109"/>
      <c r="I10" s="109"/>
      <c r="J10" s="109"/>
      <c r="K10" s="109"/>
      <c r="L10" s="109"/>
      <c r="M10" s="109"/>
      <c r="N10" s="253">
        <v>12496</v>
      </c>
      <c r="O10" s="320">
        <f t="shared" ref="O10:O25" si="1">SUM(P10-N10)</f>
        <v>0</v>
      </c>
      <c r="P10" s="253">
        <v>12496</v>
      </c>
      <c r="Q10" s="109"/>
      <c r="R10" s="109"/>
      <c r="S10" s="109"/>
      <c r="T10" s="329"/>
      <c r="U10" s="320">
        <f t="shared" ref="U10:U25" si="2">SUM(V10-T10)</f>
        <v>0</v>
      </c>
      <c r="V10" s="109"/>
      <c r="W10" s="109"/>
      <c r="X10" s="320">
        <f t="shared" ref="X10:X25" si="3">SUM(Y10-W10)</f>
        <v>0</v>
      </c>
      <c r="Y10" s="109"/>
      <c r="Z10" s="109"/>
      <c r="AA10" s="320">
        <f t="shared" ref="AA10:AA25" si="4">SUM(AB10-Z10)</f>
        <v>0</v>
      </c>
      <c r="AB10" s="109"/>
      <c r="AC10" s="109"/>
      <c r="AD10" s="109"/>
      <c r="AE10" s="109"/>
      <c r="AF10" s="109"/>
      <c r="AG10" s="320">
        <f t="shared" ref="AG10:AG25" si="5">SUM(AH10-AF10)</f>
        <v>0</v>
      </c>
      <c r="AH10" s="109"/>
      <c r="AI10" s="109"/>
      <c r="AJ10" s="109"/>
      <c r="AK10" s="109"/>
      <c r="AL10" s="253">
        <v>10650</v>
      </c>
      <c r="AM10" s="320">
        <f t="shared" ref="AM10:AM25" si="6">SUM(AN10-AL10)</f>
        <v>87</v>
      </c>
      <c r="AN10" s="253">
        <v>10737</v>
      </c>
      <c r="AO10" s="253"/>
      <c r="AP10" s="333"/>
      <c r="AQ10" s="333"/>
    </row>
    <row r="11" spans="1:43" s="5" customFormat="1" x14ac:dyDescent="0.2">
      <c r="A11" s="105" t="s">
        <v>78</v>
      </c>
      <c r="B11" s="321"/>
      <c r="C11" s="320">
        <f t="shared" ref="C11:C25" si="7">SUM(D11-B11)</f>
        <v>0</v>
      </c>
      <c r="D11" s="321"/>
      <c r="E11" s="110"/>
      <c r="F11" s="320">
        <f t="shared" si="0"/>
        <v>0</v>
      </c>
      <c r="G11" s="110"/>
      <c r="H11" s="110"/>
      <c r="I11" s="110"/>
      <c r="J11" s="110"/>
      <c r="K11" s="110"/>
      <c r="L11" s="110"/>
      <c r="M11" s="110"/>
      <c r="N11" s="110"/>
      <c r="O11" s="320">
        <f t="shared" si="1"/>
        <v>0</v>
      </c>
      <c r="P11" s="110"/>
      <c r="Q11" s="110"/>
      <c r="R11" s="110"/>
      <c r="S11" s="110"/>
      <c r="T11" s="330"/>
      <c r="U11" s="320">
        <f t="shared" si="2"/>
        <v>0</v>
      </c>
      <c r="V11" s="110"/>
      <c r="W11" s="254"/>
      <c r="X11" s="320">
        <f t="shared" si="3"/>
        <v>0</v>
      </c>
      <c r="Y11" s="254"/>
      <c r="Z11" s="254"/>
      <c r="AA11" s="320">
        <f t="shared" si="4"/>
        <v>0</v>
      </c>
      <c r="AB11" s="254"/>
      <c r="AC11" s="110"/>
      <c r="AD11" s="110"/>
      <c r="AE11" s="110"/>
      <c r="AF11" s="110"/>
      <c r="AG11" s="320">
        <f t="shared" si="5"/>
        <v>0</v>
      </c>
      <c r="AH11" s="110"/>
      <c r="AI11" s="110"/>
      <c r="AJ11" s="110"/>
      <c r="AK11" s="110"/>
      <c r="AL11" s="110"/>
      <c r="AM11" s="320">
        <f t="shared" si="6"/>
        <v>0</v>
      </c>
      <c r="AN11" s="110"/>
      <c r="AO11" s="253"/>
      <c r="AP11" s="333"/>
      <c r="AQ11" s="333"/>
    </row>
    <row r="12" spans="1:43" ht="17.25" customHeight="1" x14ac:dyDescent="0.2">
      <c r="A12" s="104" t="s">
        <v>79</v>
      </c>
      <c r="B12" s="320">
        <v>0</v>
      </c>
      <c r="C12" s="320">
        <f t="shared" si="7"/>
        <v>7</v>
      </c>
      <c r="D12" s="320">
        <v>7</v>
      </c>
      <c r="E12" s="109"/>
      <c r="F12" s="320">
        <f t="shared" si="0"/>
        <v>0</v>
      </c>
      <c r="G12" s="109"/>
      <c r="H12" s="109"/>
      <c r="I12" s="109"/>
      <c r="J12" s="109"/>
      <c r="K12" s="109"/>
      <c r="L12" s="109"/>
      <c r="M12" s="109"/>
      <c r="N12" s="109"/>
      <c r="O12" s="320">
        <f t="shared" si="1"/>
        <v>0</v>
      </c>
      <c r="P12" s="109"/>
      <c r="Q12" s="109"/>
      <c r="R12" s="109"/>
      <c r="S12" s="109"/>
      <c r="T12" s="329"/>
      <c r="U12" s="320">
        <f t="shared" si="2"/>
        <v>0</v>
      </c>
      <c r="V12" s="109"/>
      <c r="W12" s="253">
        <v>0</v>
      </c>
      <c r="X12" s="320">
        <f t="shared" si="3"/>
        <v>7</v>
      </c>
      <c r="Y12" s="253">
        <v>7</v>
      </c>
      <c r="Z12" s="109"/>
      <c r="AA12" s="320">
        <f t="shared" si="4"/>
        <v>0</v>
      </c>
      <c r="AB12" s="109"/>
      <c r="AC12" s="109"/>
      <c r="AD12" s="109"/>
      <c r="AE12" s="109"/>
      <c r="AF12" s="109"/>
      <c r="AG12" s="320">
        <f t="shared" si="5"/>
        <v>0</v>
      </c>
      <c r="AH12" s="109"/>
      <c r="AI12" s="109"/>
      <c r="AJ12" s="109"/>
      <c r="AK12" s="109"/>
      <c r="AL12" s="109"/>
      <c r="AM12" s="320">
        <f t="shared" si="6"/>
        <v>0</v>
      </c>
      <c r="AN12" s="109"/>
      <c r="AO12" s="253"/>
      <c r="AP12" s="333"/>
      <c r="AQ12" s="333"/>
    </row>
    <row r="13" spans="1:43" ht="22.5" customHeight="1" x14ac:dyDescent="0.2">
      <c r="A13" s="106" t="s">
        <v>80</v>
      </c>
      <c r="B13" s="322">
        <v>0</v>
      </c>
      <c r="C13" s="320">
        <f t="shared" si="7"/>
        <v>2264</v>
      </c>
      <c r="D13" s="322">
        <v>2264</v>
      </c>
      <c r="E13" s="111"/>
      <c r="F13" s="320">
        <f t="shared" si="0"/>
        <v>0</v>
      </c>
      <c r="G13" s="111"/>
      <c r="H13" s="261"/>
      <c r="I13" s="261"/>
      <c r="J13" s="261"/>
      <c r="K13" s="261"/>
      <c r="L13" s="261"/>
      <c r="M13" s="261"/>
      <c r="N13" s="111"/>
      <c r="O13" s="320">
        <f t="shared" si="1"/>
        <v>0</v>
      </c>
      <c r="P13" s="111"/>
      <c r="Q13" s="111"/>
      <c r="R13" s="111"/>
      <c r="S13" s="111"/>
      <c r="T13" s="331"/>
      <c r="U13" s="320">
        <f t="shared" si="2"/>
        <v>0</v>
      </c>
      <c r="V13" s="111"/>
      <c r="W13" s="261">
        <v>0</v>
      </c>
      <c r="X13" s="320">
        <f t="shared" si="3"/>
        <v>2140</v>
      </c>
      <c r="Y13" s="261">
        <v>2140</v>
      </c>
      <c r="Z13" s="261">
        <v>0</v>
      </c>
      <c r="AA13" s="320">
        <f t="shared" si="4"/>
        <v>124</v>
      </c>
      <c r="AB13" s="261">
        <v>124</v>
      </c>
      <c r="AC13" s="261"/>
      <c r="AD13" s="261"/>
      <c r="AE13" s="261"/>
      <c r="AF13" s="111"/>
      <c r="AG13" s="320">
        <f t="shared" si="5"/>
        <v>0</v>
      </c>
      <c r="AH13" s="111"/>
      <c r="AI13" s="261"/>
      <c r="AJ13" s="261"/>
      <c r="AK13" s="261"/>
      <c r="AL13" s="111"/>
      <c r="AM13" s="320">
        <f t="shared" si="6"/>
        <v>0</v>
      </c>
      <c r="AN13" s="111"/>
      <c r="AO13" s="253"/>
      <c r="AP13" s="333"/>
      <c r="AQ13" s="333"/>
    </row>
    <row r="14" spans="1:43" ht="19.5" customHeight="1" x14ac:dyDescent="0.2">
      <c r="A14" s="204" t="s">
        <v>236</v>
      </c>
      <c r="B14" s="322">
        <v>1249</v>
      </c>
      <c r="C14" s="320">
        <f t="shared" si="7"/>
        <v>4679</v>
      </c>
      <c r="D14" s="322">
        <v>5928</v>
      </c>
      <c r="E14" s="111"/>
      <c r="F14" s="320">
        <f t="shared" si="0"/>
        <v>0</v>
      </c>
      <c r="G14" s="111"/>
      <c r="H14" s="111"/>
      <c r="I14" s="111"/>
      <c r="J14" s="111"/>
      <c r="K14" s="261"/>
      <c r="L14" s="261"/>
      <c r="M14" s="261"/>
      <c r="N14" s="111"/>
      <c r="O14" s="320">
        <f t="shared" si="1"/>
        <v>0</v>
      </c>
      <c r="P14" s="111"/>
      <c r="Q14" s="111"/>
      <c r="R14" s="111"/>
      <c r="S14" s="111"/>
      <c r="T14" s="331"/>
      <c r="U14" s="320">
        <f t="shared" si="2"/>
        <v>0</v>
      </c>
      <c r="V14" s="111"/>
      <c r="W14" s="111"/>
      <c r="X14" s="320">
        <f t="shared" si="3"/>
        <v>0</v>
      </c>
      <c r="Y14" s="111"/>
      <c r="Z14" s="261">
        <v>1249</v>
      </c>
      <c r="AA14" s="320">
        <f t="shared" si="4"/>
        <v>4679</v>
      </c>
      <c r="AB14" s="261">
        <v>5928</v>
      </c>
      <c r="AC14" s="261"/>
      <c r="AD14" s="261"/>
      <c r="AE14" s="261"/>
      <c r="AF14" s="111"/>
      <c r="AG14" s="320">
        <f t="shared" si="5"/>
        <v>0</v>
      </c>
      <c r="AH14" s="111"/>
      <c r="AI14" s="111"/>
      <c r="AJ14" s="111"/>
      <c r="AK14" s="111"/>
      <c r="AL14" s="111"/>
      <c r="AM14" s="320">
        <f t="shared" si="6"/>
        <v>0</v>
      </c>
      <c r="AN14" s="111"/>
      <c r="AO14" s="253"/>
      <c r="AP14" s="333"/>
      <c r="AQ14" s="333"/>
    </row>
    <row r="15" spans="1:43" ht="18" customHeight="1" x14ac:dyDescent="0.2">
      <c r="A15" s="204" t="s">
        <v>279</v>
      </c>
      <c r="B15" s="322">
        <v>0</v>
      </c>
      <c r="C15" s="320">
        <f t="shared" si="7"/>
        <v>23</v>
      </c>
      <c r="D15" s="322">
        <v>23</v>
      </c>
      <c r="E15" s="111"/>
      <c r="F15" s="320">
        <f t="shared" si="0"/>
        <v>0</v>
      </c>
      <c r="G15" s="111"/>
      <c r="H15" s="261"/>
      <c r="I15" s="261"/>
      <c r="J15" s="261"/>
      <c r="K15" s="261"/>
      <c r="L15" s="261"/>
      <c r="M15" s="261"/>
      <c r="N15" s="261"/>
      <c r="O15" s="320">
        <f t="shared" si="1"/>
        <v>0</v>
      </c>
      <c r="P15" s="261"/>
      <c r="Q15" s="111"/>
      <c r="R15" s="111"/>
      <c r="S15" s="111"/>
      <c r="T15" s="331"/>
      <c r="U15" s="320">
        <f t="shared" si="2"/>
        <v>0</v>
      </c>
      <c r="V15" s="111"/>
      <c r="W15" s="111">
        <v>0</v>
      </c>
      <c r="X15" s="320">
        <f t="shared" si="3"/>
        <v>23</v>
      </c>
      <c r="Y15" s="111">
        <v>23</v>
      </c>
      <c r="Z15" s="111"/>
      <c r="AA15" s="320">
        <f t="shared" si="4"/>
        <v>0</v>
      </c>
      <c r="AB15" s="111"/>
      <c r="AC15" s="111"/>
      <c r="AD15" s="111"/>
      <c r="AE15" s="111"/>
      <c r="AF15" s="111"/>
      <c r="AG15" s="320">
        <f t="shared" si="5"/>
        <v>0</v>
      </c>
      <c r="AH15" s="111"/>
      <c r="AI15" s="111"/>
      <c r="AJ15" s="111"/>
      <c r="AK15" s="111"/>
      <c r="AL15" s="111"/>
      <c r="AM15" s="320">
        <f t="shared" si="6"/>
        <v>0</v>
      </c>
      <c r="AN15" s="111"/>
      <c r="AO15" s="253"/>
      <c r="AP15" s="333"/>
      <c r="AQ15" s="333"/>
    </row>
    <row r="16" spans="1:43" x14ac:dyDescent="0.2">
      <c r="A16" s="104" t="s">
        <v>81</v>
      </c>
      <c r="B16" s="320">
        <v>150</v>
      </c>
      <c r="C16" s="320">
        <f t="shared" si="7"/>
        <v>160</v>
      </c>
      <c r="D16" s="320">
        <v>310</v>
      </c>
      <c r="E16" s="109"/>
      <c r="F16" s="320">
        <f t="shared" si="0"/>
        <v>0</v>
      </c>
      <c r="G16" s="109"/>
      <c r="H16" s="109"/>
      <c r="I16" s="109"/>
      <c r="J16" s="109"/>
      <c r="K16" s="109"/>
      <c r="L16" s="109"/>
      <c r="M16" s="109"/>
      <c r="N16" s="109"/>
      <c r="O16" s="320">
        <f t="shared" si="1"/>
        <v>0</v>
      </c>
      <c r="P16" s="109"/>
      <c r="Q16" s="109"/>
      <c r="R16" s="109"/>
      <c r="S16" s="109"/>
      <c r="T16" s="329"/>
      <c r="U16" s="320">
        <f t="shared" si="2"/>
        <v>0</v>
      </c>
      <c r="V16" s="109"/>
      <c r="W16" s="109"/>
      <c r="X16" s="320">
        <f t="shared" si="3"/>
        <v>0</v>
      </c>
      <c r="Y16" s="109"/>
      <c r="Z16" s="253">
        <v>150</v>
      </c>
      <c r="AA16" s="320">
        <f t="shared" si="4"/>
        <v>160</v>
      </c>
      <c r="AB16" s="253">
        <v>310</v>
      </c>
      <c r="AC16" s="253"/>
      <c r="AD16" s="253"/>
      <c r="AE16" s="253"/>
      <c r="AF16" s="109"/>
      <c r="AG16" s="320">
        <f t="shared" si="5"/>
        <v>0</v>
      </c>
      <c r="AH16" s="109"/>
      <c r="AI16" s="109"/>
      <c r="AJ16" s="109"/>
      <c r="AK16" s="109"/>
      <c r="AL16" s="109"/>
      <c r="AM16" s="320">
        <f t="shared" si="6"/>
        <v>0</v>
      </c>
      <c r="AN16" s="109"/>
      <c r="AO16" s="253"/>
      <c r="AP16" s="333"/>
      <c r="AQ16" s="333"/>
    </row>
    <row r="17" spans="1:43" x14ac:dyDescent="0.2">
      <c r="A17" s="205" t="s">
        <v>250</v>
      </c>
      <c r="B17" s="320"/>
      <c r="C17" s="320">
        <f t="shared" si="7"/>
        <v>0</v>
      </c>
      <c r="D17" s="320"/>
      <c r="E17" s="109"/>
      <c r="F17" s="320">
        <f t="shared" si="0"/>
        <v>0</v>
      </c>
      <c r="G17" s="109"/>
      <c r="H17" s="109"/>
      <c r="I17" s="109"/>
      <c r="J17" s="109"/>
      <c r="K17" s="109"/>
      <c r="L17" s="109"/>
      <c r="M17" s="109"/>
      <c r="N17" s="109"/>
      <c r="O17" s="320">
        <f t="shared" si="1"/>
        <v>0</v>
      </c>
      <c r="P17" s="109"/>
      <c r="Q17" s="109"/>
      <c r="R17" s="109"/>
      <c r="S17" s="109"/>
      <c r="T17" s="329"/>
      <c r="U17" s="320">
        <f t="shared" si="2"/>
        <v>0</v>
      </c>
      <c r="V17" s="109"/>
      <c r="W17" s="253"/>
      <c r="X17" s="320">
        <f t="shared" si="3"/>
        <v>0</v>
      </c>
      <c r="Y17" s="253"/>
      <c r="Z17" s="109"/>
      <c r="AA17" s="320">
        <f t="shared" si="4"/>
        <v>0</v>
      </c>
      <c r="AB17" s="109"/>
      <c r="AC17" s="109"/>
      <c r="AD17" s="109"/>
      <c r="AE17" s="109"/>
      <c r="AF17" s="109"/>
      <c r="AG17" s="320">
        <f t="shared" si="5"/>
        <v>0</v>
      </c>
      <c r="AH17" s="109"/>
      <c r="AI17" s="109"/>
      <c r="AJ17" s="109"/>
      <c r="AK17" s="109"/>
      <c r="AL17" s="109"/>
      <c r="AM17" s="320">
        <f t="shared" si="6"/>
        <v>0</v>
      </c>
      <c r="AN17" s="111"/>
      <c r="AO17" s="261"/>
      <c r="AP17" s="333"/>
      <c r="AQ17" s="333"/>
    </row>
    <row r="18" spans="1:43" x14ac:dyDescent="0.2">
      <c r="A18" s="104" t="s">
        <v>82</v>
      </c>
      <c r="B18" s="320">
        <v>0</v>
      </c>
      <c r="C18" s="320">
        <f t="shared" si="7"/>
        <v>1161</v>
      </c>
      <c r="D18" s="320">
        <v>1161</v>
      </c>
      <c r="E18" s="109"/>
      <c r="F18" s="320">
        <f t="shared" si="0"/>
        <v>0</v>
      </c>
      <c r="G18" s="109"/>
      <c r="H18" s="109"/>
      <c r="I18" s="109"/>
      <c r="J18" s="109"/>
      <c r="K18" s="253"/>
      <c r="L18" s="253"/>
      <c r="M18" s="253"/>
      <c r="N18" s="109"/>
      <c r="O18" s="320">
        <f t="shared" si="1"/>
        <v>0</v>
      </c>
      <c r="P18" s="109"/>
      <c r="Q18" s="253"/>
      <c r="R18" s="253"/>
      <c r="S18" s="253"/>
      <c r="T18" s="329"/>
      <c r="U18" s="320">
        <f t="shared" si="2"/>
        <v>0</v>
      </c>
      <c r="V18" s="109"/>
      <c r="W18" s="253">
        <v>0</v>
      </c>
      <c r="X18" s="320">
        <f t="shared" si="3"/>
        <v>1161</v>
      </c>
      <c r="Y18" s="253">
        <v>1161</v>
      </c>
      <c r="Z18" s="109"/>
      <c r="AA18" s="320">
        <f t="shared" si="4"/>
        <v>0</v>
      </c>
      <c r="AB18" s="109"/>
      <c r="AC18" s="109"/>
      <c r="AD18" s="109"/>
      <c r="AE18" s="109"/>
      <c r="AF18" s="109"/>
      <c r="AG18" s="320">
        <f t="shared" si="5"/>
        <v>0</v>
      </c>
      <c r="AH18" s="109"/>
      <c r="AI18" s="109"/>
      <c r="AJ18" s="109"/>
      <c r="AK18" s="109"/>
      <c r="AL18" s="109"/>
      <c r="AM18" s="320">
        <f t="shared" si="6"/>
        <v>0</v>
      </c>
      <c r="AN18" s="111"/>
      <c r="AO18" s="261"/>
      <c r="AP18" s="333"/>
      <c r="AQ18" s="333"/>
    </row>
    <row r="19" spans="1:43" x14ac:dyDescent="0.2">
      <c r="A19" s="165" t="s">
        <v>135</v>
      </c>
      <c r="B19" s="323">
        <v>22332</v>
      </c>
      <c r="C19" s="320">
        <f t="shared" si="7"/>
        <v>5465</v>
      </c>
      <c r="D19" s="323">
        <v>27797</v>
      </c>
      <c r="E19" s="258">
        <v>0</v>
      </c>
      <c r="F19" s="320">
        <f t="shared" si="0"/>
        <v>2598</v>
      </c>
      <c r="G19" s="258">
        <v>2598</v>
      </c>
      <c r="H19" s="258"/>
      <c r="I19" s="258"/>
      <c r="J19" s="258"/>
      <c r="K19" s="258"/>
      <c r="L19" s="258"/>
      <c r="M19" s="258"/>
      <c r="N19" s="258"/>
      <c r="O19" s="320">
        <f t="shared" si="1"/>
        <v>0</v>
      </c>
      <c r="P19" s="258"/>
      <c r="Q19" s="258"/>
      <c r="R19" s="258"/>
      <c r="S19" s="258"/>
      <c r="T19" s="323"/>
      <c r="U19" s="320">
        <f t="shared" si="2"/>
        <v>0</v>
      </c>
      <c r="V19" s="258"/>
      <c r="W19" s="258"/>
      <c r="X19" s="320">
        <f t="shared" si="3"/>
        <v>0</v>
      </c>
      <c r="Y19" s="258"/>
      <c r="Z19" s="258"/>
      <c r="AA19" s="320">
        <f t="shared" si="4"/>
        <v>0</v>
      </c>
      <c r="AB19" s="258"/>
      <c r="AC19" s="258"/>
      <c r="AD19" s="258"/>
      <c r="AE19" s="258"/>
      <c r="AF19" s="258">
        <v>22332</v>
      </c>
      <c r="AG19" s="320">
        <f t="shared" si="5"/>
        <v>2065</v>
      </c>
      <c r="AH19" s="258">
        <v>24397</v>
      </c>
      <c r="AI19" s="258"/>
      <c r="AJ19" s="258"/>
      <c r="AK19" s="258"/>
      <c r="AL19" s="258"/>
      <c r="AM19" s="320">
        <f t="shared" si="6"/>
        <v>0</v>
      </c>
      <c r="AN19" s="258"/>
      <c r="AO19" s="261">
        <v>0</v>
      </c>
      <c r="AP19" s="333">
        <v>802</v>
      </c>
      <c r="AQ19" s="333">
        <v>802</v>
      </c>
    </row>
    <row r="20" spans="1:43" x14ac:dyDescent="0.2">
      <c r="A20" s="123" t="s">
        <v>100</v>
      </c>
      <c r="B20" s="324"/>
      <c r="C20" s="320">
        <f t="shared" si="7"/>
        <v>0</v>
      </c>
      <c r="D20" s="324"/>
      <c r="E20" s="259"/>
      <c r="F20" s="320">
        <f t="shared" si="0"/>
        <v>0</v>
      </c>
      <c r="G20" s="259"/>
      <c r="H20" s="259"/>
      <c r="I20" s="259"/>
      <c r="J20" s="259"/>
      <c r="K20" s="259"/>
      <c r="L20" s="259"/>
      <c r="M20" s="259"/>
      <c r="N20" s="259"/>
      <c r="O20" s="320">
        <f t="shared" si="1"/>
        <v>0</v>
      </c>
      <c r="P20" s="259"/>
      <c r="Q20" s="259"/>
      <c r="R20" s="259"/>
      <c r="S20" s="259"/>
      <c r="T20" s="324"/>
      <c r="U20" s="320">
        <f t="shared" si="2"/>
        <v>0</v>
      </c>
      <c r="V20" s="259"/>
      <c r="W20" s="259"/>
      <c r="X20" s="320">
        <f t="shared" si="3"/>
        <v>0</v>
      </c>
      <c r="Y20" s="259"/>
      <c r="Z20" s="259"/>
      <c r="AA20" s="320">
        <f t="shared" si="4"/>
        <v>0</v>
      </c>
      <c r="AB20" s="259"/>
      <c r="AC20" s="259"/>
      <c r="AD20" s="259"/>
      <c r="AE20" s="259"/>
      <c r="AF20" s="259"/>
      <c r="AG20" s="320">
        <f t="shared" si="5"/>
        <v>0</v>
      </c>
      <c r="AH20" s="259"/>
      <c r="AI20" s="259"/>
      <c r="AJ20" s="259"/>
      <c r="AK20" s="259"/>
      <c r="AL20" s="259"/>
      <c r="AM20" s="320">
        <f t="shared" si="6"/>
        <v>0</v>
      </c>
      <c r="AN20" s="259"/>
      <c r="AO20" s="253"/>
      <c r="AP20" s="333"/>
      <c r="AQ20" s="333"/>
    </row>
    <row r="21" spans="1:43" x14ac:dyDescent="0.2">
      <c r="A21" s="123" t="s">
        <v>136</v>
      </c>
      <c r="B21" s="324"/>
      <c r="C21" s="320">
        <f t="shared" si="7"/>
        <v>0</v>
      </c>
      <c r="D21" s="324"/>
      <c r="E21" s="259"/>
      <c r="F21" s="320">
        <f t="shared" si="0"/>
        <v>0</v>
      </c>
      <c r="G21" s="259"/>
      <c r="H21" s="259"/>
      <c r="I21" s="259"/>
      <c r="J21" s="259"/>
      <c r="K21" s="259"/>
      <c r="L21" s="259"/>
      <c r="M21" s="259"/>
      <c r="N21" s="259"/>
      <c r="O21" s="320">
        <f t="shared" si="1"/>
        <v>0</v>
      </c>
      <c r="P21" s="259"/>
      <c r="Q21" s="259"/>
      <c r="R21" s="259"/>
      <c r="S21" s="259"/>
      <c r="T21" s="324"/>
      <c r="U21" s="320">
        <f t="shared" si="2"/>
        <v>0</v>
      </c>
      <c r="V21" s="259"/>
      <c r="W21" s="259"/>
      <c r="X21" s="320">
        <f t="shared" si="3"/>
        <v>0</v>
      </c>
      <c r="Y21" s="259"/>
      <c r="Z21" s="259"/>
      <c r="AA21" s="320">
        <f t="shared" si="4"/>
        <v>0</v>
      </c>
      <c r="AB21" s="259"/>
      <c r="AC21" s="259"/>
      <c r="AD21" s="259"/>
      <c r="AE21" s="259"/>
      <c r="AF21" s="259"/>
      <c r="AG21" s="320">
        <f t="shared" si="5"/>
        <v>0</v>
      </c>
      <c r="AH21" s="259"/>
      <c r="AI21" s="259"/>
      <c r="AJ21" s="259"/>
      <c r="AK21" s="259"/>
      <c r="AL21" s="259"/>
      <c r="AM21" s="320">
        <f t="shared" si="6"/>
        <v>0</v>
      </c>
      <c r="AN21" s="259"/>
      <c r="AO21" s="253"/>
      <c r="AP21" s="333"/>
      <c r="AQ21" s="333"/>
    </row>
    <row r="22" spans="1:43" x14ac:dyDescent="0.2">
      <c r="A22" s="184" t="s">
        <v>247</v>
      </c>
      <c r="B22" s="324"/>
      <c r="C22" s="320">
        <f t="shared" si="7"/>
        <v>0</v>
      </c>
      <c r="D22" s="324"/>
      <c r="E22" s="259"/>
      <c r="F22" s="320">
        <f t="shared" si="0"/>
        <v>0</v>
      </c>
      <c r="G22" s="259"/>
      <c r="H22" s="259"/>
      <c r="I22" s="259"/>
      <c r="J22" s="259"/>
      <c r="K22" s="259"/>
      <c r="L22" s="259"/>
      <c r="M22" s="259"/>
      <c r="N22" s="259"/>
      <c r="O22" s="320">
        <f t="shared" si="1"/>
        <v>0</v>
      </c>
      <c r="P22" s="259"/>
      <c r="Q22" s="259"/>
      <c r="R22" s="259"/>
      <c r="S22" s="259"/>
      <c r="T22" s="324"/>
      <c r="U22" s="320">
        <f t="shared" si="2"/>
        <v>0</v>
      </c>
      <c r="V22" s="259"/>
      <c r="W22" s="259"/>
      <c r="X22" s="320">
        <f t="shared" si="3"/>
        <v>0</v>
      </c>
      <c r="Y22" s="259"/>
      <c r="Z22" s="259"/>
      <c r="AA22" s="320">
        <f t="shared" si="4"/>
        <v>0</v>
      </c>
      <c r="AB22" s="259"/>
      <c r="AC22" s="259"/>
      <c r="AD22" s="259"/>
      <c r="AE22" s="259"/>
      <c r="AF22" s="259"/>
      <c r="AG22" s="320">
        <f t="shared" si="5"/>
        <v>0</v>
      </c>
      <c r="AH22" s="259"/>
      <c r="AI22" s="259"/>
      <c r="AJ22" s="259"/>
      <c r="AK22" s="259"/>
      <c r="AL22" s="259"/>
      <c r="AM22" s="320">
        <f t="shared" si="6"/>
        <v>0</v>
      </c>
      <c r="AN22" s="259"/>
      <c r="AO22" s="253"/>
      <c r="AP22" s="333"/>
      <c r="AQ22" s="333"/>
    </row>
    <row r="23" spans="1:43" x14ac:dyDescent="0.2">
      <c r="A23" s="184" t="s">
        <v>249</v>
      </c>
      <c r="B23" s="324"/>
      <c r="C23" s="320">
        <f t="shared" si="7"/>
        <v>0</v>
      </c>
      <c r="D23" s="324"/>
      <c r="E23" s="259"/>
      <c r="F23" s="320">
        <f t="shared" si="0"/>
        <v>0</v>
      </c>
      <c r="G23" s="259"/>
      <c r="H23" s="259"/>
      <c r="I23" s="259"/>
      <c r="J23" s="259"/>
      <c r="K23" s="259"/>
      <c r="L23" s="259"/>
      <c r="M23" s="259"/>
      <c r="N23" s="259"/>
      <c r="O23" s="320">
        <f t="shared" si="1"/>
        <v>0</v>
      </c>
      <c r="P23" s="259"/>
      <c r="Q23" s="259"/>
      <c r="R23" s="259"/>
      <c r="S23" s="259"/>
      <c r="T23" s="324"/>
      <c r="U23" s="320">
        <f t="shared" si="2"/>
        <v>0</v>
      </c>
      <c r="V23" s="259"/>
      <c r="W23" s="259"/>
      <c r="X23" s="320">
        <f t="shared" si="3"/>
        <v>0</v>
      </c>
      <c r="Y23" s="259"/>
      <c r="Z23" s="259"/>
      <c r="AA23" s="320">
        <f t="shared" si="4"/>
        <v>0</v>
      </c>
      <c r="AB23" s="259"/>
      <c r="AC23" s="259"/>
      <c r="AD23" s="259"/>
      <c r="AE23" s="259"/>
      <c r="AF23" s="259"/>
      <c r="AG23" s="320">
        <f t="shared" si="5"/>
        <v>0</v>
      </c>
      <c r="AH23" s="259"/>
      <c r="AI23" s="259"/>
      <c r="AJ23" s="259"/>
      <c r="AK23" s="259"/>
      <c r="AL23" s="259"/>
      <c r="AM23" s="320">
        <f t="shared" si="6"/>
        <v>0</v>
      </c>
      <c r="AN23" s="259"/>
      <c r="AO23" s="253"/>
      <c r="AP23" s="333"/>
      <c r="AQ23" s="333"/>
    </row>
    <row r="24" spans="1:43" ht="13.5" thickBot="1" x14ac:dyDescent="0.25">
      <c r="A24" s="112" t="s">
        <v>137</v>
      </c>
      <c r="B24" s="326">
        <v>18823</v>
      </c>
      <c r="C24" s="320">
        <f t="shared" si="7"/>
        <v>1143</v>
      </c>
      <c r="D24" s="326">
        <v>19966</v>
      </c>
      <c r="E24" s="113"/>
      <c r="F24" s="320">
        <f t="shared" si="0"/>
        <v>0</v>
      </c>
      <c r="G24" s="113"/>
      <c r="H24" s="113"/>
      <c r="I24" s="113"/>
      <c r="J24" s="113"/>
      <c r="K24" s="113"/>
      <c r="L24" s="113"/>
      <c r="M24" s="113"/>
      <c r="N24" s="113"/>
      <c r="O24" s="320">
        <f t="shared" si="1"/>
        <v>0</v>
      </c>
      <c r="P24" s="113"/>
      <c r="Q24" s="113"/>
      <c r="R24" s="113"/>
      <c r="S24" s="113"/>
      <c r="T24" s="332">
        <v>18823</v>
      </c>
      <c r="U24" s="320">
        <f t="shared" si="2"/>
        <v>1143</v>
      </c>
      <c r="V24" s="113">
        <v>19966</v>
      </c>
      <c r="W24" s="113"/>
      <c r="X24" s="320">
        <f t="shared" si="3"/>
        <v>0</v>
      </c>
      <c r="Y24" s="113"/>
      <c r="Z24" s="113"/>
      <c r="AA24" s="320">
        <f t="shared" si="4"/>
        <v>0</v>
      </c>
      <c r="AB24" s="113"/>
      <c r="AC24" s="113"/>
      <c r="AD24" s="113"/>
      <c r="AE24" s="113"/>
      <c r="AF24" s="113"/>
      <c r="AG24" s="320">
        <f t="shared" si="5"/>
        <v>0</v>
      </c>
      <c r="AH24" s="113"/>
      <c r="AI24" s="113"/>
      <c r="AJ24" s="113"/>
      <c r="AK24" s="113"/>
      <c r="AL24" s="113"/>
      <c r="AM24" s="320">
        <f t="shared" si="6"/>
        <v>0</v>
      </c>
      <c r="AN24" s="113"/>
      <c r="AO24" s="262"/>
      <c r="AP24" s="260"/>
      <c r="AQ24" s="334"/>
    </row>
    <row r="25" spans="1:43" s="12" customFormat="1" ht="13.5" thickBot="1" x14ac:dyDescent="0.25">
      <c r="A25" s="107" t="s">
        <v>1</v>
      </c>
      <c r="B25" s="325">
        <f>SUM(B10:B24)</f>
        <v>65700</v>
      </c>
      <c r="C25" s="320">
        <f t="shared" si="7"/>
        <v>14989</v>
      </c>
      <c r="D25" s="325">
        <f t="shared" ref="D25" si="8">SUM(D10:D24)</f>
        <v>80689</v>
      </c>
      <c r="E25" s="325">
        <f t="shared" ref="E25:AQ25" si="9">SUM(E10:E24)</f>
        <v>0</v>
      </c>
      <c r="F25" s="320">
        <f t="shared" si="0"/>
        <v>2598</v>
      </c>
      <c r="G25" s="325">
        <f t="shared" si="9"/>
        <v>2598</v>
      </c>
      <c r="H25" s="325">
        <f t="shared" si="9"/>
        <v>0</v>
      </c>
      <c r="I25" s="325">
        <f t="shared" si="9"/>
        <v>0</v>
      </c>
      <c r="J25" s="325">
        <f t="shared" si="9"/>
        <v>0</v>
      </c>
      <c r="K25" s="325">
        <f t="shared" si="9"/>
        <v>0</v>
      </c>
      <c r="L25" s="325">
        <f t="shared" si="9"/>
        <v>0</v>
      </c>
      <c r="M25" s="325">
        <f t="shared" si="9"/>
        <v>0</v>
      </c>
      <c r="N25" s="325">
        <f t="shared" si="9"/>
        <v>12496</v>
      </c>
      <c r="O25" s="320">
        <f t="shared" si="1"/>
        <v>0</v>
      </c>
      <c r="P25" s="325">
        <f t="shared" si="9"/>
        <v>12496</v>
      </c>
      <c r="Q25" s="325">
        <f t="shared" si="9"/>
        <v>0</v>
      </c>
      <c r="R25" s="325">
        <f t="shared" si="9"/>
        <v>0</v>
      </c>
      <c r="S25" s="325">
        <f t="shared" si="9"/>
        <v>0</v>
      </c>
      <c r="T25" s="325">
        <f t="shared" si="9"/>
        <v>18823</v>
      </c>
      <c r="U25" s="320">
        <f t="shared" si="2"/>
        <v>1143</v>
      </c>
      <c r="V25" s="325">
        <f t="shared" si="9"/>
        <v>19966</v>
      </c>
      <c r="W25" s="325">
        <f t="shared" si="9"/>
        <v>0</v>
      </c>
      <c r="X25" s="320">
        <f t="shared" si="3"/>
        <v>3331</v>
      </c>
      <c r="Y25" s="325">
        <f t="shared" si="9"/>
        <v>3331</v>
      </c>
      <c r="Z25" s="325">
        <f t="shared" si="9"/>
        <v>1399</v>
      </c>
      <c r="AA25" s="320">
        <f t="shared" si="4"/>
        <v>4963</v>
      </c>
      <c r="AB25" s="325">
        <f t="shared" si="9"/>
        <v>6362</v>
      </c>
      <c r="AC25" s="325">
        <f t="shared" si="9"/>
        <v>0</v>
      </c>
      <c r="AD25" s="325">
        <f t="shared" si="9"/>
        <v>0</v>
      </c>
      <c r="AE25" s="325">
        <f t="shared" si="9"/>
        <v>0</v>
      </c>
      <c r="AF25" s="325">
        <f t="shared" si="9"/>
        <v>22332</v>
      </c>
      <c r="AG25" s="320">
        <f t="shared" si="5"/>
        <v>2065</v>
      </c>
      <c r="AH25" s="325">
        <f t="shared" si="9"/>
        <v>24397</v>
      </c>
      <c r="AI25" s="325">
        <f t="shared" si="9"/>
        <v>0</v>
      </c>
      <c r="AJ25" s="325">
        <f t="shared" si="9"/>
        <v>0</v>
      </c>
      <c r="AK25" s="325">
        <f t="shared" si="9"/>
        <v>0</v>
      </c>
      <c r="AL25" s="325">
        <f t="shared" si="9"/>
        <v>10650</v>
      </c>
      <c r="AM25" s="320">
        <f t="shared" si="6"/>
        <v>87</v>
      </c>
      <c r="AN25" s="325">
        <f t="shared" si="9"/>
        <v>10737</v>
      </c>
      <c r="AO25" s="325">
        <f t="shared" si="9"/>
        <v>0</v>
      </c>
      <c r="AP25" s="325">
        <f t="shared" si="9"/>
        <v>802</v>
      </c>
      <c r="AQ25" s="325">
        <f t="shared" si="9"/>
        <v>802</v>
      </c>
    </row>
    <row r="26" spans="1:43" ht="1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26"/>
    </row>
    <row r="27" spans="1:43" ht="1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26"/>
    </row>
    <row r="28" spans="1:43" ht="1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26"/>
    </row>
    <row r="29" spans="1:43" ht="1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26"/>
    </row>
    <row r="30" spans="1:43" ht="1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26"/>
    </row>
  </sheetData>
  <mergeCells count="30">
    <mergeCell ref="A6:A8"/>
    <mergeCell ref="A2:AL2"/>
    <mergeCell ref="A4:AL4"/>
    <mergeCell ref="A5:AL5"/>
    <mergeCell ref="B6:D7"/>
    <mergeCell ref="E8:G8"/>
    <mergeCell ref="E7:G7"/>
    <mergeCell ref="H7:J7"/>
    <mergeCell ref="H8:J8"/>
    <mergeCell ref="K7:M7"/>
    <mergeCell ref="K8:M8"/>
    <mergeCell ref="N7:P8"/>
    <mergeCell ref="Q7:S8"/>
    <mergeCell ref="E6:S6"/>
    <mergeCell ref="T6:AQ6"/>
    <mergeCell ref="AO7:AQ7"/>
    <mergeCell ref="AO8:AQ8"/>
    <mergeCell ref="AN4:AP4"/>
    <mergeCell ref="AF7:AH7"/>
    <mergeCell ref="AF8:AH8"/>
    <mergeCell ref="AI7:AK7"/>
    <mergeCell ref="AI8:AK8"/>
    <mergeCell ref="AL7:AN7"/>
    <mergeCell ref="AL8:AN8"/>
    <mergeCell ref="T7:V8"/>
    <mergeCell ref="W7:Y7"/>
    <mergeCell ref="W8:Y8"/>
    <mergeCell ref="Z7:AB8"/>
    <mergeCell ref="AC7:AE7"/>
    <mergeCell ref="AC8:AE8"/>
  </mergeCells>
  <phoneticPr fontId="1" type="noConversion"/>
  <pageMargins left="0.75" right="0.75" top="1" bottom="1" header="0.5" footer="0.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48"/>
  <sheetViews>
    <sheetView topLeftCell="B1" zoomScaleNormal="100" zoomScaleSheetLayoutView="100" workbookViewId="0">
      <selection activeCell="I30" sqref="I30"/>
    </sheetView>
  </sheetViews>
  <sheetFormatPr defaultRowHeight="12.75" x14ac:dyDescent="0.2"/>
  <cols>
    <col min="1" max="1" width="11.5703125" hidden="1" customWidth="1"/>
    <col min="2" max="2" width="82.42578125" customWidth="1"/>
    <col min="3" max="3" width="8.140625" customWidth="1"/>
    <col min="4" max="4" width="10" bestFit="1" customWidth="1"/>
  </cols>
  <sheetData>
    <row r="2" spans="1:5" ht="15.75" x14ac:dyDescent="0.25">
      <c r="B2" s="508" t="s">
        <v>5</v>
      </c>
      <c r="C2" s="508"/>
    </row>
    <row r="3" spans="1:5" x14ac:dyDescent="0.2">
      <c r="B3" s="9"/>
      <c r="C3" s="9"/>
    </row>
    <row r="4" spans="1:5" ht="15.75" x14ac:dyDescent="0.25">
      <c r="A4" s="509" t="s">
        <v>322</v>
      </c>
      <c r="B4" s="509"/>
      <c r="C4" s="509"/>
    </row>
    <row r="5" spans="1:5" ht="15" x14ac:dyDescent="0.2">
      <c r="A5" s="42"/>
      <c r="B5" s="42"/>
      <c r="C5" s="42"/>
      <c r="D5" s="42"/>
    </row>
    <row r="6" spans="1:5" ht="15.75" x14ac:dyDescent="0.25">
      <c r="A6" s="57" t="s">
        <v>33</v>
      </c>
      <c r="B6" s="57"/>
      <c r="C6" s="57"/>
      <c r="D6" s="57"/>
      <c r="E6" s="4"/>
    </row>
    <row r="7" spans="1:5" ht="15" x14ac:dyDescent="0.2">
      <c r="A7" s="42"/>
      <c r="B7" s="42"/>
      <c r="C7" s="42"/>
      <c r="D7" s="42"/>
    </row>
    <row r="8" spans="1:5" ht="15.75" thickBot="1" x14ac:dyDescent="0.25">
      <c r="A8" s="42"/>
      <c r="B8" s="42"/>
      <c r="C8" s="42"/>
      <c r="D8" s="42"/>
    </row>
    <row r="9" spans="1:5" ht="16.5" thickBot="1" x14ac:dyDescent="0.3">
      <c r="A9" s="80"/>
      <c r="B9" s="81" t="s">
        <v>34</v>
      </c>
      <c r="C9" s="558" t="s">
        <v>64</v>
      </c>
      <c r="D9" s="559"/>
      <c r="E9" s="560"/>
    </row>
    <row r="10" spans="1:5" ht="17.25" thickTop="1" thickBot="1" x14ac:dyDescent="0.3">
      <c r="A10" s="82"/>
      <c r="B10" s="58" t="s">
        <v>83</v>
      </c>
      <c r="C10" s="114" t="s">
        <v>196</v>
      </c>
      <c r="D10" s="34" t="s">
        <v>197</v>
      </c>
      <c r="E10" s="34" t="s">
        <v>197</v>
      </c>
    </row>
    <row r="11" spans="1:5" ht="15.75" thickTop="1" x14ac:dyDescent="0.2">
      <c r="A11" s="83"/>
      <c r="B11" s="59"/>
      <c r="C11" s="84"/>
      <c r="D11" s="394"/>
      <c r="E11" s="395"/>
    </row>
    <row r="12" spans="1:5" ht="15.75" x14ac:dyDescent="0.25">
      <c r="A12" s="85"/>
      <c r="B12" s="61" t="s">
        <v>57</v>
      </c>
      <c r="C12" s="86"/>
      <c r="D12" s="396"/>
      <c r="E12" s="357"/>
    </row>
    <row r="13" spans="1:5" ht="15" x14ac:dyDescent="0.2">
      <c r="A13" s="85"/>
      <c r="B13" s="115" t="s">
        <v>138</v>
      </c>
      <c r="C13" s="397">
        <v>3339</v>
      </c>
      <c r="D13" s="467">
        <f>SUM(E13-C13)</f>
        <v>19</v>
      </c>
      <c r="E13" s="320">
        <v>3358</v>
      </c>
    </row>
    <row r="14" spans="1:5" ht="15" x14ac:dyDescent="0.2">
      <c r="A14" s="85"/>
      <c r="B14" s="115" t="s">
        <v>139</v>
      </c>
      <c r="C14" s="397">
        <v>13787</v>
      </c>
      <c r="D14" s="467">
        <f t="shared" ref="D14:D39" si="0">SUM(E14-C14)</f>
        <v>1139</v>
      </c>
      <c r="E14" s="320">
        <v>14926</v>
      </c>
    </row>
    <row r="15" spans="1:5" ht="15" x14ac:dyDescent="0.2">
      <c r="A15" s="88"/>
      <c r="B15" s="115" t="s">
        <v>140</v>
      </c>
      <c r="C15" s="397">
        <v>4006</v>
      </c>
      <c r="D15" s="467">
        <f t="shared" si="0"/>
        <v>599</v>
      </c>
      <c r="E15" s="320">
        <v>4605</v>
      </c>
    </row>
    <row r="16" spans="1:5" ht="15" x14ac:dyDescent="0.2">
      <c r="A16" s="85"/>
      <c r="B16" s="115" t="s">
        <v>141</v>
      </c>
      <c r="C16" s="397">
        <v>1200</v>
      </c>
      <c r="D16" s="467">
        <f t="shared" si="0"/>
        <v>0</v>
      </c>
      <c r="E16" s="320">
        <v>1200</v>
      </c>
    </row>
    <row r="17" spans="1:5" ht="15" hidden="1" x14ac:dyDescent="0.2">
      <c r="A17" s="85"/>
      <c r="B17" s="115"/>
      <c r="C17" s="399"/>
      <c r="D17" s="467">
        <f t="shared" si="0"/>
        <v>0</v>
      </c>
      <c r="E17" s="400"/>
    </row>
    <row r="18" spans="1:5" ht="15" hidden="1" x14ac:dyDescent="0.2">
      <c r="A18" s="89"/>
      <c r="B18" s="115"/>
      <c r="C18" s="399"/>
      <c r="D18" s="467">
        <f t="shared" si="0"/>
        <v>0</v>
      </c>
      <c r="E18" s="400"/>
    </row>
    <row r="19" spans="1:5" ht="15" hidden="1" x14ac:dyDescent="0.2">
      <c r="A19" s="85"/>
      <c r="B19" s="115"/>
      <c r="C19" s="399"/>
      <c r="D19" s="467">
        <f t="shared" si="0"/>
        <v>0</v>
      </c>
      <c r="E19" s="400"/>
    </row>
    <row r="20" spans="1:5" ht="15" x14ac:dyDescent="0.2">
      <c r="A20" s="85"/>
      <c r="B20" s="238" t="s">
        <v>213</v>
      </c>
      <c r="C20" s="397">
        <v>0</v>
      </c>
      <c r="D20" s="467">
        <f t="shared" si="0"/>
        <v>258</v>
      </c>
      <c r="E20" s="322">
        <v>258</v>
      </c>
    </row>
    <row r="21" spans="1:5" ht="15" x14ac:dyDescent="0.2">
      <c r="A21" s="85"/>
      <c r="B21" s="238" t="s">
        <v>251</v>
      </c>
      <c r="C21" s="397">
        <v>0</v>
      </c>
      <c r="D21" s="467">
        <f t="shared" si="0"/>
        <v>50</v>
      </c>
      <c r="E21" s="320">
        <v>50</v>
      </c>
    </row>
    <row r="22" spans="1:5" ht="15.75" thickBot="1" x14ac:dyDescent="0.25">
      <c r="A22" s="90"/>
      <c r="B22" s="115"/>
      <c r="C22" s="403"/>
      <c r="D22" s="467">
        <f t="shared" si="0"/>
        <v>0</v>
      </c>
      <c r="E22" s="321"/>
    </row>
    <row r="23" spans="1:5" ht="15.75" thickBot="1" x14ac:dyDescent="0.25">
      <c r="A23" s="85"/>
      <c r="B23" s="337" t="s">
        <v>252</v>
      </c>
      <c r="C23" s="405">
        <f>SUM(C13:C22)</f>
        <v>22332</v>
      </c>
      <c r="D23" s="467">
        <f t="shared" si="0"/>
        <v>2065</v>
      </c>
      <c r="E23" s="405">
        <f>SUM(E13:E22)</f>
        <v>24397</v>
      </c>
    </row>
    <row r="24" spans="1:5" ht="16.5" thickBot="1" x14ac:dyDescent="0.3">
      <c r="A24" s="91"/>
      <c r="B24" s="116"/>
      <c r="C24" s="406"/>
      <c r="D24" s="467">
        <f t="shared" si="0"/>
        <v>0</v>
      </c>
      <c r="E24" s="407"/>
    </row>
    <row r="25" spans="1:5" ht="16.5" thickBot="1" x14ac:dyDescent="0.3">
      <c r="A25" s="91"/>
      <c r="B25" s="265" t="s">
        <v>142</v>
      </c>
      <c r="C25" s="408">
        <v>0</v>
      </c>
      <c r="D25" s="467">
        <f t="shared" si="0"/>
        <v>2598</v>
      </c>
      <c r="E25" s="408">
        <v>2598</v>
      </c>
    </row>
    <row r="26" spans="1:5" ht="15" x14ac:dyDescent="0.2">
      <c r="A26" s="85"/>
      <c r="B26" s="117"/>
      <c r="C26" s="409"/>
      <c r="D26" s="467">
        <f t="shared" si="0"/>
        <v>0</v>
      </c>
      <c r="E26" s="322"/>
    </row>
    <row r="27" spans="1:5" ht="15" x14ac:dyDescent="0.2">
      <c r="A27" s="85"/>
      <c r="B27" s="115"/>
      <c r="C27" s="399"/>
      <c r="D27" s="467">
        <f t="shared" si="0"/>
        <v>0</v>
      </c>
      <c r="E27" s="320"/>
    </row>
    <row r="28" spans="1:5" ht="15.75" x14ac:dyDescent="0.25">
      <c r="A28" s="92"/>
      <c r="B28" s="62"/>
      <c r="C28" s="93"/>
      <c r="D28" s="467">
        <f t="shared" si="0"/>
        <v>0</v>
      </c>
      <c r="E28" s="410"/>
    </row>
    <row r="29" spans="1:5" ht="15" x14ac:dyDescent="0.2">
      <c r="A29" s="85"/>
      <c r="B29" s="60"/>
      <c r="C29" s="87"/>
      <c r="D29" s="467">
        <f t="shared" si="0"/>
        <v>0</v>
      </c>
      <c r="E29" s="320"/>
    </row>
    <row r="30" spans="1:5" ht="15" x14ac:dyDescent="0.2">
      <c r="A30" s="85"/>
      <c r="B30" s="60"/>
      <c r="C30" s="87"/>
      <c r="D30" s="467">
        <f t="shared" si="0"/>
        <v>0</v>
      </c>
      <c r="E30" s="320"/>
    </row>
    <row r="31" spans="1:5" ht="15" x14ac:dyDescent="0.2">
      <c r="A31" s="85"/>
      <c r="B31" s="60"/>
      <c r="C31" s="87"/>
      <c r="D31" s="467">
        <f t="shared" si="0"/>
        <v>0</v>
      </c>
      <c r="E31" s="320"/>
    </row>
    <row r="32" spans="1:5" s="12" customFormat="1" ht="15.75" x14ac:dyDescent="0.25">
      <c r="A32" s="94"/>
      <c r="B32" s="60"/>
      <c r="C32" s="87"/>
      <c r="D32" s="467">
        <f t="shared" si="0"/>
        <v>0</v>
      </c>
      <c r="E32" s="411"/>
    </row>
    <row r="33" spans="1:5" ht="15" x14ac:dyDescent="0.2">
      <c r="A33" s="85"/>
      <c r="B33" s="60"/>
      <c r="C33" s="87"/>
      <c r="D33" s="467">
        <f t="shared" si="0"/>
        <v>0</v>
      </c>
      <c r="E33" s="320"/>
    </row>
    <row r="34" spans="1:5" ht="15.75" x14ac:dyDescent="0.25">
      <c r="A34" s="92"/>
      <c r="B34" s="62"/>
      <c r="C34" s="93"/>
      <c r="D34" s="467">
        <f t="shared" si="0"/>
        <v>0</v>
      </c>
      <c r="E34" s="410"/>
    </row>
    <row r="35" spans="1:5" ht="15.75" x14ac:dyDescent="0.25">
      <c r="A35" s="92"/>
      <c r="B35" s="62"/>
      <c r="C35" s="93"/>
      <c r="D35" s="467">
        <f t="shared" si="0"/>
        <v>0</v>
      </c>
      <c r="E35" s="410"/>
    </row>
    <row r="36" spans="1:5" s="38" customFormat="1" ht="15.75" x14ac:dyDescent="0.25">
      <c r="A36" s="92"/>
      <c r="B36" s="62"/>
      <c r="C36" s="93"/>
      <c r="D36" s="467">
        <f t="shared" si="0"/>
        <v>0</v>
      </c>
      <c r="E36" s="410"/>
    </row>
    <row r="37" spans="1:5" ht="15" x14ac:dyDescent="0.2">
      <c r="A37" s="85"/>
      <c r="B37" s="60"/>
      <c r="C37" s="87"/>
      <c r="D37" s="467">
        <f t="shared" si="0"/>
        <v>0</v>
      </c>
      <c r="E37" s="320"/>
    </row>
    <row r="38" spans="1:5" ht="16.5" thickBot="1" x14ac:dyDescent="0.3">
      <c r="A38" s="556"/>
      <c r="B38" s="557"/>
      <c r="C38" s="412"/>
      <c r="D38" s="467">
        <f t="shared" si="0"/>
        <v>0</v>
      </c>
      <c r="E38" s="413"/>
    </row>
    <row r="39" spans="1:5" s="12" customFormat="1" ht="16.5" thickBot="1" x14ac:dyDescent="0.3">
      <c r="A39" s="95"/>
      <c r="B39" s="336" t="s">
        <v>13</v>
      </c>
      <c r="C39" s="405">
        <f>SUM(C23:C25)</f>
        <v>22332</v>
      </c>
      <c r="D39" s="467">
        <f t="shared" si="0"/>
        <v>4663</v>
      </c>
      <c r="E39" s="405">
        <f>SUM(E23:E25)</f>
        <v>26995</v>
      </c>
    </row>
    <row r="40" spans="1:5" ht="15" x14ac:dyDescent="0.2">
      <c r="A40" s="35"/>
      <c r="B40" s="35"/>
      <c r="C40" s="35"/>
      <c r="D40" s="42"/>
    </row>
    <row r="41" spans="1:5" ht="15" x14ac:dyDescent="0.2">
      <c r="A41" s="35"/>
      <c r="B41" s="35"/>
      <c r="C41" s="35"/>
      <c r="D41" s="42"/>
    </row>
    <row r="42" spans="1:5" x14ac:dyDescent="0.2">
      <c r="A42" s="5"/>
      <c r="B42" s="5"/>
      <c r="C42" s="5"/>
    </row>
    <row r="43" spans="1:5" x14ac:dyDescent="0.2">
      <c r="A43" s="5"/>
      <c r="B43" s="5"/>
      <c r="C43" s="5"/>
    </row>
    <row r="44" spans="1:5" x14ac:dyDescent="0.2">
      <c r="A44" s="5"/>
      <c r="B44" s="5"/>
      <c r="C44" s="5"/>
    </row>
    <row r="45" spans="1:5" x14ac:dyDescent="0.2">
      <c r="A45" s="5"/>
      <c r="B45" s="5"/>
      <c r="C45" s="5"/>
    </row>
    <row r="46" spans="1:5" x14ac:dyDescent="0.2">
      <c r="A46" s="5"/>
      <c r="B46" s="5"/>
      <c r="C46" s="5"/>
    </row>
    <row r="47" spans="1:5" x14ac:dyDescent="0.2">
      <c r="A47" s="5"/>
      <c r="B47" s="5"/>
      <c r="C47" s="5"/>
    </row>
    <row r="48" spans="1:5" x14ac:dyDescent="0.2">
      <c r="A48" s="5"/>
      <c r="B48" s="5"/>
      <c r="C48" s="5"/>
    </row>
  </sheetData>
  <mergeCells count="4">
    <mergeCell ref="A4:C4"/>
    <mergeCell ref="A38:B38"/>
    <mergeCell ref="B2:C2"/>
    <mergeCell ref="C9:E9"/>
  </mergeCells>
  <phoneticPr fontId="1" type="noConversion"/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H18" sqref="H18"/>
    </sheetView>
  </sheetViews>
  <sheetFormatPr defaultRowHeight="12.75" x14ac:dyDescent="0.2"/>
  <cols>
    <col min="2" max="2" width="35.28515625" customWidth="1"/>
    <col min="3" max="3" width="10.28515625" customWidth="1"/>
  </cols>
  <sheetData>
    <row r="2" spans="1:9" ht="15.75" x14ac:dyDescent="0.25">
      <c r="A2" s="508" t="s">
        <v>35</v>
      </c>
      <c r="B2" s="508"/>
      <c r="C2" s="508"/>
      <c r="D2" s="508"/>
      <c r="E2" s="508"/>
      <c r="F2" s="508"/>
    </row>
    <row r="3" spans="1:9" ht="15" x14ac:dyDescent="0.2">
      <c r="A3" s="42"/>
      <c r="B3" s="42"/>
      <c r="C3" s="42"/>
      <c r="D3" s="42"/>
      <c r="E3" s="42"/>
      <c r="F3" s="42"/>
    </row>
    <row r="4" spans="1:9" ht="15" x14ac:dyDescent="0.2">
      <c r="A4" s="42"/>
      <c r="B4" s="42"/>
      <c r="C4" s="42"/>
      <c r="D4" s="42"/>
      <c r="E4" s="42"/>
      <c r="F4" s="42"/>
    </row>
    <row r="5" spans="1:9" ht="15.75" x14ac:dyDescent="0.25">
      <c r="A5" s="508" t="s">
        <v>323</v>
      </c>
      <c r="B5" s="508"/>
      <c r="C5" s="508"/>
      <c r="D5" s="508"/>
      <c r="E5" s="508"/>
      <c r="F5" s="508"/>
      <c r="G5" s="13"/>
      <c r="H5" s="13"/>
      <c r="I5" s="13"/>
    </row>
    <row r="6" spans="1:9" ht="15" x14ac:dyDescent="0.2">
      <c r="A6" s="42"/>
      <c r="B6" s="42"/>
      <c r="C6" s="42"/>
      <c r="D6" s="42"/>
      <c r="E6" s="42"/>
      <c r="F6" s="42"/>
    </row>
    <row r="7" spans="1:9" ht="15" x14ac:dyDescent="0.2">
      <c r="A7" s="42"/>
      <c r="B7" s="42"/>
      <c r="C7" s="42"/>
      <c r="D7" s="42"/>
      <c r="E7" s="42"/>
      <c r="F7" s="42"/>
    </row>
    <row r="8" spans="1:9" ht="15" x14ac:dyDescent="0.2">
      <c r="A8" s="42"/>
      <c r="B8" s="42"/>
      <c r="C8" s="42"/>
      <c r="D8" s="192" t="s">
        <v>284</v>
      </c>
      <c r="E8" s="42"/>
      <c r="F8" s="42"/>
    </row>
    <row r="9" spans="1:9" ht="15.75" thickBot="1" x14ac:dyDescent="0.25">
      <c r="A9" s="42"/>
      <c r="B9" s="42"/>
      <c r="C9" s="42"/>
      <c r="D9" s="42"/>
      <c r="E9" s="42"/>
      <c r="F9" s="42"/>
    </row>
    <row r="10" spans="1:9" ht="16.5" thickBot="1" x14ac:dyDescent="0.3">
      <c r="A10" s="42"/>
      <c r="B10" s="36" t="s">
        <v>0</v>
      </c>
      <c r="C10" s="64" t="s">
        <v>196</v>
      </c>
      <c r="D10" s="34" t="s">
        <v>197</v>
      </c>
      <c r="E10" s="338" t="s">
        <v>197</v>
      </c>
      <c r="F10" s="42"/>
    </row>
    <row r="11" spans="1:9" ht="15" x14ac:dyDescent="0.2">
      <c r="A11" s="42"/>
      <c r="B11" s="31"/>
      <c r="C11" s="414"/>
      <c r="D11" s="394"/>
      <c r="E11" s="415"/>
      <c r="F11" s="42"/>
    </row>
    <row r="12" spans="1:9" ht="15" x14ac:dyDescent="0.2">
      <c r="A12" s="42"/>
      <c r="B12" s="32" t="s">
        <v>22</v>
      </c>
      <c r="C12" s="416">
        <v>516</v>
      </c>
      <c r="D12" s="468">
        <f>SUM(E12-C12)</f>
        <v>-516</v>
      </c>
      <c r="E12" s="396">
        <v>0</v>
      </c>
      <c r="F12" s="42"/>
    </row>
    <row r="13" spans="1:9" ht="15" x14ac:dyDescent="0.2">
      <c r="A13" s="42"/>
      <c r="B13" s="32" t="s">
        <v>31</v>
      </c>
      <c r="C13" s="416">
        <v>17500</v>
      </c>
      <c r="D13" s="468">
        <f t="shared" ref="D13:D17" si="0">SUM(E13-C13)</f>
        <v>866</v>
      </c>
      <c r="E13" s="396">
        <v>18366</v>
      </c>
    </row>
    <row r="14" spans="1:9" ht="15" x14ac:dyDescent="0.2">
      <c r="A14" s="42"/>
      <c r="B14" s="32" t="s">
        <v>253</v>
      </c>
      <c r="C14" s="416">
        <v>23</v>
      </c>
      <c r="D14" s="468">
        <f t="shared" si="0"/>
        <v>-16</v>
      </c>
      <c r="E14" s="396">
        <v>7</v>
      </c>
      <c r="F14" s="42"/>
    </row>
    <row r="15" spans="1:9" ht="15" x14ac:dyDescent="0.2">
      <c r="A15" s="42"/>
      <c r="B15" s="32" t="s">
        <v>21</v>
      </c>
      <c r="C15" s="416">
        <v>764</v>
      </c>
      <c r="D15" s="468">
        <f t="shared" si="0"/>
        <v>183</v>
      </c>
      <c r="E15" s="396">
        <v>947</v>
      </c>
      <c r="F15" s="42"/>
    </row>
    <row r="16" spans="1:9" ht="15.75" thickBot="1" x14ac:dyDescent="0.25">
      <c r="A16" s="42"/>
      <c r="B16" s="33" t="s">
        <v>254</v>
      </c>
      <c r="C16" s="417">
        <v>20</v>
      </c>
      <c r="D16" s="468">
        <f t="shared" si="0"/>
        <v>626</v>
      </c>
      <c r="E16" s="418">
        <v>646</v>
      </c>
      <c r="F16" s="42"/>
    </row>
    <row r="17" spans="1:6" s="12" customFormat="1" ht="16.5" thickBot="1" x14ac:dyDescent="0.3">
      <c r="A17" s="63"/>
      <c r="B17" s="34" t="s">
        <v>32</v>
      </c>
      <c r="C17" s="419">
        <f>SUM(C11:C16)</f>
        <v>18823</v>
      </c>
      <c r="D17" s="468">
        <f t="shared" si="0"/>
        <v>1143</v>
      </c>
      <c r="E17" s="419">
        <f>SUM(E11:E16)</f>
        <v>19966</v>
      </c>
      <c r="F17" s="63"/>
    </row>
    <row r="18" spans="1:6" ht="15" x14ac:dyDescent="0.2">
      <c r="A18" s="42"/>
      <c r="B18" s="65"/>
      <c r="C18" s="65"/>
      <c r="D18" s="42"/>
      <c r="E18" s="42"/>
      <c r="F18" s="42"/>
    </row>
    <row r="19" spans="1:6" ht="15" x14ac:dyDescent="0.2">
      <c r="A19" s="42"/>
      <c r="B19" s="42"/>
      <c r="C19" s="42"/>
      <c r="D19" s="42"/>
      <c r="E19" s="42"/>
      <c r="F19" s="42"/>
    </row>
    <row r="20" spans="1:6" ht="15" x14ac:dyDescent="0.2">
      <c r="A20" s="42"/>
      <c r="B20" s="42"/>
      <c r="C20" s="42"/>
      <c r="D20" s="42"/>
      <c r="E20" s="42"/>
      <c r="F20" s="42"/>
    </row>
  </sheetData>
  <mergeCells count="2">
    <mergeCell ref="A5:F5"/>
    <mergeCell ref="A2:F2"/>
  </mergeCells>
  <phoneticPr fontId="1" type="noConversion"/>
  <pageMargins left="0.75" right="0.75" top="1" bottom="1" header="0.5" footer="0.5"/>
  <pageSetup paperSize="9" scale="91" orientation="portrait" r:id="rId1"/>
  <headerFooter alignWithMargins="0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36"/>
  <sheetViews>
    <sheetView workbookViewId="0">
      <selection activeCell="K9" sqref="K9"/>
    </sheetView>
  </sheetViews>
  <sheetFormatPr defaultRowHeight="12.75" x14ac:dyDescent="0.2"/>
  <cols>
    <col min="8" max="8" width="8.140625" customWidth="1"/>
  </cols>
  <sheetData>
    <row r="2" spans="1:10" ht="15.75" x14ac:dyDescent="0.25">
      <c r="D2" s="63" t="s">
        <v>158</v>
      </c>
    </row>
    <row r="5" spans="1:10" ht="15.75" x14ac:dyDescent="0.25">
      <c r="A5" s="74" t="s">
        <v>324</v>
      </c>
      <c r="B5" s="42"/>
    </row>
    <row r="7" spans="1:10" ht="15.75" x14ac:dyDescent="0.25">
      <c r="E7" s="63" t="s">
        <v>285</v>
      </c>
    </row>
    <row r="8" spans="1:10" x14ac:dyDescent="0.2">
      <c r="I8" s="14" t="s">
        <v>284</v>
      </c>
    </row>
    <row r="9" spans="1:10" ht="13.5" thickBot="1" x14ac:dyDescent="0.25"/>
    <row r="10" spans="1:10" ht="13.5" thickBot="1" x14ac:dyDescent="0.25">
      <c r="A10" s="27" t="s">
        <v>89</v>
      </c>
      <c r="B10" s="75"/>
      <c r="C10" s="75"/>
      <c r="D10" s="75"/>
      <c r="E10" s="75"/>
      <c r="F10" s="75"/>
      <c r="G10" s="75"/>
      <c r="H10" s="159" t="s">
        <v>196</v>
      </c>
      <c r="I10" s="159" t="s">
        <v>197</v>
      </c>
      <c r="J10" s="29" t="s">
        <v>197</v>
      </c>
    </row>
    <row r="11" spans="1:10" ht="13.5" thickBot="1" x14ac:dyDescent="0.25">
      <c r="A11" s="76" t="s">
        <v>90</v>
      </c>
      <c r="B11" s="75"/>
      <c r="C11" s="75"/>
      <c r="D11" s="75"/>
      <c r="E11" s="75"/>
      <c r="F11" s="75"/>
      <c r="G11" s="75"/>
      <c r="H11" s="340"/>
      <c r="I11" s="369">
        <f>SUM(J11-H11)</f>
        <v>0</v>
      </c>
      <c r="J11" s="420"/>
    </row>
    <row r="12" spans="1:10" ht="15.75" thickBot="1" x14ac:dyDescent="0.25">
      <c r="A12" s="76" t="s">
        <v>91</v>
      </c>
      <c r="B12" s="75"/>
      <c r="C12" s="75"/>
      <c r="D12" s="77"/>
      <c r="E12" s="75"/>
      <c r="F12" s="75"/>
      <c r="G12" s="75"/>
      <c r="H12" s="340"/>
      <c r="I12" s="369">
        <f>SUM(J12-H12)</f>
        <v>0</v>
      </c>
      <c r="J12" s="420"/>
    </row>
    <row r="13" spans="1:10" ht="15.75" thickBot="1" x14ac:dyDescent="0.25">
      <c r="A13" s="239" t="s">
        <v>255</v>
      </c>
      <c r="B13" s="75"/>
      <c r="C13" s="75"/>
      <c r="D13" s="77"/>
      <c r="E13" s="75"/>
      <c r="F13" s="75"/>
      <c r="G13" s="75"/>
      <c r="H13" s="340"/>
      <c r="I13" s="369">
        <f>SUM(J13-H13)</f>
        <v>0</v>
      </c>
      <c r="J13" s="420"/>
    </row>
    <row r="14" spans="1:10" ht="15.75" thickBot="1" x14ac:dyDescent="0.25">
      <c r="A14" s="239" t="s">
        <v>214</v>
      </c>
      <c r="B14" s="75"/>
      <c r="C14" s="75"/>
      <c r="D14" s="77"/>
      <c r="E14" s="75"/>
      <c r="F14" s="75"/>
      <c r="G14" s="75"/>
      <c r="H14" s="340"/>
      <c r="I14" s="369">
        <f t="shared" ref="I14:I17" si="0">SUM(J14-H14)</f>
        <v>0</v>
      </c>
      <c r="J14" s="420"/>
    </row>
    <row r="15" spans="1:10" ht="15.75" thickBot="1" x14ac:dyDescent="0.25">
      <c r="A15" s="239" t="s">
        <v>256</v>
      </c>
      <c r="B15" s="75"/>
      <c r="C15" s="75"/>
      <c r="D15" s="77"/>
      <c r="E15" s="75"/>
      <c r="F15" s="75"/>
      <c r="G15" s="75"/>
      <c r="H15" s="340"/>
      <c r="I15" s="369">
        <f t="shared" si="0"/>
        <v>0</v>
      </c>
      <c r="J15" s="420"/>
    </row>
    <row r="16" spans="1:10" ht="15.75" thickBot="1" x14ac:dyDescent="0.25">
      <c r="A16" s="239" t="s">
        <v>143</v>
      </c>
      <c r="B16" s="75"/>
      <c r="C16" s="75"/>
      <c r="D16" s="77"/>
      <c r="E16" s="75"/>
      <c r="F16" s="75"/>
      <c r="G16" s="75"/>
      <c r="H16" s="340">
        <v>0</v>
      </c>
      <c r="I16" s="369">
        <f t="shared" si="0"/>
        <v>2598</v>
      </c>
      <c r="J16" s="420">
        <v>2598</v>
      </c>
    </row>
    <row r="17" spans="1:10" ht="13.5" thickBot="1" x14ac:dyDescent="0.25">
      <c r="A17" s="27" t="s">
        <v>13</v>
      </c>
      <c r="B17" s="75"/>
      <c r="C17" s="75"/>
      <c r="D17" s="75"/>
      <c r="E17" s="75"/>
      <c r="F17" s="75"/>
      <c r="G17" s="75"/>
      <c r="H17" s="339">
        <f>SUM(H11:H16)</f>
        <v>0</v>
      </c>
      <c r="I17" s="369">
        <f t="shared" si="0"/>
        <v>2598</v>
      </c>
      <c r="J17" s="339">
        <f>SUM(J11:J16)</f>
        <v>2598</v>
      </c>
    </row>
    <row r="18" spans="1:10" x14ac:dyDescent="0.2">
      <c r="I18" s="469"/>
    </row>
    <row r="36" spans="10:10" ht="15" x14ac:dyDescent="0.2">
      <c r="J36" s="42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21"/>
  <sheetViews>
    <sheetView workbookViewId="0">
      <selection activeCell="J22" sqref="J22"/>
    </sheetView>
  </sheetViews>
  <sheetFormatPr defaultRowHeight="12.75" x14ac:dyDescent="0.2"/>
  <cols>
    <col min="8" max="8" width="12.7109375" customWidth="1"/>
    <col min="9" max="9" width="7.85546875" customWidth="1"/>
  </cols>
  <sheetData>
    <row r="2" spans="1:13" x14ac:dyDescent="0.2">
      <c r="B2" s="561" t="s">
        <v>39</v>
      </c>
      <c r="C2" s="561"/>
      <c r="D2" s="561"/>
      <c r="E2" s="561"/>
      <c r="F2" s="561"/>
      <c r="G2" s="561"/>
      <c r="H2" s="561"/>
      <c r="I2" s="561"/>
      <c r="J2" s="561"/>
    </row>
    <row r="3" spans="1:13" x14ac:dyDescent="0.2">
      <c r="B3" s="66"/>
      <c r="C3" s="66"/>
      <c r="D3" s="66"/>
      <c r="E3" s="66"/>
      <c r="F3" s="66"/>
      <c r="G3" s="66"/>
      <c r="H3" s="66"/>
      <c r="I3" s="66"/>
      <c r="J3" s="66"/>
    </row>
    <row r="4" spans="1:13" x14ac:dyDescent="0.2">
      <c r="B4" s="52"/>
      <c r="C4" s="52"/>
      <c r="D4" s="52"/>
      <c r="E4" s="52"/>
      <c r="F4" s="52"/>
      <c r="G4" s="52"/>
      <c r="H4" s="52"/>
      <c r="I4" s="52"/>
      <c r="J4" s="52"/>
    </row>
    <row r="5" spans="1:13" x14ac:dyDescent="0.2">
      <c r="B5" s="561" t="s">
        <v>325</v>
      </c>
      <c r="C5" s="561"/>
      <c r="D5" s="561"/>
      <c r="E5" s="561"/>
      <c r="F5" s="561"/>
      <c r="G5" s="561"/>
      <c r="H5" s="561"/>
      <c r="I5" s="561"/>
      <c r="J5" s="561"/>
    </row>
    <row r="6" spans="1:13" x14ac:dyDescent="0.2">
      <c r="A6" s="9"/>
      <c r="B6" s="66"/>
      <c r="C6" s="66"/>
      <c r="D6" s="13" t="s">
        <v>88</v>
      </c>
      <c r="E6" s="13"/>
      <c r="F6" s="13"/>
      <c r="G6" s="13"/>
      <c r="H6" s="66"/>
      <c r="I6" s="66"/>
      <c r="J6" s="66"/>
    </row>
    <row r="7" spans="1:13" x14ac:dyDescent="0.2">
      <c r="B7" s="52"/>
      <c r="C7" s="52"/>
      <c r="D7" s="52"/>
      <c r="E7" s="561" t="s">
        <v>276</v>
      </c>
      <c r="F7" s="561"/>
      <c r="G7" s="561"/>
      <c r="H7" s="561"/>
      <c r="I7" s="52"/>
      <c r="J7" s="52"/>
    </row>
    <row r="8" spans="1:13" x14ac:dyDescent="0.2">
      <c r="B8" s="52"/>
      <c r="C8" s="52"/>
      <c r="D8" s="52"/>
      <c r="E8" s="52"/>
      <c r="F8" s="52"/>
      <c r="G8" s="52"/>
      <c r="H8" s="52" t="s">
        <v>64</v>
      </c>
      <c r="I8" s="52"/>
      <c r="J8" s="52"/>
    </row>
    <row r="9" spans="1:13" ht="13.5" thickBot="1" x14ac:dyDescent="0.25">
      <c r="B9" s="52"/>
      <c r="C9" s="52"/>
      <c r="D9" s="52"/>
      <c r="E9" s="52"/>
      <c r="F9" s="52"/>
      <c r="G9" s="52"/>
      <c r="H9" s="52"/>
      <c r="I9" s="52"/>
      <c r="J9" s="52"/>
    </row>
    <row r="10" spans="1:13" s="12" customFormat="1" ht="13.5" thickBot="1" x14ac:dyDescent="0.25">
      <c r="B10" s="27" t="s">
        <v>42</v>
      </c>
      <c r="C10" s="28"/>
      <c r="D10" s="28"/>
      <c r="E10" s="28"/>
      <c r="F10" s="28"/>
      <c r="G10" s="28"/>
      <c r="H10" s="29"/>
      <c r="I10" s="159" t="s">
        <v>196</v>
      </c>
      <c r="J10" s="159" t="s">
        <v>197</v>
      </c>
      <c r="K10" s="466" t="s">
        <v>197</v>
      </c>
      <c r="L10"/>
      <c r="M10"/>
    </row>
    <row r="11" spans="1:13" ht="13.5" thickBot="1" x14ac:dyDescent="0.25">
      <c r="B11" s="67"/>
      <c r="C11" s="53" t="s">
        <v>84</v>
      </c>
      <c r="D11" s="53"/>
      <c r="E11" s="53"/>
      <c r="F11" s="53"/>
      <c r="G11" s="53"/>
      <c r="H11" s="68"/>
      <c r="I11" s="421"/>
      <c r="J11" s="422">
        <f>SUM(K11-I11)</f>
        <v>0</v>
      </c>
      <c r="K11" s="420"/>
    </row>
    <row r="12" spans="1:13" ht="13.5" thickBot="1" x14ac:dyDescent="0.25">
      <c r="B12" s="56"/>
      <c r="C12" s="241" t="s">
        <v>215</v>
      </c>
      <c r="D12" s="54"/>
      <c r="E12" s="54"/>
      <c r="F12" s="54"/>
      <c r="G12" s="54"/>
      <c r="H12" s="69"/>
      <c r="I12" s="340">
        <v>1249</v>
      </c>
      <c r="J12" s="422">
        <f t="shared" ref="J12:J18" si="0">SUM(K12-I12)</f>
        <v>4803</v>
      </c>
      <c r="K12" s="341">
        <v>6052</v>
      </c>
    </row>
    <row r="13" spans="1:13" ht="13.5" thickBot="1" x14ac:dyDescent="0.25">
      <c r="B13" s="70"/>
      <c r="C13" s="55" t="s">
        <v>85</v>
      </c>
      <c r="D13" s="55"/>
      <c r="E13" s="55"/>
      <c r="F13" s="55"/>
      <c r="G13" s="55"/>
      <c r="H13" s="71"/>
      <c r="I13" s="342">
        <v>150</v>
      </c>
      <c r="J13" s="422">
        <f t="shared" si="0"/>
        <v>160</v>
      </c>
      <c r="K13" s="341">
        <v>310</v>
      </c>
    </row>
    <row r="14" spans="1:13" ht="13.5" thickBot="1" x14ac:dyDescent="0.25">
      <c r="B14" s="118"/>
      <c r="C14" s="243" t="s">
        <v>216</v>
      </c>
      <c r="D14" s="119"/>
      <c r="E14" s="119"/>
      <c r="F14" s="119"/>
      <c r="G14" s="119"/>
      <c r="H14" s="120"/>
      <c r="I14" s="342"/>
      <c r="J14" s="422">
        <f t="shared" si="0"/>
        <v>0</v>
      </c>
      <c r="K14" s="341"/>
    </row>
    <row r="15" spans="1:13" ht="13.5" thickBot="1" x14ac:dyDescent="0.25">
      <c r="B15" s="118"/>
      <c r="C15" s="243" t="s">
        <v>257</v>
      </c>
      <c r="D15" s="119"/>
      <c r="E15" s="119"/>
      <c r="F15" s="119"/>
      <c r="G15" s="119"/>
      <c r="H15" s="120"/>
      <c r="I15" s="342"/>
      <c r="J15" s="422">
        <f t="shared" si="0"/>
        <v>0</v>
      </c>
      <c r="K15" s="341"/>
    </row>
    <row r="16" spans="1:13" ht="13.5" thickBot="1" x14ac:dyDescent="0.25">
      <c r="B16" s="118"/>
      <c r="C16" s="119" t="s">
        <v>144</v>
      </c>
      <c r="D16" s="119"/>
      <c r="E16" s="119"/>
      <c r="F16" s="119"/>
      <c r="G16" s="119"/>
      <c r="H16" s="120"/>
      <c r="I16" s="342"/>
      <c r="J16" s="422">
        <f t="shared" si="0"/>
        <v>0</v>
      </c>
      <c r="K16" s="341"/>
    </row>
    <row r="17" spans="2:13" ht="13.5" thickBot="1" x14ac:dyDescent="0.25">
      <c r="B17" s="118"/>
      <c r="C17" s="243" t="s">
        <v>217</v>
      </c>
      <c r="D17" s="119"/>
      <c r="E17" s="119"/>
      <c r="F17" s="119"/>
      <c r="G17" s="119"/>
      <c r="H17" s="120"/>
      <c r="I17" s="342"/>
      <c r="J17" s="422">
        <f t="shared" si="0"/>
        <v>0</v>
      </c>
      <c r="K17" s="341"/>
    </row>
    <row r="18" spans="2:13" s="12" customFormat="1" ht="13.5" thickBot="1" x14ac:dyDescent="0.25">
      <c r="B18" s="27" t="s">
        <v>1</v>
      </c>
      <c r="C18" s="28"/>
      <c r="D18" s="28"/>
      <c r="E18" s="28"/>
      <c r="F18" s="28"/>
      <c r="G18" s="28"/>
      <c r="H18" s="29"/>
      <c r="I18" s="343">
        <f>SUM(I11:I17)</f>
        <v>1399</v>
      </c>
      <c r="J18" s="422">
        <f t="shared" si="0"/>
        <v>4963</v>
      </c>
      <c r="K18" s="343">
        <f>SUM(K11:K17)</f>
        <v>6362</v>
      </c>
      <c r="L18"/>
      <c r="M18"/>
    </row>
    <row r="19" spans="2:13" x14ac:dyDescent="0.2">
      <c r="B19" s="72"/>
      <c r="C19" s="72"/>
      <c r="D19" s="72"/>
      <c r="E19" s="72"/>
      <c r="F19" s="72"/>
      <c r="G19" s="72"/>
      <c r="H19" s="72"/>
      <c r="I19" s="72"/>
      <c r="J19" s="52"/>
    </row>
    <row r="20" spans="2:13" x14ac:dyDescent="0.2">
      <c r="B20" s="73"/>
      <c r="C20" s="73"/>
      <c r="D20" s="73"/>
      <c r="E20" s="73"/>
      <c r="F20" s="73"/>
      <c r="G20" s="73"/>
      <c r="H20" s="73"/>
      <c r="I20" s="73"/>
      <c r="J20" s="52"/>
    </row>
    <row r="21" spans="2:13" ht="15" x14ac:dyDescent="0.2">
      <c r="B21" s="42"/>
      <c r="C21" s="42"/>
      <c r="D21" s="42"/>
      <c r="E21" s="42"/>
      <c r="F21" s="42"/>
      <c r="G21" s="42"/>
      <c r="H21" s="42"/>
      <c r="I21" s="42"/>
      <c r="J21" s="42"/>
    </row>
  </sheetData>
  <mergeCells count="3">
    <mergeCell ref="B2:J2"/>
    <mergeCell ref="B5:J5"/>
    <mergeCell ref="E7:H7"/>
  </mergeCells>
  <phoneticPr fontId="1" type="noConversion"/>
  <pageMargins left="0.75" right="0.75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38"/>
  <sheetViews>
    <sheetView zoomScaleNormal="100" zoomScaleSheetLayoutView="84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S38" sqref="AS38"/>
    </sheetView>
  </sheetViews>
  <sheetFormatPr defaultRowHeight="12.75" x14ac:dyDescent="0.2"/>
  <cols>
    <col min="1" max="1" width="27.7109375" customWidth="1"/>
    <col min="2" max="2" width="7.85546875" customWidth="1"/>
    <col min="3" max="3" width="6.42578125" customWidth="1"/>
    <col min="4" max="4" width="7.28515625" customWidth="1"/>
    <col min="5" max="6" width="9.140625" customWidth="1"/>
    <col min="7" max="7" width="9.42578125" customWidth="1"/>
    <col min="8" max="8" width="7.85546875" customWidth="1"/>
    <col min="9" max="9" width="7.5703125" customWidth="1"/>
    <col min="10" max="10" width="8.85546875" customWidth="1"/>
    <col min="11" max="11" width="7.7109375" customWidth="1"/>
    <col min="12" max="12" width="8.5703125" customWidth="1"/>
    <col min="13" max="13" width="8.42578125" customWidth="1"/>
    <col min="14" max="14" width="8" customWidth="1"/>
    <col min="15" max="16" width="7.5703125" customWidth="1"/>
    <col min="17" max="17" width="7.85546875" customWidth="1"/>
    <col min="18" max="18" width="6.5703125" customWidth="1"/>
    <col min="19" max="20" width="7.85546875" customWidth="1"/>
    <col min="21" max="21" width="6.28515625" customWidth="1"/>
    <col min="22" max="22" width="7.28515625" customWidth="1"/>
    <col min="23" max="23" width="7.5703125" customWidth="1"/>
    <col min="24" max="25" width="6.85546875" customWidth="1"/>
    <col min="26" max="26" width="8.5703125" customWidth="1"/>
    <col min="27" max="27" width="8" customWidth="1"/>
    <col min="28" max="28" width="7.7109375" customWidth="1"/>
    <col min="29" max="29" width="8.85546875" customWidth="1"/>
    <col min="30" max="30" width="8.28515625" customWidth="1"/>
    <col min="31" max="31" width="6.85546875" customWidth="1"/>
    <col min="32" max="32" width="7.5703125" customWidth="1"/>
    <col min="33" max="33" width="7.140625" customWidth="1"/>
    <col min="34" max="34" width="7.28515625" customWidth="1"/>
    <col min="35" max="35" width="7" customWidth="1"/>
    <col min="36" max="36" width="6.42578125" customWidth="1"/>
    <col min="37" max="37" width="6.7109375" customWidth="1"/>
    <col min="38" max="38" width="6.42578125" customWidth="1"/>
    <col min="39" max="39" width="7.42578125" customWidth="1"/>
    <col min="40" max="40" width="6.42578125" customWidth="1"/>
    <col min="41" max="41" width="6.7109375" customWidth="1"/>
    <col min="42" max="44" width="6.42578125" customWidth="1"/>
    <col min="45" max="45" width="5.5703125" customWidth="1"/>
    <col min="46" max="46" width="5.85546875" customWidth="1"/>
  </cols>
  <sheetData>
    <row r="1" spans="1:46" ht="15.75" x14ac:dyDescent="0.25">
      <c r="A1" s="509" t="s">
        <v>41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  <c r="S1" s="509"/>
      <c r="T1" s="509"/>
      <c r="U1" s="509"/>
      <c r="V1" s="509"/>
      <c r="W1" s="509"/>
      <c r="X1" s="509"/>
      <c r="Y1" s="509"/>
      <c r="Z1" s="509"/>
      <c r="AA1" s="509"/>
      <c r="AB1" s="509"/>
      <c r="AC1" s="509"/>
      <c r="AD1" s="509"/>
      <c r="AE1" s="509"/>
      <c r="AF1" s="509"/>
      <c r="AG1" s="509"/>
      <c r="AH1" s="509"/>
      <c r="AI1" s="509"/>
      <c r="AJ1" s="509"/>
      <c r="AK1" s="509"/>
      <c r="AL1" s="509"/>
      <c r="AM1" s="509"/>
      <c r="AN1" s="509"/>
      <c r="AO1" s="509"/>
      <c r="AP1" s="509"/>
      <c r="AQ1" s="509"/>
      <c r="AR1" s="509"/>
      <c r="AS1" s="509"/>
    </row>
    <row r="2" spans="1:46" ht="15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spans="1:46" ht="15.75" x14ac:dyDescent="0.25">
      <c r="A3" s="509" t="s">
        <v>326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  <c r="N3" s="509"/>
      <c r="O3" s="509"/>
      <c r="P3" s="509"/>
      <c r="Q3" s="509"/>
      <c r="R3" s="509"/>
      <c r="S3" s="509"/>
      <c r="T3" s="509"/>
      <c r="U3" s="509"/>
      <c r="V3" s="509"/>
      <c r="W3" s="509"/>
      <c r="X3" s="509"/>
      <c r="Y3" s="509"/>
      <c r="Z3" s="509"/>
      <c r="AA3" s="509"/>
      <c r="AB3" s="509"/>
      <c r="AC3" s="509"/>
      <c r="AD3" s="509"/>
      <c r="AE3" s="509"/>
      <c r="AF3" s="509"/>
      <c r="AG3" s="509"/>
      <c r="AH3" s="509"/>
      <c r="AI3" s="509"/>
      <c r="AJ3" s="509"/>
      <c r="AK3" s="509"/>
      <c r="AL3" s="509"/>
      <c r="AM3" s="509"/>
      <c r="AN3" s="509"/>
      <c r="AO3" s="509"/>
      <c r="AP3" s="509"/>
      <c r="AQ3" s="509"/>
      <c r="AR3" s="509"/>
      <c r="AS3" s="509"/>
    </row>
    <row r="4" spans="1:46" ht="15.75" thickBot="1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 t="s">
        <v>7</v>
      </c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</row>
    <row r="5" spans="1:46" ht="15.75" customHeight="1" thickBot="1" x14ac:dyDescent="0.25">
      <c r="A5" s="344" t="s">
        <v>92</v>
      </c>
      <c r="B5" s="565" t="s">
        <v>171</v>
      </c>
      <c r="C5" s="566"/>
      <c r="D5" s="567"/>
      <c r="E5" s="562" t="s">
        <v>286</v>
      </c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4"/>
      <c r="T5" s="562" t="s">
        <v>10</v>
      </c>
      <c r="U5" s="563"/>
      <c r="V5" s="563"/>
      <c r="W5" s="563"/>
      <c r="X5" s="563"/>
      <c r="Y5" s="563"/>
      <c r="Z5" s="563"/>
      <c r="AA5" s="563"/>
      <c r="AB5" s="563"/>
      <c r="AC5" s="563"/>
      <c r="AD5" s="563"/>
      <c r="AE5" s="563"/>
      <c r="AF5" s="563"/>
      <c r="AG5" s="563"/>
      <c r="AH5" s="563"/>
      <c r="AI5" s="563"/>
      <c r="AJ5" s="563"/>
      <c r="AK5" s="563"/>
      <c r="AL5" s="563"/>
      <c r="AM5" s="563"/>
      <c r="AN5" s="563"/>
      <c r="AO5" s="563"/>
      <c r="AP5" s="563"/>
      <c r="AQ5" s="563"/>
      <c r="AR5" s="563"/>
      <c r="AS5" s="563"/>
      <c r="AT5" s="564"/>
    </row>
    <row r="6" spans="1:46" ht="15.75" customHeight="1" thickBot="1" x14ac:dyDescent="0.25">
      <c r="A6" s="345"/>
      <c r="B6" s="528"/>
      <c r="C6" s="529"/>
      <c r="D6" s="530"/>
      <c r="E6" s="562" t="s">
        <v>287</v>
      </c>
      <c r="F6" s="563"/>
      <c r="G6" s="564"/>
      <c r="H6" s="562" t="s">
        <v>288</v>
      </c>
      <c r="I6" s="563"/>
      <c r="J6" s="564"/>
      <c r="K6" s="562" t="s">
        <v>56</v>
      </c>
      <c r="L6" s="563"/>
      <c r="M6" s="564"/>
      <c r="N6" s="562" t="s">
        <v>289</v>
      </c>
      <c r="O6" s="563"/>
      <c r="P6" s="564"/>
      <c r="Q6" s="562" t="s">
        <v>290</v>
      </c>
      <c r="R6" s="563"/>
      <c r="S6" s="564"/>
      <c r="T6" s="562" t="s">
        <v>6</v>
      </c>
      <c r="U6" s="563"/>
      <c r="V6" s="564"/>
      <c r="W6" s="562" t="s">
        <v>291</v>
      </c>
      <c r="X6" s="563"/>
      <c r="Y6" s="564"/>
      <c r="Z6" s="562" t="s">
        <v>4</v>
      </c>
      <c r="AA6" s="563"/>
      <c r="AB6" s="564"/>
      <c r="AC6" s="562" t="s">
        <v>292</v>
      </c>
      <c r="AD6" s="563"/>
      <c r="AE6" s="564"/>
      <c r="AF6" s="562" t="s">
        <v>293</v>
      </c>
      <c r="AG6" s="563"/>
      <c r="AH6" s="564"/>
      <c r="AI6" s="562" t="s">
        <v>294</v>
      </c>
      <c r="AJ6" s="563"/>
      <c r="AK6" s="564"/>
      <c r="AL6" s="562" t="s">
        <v>295</v>
      </c>
      <c r="AM6" s="563"/>
      <c r="AN6" s="564"/>
      <c r="AO6" s="562" t="s">
        <v>296</v>
      </c>
      <c r="AP6" s="563"/>
      <c r="AQ6" s="564"/>
      <c r="AR6" s="562" t="s">
        <v>76</v>
      </c>
      <c r="AS6" s="563"/>
      <c r="AT6" s="564"/>
    </row>
    <row r="7" spans="1:46" ht="13.5" thickBot="1" x14ac:dyDescent="0.25">
      <c r="A7" s="293"/>
      <c r="B7" s="107" t="s">
        <v>196</v>
      </c>
      <c r="C7" s="107" t="s">
        <v>197</v>
      </c>
      <c r="D7" s="107" t="s">
        <v>197</v>
      </c>
      <c r="E7" s="346" t="s">
        <v>196</v>
      </c>
      <c r="F7" s="346" t="s">
        <v>197</v>
      </c>
      <c r="G7" s="346" t="s">
        <v>197</v>
      </c>
      <c r="H7" s="346" t="s">
        <v>196</v>
      </c>
      <c r="I7" s="346" t="s">
        <v>197</v>
      </c>
      <c r="J7" s="346" t="s">
        <v>197</v>
      </c>
      <c r="K7" s="346" t="s">
        <v>196</v>
      </c>
      <c r="L7" s="346" t="s">
        <v>197</v>
      </c>
      <c r="M7" s="346" t="s">
        <v>197</v>
      </c>
      <c r="N7" s="346" t="s">
        <v>196</v>
      </c>
      <c r="O7" s="346" t="s">
        <v>197</v>
      </c>
      <c r="P7" s="346" t="s">
        <v>197</v>
      </c>
      <c r="Q7" s="346" t="s">
        <v>196</v>
      </c>
      <c r="R7" s="346" t="s">
        <v>197</v>
      </c>
      <c r="S7" s="346" t="s">
        <v>197</v>
      </c>
      <c r="T7" s="346" t="s">
        <v>196</v>
      </c>
      <c r="U7" s="346" t="s">
        <v>197</v>
      </c>
      <c r="V7" s="346" t="s">
        <v>197</v>
      </c>
      <c r="W7" s="346" t="s">
        <v>196</v>
      </c>
      <c r="X7" s="346" t="s">
        <v>197</v>
      </c>
      <c r="Y7" s="346" t="s">
        <v>197</v>
      </c>
      <c r="Z7" s="346" t="s">
        <v>196</v>
      </c>
      <c r="AA7" s="346" t="s">
        <v>197</v>
      </c>
      <c r="AB7" s="346" t="s">
        <v>197</v>
      </c>
      <c r="AC7" s="346" t="s">
        <v>196</v>
      </c>
      <c r="AD7" s="346" t="s">
        <v>197</v>
      </c>
      <c r="AE7" s="346" t="s">
        <v>197</v>
      </c>
      <c r="AF7" s="346" t="s">
        <v>196</v>
      </c>
      <c r="AG7" s="346" t="s">
        <v>197</v>
      </c>
      <c r="AH7" s="346" t="s">
        <v>197</v>
      </c>
      <c r="AI7" s="346" t="s">
        <v>196</v>
      </c>
      <c r="AJ7" s="346" t="s">
        <v>197</v>
      </c>
      <c r="AK7" s="107" t="s">
        <v>197</v>
      </c>
      <c r="AL7" s="107" t="s">
        <v>196</v>
      </c>
      <c r="AM7" s="107" t="s">
        <v>197</v>
      </c>
      <c r="AN7" s="107" t="s">
        <v>197</v>
      </c>
      <c r="AO7" s="107" t="s">
        <v>196</v>
      </c>
      <c r="AP7" s="107" t="s">
        <v>197</v>
      </c>
      <c r="AQ7" s="107" t="s">
        <v>197</v>
      </c>
      <c r="AR7" s="107" t="s">
        <v>196</v>
      </c>
      <c r="AS7" s="107" t="s">
        <v>197</v>
      </c>
      <c r="AT7" s="107" t="s">
        <v>197</v>
      </c>
    </row>
    <row r="8" spans="1:46" ht="13.5" thickBot="1" x14ac:dyDescent="0.25">
      <c r="A8" s="347" t="s">
        <v>93</v>
      </c>
      <c r="B8" s="348">
        <f>SUM(E8,H8,K8,N8,Q8,T8,W8,Z8,AC8,AF8,AI8,AL8,AO8,AR8)</f>
        <v>340</v>
      </c>
      <c r="C8" s="348">
        <f>SUM(D8-B8)</f>
        <v>2598</v>
      </c>
      <c r="D8" s="348">
        <v>2938</v>
      </c>
      <c r="E8" s="348">
        <v>289</v>
      </c>
      <c r="F8" s="348">
        <f t="shared" ref="F8:F34" si="0">SUM(G8-E8)</f>
        <v>2598</v>
      </c>
      <c r="G8" s="350">
        <v>2887</v>
      </c>
      <c r="H8" s="348"/>
      <c r="I8" s="349"/>
      <c r="J8" s="350"/>
      <c r="K8" s="348"/>
      <c r="L8" s="349"/>
      <c r="M8" s="350"/>
      <c r="N8" s="348"/>
      <c r="O8" s="354"/>
      <c r="P8" s="350"/>
      <c r="Q8" s="348"/>
      <c r="R8" s="349"/>
      <c r="S8" s="240"/>
      <c r="T8" s="348"/>
      <c r="U8" s="348">
        <f t="shared" ref="U8:U34" si="1">SUM(V8-T8)</f>
        <v>0</v>
      </c>
      <c r="V8" s="268"/>
      <c r="W8" s="348"/>
      <c r="X8" s="348">
        <f t="shared" ref="X8:X34" si="2">SUM(Y8-W8)</f>
        <v>0</v>
      </c>
      <c r="Y8" s="350"/>
      <c r="Z8" s="348">
        <v>51</v>
      </c>
      <c r="AA8" s="348">
        <f t="shared" ref="AA8:AA34" si="3">SUM(AB8-Z8)</f>
        <v>0</v>
      </c>
      <c r="AB8" s="349">
        <v>51</v>
      </c>
      <c r="AC8" s="348"/>
      <c r="AD8" s="348">
        <f t="shared" ref="AD8:AD34" si="4">SUM(AE8-AC8)</f>
        <v>0</v>
      </c>
      <c r="AE8" s="349"/>
      <c r="AF8" s="348"/>
      <c r="AG8" s="348">
        <f t="shared" ref="AG8:AG34" si="5">SUM(AH8-AF8)</f>
        <v>0</v>
      </c>
      <c r="AH8" s="350"/>
      <c r="AI8" s="348"/>
      <c r="AJ8" s="348">
        <f t="shared" ref="AJ8:AJ34" si="6">SUM(AK8-AI8)</f>
        <v>0</v>
      </c>
      <c r="AK8" s="349"/>
      <c r="AL8" s="348"/>
      <c r="AM8" s="348">
        <f t="shared" ref="AM8:AM34" si="7">SUM(AN8-AL8)</f>
        <v>0</v>
      </c>
      <c r="AN8" s="350"/>
      <c r="AO8" s="351"/>
      <c r="AP8" s="348">
        <f t="shared" ref="AP8:AP34" si="8">SUM(AQ8-AO8)</f>
        <v>0</v>
      </c>
      <c r="AQ8" s="207"/>
      <c r="AR8" s="348"/>
      <c r="AS8" s="348">
        <f t="shared" ref="AS8:AS34" si="9">SUM(AT8-AR8)</f>
        <v>0</v>
      </c>
      <c r="AT8" s="355"/>
    </row>
    <row r="9" spans="1:46" ht="13.5" thickBot="1" x14ac:dyDescent="0.25">
      <c r="A9" s="347" t="s">
        <v>94</v>
      </c>
      <c r="B9" s="348">
        <f t="shared" ref="B9:D33" si="10">SUM(E9,H9,K9,N9,Q9,T9,W9,Z9,AC9,AF9,AI9,AL9,AO9,AR9)</f>
        <v>13283</v>
      </c>
      <c r="C9" s="348">
        <f t="shared" ref="C9:C34" si="11">SUM(D9-B9)</f>
        <v>-1426</v>
      </c>
      <c r="D9" s="348">
        <v>11857</v>
      </c>
      <c r="E9" s="351">
        <v>0</v>
      </c>
      <c r="F9" s="348">
        <f t="shared" si="0"/>
        <v>152</v>
      </c>
      <c r="G9" s="207">
        <v>152</v>
      </c>
      <c r="H9" s="351"/>
      <c r="I9" s="206"/>
      <c r="J9" s="207"/>
      <c r="K9" s="351"/>
      <c r="L9" s="206"/>
      <c r="M9" s="207"/>
      <c r="N9" s="351"/>
      <c r="O9" s="291"/>
      <c r="P9" s="207"/>
      <c r="Q9" s="351"/>
      <c r="R9" s="206"/>
      <c r="S9" s="240"/>
      <c r="T9" s="351">
        <v>5700</v>
      </c>
      <c r="U9" s="348">
        <f t="shared" si="1"/>
        <v>132</v>
      </c>
      <c r="V9" s="240">
        <v>5832</v>
      </c>
      <c r="W9" s="351">
        <v>1240</v>
      </c>
      <c r="X9" s="348">
        <f t="shared" si="2"/>
        <v>-28</v>
      </c>
      <c r="Y9" s="207">
        <v>1212</v>
      </c>
      <c r="Z9" s="351">
        <v>1805</v>
      </c>
      <c r="AA9" s="348">
        <f t="shared" si="3"/>
        <v>0</v>
      </c>
      <c r="AB9" s="206">
        <v>1805</v>
      </c>
      <c r="AC9" s="351"/>
      <c r="AD9" s="348">
        <f t="shared" si="4"/>
        <v>0</v>
      </c>
      <c r="AE9" s="206"/>
      <c r="AF9" s="351"/>
      <c r="AG9" s="348">
        <f t="shared" si="5"/>
        <v>0</v>
      </c>
      <c r="AH9" s="207"/>
      <c r="AI9" s="351"/>
      <c r="AJ9" s="348">
        <f t="shared" si="6"/>
        <v>0</v>
      </c>
      <c r="AK9" s="206"/>
      <c r="AL9" s="351"/>
      <c r="AM9" s="348">
        <f t="shared" si="7"/>
        <v>0</v>
      </c>
      <c r="AN9" s="207"/>
      <c r="AO9" s="351"/>
      <c r="AP9" s="348">
        <f t="shared" si="8"/>
        <v>0</v>
      </c>
      <c r="AQ9" s="207"/>
      <c r="AR9" s="352">
        <v>4538</v>
      </c>
      <c r="AS9" s="348">
        <f t="shared" si="9"/>
        <v>-1682</v>
      </c>
      <c r="AT9" s="425">
        <v>2856</v>
      </c>
    </row>
    <row r="10" spans="1:46" ht="13.5" thickBot="1" x14ac:dyDescent="0.25">
      <c r="A10" s="184" t="s">
        <v>95</v>
      </c>
      <c r="B10" s="348">
        <f t="shared" si="10"/>
        <v>10484</v>
      </c>
      <c r="C10" s="348">
        <f t="shared" si="11"/>
        <v>318</v>
      </c>
      <c r="D10" s="348">
        <v>10802</v>
      </c>
      <c r="E10" s="352">
        <v>9938</v>
      </c>
      <c r="F10" s="348">
        <f t="shared" si="0"/>
        <v>-8053</v>
      </c>
      <c r="G10" s="209">
        <v>1885</v>
      </c>
      <c r="H10" s="352"/>
      <c r="I10" s="208"/>
      <c r="J10" s="209"/>
      <c r="K10" s="352"/>
      <c r="L10" s="208"/>
      <c r="M10" s="209"/>
      <c r="N10" s="352"/>
      <c r="O10" s="266"/>
      <c r="P10" s="209"/>
      <c r="Q10" s="352"/>
      <c r="R10" s="208"/>
      <c r="S10" s="242"/>
      <c r="T10" s="352"/>
      <c r="U10" s="348">
        <f t="shared" si="1"/>
        <v>0</v>
      </c>
      <c r="V10" s="242"/>
      <c r="W10" s="352"/>
      <c r="X10" s="348">
        <f t="shared" si="2"/>
        <v>0</v>
      </c>
      <c r="Y10" s="209"/>
      <c r="Z10" s="352">
        <v>546</v>
      </c>
      <c r="AA10" s="348">
        <f t="shared" si="3"/>
        <v>889</v>
      </c>
      <c r="AB10" s="208">
        <v>1435</v>
      </c>
      <c r="AC10" s="352"/>
      <c r="AD10" s="348">
        <f t="shared" si="4"/>
        <v>0</v>
      </c>
      <c r="AE10" s="208"/>
      <c r="AF10" s="352"/>
      <c r="AG10" s="348">
        <f t="shared" si="5"/>
        <v>0</v>
      </c>
      <c r="AH10" s="209"/>
      <c r="AI10" s="352"/>
      <c r="AJ10" s="348">
        <f t="shared" si="6"/>
        <v>0</v>
      </c>
      <c r="AK10" s="208"/>
      <c r="AL10" s="352"/>
      <c r="AM10" s="348">
        <f t="shared" si="7"/>
        <v>0</v>
      </c>
      <c r="AN10" s="209"/>
      <c r="AO10" s="352"/>
      <c r="AP10" s="348">
        <f t="shared" si="8"/>
        <v>0</v>
      </c>
      <c r="AQ10" s="209"/>
      <c r="AR10" s="352"/>
      <c r="AS10" s="348">
        <f t="shared" si="9"/>
        <v>0</v>
      </c>
      <c r="AT10" s="356"/>
    </row>
    <row r="11" spans="1:46" ht="13.5" thickBot="1" x14ac:dyDescent="0.25">
      <c r="A11" s="184" t="s">
        <v>96</v>
      </c>
      <c r="B11" s="348">
        <f t="shared" si="10"/>
        <v>2794</v>
      </c>
      <c r="C11" s="348">
        <f t="shared" si="11"/>
        <v>1000</v>
      </c>
      <c r="D11" s="348">
        <v>3794</v>
      </c>
      <c r="E11" s="352"/>
      <c r="F11" s="348">
        <f t="shared" si="0"/>
        <v>0</v>
      </c>
      <c r="G11" s="209"/>
      <c r="H11" s="352"/>
      <c r="I11" s="208"/>
      <c r="J11" s="209"/>
      <c r="K11" s="352"/>
      <c r="L11" s="208"/>
      <c r="M11" s="209"/>
      <c r="N11" s="352"/>
      <c r="O11" s="266"/>
      <c r="P11" s="209"/>
      <c r="Q11" s="352"/>
      <c r="R11" s="208"/>
      <c r="S11" s="242"/>
      <c r="T11" s="352"/>
      <c r="U11" s="348">
        <f t="shared" si="1"/>
        <v>0</v>
      </c>
      <c r="V11" s="242"/>
      <c r="W11" s="352"/>
      <c r="X11" s="348">
        <f t="shared" si="2"/>
        <v>0</v>
      </c>
      <c r="Y11" s="209"/>
      <c r="Z11" s="352">
        <v>2794</v>
      </c>
      <c r="AA11" s="348">
        <f t="shared" si="3"/>
        <v>1000</v>
      </c>
      <c r="AB11" s="208">
        <v>3794</v>
      </c>
      <c r="AC11" s="352"/>
      <c r="AD11" s="348">
        <f t="shared" si="4"/>
        <v>0</v>
      </c>
      <c r="AE11" s="208"/>
      <c r="AF11" s="352"/>
      <c r="AG11" s="348">
        <f t="shared" si="5"/>
        <v>0</v>
      </c>
      <c r="AH11" s="209"/>
      <c r="AI11" s="352"/>
      <c r="AJ11" s="348">
        <f t="shared" si="6"/>
        <v>0</v>
      </c>
      <c r="AK11" s="208"/>
      <c r="AL11" s="352"/>
      <c r="AM11" s="348">
        <f t="shared" si="7"/>
        <v>0</v>
      </c>
      <c r="AN11" s="209"/>
      <c r="AO11" s="352"/>
      <c r="AP11" s="348">
        <f t="shared" si="8"/>
        <v>0</v>
      </c>
      <c r="AQ11" s="209"/>
      <c r="AR11" s="352"/>
      <c r="AS11" s="348">
        <f t="shared" si="9"/>
        <v>0</v>
      </c>
      <c r="AT11" s="356"/>
    </row>
    <row r="12" spans="1:46" ht="13.5" thickBot="1" x14ac:dyDescent="0.25">
      <c r="A12" s="184" t="s">
        <v>97</v>
      </c>
      <c r="B12" s="348">
        <f t="shared" si="10"/>
        <v>3361</v>
      </c>
      <c r="C12" s="348">
        <f t="shared" si="11"/>
        <v>1076</v>
      </c>
      <c r="D12" s="348">
        <v>4437</v>
      </c>
      <c r="E12" s="352"/>
      <c r="F12" s="348">
        <f t="shared" si="0"/>
        <v>0</v>
      </c>
      <c r="G12" s="209"/>
      <c r="H12" s="352"/>
      <c r="I12" s="208"/>
      <c r="J12" s="209"/>
      <c r="K12" s="352"/>
      <c r="L12" s="208"/>
      <c r="M12" s="209"/>
      <c r="N12" s="352"/>
      <c r="O12" s="266"/>
      <c r="P12" s="209"/>
      <c r="Q12" s="352"/>
      <c r="R12" s="208"/>
      <c r="S12" s="242"/>
      <c r="T12" s="352">
        <v>2000</v>
      </c>
      <c r="U12" s="348">
        <f t="shared" si="1"/>
        <v>57</v>
      </c>
      <c r="V12" s="242">
        <v>2057</v>
      </c>
      <c r="W12" s="352">
        <v>459</v>
      </c>
      <c r="X12" s="348">
        <f t="shared" si="2"/>
        <v>19</v>
      </c>
      <c r="Y12" s="209">
        <v>478</v>
      </c>
      <c r="Z12" s="352">
        <v>902</v>
      </c>
      <c r="AA12" s="348">
        <f t="shared" si="3"/>
        <v>1000</v>
      </c>
      <c r="AB12" s="208">
        <v>1902</v>
      </c>
      <c r="AC12" s="352"/>
      <c r="AD12" s="348">
        <f t="shared" si="4"/>
        <v>0</v>
      </c>
      <c r="AE12" s="208"/>
      <c r="AF12" s="352"/>
      <c r="AG12" s="348">
        <f t="shared" si="5"/>
        <v>0</v>
      </c>
      <c r="AH12" s="209"/>
      <c r="AI12" s="352"/>
      <c r="AJ12" s="348">
        <f t="shared" si="6"/>
        <v>0</v>
      </c>
      <c r="AK12" s="208"/>
      <c r="AL12" s="352"/>
      <c r="AM12" s="348">
        <f t="shared" si="7"/>
        <v>0</v>
      </c>
      <c r="AN12" s="209"/>
      <c r="AO12" s="352"/>
      <c r="AP12" s="348">
        <f t="shared" si="8"/>
        <v>0</v>
      </c>
      <c r="AQ12" s="209"/>
      <c r="AR12" s="352"/>
      <c r="AS12" s="348">
        <f t="shared" si="9"/>
        <v>0</v>
      </c>
      <c r="AT12" s="356"/>
    </row>
    <row r="13" spans="1:46" ht="13.5" thickBot="1" x14ac:dyDescent="0.25">
      <c r="A13" s="184" t="s">
        <v>98</v>
      </c>
      <c r="B13" s="348">
        <f t="shared" si="10"/>
        <v>0</v>
      </c>
      <c r="C13" s="348">
        <f t="shared" si="11"/>
        <v>594</v>
      </c>
      <c r="D13" s="348">
        <f t="shared" si="10"/>
        <v>594</v>
      </c>
      <c r="E13" s="351">
        <v>0</v>
      </c>
      <c r="F13" s="348">
        <f t="shared" si="0"/>
        <v>13</v>
      </c>
      <c r="G13" s="207">
        <v>13</v>
      </c>
      <c r="H13" s="351"/>
      <c r="I13" s="206"/>
      <c r="J13" s="207"/>
      <c r="K13" s="352"/>
      <c r="L13" s="208"/>
      <c r="M13" s="209"/>
      <c r="N13" s="352"/>
      <c r="O13" s="266"/>
      <c r="P13" s="209"/>
      <c r="Q13" s="352"/>
      <c r="R13" s="208"/>
      <c r="S13" s="242"/>
      <c r="T13" s="352"/>
      <c r="U13" s="348">
        <f t="shared" si="1"/>
        <v>0</v>
      </c>
      <c r="V13" s="242"/>
      <c r="W13" s="352"/>
      <c r="X13" s="348">
        <f t="shared" si="2"/>
        <v>0</v>
      </c>
      <c r="Y13" s="209"/>
      <c r="Z13" s="352">
        <v>0</v>
      </c>
      <c r="AA13" s="348">
        <f t="shared" si="3"/>
        <v>581</v>
      </c>
      <c r="AB13" s="208">
        <v>581</v>
      </c>
      <c r="AC13" s="352"/>
      <c r="AD13" s="348">
        <f t="shared" si="4"/>
        <v>0</v>
      </c>
      <c r="AE13" s="208"/>
      <c r="AF13" s="352"/>
      <c r="AG13" s="348">
        <f t="shared" si="5"/>
        <v>0</v>
      </c>
      <c r="AH13" s="209"/>
      <c r="AI13" s="352"/>
      <c r="AJ13" s="348">
        <f t="shared" si="6"/>
        <v>0</v>
      </c>
      <c r="AK13" s="208"/>
      <c r="AL13" s="352"/>
      <c r="AM13" s="348">
        <f t="shared" si="7"/>
        <v>0</v>
      </c>
      <c r="AN13" s="209"/>
      <c r="AO13" s="352"/>
      <c r="AP13" s="348">
        <f t="shared" si="8"/>
        <v>0</v>
      </c>
      <c r="AQ13" s="209"/>
      <c r="AR13" s="352"/>
      <c r="AS13" s="348">
        <f t="shared" si="9"/>
        <v>0</v>
      </c>
      <c r="AT13" s="356"/>
    </row>
    <row r="14" spans="1:46" ht="13.5" thickBot="1" x14ac:dyDescent="0.25">
      <c r="A14" s="184" t="s">
        <v>303</v>
      </c>
      <c r="B14" s="348">
        <f t="shared" si="10"/>
        <v>0</v>
      </c>
      <c r="C14" s="348">
        <f t="shared" si="11"/>
        <v>100</v>
      </c>
      <c r="D14" s="348">
        <v>100</v>
      </c>
      <c r="E14" s="352"/>
      <c r="F14" s="348">
        <f t="shared" si="0"/>
        <v>0</v>
      </c>
      <c r="G14" s="209"/>
      <c r="H14" s="352"/>
      <c r="I14" s="208"/>
      <c r="J14" s="209"/>
      <c r="K14" s="352"/>
      <c r="L14" s="208"/>
      <c r="M14" s="209"/>
      <c r="N14" s="352"/>
      <c r="O14" s="266"/>
      <c r="P14" s="209"/>
      <c r="Q14" s="352"/>
      <c r="R14" s="208"/>
      <c r="S14" s="242"/>
      <c r="T14" s="352"/>
      <c r="U14" s="348">
        <f t="shared" si="1"/>
        <v>0</v>
      </c>
      <c r="V14" s="242"/>
      <c r="W14" s="352"/>
      <c r="X14" s="348">
        <f t="shared" si="2"/>
        <v>0</v>
      </c>
      <c r="Y14" s="209"/>
      <c r="Z14" s="352"/>
      <c r="AA14" s="348">
        <f t="shared" si="3"/>
        <v>0</v>
      </c>
      <c r="AB14" s="208"/>
      <c r="AC14" s="352"/>
      <c r="AD14" s="348">
        <f t="shared" si="4"/>
        <v>0</v>
      </c>
      <c r="AE14" s="208"/>
      <c r="AF14" s="352">
        <v>0</v>
      </c>
      <c r="AG14" s="348">
        <f t="shared" si="5"/>
        <v>100</v>
      </c>
      <c r="AH14" s="209">
        <v>100</v>
      </c>
      <c r="AI14" s="352"/>
      <c r="AJ14" s="348">
        <f t="shared" si="6"/>
        <v>0</v>
      </c>
      <c r="AK14" s="208"/>
      <c r="AL14" s="352"/>
      <c r="AM14" s="348">
        <f t="shared" si="7"/>
        <v>0</v>
      </c>
      <c r="AN14" s="209"/>
      <c r="AO14" s="352"/>
      <c r="AP14" s="348">
        <f t="shared" si="8"/>
        <v>0</v>
      </c>
      <c r="AQ14" s="209"/>
      <c r="AR14" s="352"/>
      <c r="AS14" s="348">
        <f t="shared" si="9"/>
        <v>0</v>
      </c>
      <c r="AT14" s="356"/>
    </row>
    <row r="15" spans="1:46" ht="13.5" thickBot="1" x14ac:dyDescent="0.25">
      <c r="A15" s="184" t="s">
        <v>99</v>
      </c>
      <c r="B15" s="348">
        <f t="shared" si="10"/>
        <v>600</v>
      </c>
      <c r="C15" s="348">
        <f t="shared" si="11"/>
        <v>0</v>
      </c>
      <c r="D15" s="348">
        <v>600</v>
      </c>
      <c r="E15" s="352"/>
      <c r="F15" s="348">
        <f t="shared" si="0"/>
        <v>0</v>
      </c>
      <c r="G15" s="209"/>
      <c r="H15" s="352"/>
      <c r="I15" s="208"/>
      <c r="J15" s="209"/>
      <c r="K15" s="352"/>
      <c r="L15" s="208"/>
      <c r="M15" s="209"/>
      <c r="N15" s="352"/>
      <c r="O15" s="266"/>
      <c r="P15" s="209"/>
      <c r="Q15" s="352"/>
      <c r="R15" s="208"/>
      <c r="S15" s="242"/>
      <c r="T15" s="352"/>
      <c r="U15" s="348">
        <f t="shared" si="1"/>
        <v>0</v>
      </c>
      <c r="V15" s="242"/>
      <c r="W15" s="352"/>
      <c r="X15" s="348">
        <f t="shared" si="2"/>
        <v>0</v>
      </c>
      <c r="Y15" s="209"/>
      <c r="Z15" s="352"/>
      <c r="AA15" s="348">
        <f t="shared" si="3"/>
        <v>0</v>
      </c>
      <c r="AB15" s="208"/>
      <c r="AC15" s="352"/>
      <c r="AD15" s="348">
        <f t="shared" si="4"/>
        <v>0</v>
      </c>
      <c r="AE15" s="208"/>
      <c r="AF15" s="352"/>
      <c r="AG15" s="348">
        <f t="shared" si="5"/>
        <v>0</v>
      </c>
      <c r="AH15" s="209"/>
      <c r="AI15" s="352">
        <v>600</v>
      </c>
      <c r="AJ15" s="348">
        <f t="shared" si="6"/>
        <v>0</v>
      </c>
      <c r="AK15" s="208">
        <v>600</v>
      </c>
      <c r="AL15" s="352"/>
      <c r="AM15" s="348">
        <f t="shared" si="7"/>
        <v>0</v>
      </c>
      <c r="AN15" s="209"/>
      <c r="AO15" s="352"/>
      <c r="AP15" s="348">
        <f t="shared" si="8"/>
        <v>0</v>
      </c>
      <c r="AQ15" s="209"/>
      <c r="AR15" s="352"/>
      <c r="AS15" s="348">
        <f t="shared" si="9"/>
        <v>0</v>
      </c>
      <c r="AT15" s="356"/>
    </row>
    <row r="16" spans="1:46" ht="13.5" thickBot="1" x14ac:dyDescent="0.25">
      <c r="A16" s="184" t="s">
        <v>100</v>
      </c>
      <c r="B16" s="348">
        <f t="shared" si="10"/>
        <v>201</v>
      </c>
      <c r="C16" s="348">
        <f t="shared" si="11"/>
        <v>0</v>
      </c>
      <c r="D16" s="348">
        <v>201</v>
      </c>
      <c r="E16" s="352"/>
      <c r="F16" s="348">
        <f t="shared" si="0"/>
        <v>0</v>
      </c>
      <c r="G16" s="209"/>
      <c r="H16" s="352"/>
      <c r="I16" s="208"/>
      <c r="J16" s="209"/>
      <c r="K16" s="352"/>
      <c r="L16" s="208"/>
      <c r="M16" s="209"/>
      <c r="N16" s="352"/>
      <c r="O16" s="266"/>
      <c r="P16" s="209"/>
      <c r="Q16" s="352"/>
      <c r="R16" s="208"/>
      <c r="S16" s="242"/>
      <c r="T16" s="352"/>
      <c r="U16" s="348">
        <f t="shared" si="1"/>
        <v>0</v>
      </c>
      <c r="V16" s="242"/>
      <c r="W16" s="352"/>
      <c r="X16" s="348">
        <f t="shared" si="2"/>
        <v>0</v>
      </c>
      <c r="Y16" s="209"/>
      <c r="Z16" s="352">
        <v>201</v>
      </c>
      <c r="AA16" s="348">
        <f t="shared" si="3"/>
        <v>0</v>
      </c>
      <c r="AB16" s="208">
        <v>201</v>
      </c>
      <c r="AC16" s="352"/>
      <c r="AD16" s="348">
        <f t="shared" si="4"/>
        <v>0</v>
      </c>
      <c r="AE16" s="208"/>
      <c r="AF16" s="352"/>
      <c r="AG16" s="348">
        <f t="shared" si="5"/>
        <v>0</v>
      </c>
      <c r="AH16" s="209"/>
      <c r="AI16" s="352"/>
      <c r="AJ16" s="348">
        <f t="shared" si="6"/>
        <v>0</v>
      </c>
      <c r="AK16" s="208"/>
      <c r="AL16" s="352"/>
      <c r="AM16" s="348">
        <f t="shared" si="7"/>
        <v>0</v>
      </c>
      <c r="AN16" s="209"/>
      <c r="AO16" s="352"/>
      <c r="AP16" s="348">
        <f t="shared" si="8"/>
        <v>0</v>
      </c>
      <c r="AQ16" s="209"/>
      <c r="AR16" s="352"/>
      <c r="AS16" s="348">
        <f t="shared" si="9"/>
        <v>0</v>
      </c>
      <c r="AT16" s="356"/>
    </row>
    <row r="17" spans="1:46" ht="13.5" thickBot="1" x14ac:dyDescent="0.25">
      <c r="A17" s="184" t="s">
        <v>101</v>
      </c>
      <c r="B17" s="348">
        <f t="shared" si="10"/>
        <v>120</v>
      </c>
      <c r="C17" s="348">
        <f t="shared" si="11"/>
        <v>-40</v>
      </c>
      <c r="D17" s="348">
        <v>80</v>
      </c>
      <c r="E17" s="352"/>
      <c r="F17" s="348">
        <f t="shared" si="0"/>
        <v>0</v>
      </c>
      <c r="G17" s="209"/>
      <c r="H17" s="352"/>
      <c r="I17" s="208"/>
      <c r="J17" s="209"/>
      <c r="K17" s="352"/>
      <c r="L17" s="208"/>
      <c r="M17" s="209"/>
      <c r="N17" s="352"/>
      <c r="O17" s="266"/>
      <c r="P17" s="209"/>
      <c r="Q17" s="352"/>
      <c r="R17" s="208"/>
      <c r="S17" s="242"/>
      <c r="T17" s="352"/>
      <c r="U17" s="348">
        <f t="shared" si="1"/>
        <v>0</v>
      </c>
      <c r="V17" s="242"/>
      <c r="W17" s="352"/>
      <c r="X17" s="348">
        <f t="shared" si="2"/>
        <v>0</v>
      </c>
      <c r="Y17" s="209"/>
      <c r="Z17" s="352"/>
      <c r="AA17" s="348">
        <f t="shared" si="3"/>
        <v>0</v>
      </c>
      <c r="AB17" s="208"/>
      <c r="AC17" s="352"/>
      <c r="AD17" s="348">
        <f t="shared" si="4"/>
        <v>0</v>
      </c>
      <c r="AE17" s="208"/>
      <c r="AF17" s="352"/>
      <c r="AG17" s="348">
        <f t="shared" si="5"/>
        <v>0</v>
      </c>
      <c r="AH17" s="209"/>
      <c r="AI17" s="352">
        <v>120</v>
      </c>
      <c r="AJ17" s="348">
        <f t="shared" si="6"/>
        <v>-40</v>
      </c>
      <c r="AK17" s="208">
        <v>80</v>
      </c>
      <c r="AL17" s="352"/>
      <c r="AM17" s="348">
        <f t="shared" si="7"/>
        <v>0</v>
      </c>
      <c r="AN17" s="209"/>
      <c r="AO17" s="352"/>
      <c r="AP17" s="348">
        <f t="shared" si="8"/>
        <v>0</v>
      </c>
      <c r="AQ17" s="209"/>
      <c r="AR17" s="352"/>
      <c r="AS17" s="348">
        <f t="shared" si="9"/>
        <v>0</v>
      </c>
      <c r="AT17" s="356"/>
    </row>
    <row r="18" spans="1:46" ht="13.5" thickBot="1" x14ac:dyDescent="0.25">
      <c r="A18" s="184" t="s">
        <v>102</v>
      </c>
      <c r="B18" s="348">
        <f t="shared" si="10"/>
        <v>150</v>
      </c>
      <c r="C18" s="348">
        <f t="shared" si="11"/>
        <v>160</v>
      </c>
      <c r="D18" s="348">
        <v>310</v>
      </c>
      <c r="E18" s="352"/>
      <c r="F18" s="348">
        <f t="shared" si="0"/>
        <v>0</v>
      </c>
      <c r="G18" s="209"/>
      <c r="H18" s="352"/>
      <c r="I18" s="208"/>
      <c r="J18" s="209"/>
      <c r="K18" s="352"/>
      <c r="L18" s="208"/>
      <c r="M18" s="209"/>
      <c r="N18" s="352"/>
      <c r="O18" s="266"/>
      <c r="P18" s="209"/>
      <c r="Q18" s="352"/>
      <c r="R18" s="208"/>
      <c r="S18" s="242"/>
      <c r="T18" s="352"/>
      <c r="U18" s="348">
        <f t="shared" si="1"/>
        <v>0</v>
      </c>
      <c r="V18" s="242"/>
      <c r="W18" s="352"/>
      <c r="X18" s="348">
        <f t="shared" si="2"/>
        <v>0</v>
      </c>
      <c r="Y18" s="209"/>
      <c r="Z18" s="352"/>
      <c r="AA18" s="348">
        <f t="shared" si="3"/>
        <v>0</v>
      </c>
      <c r="AB18" s="208"/>
      <c r="AC18" s="352"/>
      <c r="AD18" s="348">
        <f t="shared" si="4"/>
        <v>0</v>
      </c>
      <c r="AE18" s="208"/>
      <c r="AF18" s="352"/>
      <c r="AG18" s="348">
        <f t="shared" si="5"/>
        <v>0</v>
      </c>
      <c r="AH18" s="209"/>
      <c r="AI18" s="352">
        <v>150</v>
      </c>
      <c r="AJ18" s="348">
        <f t="shared" si="6"/>
        <v>160</v>
      </c>
      <c r="AK18" s="208">
        <v>310</v>
      </c>
      <c r="AL18" s="352"/>
      <c r="AM18" s="348">
        <f t="shared" si="7"/>
        <v>0</v>
      </c>
      <c r="AN18" s="209"/>
      <c r="AO18" s="352"/>
      <c r="AP18" s="348">
        <f t="shared" si="8"/>
        <v>0</v>
      </c>
      <c r="AQ18" s="209"/>
      <c r="AR18" s="352"/>
      <c r="AS18" s="348">
        <f t="shared" si="9"/>
        <v>0</v>
      </c>
      <c r="AT18" s="356"/>
    </row>
    <row r="19" spans="1:46" ht="13.5" thickBot="1" x14ac:dyDescent="0.25">
      <c r="A19" s="184" t="s">
        <v>242</v>
      </c>
      <c r="B19" s="348">
        <f t="shared" si="10"/>
        <v>2356</v>
      </c>
      <c r="C19" s="348">
        <f t="shared" si="11"/>
        <v>4914</v>
      </c>
      <c r="D19" s="348">
        <f t="shared" si="10"/>
        <v>7270</v>
      </c>
      <c r="E19" s="352">
        <v>0</v>
      </c>
      <c r="F19" s="348">
        <f t="shared" si="0"/>
        <v>375</v>
      </c>
      <c r="G19" s="209">
        <v>375</v>
      </c>
      <c r="H19" s="352"/>
      <c r="I19" s="208"/>
      <c r="J19" s="209"/>
      <c r="K19" s="352"/>
      <c r="L19" s="208"/>
      <c r="M19" s="209"/>
      <c r="N19" s="352"/>
      <c r="O19" s="266"/>
      <c r="P19" s="209"/>
      <c r="Q19" s="352"/>
      <c r="R19" s="208"/>
      <c r="S19" s="242"/>
      <c r="T19" s="352">
        <v>2107</v>
      </c>
      <c r="U19" s="348">
        <f t="shared" si="1"/>
        <v>3826</v>
      </c>
      <c r="V19" s="242">
        <v>5933</v>
      </c>
      <c r="W19" s="352">
        <v>249</v>
      </c>
      <c r="X19" s="348">
        <f t="shared" si="2"/>
        <v>464</v>
      </c>
      <c r="Y19" s="209">
        <v>713</v>
      </c>
      <c r="Z19" s="352">
        <v>0</v>
      </c>
      <c r="AA19" s="348">
        <f t="shared" si="3"/>
        <v>249</v>
      </c>
      <c r="AB19" s="208">
        <v>249</v>
      </c>
      <c r="AC19" s="352"/>
      <c r="AD19" s="348">
        <f t="shared" si="4"/>
        <v>0</v>
      </c>
      <c r="AE19" s="208"/>
      <c r="AF19" s="352"/>
      <c r="AG19" s="348">
        <f t="shared" si="5"/>
        <v>0</v>
      </c>
      <c r="AH19" s="209"/>
      <c r="AI19" s="352"/>
      <c r="AJ19" s="348">
        <f t="shared" si="6"/>
        <v>0</v>
      </c>
      <c r="AK19" s="208"/>
      <c r="AL19" s="352"/>
      <c r="AM19" s="348">
        <f t="shared" si="7"/>
        <v>0</v>
      </c>
      <c r="AN19" s="209"/>
      <c r="AO19" s="352"/>
      <c r="AP19" s="348">
        <f t="shared" si="8"/>
        <v>0</v>
      </c>
      <c r="AQ19" s="209"/>
      <c r="AR19" s="352"/>
      <c r="AS19" s="348">
        <f t="shared" si="9"/>
        <v>0</v>
      </c>
      <c r="AT19" s="356"/>
    </row>
    <row r="20" spans="1:46" ht="13.5" thickBot="1" x14ac:dyDescent="0.25">
      <c r="A20" s="184" t="s">
        <v>103</v>
      </c>
      <c r="B20" s="348">
        <f t="shared" si="10"/>
        <v>1425</v>
      </c>
      <c r="C20" s="348">
        <f t="shared" si="11"/>
        <v>376</v>
      </c>
      <c r="D20" s="348">
        <v>1801</v>
      </c>
      <c r="E20" s="352">
        <v>0</v>
      </c>
      <c r="F20" s="348">
        <f t="shared" si="0"/>
        <v>180</v>
      </c>
      <c r="G20" s="209">
        <v>180</v>
      </c>
      <c r="H20" s="352"/>
      <c r="I20" s="208"/>
      <c r="J20" s="209"/>
      <c r="K20" s="352"/>
      <c r="L20" s="208"/>
      <c r="M20" s="209"/>
      <c r="N20" s="352"/>
      <c r="O20" s="266"/>
      <c r="P20" s="209"/>
      <c r="Q20" s="352"/>
      <c r="R20" s="208"/>
      <c r="S20" s="242"/>
      <c r="T20" s="352"/>
      <c r="U20" s="348">
        <f t="shared" si="1"/>
        <v>0</v>
      </c>
      <c r="V20" s="242"/>
      <c r="W20" s="352"/>
      <c r="X20" s="348">
        <f t="shared" si="2"/>
        <v>0</v>
      </c>
      <c r="Y20" s="209"/>
      <c r="Z20" s="352">
        <v>140</v>
      </c>
      <c r="AA20" s="348">
        <f t="shared" si="3"/>
        <v>0</v>
      </c>
      <c r="AB20" s="208">
        <v>140</v>
      </c>
      <c r="AC20" s="352"/>
      <c r="AD20" s="348">
        <f t="shared" si="4"/>
        <v>0</v>
      </c>
      <c r="AE20" s="208"/>
      <c r="AF20" s="352">
        <v>1285</v>
      </c>
      <c r="AG20" s="348">
        <f t="shared" si="5"/>
        <v>196</v>
      </c>
      <c r="AH20" s="209">
        <v>1481</v>
      </c>
      <c r="AI20" s="352"/>
      <c r="AJ20" s="348">
        <f t="shared" si="6"/>
        <v>0</v>
      </c>
      <c r="AK20" s="208"/>
      <c r="AL20" s="352"/>
      <c r="AM20" s="348">
        <f t="shared" si="7"/>
        <v>0</v>
      </c>
      <c r="AN20" s="209"/>
      <c r="AO20" s="352"/>
      <c r="AP20" s="348">
        <f t="shared" si="8"/>
        <v>0</v>
      </c>
      <c r="AQ20" s="209"/>
      <c r="AR20" s="352"/>
      <c r="AS20" s="348">
        <f t="shared" si="9"/>
        <v>0</v>
      </c>
      <c r="AT20" s="356"/>
    </row>
    <row r="21" spans="1:46" ht="13.5" thickBot="1" x14ac:dyDescent="0.25">
      <c r="A21" s="184" t="s">
        <v>78</v>
      </c>
      <c r="B21" s="348">
        <f t="shared" si="10"/>
        <v>1956</v>
      </c>
      <c r="C21" s="348">
        <f t="shared" si="11"/>
        <v>1387</v>
      </c>
      <c r="D21" s="348">
        <v>3343</v>
      </c>
      <c r="E21" s="352">
        <v>0</v>
      </c>
      <c r="F21" s="348">
        <f t="shared" si="0"/>
        <v>33</v>
      </c>
      <c r="G21" s="209">
        <v>33</v>
      </c>
      <c r="H21" s="352"/>
      <c r="I21" s="208"/>
      <c r="J21" s="209"/>
      <c r="K21" s="352"/>
      <c r="L21" s="208"/>
      <c r="M21" s="209"/>
      <c r="N21" s="352"/>
      <c r="O21" s="266"/>
      <c r="P21" s="209"/>
      <c r="Q21" s="352"/>
      <c r="R21" s="208"/>
      <c r="S21" s="242"/>
      <c r="T21" s="352"/>
      <c r="U21" s="348">
        <f t="shared" si="1"/>
        <v>0</v>
      </c>
      <c r="V21" s="242"/>
      <c r="W21" s="352"/>
      <c r="X21" s="348">
        <f t="shared" si="2"/>
        <v>0</v>
      </c>
      <c r="Y21" s="209"/>
      <c r="Z21" s="352">
        <v>672</v>
      </c>
      <c r="AA21" s="348">
        <f t="shared" si="3"/>
        <v>1157</v>
      </c>
      <c r="AB21" s="208">
        <v>1829</v>
      </c>
      <c r="AC21" s="352"/>
      <c r="AD21" s="348">
        <f t="shared" si="4"/>
        <v>0</v>
      </c>
      <c r="AE21" s="208"/>
      <c r="AF21" s="352">
        <v>1284</v>
      </c>
      <c r="AG21" s="348">
        <f t="shared" si="5"/>
        <v>197</v>
      </c>
      <c r="AH21" s="209">
        <v>1481</v>
      </c>
      <c r="AI21" s="352"/>
      <c r="AJ21" s="348">
        <f t="shared" si="6"/>
        <v>0</v>
      </c>
      <c r="AK21" s="208"/>
      <c r="AL21" s="352"/>
      <c r="AM21" s="348">
        <f t="shared" si="7"/>
        <v>0</v>
      </c>
      <c r="AN21" s="209"/>
      <c r="AO21" s="352"/>
      <c r="AP21" s="348">
        <f t="shared" si="8"/>
        <v>0</v>
      </c>
      <c r="AQ21" s="209"/>
      <c r="AR21" s="352"/>
      <c r="AS21" s="348">
        <f t="shared" si="9"/>
        <v>0</v>
      </c>
      <c r="AT21" s="356"/>
    </row>
    <row r="22" spans="1:46" ht="13.5" thickBot="1" x14ac:dyDescent="0.25">
      <c r="A22" s="184" t="s">
        <v>104</v>
      </c>
      <c r="B22" s="348">
        <f t="shared" si="10"/>
        <v>166</v>
      </c>
      <c r="C22" s="348">
        <f t="shared" si="11"/>
        <v>59</v>
      </c>
      <c r="D22" s="348">
        <f t="shared" si="10"/>
        <v>225</v>
      </c>
      <c r="E22" s="352"/>
      <c r="F22" s="348">
        <f t="shared" si="0"/>
        <v>0</v>
      </c>
      <c r="G22" s="209"/>
      <c r="H22" s="352"/>
      <c r="I22" s="208"/>
      <c r="J22" s="209"/>
      <c r="K22" s="352"/>
      <c r="L22" s="208"/>
      <c r="M22" s="209"/>
      <c r="N22" s="352"/>
      <c r="O22" s="266"/>
      <c r="P22" s="209"/>
      <c r="Q22" s="352"/>
      <c r="R22" s="208"/>
      <c r="S22" s="242"/>
      <c r="T22" s="352"/>
      <c r="U22" s="348">
        <f t="shared" si="1"/>
        <v>0</v>
      </c>
      <c r="V22" s="242"/>
      <c r="W22" s="352"/>
      <c r="X22" s="348">
        <f t="shared" si="2"/>
        <v>0</v>
      </c>
      <c r="Y22" s="209"/>
      <c r="Z22" s="352">
        <v>166</v>
      </c>
      <c r="AA22" s="348">
        <f t="shared" si="3"/>
        <v>59</v>
      </c>
      <c r="AB22" s="208">
        <v>225</v>
      </c>
      <c r="AC22" s="352"/>
      <c r="AD22" s="348">
        <f t="shared" si="4"/>
        <v>0</v>
      </c>
      <c r="AE22" s="208"/>
      <c r="AF22" s="352"/>
      <c r="AG22" s="348">
        <f t="shared" si="5"/>
        <v>0</v>
      </c>
      <c r="AH22" s="209"/>
      <c r="AI22" s="352"/>
      <c r="AJ22" s="348">
        <f t="shared" si="6"/>
        <v>0</v>
      </c>
      <c r="AK22" s="208"/>
      <c r="AL22" s="352"/>
      <c r="AM22" s="348">
        <f t="shared" si="7"/>
        <v>0</v>
      </c>
      <c r="AN22" s="209"/>
      <c r="AO22" s="352"/>
      <c r="AP22" s="348">
        <f t="shared" si="8"/>
        <v>0</v>
      </c>
      <c r="AQ22" s="209"/>
      <c r="AR22" s="352"/>
      <c r="AS22" s="348">
        <f t="shared" si="9"/>
        <v>0</v>
      </c>
      <c r="AT22" s="356"/>
    </row>
    <row r="23" spans="1:46" ht="13.5" thickBot="1" x14ac:dyDescent="0.25">
      <c r="A23" s="184" t="s">
        <v>105</v>
      </c>
      <c r="B23" s="348">
        <f t="shared" si="10"/>
        <v>201</v>
      </c>
      <c r="C23" s="348">
        <f t="shared" si="11"/>
        <v>954</v>
      </c>
      <c r="D23" s="348">
        <v>1155</v>
      </c>
      <c r="E23" s="352">
        <v>0</v>
      </c>
      <c r="F23" s="348">
        <f t="shared" si="0"/>
        <v>496</v>
      </c>
      <c r="G23" s="209">
        <v>496</v>
      </c>
      <c r="H23" s="352"/>
      <c r="I23" s="208"/>
      <c r="J23" s="209"/>
      <c r="K23" s="352"/>
      <c r="L23" s="208"/>
      <c r="M23" s="209"/>
      <c r="N23" s="352"/>
      <c r="O23" s="266"/>
      <c r="P23" s="209"/>
      <c r="Q23" s="352"/>
      <c r="R23" s="208"/>
      <c r="S23" s="242"/>
      <c r="T23" s="352"/>
      <c r="U23" s="348">
        <f t="shared" si="1"/>
        <v>0</v>
      </c>
      <c r="V23" s="242"/>
      <c r="W23" s="352"/>
      <c r="X23" s="348">
        <f t="shared" si="2"/>
        <v>0</v>
      </c>
      <c r="Y23" s="209"/>
      <c r="Z23" s="352">
        <v>201</v>
      </c>
      <c r="AA23" s="348">
        <f t="shared" si="3"/>
        <v>458</v>
      </c>
      <c r="AB23" s="208">
        <v>659</v>
      </c>
      <c r="AC23" s="352"/>
      <c r="AD23" s="348">
        <f t="shared" si="4"/>
        <v>0</v>
      </c>
      <c r="AE23" s="208"/>
      <c r="AF23" s="352"/>
      <c r="AG23" s="348">
        <f t="shared" si="5"/>
        <v>0</v>
      </c>
      <c r="AH23" s="209"/>
      <c r="AI23" s="352"/>
      <c r="AJ23" s="348">
        <f t="shared" si="6"/>
        <v>0</v>
      </c>
      <c r="AK23" s="208"/>
      <c r="AL23" s="352"/>
      <c r="AM23" s="348">
        <f t="shared" si="7"/>
        <v>0</v>
      </c>
      <c r="AN23" s="209"/>
      <c r="AO23" s="352"/>
      <c r="AP23" s="348">
        <f t="shared" si="8"/>
        <v>0</v>
      </c>
      <c r="AQ23" s="209"/>
      <c r="AR23" s="352"/>
      <c r="AS23" s="348">
        <f t="shared" si="9"/>
        <v>0</v>
      </c>
      <c r="AT23" s="356"/>
    </row>
    <row r="24" spans="1:46" ht="13.5" thickBot="1" x14ac:dyDescent="0.25">
      <c r="A24" s="184" t="s">
        <v>106</v>
      </c>
      <c r="B24" s="348">
        <f t="shared" si="10"/>
        <v>4288</v>
      </c>
      <c r="C24" s="348">
        <f t="shared" si="11"/>
        <v>1574</v>
      </c>
      <c r="D24" s="348">
        <v>5862</v>
      </c>
      <c r="E24" s="352"/>
      <c r="F24" s="348">
        <f t="shared" si="0"/>
        <v>0</v>
      </c>
      <c r="G24" s="209"/>
      <c r="H24" s="352"/>
      <c r="I24" s="208"/>
      <c r="J24" s="209"/>
      <c r="K24" s="352"/>
      <c r="L24" s="208"/>
      <c r="M24" s="209"/>
      <c r="N24" s="352"/>
      <c r="O24" s="266"/>
      <c r="P24" s="209"/>
      <c r="Q24" s="352"/>
      <c r="R24" s="208"/>
      <c r="S24" s="242"/>
      <c r="T24" s="352">
        <v>2629</v>
      </c>
      <c r="U24" s="348">
        <f t="shared" si="1"/>
        <v>483</v>
      </c>
      <c r="V24" s="242">
        <v>3112</v>
      </c>
      <c r="W24" s="352">
        <v>600</v>
      </c>
      <c r="X24" s="348">
        <f t="shared" si="2"/>
        <v>91</v>
      </c>
      <c r="Y24" s="209">
        <v>691</v>
      </c>
      <c r="Z24" s="352">
        <v>1059</v>
      </c>
      <c r="AA24" s="348">
        <f t="shared" si="3"/>
        <v>1000</v>
      </c>
      <c r="AB24" s="208">
        <v>2059</v>
      </c>
      <c r="AC24" s="352"/>
      <c r="AD24" s="348">
        <f t="shared" si="4"/>
        <v>0</v>
      </c>
      <c r="AE24" s="208"/>
      <c r="AF24" s="352"/>
      <c r="AG24" s="348">
        <f t="shared" si="5"/>
        <v>0</v>
      </c>
      <c r="AH24" s="209"/>
      <c r="AI24" s="352"/>
      <c r="AJ24" s="348">
        <f t="shared" si="6"/>
        <v>0</v>
      </c>
      <c r="AK24" s="208"/>
      <c r="AL24" s="352"/>
      <c r="AM24" s="348">
        <f t="shared" si="7"/>
        <v>0</v>
      </c>
      <c r="AN24" s="209"/>
      <c r="AO24" s="352"/>
      <c r="AP24" s="348">
        <f t="shared" si="8"/>
        <v>0</v>
      </c>
      <c r="AQ24" s="209"/>
      <c r="AR24" s="352"/>
      <c r="AS24" s="348">
        <f t="shared" si="9"/>
        <v>0</v>
      </c>
      <c r="AT24" s="356"/>
    </row>
    <row r="25" spans="1:46" ht="13.5" thickBot="1" x14ac:dyDescent="0.25">
      <c r="A25" s="184" t="s">
        <v>190</v>
      </c>
      <c r="B25" s="348">
        <f t="shared" si="10"/>
        <v>20067</v>
      </c>
      <c r="C25" s="348">
        <f t="shared" si="11"/>
        <v>79</v>
      </c>
      <c r="D25" s="348">
        <v>20146</v>
      </c>
      <c r="E25" s="352"/>
      <c r="F25" s="348">
        <f t="shared" si="0"/>
        <v>0</v>
      </c>
      <c r="G25" s="209"/>
      <c r="H25" s="352"/>
      <c r="I25" s="208"/>
      <c r="J25" s="209"/>
      <c r="K25" s="352"/>
      <c r="L25" s="208"/>
      <c r="M25" s="209"/>
      <c r="N25" s="352"/>
      <c r="O25" s="266"/>
      <c r="P25" s="209"/>
      <c r="Q25" s="352"/>
      <c r="R25" s="208"/>
      <c r="S25" s="242"/>
      <c r="T25" s="352"/>
      <c r="U25" s="348">
        <f t="shared" si="1"/>
        <v>0</v>
      </c>
      <c r="V25" s="242"/>
      <c r="W25" s="352"/>
      <c r="X25" s="348">
        <f t="shared" si="2"/>
        <v>0</v>
      </c>
      <c r="Y25" s="209"/>
      <c r="Z25" s="352"/>
      <c r="AA25" s="348">
        <f t="shared" si="3"/>
        <v>0</v>
      </c>
      <c r="AB25" s="208"/>
      <c r="AC25" s="352">
        <v>4496</v>
      </c>
      <c r="AD25" s="348">
        <f t="shared" si="4"/>
        <v>10</v>
      </c>
      <c r="AE25" s="208">
        <v>4506</v>
      </c>
      <c r="AF25" s="352"/>
      <c r="AG25" s="348">
        <f t="shared" si="5"/>
        <v>0</v>
      </c>
      <c r="AH25" s="209"/>
      <c r="AI25" s="352"/>
      <c r="AJ25" s="348">
        <f t="shared" si="6"/>
        <v>0</v>
      </c>
      <c r="AK25" s="208"/>
      <c r="AL25" s="352"/>
      <c r="AM25" s="348">
        <f t="shared" si="7"/>
        <v>0</v>
      </c>
      <c r="AN25" s="209"/>
      <c r="AO25" s="423">
        <v>15571</v>
      </c>
      <c r="AP25" s="348">
        <f t="shared" si="8"/>
        <v>69</v>
      </c>
      <c r="AQ25" s="424">
        <v>15640</v>
      </c>
      <c r="AR25" s="352"/>
      <c r="AS25" s="348">
        <f t="shared" si="9"/>
        <v>0</v>
      </c>
      <c r="AT25" s="356"/>
    </row>
    <row r="26" spans="1:46" ht="13.5" thickBot="1" x14ac:dyDescent="0.25">
      <c r="A26" s="184" t="s">
        <v>191</v>
      </c>
      <c r="B26" s="348">
        <f t="shared" si="10"/>
        <v>127</v>
      </c>
      <c r="C26" s="348">
        <f t="shared" si="11"/>
        <v>0</v>
      </c>
      <c r="D26" s="348">
        <v>127</v>
      </c>
      <c r="E26" s="352"/>
      <c r="F26" s="348">
        <f t="shared" si="0"/>
        <v>0</v>
      </c>
      <c r="G26" s="209"/>
      <c r="H26" s="352"/>
      <c r="I26" s="208"/>
      <c r="J26" s="209"/>
      <c r="K26" s="352"/>
      <c r="L26" s="208"/>
      <c r="M26" s="209"/>
      <c r="N26" s="352"/>
      <c r="O26" s="266"/>
      <c r="P26" s="209"/>
      <c r="Q26" s="352"/>
      <c r="R26" s="208"/>
      <c r="S26" s="242"/>
      <c r="T26" s="352"/>
      <c r="U26" s="348">
        <f t="shared" si="1"/>
        <v>0</v>
      </c>
      <c r="V26" s="242"/>
      <c r="W26" s="352"/>
      <c r="X26" s="348">
        <f t="shared" si="2"/>
        <v>0</v>
      </c>
      <c r="Y26" s="209"/>
      <c r="Z26" s="352">
        <v>127</v>
      </c>
      <c r="AA26" s="348">
        <f t="shared" si="3"/>
        <v>0</v>
      </c>
      <c r="AB26" s="208">
        <v>127</v>
      </c>
      <c r="AC26" s="352"/>
      <c r="AD26" s="348">
        <f t="shared" si="4"/>
        <v>0</v>
      </c>
      <c r="AE26" s="208"/>
      <c r="AF26" s="352"/>
      <c r="AG26" s="348">
        <f t="shared" si="5"/>
        <v>0</v>
      </c>
      <c r="AH26" s="209"/>
      <c r="AI26" s="352"/>
      <c r="AJ26" s="348">
        <f t="shared" si="6"/>
        <v>0</v>
      </c>
      <c r="AK26" s="208"/>
      <c r="AL26" s="352"/>
      <c r="AM26" s="348">
        <f t="shared" si="7"/>
        <v>0</v>
      </c>
      <c r="AN26" s="209"/>
      <c r="AO26" s="352"/>
      <c r="AP26" s="348">
        <f t="shared" si="8"/>
        <v>0</v>
      </c>
      <c r="AQ26" s="209"/>
      <c r="AR26" s="352"/>
      <c r="AS26" s="348">
        <f t="shared" si="9"/>
        <v>0</v>
      </c>
      <c r="AT26" s="356"/>
    </row>
    <row r="27" spans="1:46" ht="13.5" thickBot="1" x14ac:dyDescent="0.25">
      <c r="A27" s="186" t="s">
        <v>192</v>
      </c>
      <c r="B27" s="348">
        <f t="shared" si="10"/>
        <v>378</v>
      </c>
      <c r="C27" s="348">
        <f t="shared" si="11"/>
        <v>500</v>
      </c>
      <c r="D27" s="348">
        <v>878</v>
      </c>
      <c r="E27" s="353"/>
      <c r="F27" s="348">
        <f t="shared" si="0"/>
        <v>0</v>
      </c>
      <c r="G27" s="211"/>
      <c r="H27" s="353"/>
      <c r="I27" s="210"/>
      <c r="J27" s="211"/>
      <c r="K27" s="353"/>
      <c r="L27" s="210"/>
      <c r="M27" s="211"/>
      <c r="N27" s="353"/>
      <c r="O27" s="292"/>
      <c r="P27" s="211"/>
      <c r="Q27" s="353"/>
      <c r="R27" s="210"/>
      <c r="S27" s="269"/>
      <c r="T27" s="353"/>
      <c r="U27" s="348">
        <f t="shared" si="1"/>
        <v>0</v>
      </c>
      <c r="V27" s="269"/>
      <c r="W27" s="353"/>
      <c r="X27" s="348">
        <f t="shared" si="2"/>
        <v>0</v>
      </c>
      <c r="Y27" s="211"/>
      <c r="Z27" s="353">
        <v>378</v>
      </c>
      <c r="AA27" s="348">
        <f t="shared" si="3"/>
        <v>500</v>
      </c>
      <c r="AB27" s="210">
        <v>878</v>
      </c>
      <c r="AC27" s="353"/>
      <c r="AD27" s="348">
        <f t="shared" si="4"/>
        <v>0</v>
      </c>
      <c r="AE27" s="210"/>
      <c r="AF27" s="353"/>
      <c r="AG27" s="348">
        <f t="shared" si="5"/>
        <v>0</v>
      </c>
      <c r="AH27" s="211"/>
      <c r="AI27" s="353"/>
      <c r="AJ27" s="348">
        <f t="shared" si="6"/>
        <v>0</v>
      </c>
      <c r="AK27" s="210"/>
      <c r="AL27" s="353"/>
      <c r="AM27" s="348">
        <f t="shared" si="7"/>
        <v>0</v>
      </c>
      <c r="AN27" s="211"/>
      <c r="AO27" s="353"/>
      <c r="AP27" s="348">
        <f t="shared" si="8"/>
        <v>0</v>
      </c>
      <c r="AQ27" s="211"/>
      <c r="AR27" s="352"/>
      <c r="AS27" s="348">
        <f t="shared" si="9"/>
        <v>0</v>
      </c>
      <c r="AT27" s="356"/>
    </row>
    <row r="28" spans="1:46" ht="13.5" thickBot="1" x14ac:dyDescent="0.25">
      <c r="A28" s="186" t="s">
        <v>193</v>
      </c>
      <c r="B28" s="348">
        <f t="shared" si="10"/>
        <v>847</v>
      </c>
      <c r="C28" s="348">
        <f t="shared" si="11"/>
        <v>9</v>
      </c>
      <c r="D28" s="348">
        <v>856</v>
      </c>
      <c r="E28" s="353"/>
      <c r="F28" s="348">
        <f t="shared" si="0"/>
        <v>0</v>
      </c>
      <c r="G28" s="211"/>
      <c r="H28" s="353"/>
      <c r="I28" s="210"/>
      <c r="J28" s="211"/>
      <c r="K28" s="353"/>
      <c r="L28" s="210"/>
      <c r="M28" s="211"/>
      <c r="N28" s="353"/>
      <c r="O28" s="292"/>
      <c r="P28" s="211"/>
      <c r="Q28" s="353"/>
      <c r="R28" s="210"/>
      <c r="S28" s="269"/>
      <c r="T28" s="353"/>
      <c r="U28" s="348">
        <f t="shared" si="1"/>
        <v>0</v>
      </c>
      <c r="V28" s="269"/>
      <c r="W28" s="353"/>
      <c r="X28" s="348">
        <f t="shared" si="2"/>
        <v>0</v>
      </c>
      <c r="Y28" s="211"/>
      <c r="Z28" s="353"/>
      <c r="AA28" s="348">
        <f t="shared" si="3"/>
        <v>0</v>
      </c>
      <c r="AB28" s="210"/>
      <c r="AC28" s="353"/>
      <c r="AD28" s="348">
        <f t="shared" si="4"/>
        <v>0</v>
      </c>
      <c r="AE28" s="210"/>
      <c r="AF28" s="353">
        <v>847</v>
      </c>
      <c r="AG28" s="348">
        <f t="shared" si="5"/>
        <v>9</v>
      </c>
      <c r="AH28" s="211">
        <v>856</v>
      </c>
      <c r="AI28" s="353"/>
      <c r="AJ28" s="348">
        <f t="shared" si="6"/>
        <v>0</v>
      </c>
      <c r="AK28" s="210"/>
      <c r="AL28" s="353"/>
      <c r="AM28" s="348">
        <f t="shared" si="7"/>
        <v>0</v>
      </c>
      <c r="AN28" s="211"/>
      <c r="AO28" s="353"/>
      <c r="AP28" s="348">
        <f t="shared" si="8"/>
        <v>0</v>
      </c>
      <c r="AQ28" s="211"/>
      <c r="AR28" s="352"/>
      <c r="AS28" s="348">
        <f t="shared" si="9"/>
        <v>0</v>
      </c>
      <c r="AT28" s="356"/>
    </row>
    <row r="29" spans="1:46" ht="13.5" thickBot="1" x14ac:dyDescent="0.25">
      <c r="A29" s="186" t="s">
        <v>258</v>
      </c>
      <c r="B29" s="348">
        <f t="shared" si="10"/>
        <v>2269</v>
      </c>
      <c r="C29" s="348">
        <f t="shared" si="11"/>
        <v>0</v>
      </c>
      <c r="D29" s="348">
        <f t="shared" si="10"/>
        <v>2269</v>
      </c>
      <c r="E29" s="353">
        <v>2269</v>
      </c>
      <c r="F29" s="348">
        <f t="shared" si="0"/>
        <v>0</v>
      </c>
      <c r="G29" s="211">
        <v>2269</v>
      </c>
      <c r="H29" s="353"/>
      <c r="I29" s="210"/>
      <c r="J29" s="211"/>
      <c r="K29" s="353"/>
      <c r="L29" s="210"/>
      <c r="M29" s="211"/>
      <c r="N29" s="353"/>
      <c r="O29" s="292"/>
      <c r="P29" s="211"/>
      <c r="Q29" s="353"/>
      <c r="R29" s="210"/>
      <c r="S29" s="269"/>
      <c r="T29" s="353"/>
      <c r="U29" s="348">
        <f t="shared" si="1"/>
        <v>0</v>
      </c>
      <c r="V29" s="269"/>
      <c r="W29" s="353"/>
      <c r="X29" s="348">
        <f t="shared" si="2"/>
        <v>0</v>
      </c>
      <c r="Y29" s="211"/>
      <c r="Z29" s="353"/>
      <c r="AA29" s="348">
        <f t="shared" si="3"/>
        <v>0</v>
      </c>
      <c r="AB29" s="210"/>
      <c r="AC29" s="353"/>
      <c r="AD29" s="348">
        <f t="shared" si="4"/>
        <v>0</v>
      </c>
      <c r="AE29" s="210"/>
      <c r="AF29" s="353"/>
      <c r="AG29" s="348">
        <f t="shared" si="5"/>
        <v>0</v>
      </c>
      <c r="AH29" s="211"/>
      <c r="AI29" s="353"/>
      <c r="AJ29" s="348">
        <f t="shared" si="6"/>
        <v>0</v>
      </c>
      <c r="AK29" s="210"/>
      <c r="AL29" s="353"/>
      <c r="AM29" s="348">
        <f t="shared" si="7"/>
        <v>0</v>
      </c>
      <c r="AN29" s="211"/>
      <c r="AO29" s="353"/>
      <c r="AP29" s="348">
        <f t="shared" si="8"/>
        <v>0</v>
      </c>
      <c r="AQ29" s="211"/>
      <c r="AR29" s="352"/>
      <c r="AS29" s="348">
        <f t="shared" si="9"/>
        <v>0</v>
      </c>
      <c r="AT29" s="356"/>
    </row>
    <row r="30" spans="1:46" ht="13.5" thickBot="1" x14ac:dyDescent="0.25">
      <c r="A30" s="186" t="s">
        <v>194</v>
      </c>
      <c r="B30" s="348">
        <f t="shared" si="10"/>
        <v>57</v>
      </c>
      <c r="C30" s="348">
        <f t="shared" si="11"/>
        <v>0</v>
      </c>
      <c r="D30" s="348">
        <v>57</v>
      </c>
      <c r="E30" s="353"/>
      <c r="F30" s="348">
        <f t="shared" si="0"/>
        <v>0</v>
      </c>
      <c r="G30" s="211"/>
      <c r="H30" s="353"/>
      <c r="I30" s="210"/>
      <c r="J30" s="211"/>
      <c r="K30" s="353"/>
      <c r="L30" s="210"/>
      <c r="M30" s="211"/>
      <c r="N30" s="353"/>
      <c r="O30" s="292"/>
      <c r="P30" s="211"/>
      <c r="Q30" s="353"/>
      <c r="R30" s="210"/>
      <c r="S30" s="269"/>
      <c r="T30" s="353"/>
      <c r="U30" s="348">
        <f t="shared" si="1"/>
        <v>0</v>
      </c>
      <c r="V30" s="269"/>
      <c r="W30" s="353"/>
      <c r="X30" s="348">
        <f t="shared" si="2"/>
        <v>0</v>
      </c>
      <c r="Y30" s="211"/>
      <c r="Z30" s="353"/>
      <c r="AA30" s="348">
        <f t="shared" si="3"/>
        <v>0</v>
      </c>
      <c r="AB30" s="210"/>
      <c r="AC30" s="353"/>
      <c r="AD30" s="348">
        <f t="shared" si="4"/>
        <v>0</v>
      </c>
      <c r="AE30" s="210"/>
      <c r="AF30" s="353"/>
      <c r="AG30" s="348">
        <f t="shared" si="5"/>
        <v>0</v>
      </c>
      <c r="AH30" s="211"/>
      <c r="AI30" s="353">
        <v>57</v>
      </c>
      <c r="AJ30" s="348">
        <f t="shared" si="6"/>
        <v>0</v>
      </c>
      <c r="AK30" s="210">
        <v>57</v>
      </c>
      <c r="AL30" s="353"/>
      <c r="AM30" s="348">
        <f t="shared" si="7"/>
        <v>0</v>
      </c>
      <c r="AN30" s="211"/>
      <c r="AO30" s="353"/>
      <c r="AP30" s="348">
        <f t="shared" si="8"/>
        <v>0</v>
      </c>
      <c r="AQ30" s="211"/>
      <c r="AR30" s="352"/>
      <c r="AS30" s="348">
        <f t="shared" si="9"/>
        <v>0</v>
      </c>
      <c r="AT30" s="356"/>
    </row>
    <row r="31" spans="1:46" ht="13.5" thickBot="1" x14ac:dyDescent="0.25">
      <c r="A31" s="186" t="s">
        <v>195</v>
      </c>
      <c r="B31" s="348">
        <f t="shared" si="10"/>
        <v>170</v>
      </c>
      <c r="C31" s="348">
        <f t="shared" si="11"/>
        <v>691</v>
      </c>
      <c r="D31" s="348">
        <f t="shared" si="10"/>
        <v>861</v>
      </c>
      <c r="E31" s="353"/>
      <c r="F31" s="348">
        <f t="shared" si="0"/>
        <v>0</v>
      </c>
      <c r="G31" s="211"/>
      <c r="H31" s="353"/>
      <c r="I31" s="210"/>
      <c r="J31" s="211"/>
      <c r="K31" s="353"/>
      <c r="L31" s="210"/>
      <c r="M31" s="211"/>
      <c r="N31" s="353"/>
      <c r="O31" s="292"/>
      <c r="P31" s="211"/>
      <c r="Q31" s="353"/>
      <c r="R31" s="210"/>
      <c r="S31" s="269"/>
      <c r="T31" s="353"/>
      <c r="U31" s="348">
        <f t="shared" si="1"/>
        <v>0</v>
      </c>
      <c r="V31" s="269"/>
      <c r="W31" s="353"/>
      <c r="X31" s="348">
        <f t="shared" si="2"/>
        <v>0</v>
      </c>
      <c r="Y31" s="211"/>
      <c r="Z31" s="353"/>
      <c r="AA31" s="348">
        <f t="shared" si="3"/>
        <v>0</v>
      </c>
      <c r="AB31" s="210"/>
      <c r="AC31" s="353"/>
      <c r="AD31" s="348">
        <f t="shared" si="4"/>
        <v>0</v>
      </c>
      <c r="AE31" s="210"/>
      <c r="AF31" s="353"/>
      <c r="AG31" s="348">
        <f t="shared" si="5"/>
        <v>0</v>
      </c>
      <c r="AH31" s="211"/>
      <c r="AI31" s="353"/>
      <c r="AJ31" s="348">
        <f t="shared" si="6"/>
        <v>0</v>
      </c>
      <c r="AK31" s="210"/>
      <c r="AL31" s="353">
        <v>170</v>
      </c>
      <c r="AM31" s="348">
        <f t="shared" si="7"/>
        <v>0</v>
      </c>
      <c r="AN31" s="211">
        <v>170</v>
      </c>
      <c r="AO31" s="353">
        <v>0</v>
      </c>
      <c r="AP31" s="348">
        <f t="shared" si="8"/>
        <v>691</v>
      </c>
      <c r="AQ31" s="211">
        <v>691</v>
      </c>
      <c r="AR31" s="352"/>
      <c r="AS31" s="348">
        <f t="shared" si="9"/>
        <v>0</v>
      </c>
      <c r="AT31" s="356"/>
    </row>
    <row r="32" spans="1:46" ht="13.5" thickBot="1" x14ac:dyDescent="0.25">
      <c r="A32" s="184" t="s">
        <v>259</v>
      </c>
      <c r="B32" s="348">
        <f t="shared" si="10"/>
        <v>0</v>
      </c>
      <c r="C32" s="348">
        <f t="shared" si="11"/>
        <v>126</v>
      </c>
      <c r="D32" s="348">
        <f t="shared" si="10"/>
        <v>126</v>
      </c>
      <c r="E32" s="352"/>
      <c r="F32" s="348">
        <f t="shared" si="0"/>
        <v>0</v>
      </c>
      <c r="G32" s="209"/>
      <c r="H32" s="352"/>
      <c r="I32" s="208"/>
      <c r="J32" s="209"/>
      <c r="K32" s="352"/>
      <c r="L32" s="208"/>
      <c r="M32" s="209"/>
      <c r="N32" s="352"/>
      <c r="O32" s="266"/>
      <c r="P32" s="209"/>
      <c r="Q32" s="352"/>
      <c r="R32" s="208"/>
      <c r="S32" s="242"/>
      <c r="T32" s="352"/>
      <c r="U32" s="348">
        <f t="shared" si="1"/>
        <v>0</v>
      </c>
      <c r="V32" s="242"/>
      <c r="W32" s="352"/>
      <c r="X32" s="348">
        <f t="shared" si="2"/>
        <v>0</v>
      </c>
      <c r="Y32" s="209"/>
      <c r="Z32" s="352">
        <v>0</v>
      </c>
      <c r="AA32" s="348">
        <f t="shared" si="3"/>
        <v>126</v>
      </c>
      <c r="AB32" s="206">
        <v>126</v>
      </c>
      <c r="AC32" s="351"/>
      <c r="AD32" s="348">
        <f t="shared" si="4"/>
        <v>0</v>
      </c>
      <c r="AE32" s="206"/>
      <c r="AF32" s="352"/>
      <c r="AG32" s="348">
        <f t="shared" si="5"/>
        <v>0</v>
      </c>
      <c r="AH32" s="209"/>
      <c r="AI32" s="352"/>
      <c r="AJ32" s="348">
        <f t="shared" si="6"/>
        <v>0</v>
      </c>
      <c r="AK32" s="266"/>
      <c r="AL32" s="352"/>
      <c r="AM32" s="348">
        <f t="shared" si="7"/>
        <v>0</v>
      </c>
      <c r="AN32" s="242"/>
      <c r="AO32" s="352"/>
      <c r="AP32" s="348">
        <f t="shared" si="8"/>
        <v>0</v>
      </c>
      <c r="AQ32" s="242"/>
      <c r="AR32" s="352"/>
      <c r="AS32" s="348">
        <f t="shared" si="9"/>
        <v>0</v>
      </c>
      <c r="AT32" s="356"/>
    </row>
    <row r="33" spans="1:46" ht="13.5" thickBot="1" x14ac:dyDescent="0.25">
      <c r="A33" s="184" t="s">
        <v>243</v>
      </c>
      <c r="B33" s="348">
        <f t="shared" si="10"/>
        <v>60</v>
      </c>
      <c r="C33" s="348">
        <f t="shared" si="11"/>
        <v>-60</v>
      </c>
      <c r="D33" s="348">
        <f t="shared" si="10"/>
        <v>0</v>
      </c>
      <c r="E33" s="352"/>
      <c r="F33" s="348">
        <f t="shared" si="0"/>
        <v>0</v>
      </c>
      <c r="G33" s="209"/>
      <c r="H33" s="352"/>
      <c r="I33" s="208"/>
      <c r="J33" s="209"/>
      <c r="K33" s="352"/>
      <c r="L33" s="208"/>
      <c r="M33" s="209"/>
      <c r="N33" s="352"/>
      <c r="O33" s="266"/>
      <c r="P33" s="209"/>
      <c r="Q33" s="352"/>
      <c r="R33" s="208"/>
      <c r="S33" s="242"/>
      <c r="T33" s="352"/>
      <c r="U33" s="348">
        <f t="shared" si="1"/>
        <v>0</v>
      </c>
      <c r="V33" s="242"/>
      <c r="W33" s="352"/>
      <c r="X33" s="348">
        <f t="shared" si="2"/>
        <v>0</v>
      </c>
      <c r="Y33" s="209"/>
      <c r="Z33" s="352"/>
      <c r="AA33" s="348">
        <f t="shared" si="3"/>
        <v>0</v>
      </c>
      <c r="AB33" s="208"/>
      <c r="AC33" s="352"/>
      <c r="AD33" s="348">
        <f t="shared" si="4"/>
        <v>0</v>
      </c>
      <c r="AE33" s="208"/>
      <c r="AF33" s="352"/>
      <c r="AG33" s="348">
        <f t="shared" si="5"/>
        <v>0</v>
      </c>
      <c r="AH33" s="209"/>
      <c r="AI33" s="352">
        <v>60</v>
      </c>
      <c r="AJ33" s="348">
        <f t="shared" si="6"/>
        <v>-60</v>
      </c>
      <c r="AK33" s="266">
        <v>0</v>
      </c>
      <c r="AL33" s="352"/>
      <c r="AM33" s="348">
        <f t="shared" si="7"/>
        <v>0</v>
      </c>
      <c r="AN33" s="242"/>
      <c r="AO33" s="352"/>
      <c r="AP33" s="348">
        <f t="shared" si="8"/>
        <v>0</v>
      </c>
      <c r="AQ33" s="242"/>
      <c r="AR33" s="352"/>
      <c r="AS33" s="348">
        <f t="shared" si="9"/>
        <v>0</v>
      </c>
      <c r="AT33" s="356"/>
    </row>
    <row r="34" spans="1:46" ht="13.5" thickBot="1" x14ac:dyDescent="0.25">
      <c r="A34" s="263" t="s">
        <v>1</v>
      </c>
      <c r="B34" s="264">
        <f t="shared" ref="B34:AT34" si="12">SUM(B8:B33)</f>
        <v>65700</v>
      </c>
      <c r="C34" s="348">
        <f t="shared" si="11"/>
        <v>14989</v>
      </c>
      <c r="D34" s="264">
        <f t="shared" ref="D34" si="13">SUM(D8:D33)</f>
        <v>80689</v>
      </c>
      <c r="E34" s="264">
        <f t="shared" si="12"/>
        <v>12496</v>
      </c>
      <c r="F34" s="348">
        <f t="shared" si="0"/>
        <v>-4206</v>
      </c>
      <c r="G34" s="264">
        <f t="shared" si="12"/>
        <v>8290</v>
      </c>
      <c r="H34" s="264">
        <f t="shared" si="12"/>
        <v>0</v>
      </c>
      <c r="I34" s="264">
        <f t="shared" si="12"/>
        <v>0</v>
      </c>
      <c r="J34" s="264">
        <f t="shared" si="12"/>
        <v>0</v>
      </c>
      <c r="K34" s="264">
        <f t="shared" si="12"/>
        <v>0</v>
      </c>
      <c r="L34" s="264">
        <f t="shared" si="12"/>
        <v>0</v>
      </c>
      <c r="M34" s="264">
        <f t="shared" si="12"/>
        <v>0</v>
      </c>
      <c r="N34" s="264">
        <f t="shared" si="12"/>
        <v>0</v>
      </c>
      <c r="O34" s="264">
        <f t="shared" si="12"/>
        <v>0</v>
      </c>
      <c r="P34" s="264">
        <f t="shared" si="12"/>
        <v>0</v>
      </c>
      <c r="Q34" s="264">
        <f t="shared" si="12"/>
        <v>0</v>
      </c>
      <c r="R34" s="264">
        <f t="shared" si="12"/>
        <v>0</v>
      </c>
      <c r="S34" s="264">
        <f t="shared" si="12"/>
        <v>0</v>
      </c>
      <c r="T34" s="264">
        <f t="shared" si="12"/>
        <v>12436</v>
      </c>
      <c r="U34" s="348">
        <f t="shared" si="1"/>
        <v>4498</v>
      </c>
      <c r="V34" s="264">
        <f t="shared" si="12"/>
        <v>16934</v>
      </c>
      <c r="W34" s="264">
        <f t="shared" si="12"/>
        <v>2548</v>
      </c>
      <c r="X34" s="348">
        <f t="shared" si="2"/>
        <v>546</v>
      </c>
      <c r="Y34" s="264">
        <f t="shared" si="12"/>
        <v>3094</v>
      </c>
      <c r="Z34" s="264">
        <f t="shared" si="12"/>
        <v>9042</v>
      </c>
      <c r="AA34" s="348">
        <f t="shared" si="3"/>
        <v>7019</v>
      </c>
      <c r="AB34" s="264">
        <f t="shared" ref="AB34" si="14">SUM(AB8:AB33)</f>
        <v>16061</v>
      </c>
      <c r="AC34" s="264">
        <f t="shared" si="12"/>
        <v>4496</v>
      </c>
      <c r="AD34" s="348">
        <f t="shared" si="4"/>
        <v>10</v>
      </c>
      <c r="AE34" s="264">
        <f t="shared" ref="AE34" si="15">SUM(AE8:AE33)</f>
        <v>4506</v>
      </c>
      <c r="AF34" s="264">
        <f t="shared" si="12"/>
        <v>3416</v>
      </c>
      <c r="AG34" s="348">
        <f t="shared" si="5"/>
        <v>502</v>
      </c>
      <c r="AH34" s="264">
        <f t="shared" si="12"/>
        <v>3918</v>
      </c>
      <c r="AI34" s="264">
        <f t="shared" si="12"/>
        <v>987</v>
      </c>
      <c r="AJ34" s="348">
        <f t="shared" si="6"/>
        <v>60</v>
      </c>
      <c r="AK34" s="264">
        <f t="shared" ref="AK34" si="16">SUM(AK8:AK33)</f>
        <v>1047</v>
      </c>
      <c r="AL34" s="264">
        <f t="shared" si="12"/>
        <v>170</v>
      </c>
      <c r="AM34" s="348">
        <f t="shared" si="7"/>
        <v>0</v>
      </c>
      <c r="AN34" s="264">
        <f t="shared" si="12"/>
        <v>170</v>
      </c>
      <c r="AO34" s="264">
        <f t="shared" si="12"/>
        <v>15571</v>
      </c>
      <c r="AP34" s="348">
        <f t="shared" si="8"/>
        <v>760</v>
      </c>
      <c r="AQ34" s="264">
        <f t="shared" si="12"/>
        <v>16331</v>
      </c>
      <c r="AR34" s="264">
        <f t="shared" si="12"/>
        <v>4538</v>
      </c>
      <c r="AS34" s="348">
        <f t="shared" si="9"/>
        <v>-1682</v>
      </c>
      <c r="AT34" s="264">
        <f t="shared" si="12"/>
        <v>2856</v>
      </c>
    </row>
    <row r="35" spans="1:46" ht="1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6" ht="1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</row>
    <row r="37" spans="1:46" ht="1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</row>
    <row r="38" spans="1:46" ht="15" x14ac:dyDescent="0.2">
      <c r="AI38" s="42"/>
      <c r="AJ38" s="42"/>
      <c r="AK38" s="42"/>
      <c r="AL38" s="42"/>
    </row>
  </sheetData>
  <mergeCells count="19">
    <mergeCell ref="AO6:AQ6"/>
    <mergeCell ref="AR6:AT6"/>
    <mergeCell ref="T5:AT5"/>
    <mergeCell ref="H6:J6"/>
    <mergeCell ref="K6:M6"/>
    <mergeCell ref="N6:P6"/>
    <mergeCell ref="A1:AS1"/>
    <mergeCell ref="A3:AS3"/>
    <mergeCell ref="B5:D6"/>
    <mergeCell ref="E6:G6"/>
    <mergeCell ref="Q6:S6"/>
    <mergeCell ref="E5:S5"/>
    <mergeCell ref="T6:V6"/>
    <mergeCell ref="W6:Y6"/>
    <mergeCell ref="Z6:AB6"/>
    <mergeCell ref="AC6:AE6"/>
    <mergeCell ref="AF6:AH6"/>
    <mergeCell ref="AI6:AK6"/>
    <mergeCell ref="AL6:AN6"/>
  </mergeCells>
  <phoneticPr fontId="1" type="noConversion"/>
  <pageMargins left="0.75" right="0.75" top="1" bottom="1" header="0.5" footer="0.5"/>
  <pageSetup paperSize="9" scale="66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0"/>
  <sheetViews>
    <sheetView workbookViewId="0">
      <selection activeCell="G22" sqref="G22"/>
    </sheetView>
  </sheetViews>
  <sheetFormatPr defaultRowHeight="12.75" x14ac:dyDescent="0.2"/>
  <cols>
    <col min="1" max="1" width="64" customWidth="1"/>
    <col min="2" max="2" width="10.42578125" customWidth="1"/>
  </cols>
  <sheetData>
    <row r="1" spans="1:4" x14ac:dyDescent="0.2">
      <c r="A1" s="568"/>
      <c r="B1" s="568"/>
    </row>
    <row r="2" spans="1:4" ht="15.75" x14ac:dyDescent="0.25">
      <c r="A2" s="569" t="s">
        <v>24</v>
      </c>
      <c r="B2" s="569"/>
      <c r="C2" s="569"/>
    </row>
    <row r="3" spans="1:4" x14ac:dyDescent="0.2">
      <c r="A3" s="568" t="s">
        <v>328</v>
      </c>
      <c r="B3" s="568"/>
      <c r="C3" s="568"/>
    </row>
    <row r="4" spans="1:4" x14ac:dyDescent="0.2">
      <c r="A4" s="568" t="s">
        <v>327</v>
      </c>
      <c r="B4" s="568"/>
      <c r="C4" s="568"/>
    </row>
    <row r="5" spans="1:4" ht="15.75" x14ac:dyDescent="0.25">
      <c r="A5" s="570" t="s">
        <v>297</v>
      </c>
      <c r="B5" s="570"/>
      <c r="C5" s="570"/>
    </row>
    <row r="6" spans="1:4" x14ac:dyDescent="0.2">
      <c r="A6" s="17"/>
      <c r="B6" s="17"/>
    </row>
    <row r="7" spans="1:4" ht="13.5" thickBot="1" x14ac:dyDescent="0.25">
      <c r="A7" s="5"/>
      <c r="B7" s="5" t="s">
        <v>7</v>
      </c>
    </row>
    <row r="8" spans="1:4" ht="13.5" thickBot="1" x14ac:dyDescent="0.25">
      <c r="A8" s="1" t="s">
        <v>2</v>
      </c>
      <c r="B8" s="1" t="s">
        <v>196</v>
      </c>
      <c r="C8" s="159" t="s">
        <v>197</v>
      </c>
      <c r="D8" s="159" t="s">
        <v>197</v>
      </c>
    </row>
    <row r="9" spans="1:4" x14ac:dyDescent="0.2">
      <c r="A9" s="6"/>
      <c r="B9" s="426"/>
      <c r="C9" s="431"/>
      <c r="D9" s="431"/>
    </row>
    <row r="10" spans="1:4" s="12" customFormat="1" x14ac:dyDescent="0.2">
      <c r="A10" s="11" t="s">
        <v>12</v>
      </c>
      <c r="B10" s="427">
        <f>SUM(B12,B19)</f>
        <v>3416</v>
      </c>
      <c r="C10" s="427">
        <f>SUM(D10-B10)</f>
        <v>502</v>
      </c>
      <c r="D10" s="427">
        <f>SUM(D12,D19)</f>
        <v>3918</v>
      </c>
    </row>
    <row r="11" spans="1:4" x14ac:dyDescent="0.2">
      <c r="A11" s="2" t="s">
        <v>59</v>
      </c>
      <c r="B11" s="245"/>
      <c r="C11" s="427">
        <f t="shared" ref="C11:C27" si="0">SUM(D11-B11)</f>
        <v>0</v>
      </c>
      <c r="D11" s="245"/>
    </row>
    <row r="12" spans="1:4" x14ac:dyDescent="0.2">
      <c r="A12" s="2" t="s">
        <v>60</v>
      </c>
      <c r="B12" s="427">
        <v>3416</v>
      </c>
      <c r="C12" s="427">
        <f t="shared" si="0"/>
        <v>402</v>
      </c>
      <c r="D12" s="245">
        <v>3818</v>
      </c>
    </row>
    <row r="13" spans="1:4" x14ac:dyDescent="0.2">
      <c r="A13" s="203" t="s">
        <v>305</v>
      </c>
      <c r="B13" s="428"/>
      <c r="C13" s="427">
        <f t="shared" si="0"/>
        <v>0</v>
      </c>
      <c r="D13" s="245"/>
    </row>
    <row r="14" spans="1:4" hidden="1" x14ac:dyDescent="0.2">
      <c r="A14" s="3"/>
      <c r="B14" s="429"/>
      <c r="C14" s="427">
        <f t="shared" si="0"/>
        <v>0</v>
      </c>
      <c r="D14" s="432"/>
    </row>
    <row r="15" spans="1:4" hidden="1" x14ac:dyDescent="0.2">
      <c r="A15" s="2"/>
      <c r="B15" s="245"/>
      <c r="C15" s="427">
        <f t="shared" si="0"/>
        <v>0</v>
      </c>
      <c r="D15" s="432"/>
    </row>
    <row r="16" spans="1:4" hidden="1" x14ac:dyDescent="0.2">
      <c r="A16" s="2"/>
      <c r="B16" s="245"/>
      <c r="C16" s="427">
        <f t="shared" si="0"/>
        <v>0</v>
      </c>
      <c r="D16" s="432"/>
    </row>
    <row r="17" spans="1:4" hidden="1" x14ac:dyDescent="0.2">
      <c r="A17" s="2"/>
      <c r="B17" s="245"/>
      <c r="C17" s="427">
        <f t="shared" si="0"/>
        <v>0</v>
      </c>
      <c r="D17" s="432"/>
    </row>
    <row r="18" spans="1:4" hidden="1" x14ac:dyDescent="0.2">
      <c r="A18" s="2"/>
      <c r="B18" s="245"/>
      <c r="C18" s="427">
        <f t="shared" si="0"/>
        <v>0</v>
      </c>
      <c r="D18" s="432"/>
    </row>
    <row r="19" spans="1:4" x14ac:dyDescent="0.2">
      <c r="A19" s="18" t="s">
        <v>304</v>
      </c>
      <c r="B19" s="430">
        <v>0</v>
      </c>
      <c r="C19" s="427">
        <f t="shared" si="0"/>
        <v>100</v>
      </c>
      <c r="D19" s="433">
        <v>100</v>
      </c>
    </row>
    <row r="20" spans="1:4" hidden="1" x14ac:dyDescent="0.2">
      <c r="A20" s="2"/>
      <c r="B20" s="245"/>
      <c r="C20" s="427">
        <f t="shared" si="0"/>
        <v>0</v>
      </c>
      <c r="D20" s="432"/>
    </row>
    <row r="21" spans="1:4" hidden="1" x14ac:dyDescent="0.2">
      <c r="A21" s="2"/>
      <c r="B21" s="245"/>
      <c r="C21" s="427">
        <f t="shared" si="0"/>
        <v>0</v>
      </c>
      <c r="D21" s="432"/>
    </row>
    <row r="22" spans="1:4" x14ac:dyDescent="0.2">
      <c r="A22" s="2"/>
      <c r="B22" s="245"/>
      <c r="C22" s="427">
        <f t="shared" si="0"/>
        <v>0</v>
      </c>
      <c r="D22" s="433"/>
    </row>
    <row r="23" spans="1:4" s="12" customFormat="1" x14ac:dyDescent="0.2">
      <c r="A23" s="11" t="s">
        <v>61</v>
      </c>
      <c r="B23" s="427">
        <f>SUM(B24:B25)</f>
        <v>4496</v>
      </c>
      <c r="C23" s="427">
        <f t="shared" si="0"/>
        <v>10</v>
      </c>
      <c r="D23" s="427">
        <f>SUM(D24:D25)</f>
        <v>4506</v>
      </c>
    </row>
    <row r="24" spans="1:4" x14ac:dyDescent="0.2">
      <c r="A24" s="203" t="s">
        <v>306</v>
      </c>
      <c r="B24" s="428">
        <v>2498</v>
      </c>
      <c r="C24" s="427">
        <f t="shared" si="0"/>
        <v>10</v>
      </c>
      <c r="D24" s="245">
        <v>2508</v>
      </c>
    </row>
    <row r="25" spans="1:4" s="14" customFormat="1" x14ac:dyDescent="0.2">
      <c r="A25" s="18" t="s">
        <v>86</v>
      </c>
      <c r="B25" s="430">
        <v>1998</v>
      </c>
      <c r="C25" s="427">
        <f t="shared" si="0"/>
        <v>0</v>
      </c>
      <c r="D25" s="434">
        <v>1998</v>
      </c>
    </row>
    <row r="26" spans="1:4" ht="13.5" thickBot="1" x14ac:dyDescent="0.25">
      <c r="A26" s="362"/>
      <c r="B26" s="368"/>
      <c r="C26" s="427">
        <f t="shared" si="0"/>
        <v>0</v>
      </c>
      <c r="D26" s="368"/>
    </row>
    <row r="27" spans="1:4" ht="13.5" thickBot="1" x14ac:dyDescent="0.25">
      <c r="A27" s="157" t="s">
        <v>13</v>
      </c>
      <c r="B27" s="370">
        <f>SUM(B10,B23)</f>
        <v>7912</v>
      </c>
      <c r="C27" s="427">
        <f t="shared" si="0"/>
        <v>512</v>
      </c>
      <c r="D27" s="370">
        <f>SUM(D10,D23)</f>
        <v>8424</v>
      </c>
    </row>
    <row r="28" spans="1:4" x14ac:dyDescent="0.2">
      <c r="A28" s="5"/>
      <c r="B28" s="5"/>
    </row>
    <row r="29" spans="1:4" x14ac:dyDescent="0.2">
      <c r="A29" s="7"/>
      <c r="B29" s="7"/>
    </row>
    <row r="30" spans="1:4" x14ac:dyDescent="0.2">
      <c r="A30" s="5"/>
      <c r="B30" s="5"/>
    </row>
    <row r="31" spans="1:4" x14ac:dyDescent="0.2">
      <c r="A31" s="7"/>
      <c r="B31" s="7"/>
    </row>
    <row r="32" spans="1:4" x14ac:dyDescent="0.2">
      <c r="A32" s="7"/>
      <c r="B32" s="10"/>
    </row>
    <row r="33" spans="1:2" x14ac:dyDescent="0.2">
      <c r="A33" s="5"/>
      <c r="B33" s="5"/>
    </row>
    <row r="34" spans="1:2" x14ac:dyDescent="0.2">
      <c r="A34" s="5"/>
      <c r="B34" s="5"/>
    </row>
    <row r="35" spans="1:2" x14ac:dyDescent="0.2">
      <c r="A35" s="7"/>
      <c r="B35" s="7"/>
    </row>
    <row r="36" spans="1:2" x14ac:dyDescent="0.2">
      <c r="A36" s="5"/>
      <c r="B36" s="5"/>
    </row>
    <row r="37" spans="1:2" x14ac:dyDescent="0.2">
      <c r="A37" s="7"/>
      <c r="B37" s="7"/>
    </row>
    <row r="38" spans="1:2" x14ac:dyDescent="0.2">
      <c r="A38" s="5"/>
      <c r="B38" s="5"/>
    </row>
    <row r="39" spans="1:2" x14ac:dyDescent="0.2">
      <c r="A39" s="5"/>
      <c r="B39" s="5"/>
    </row>
    <row r="40" spans="1:2" x14ac:dyDescent="0.2">
      <c r="A40" s="16"/>
      <c r="B40" s="5"/>
    </row>
    <row r="41" spans="1:2" x14ac:dyDescent="0.2">
      <c r="A41" s="7"/>
      <c r="B41" s="7"/>
    </row>
    <row r="42" spans="1:2" x14ac:dyDescent="0.2">
      <c r="A42" s="5"/>
      <c r="B42" s="5"/>
    </row>
    <row r="43" spans="1:2" x14ac:dyDescent="0.2">
      <c r="A43" s="5"/>
      <c r="B43" s="5"/>
    </row>
    <row r="44" spans="1:2" x14ac:dyDescent="0.2">
      <c r="A44" s="5"/>
      <c r="B44" s="5"/>
    </row>
    <row r="45" spans="1:2" x14ac:dyDescent="0.2">
      <c r="A45" s="5"/>
      <c r="B45" s="5"/>
    </row>
    <row r="46" spans="1:2" x14ac:dyDescent="0.2">
      <c r="A46" s="5"/>
      <c r="B46" s="5"/>
    </row>
    <row r="47" spans="1:2" x14ac:dyDescent="0.2">
      <c r="A47" s="5"/>
      <c r="B47" s="5"/>
    </row>
    <row r="48" spans="1:2" x14ac:dyDescent="0.2">
      <c r="A48" s="5"/>
      <c r="B48" s="5"/>
    </row>
    <row r="49" spans="1:2" x14ac:dyDescent="0.2">
      <c r="A49" s="5"/>
      <c r="B49" s="5"/>
    </row>
    <row r="50" spans="1:2" x14ac:dyDescent="0.2">
      <c r="A50" s="5"/>
      <c r="B50" s="5"/>
    </row>
  </sheetData>
  <mergeCells count="5">
    <mergeCell ref="A1:B1"/>
    <mergeCell ref="A2:C2"/>
    <mergeCell ref="A4:C4"/>
    <mergeCell ref="A5:C5"/>
    <mergeCell ref="A3:C3"/>
  </mergeCells>
  <phoneticPr fontId="1" type="noConversion"/>
  <pageMargins left="0.75" right="0.75" top="1" bottom="1" header="0.5" footer="0.5"/>
  <pageSetup paperSize="9" scale="95" orientation="portrait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5"/>
  <sheetViews>
    <sheetView workbookViewId="0">
      <selection activeCell="L16" sqref="L16"/>
    </sheetView>
  </sheetViews>
  <sheetFormatPr defaultRowHeight="12.75" x14ac:dyDescent="0.2"/>
  <cols>
    <col min="6" max="6" width="8.28515625" customWidth="1"/>
    <col min="10" max="10" width="0" hidden="1" customWidth="1"/>
  </cols>
  <sheetData>
    <row r="2" spans="1:8" ht="15.75" x14ac:dyDescent="0.25">
      <c r="A2" s="508" t="s">
        <v>40</v>
      </c>
      <c r="B2" s="508"/>
      <c r="C2" s="508"/>
      <c r="D2" s="508"/>
      <c r="E2" s="508"/>
      <c r="F2" s="508"/>
      <c r="G2" s="508"/>
      <c r="H2" s="508"/>
    </row>
    <row r="4" spans="1:8" x14ac:dyDescent="0.2">
      <c r="A4" s="561" t="s">
        <v>329</v>
      </c>
      <c r="B4" s="561"/>
      <c r="C4" s="561"/>
      <c r="D4" s="561"/>
      <c r="E4" s="561"/>
      <c r="F4" s="561"/>
      <c r="G4" s="561"/>
      <c r="H4" s="561"/>
    </row>
    <row r="8" spans="1:8" ht="13.5" thickBot="1" x14ac:dyDescent="0.25">
      <c r="F8" t="s">
        <v>7</v>
      </c>
    </row>
    <row r="9" spans="1:8" ht="13.5" thickBot="1" x14ac:dyDescent="0.25">
      <c r="B9" s="571" t="s">
        <v>0</v>
      </c>
      <c r="C9" s="572"/>
      <c r="D9" s="572"/>
      <c r="E9" s="572"/>
      <c r="F9" s="244" t="s">
        <v>196</v>
      </c>
      <c r="G9" s="244" t="s">
        <v>197</v>
      </c>
      <c r="H9" s="157" t="s">
        <v>197</v>
      </c>
    </row>
    <row r="10" spans="1:8" x14ac:dyDescent="0.2">
      <c r="B10" s="573"/>
      <c r="C10" s="574"/>
      <c r="D10" s="574"/>
      <c r="E10" s="574"/>
      <c r="F10" s="158"/>
      <c r="G10" s="158"/>
      <c r="H10" s="158"/>
    </row>
    <row r="11" spans="1:8" x14ac:dyDescent="0.2">
      <c r="B11" s="177" t="s">
        <v>308</v>
      </c>
      <c r="C11" s="23"/>
      <c r="D11" s="23"/>
      <c r="E11" s="23"/>
      <c r="F11" s="214">
        <v>60</v>
      </c>
      <c r="G11" s="2">
        <f>SUM(H11-F11)</f>
        <v>-60</v>
      </c>
      <c r="H11" s="2">
        <v>0</v>
      </c>
    </row>
    <row r="12" spans="1:8" x14ac:dyDescent="0.2">
      <c r="B12" s="177" t="s">
        <v>309</v>
      </c>
      <c r="C12" s="23"/>
      <c r="D12" s="23"/>
      <c r="E12" s="23"/>
      <c r="F12" s="214">
        <v>57</v>
      </c>
      <c r="G12" s="2">
        <f t="shared" ref="G12:G25" si="0">SUM(H12-F12)</f>
        <v>0</v>
      </c>
      <c r="H12" s="2">
        <v>57</v>
      </c>
    </row>
    <row r="13" spans="1:8" x14ac:dyDescent="0.2">
      <c r="B13" s="177" t="s">
        <v>23</v>
      </c>
      <c r="C13" s="23"/>
      <c r="D13" s="23"/>
      <c r="E13" s="23"/>
      <c r="F13" s="214">
        <v>150</v>
      </c>
      <c r="G13" s="2">
        <f t="shared" si="0"/>
        <v>160</v>
      </c>
      <c r="H13" s="2">
        <v>310</v>
      </c>
    </row>
    <row r="14" spans="1:8" x14ac:dyDescent="0.2">
      <c r="B14" s="177" t="s">
        <v>260</v>
      </c>
      <c r="C14" s="23"/>
      <c r="D14" s="23"/>
      <c r="E14" s="23"/>
      <c r="F14" s="214">
        <v>200</v>
      </c>
      <c r="G14" s="2">
        <f t="shared" si="0"/>
        <v>0</v>
      </c>
      <c r="H14" s="2">
        <v>200</v>
      </c>
    </row>
    <row r="15" spans="1:8" x14ac:dyDescent="0.2">
      <c r="B15" s="177" t="s">
        <v>310</v>
      </c>
      <c r="C15" s="23"/>
      <c r="D15" s="23"/>
      <c r="E15" s="23"/>
      <c r="F15" s="214">
        <v>120</v>
      </c>
      <c r="G15" s="2">
        <f t="shared" si="0"/>
        <v>-40</v>
      </c>
      <c r="H15" s="2">
        <v>80</v>
      </c>
    </row>
    <row r="16" spans="1:8" x14ac:dyDescent="0.2">
      <c r="B16" s="177" t="s">
        <v>311</v>
      </c>
      <c r="C16" s="23"/>
      <c r="D16" s="23"/>
      <c r="E16" s="23"/>
      <c r="F16" s="214">
        <v>100</v>
      </c>
      <c r="G16" s="2">
        <f t="shared" si="0"/>
        <v>-100</v>
      </c>
      <c r="H16" s="2">
        <v>0</v>
      </c>
    </row>
    <row r="17" spans="2:8" x14ac:dyDescent="0.2">
      <c r="B17" s="177" t="s">
        <v>312</v>
      </c>
      <c r="C17" s="23"/>
      <c r="D17" s="23"/>
      <c r="E17" s="23"/>
      <c r="F17" s="213">
        <v>100</v>
      </c>
      <c r="G17" s="2">
        <f t="shared" si="0"/>
        <v>-100</v>
      </c>
      <c r="H17" s="2">
        <v>0</v>
      </c>
    </row>
    <row r="18" spans="2:8" x14ac:dyDescent="0.2">
      <c r="B18" s="177" t="s">
        <v>313</v>
      </c>
      <c r="C18" s="23"/>
      <c r="D18" s="23"/>
      <c r="E18" s="23"/>
      <c r="F18" s="214">
        <v>200</v>
      </c>
      <c r="G18" s="2">
        <f t="shared" si="0"/>
        <v>200</v>
      </c>
      <c r="H18" s="2">
        <v>400</v>
      </c>
    </row>
    <row r="19" spans="2:8" x14ac:dyDescent="0.2">
      <c r="B19" s="22"/>
      <c r="C19" s="23"/>
      <c r="D19" s="23"/>
      <c r="E19" s="23"/>
      <c r="F19" s="213"/>
      <c r="G19" s="2">
        <f t="shared" si="0"/>
        <v>0</v>
      </c>
      <c r="H19" s="2"/>
    </row>
    <row r="20" spans="2:8" x14ac:dyDescent="0.2">
      <c r="B20" s="22"/>
      <c r="C20" s="23"/>
      <c r="D20" s="23"/>
      <c r="E20" s="23"/>
      <c r="F20" s="213"/>
      <c r="G20" s="2">
        <f t="shared" si="0"/>
        <v>0</v>
      </c>
      <c r="H20" s="2"/>
    </row>
    <row r="21" spans="2:8" x14ac:dyDescent="0.2">
      <c r="B21" s="24"/>
      <c r="C21" s="25"/>
      <c r="D21" s="25"/>
      <c r="E21" s="25"/>
      <c r="F21" s="212"/>
      <c r="G21" s="2">
        <f t="shared" si="0"/>
        <v>0</v>
      </c>
      <c r="H21" s="2"/>
    </row>
    <row r="22" spans="2:8" x14ac:dyDescent="0.2">
      <c r="B22" s="22"/>
      <c r="C22" s="23"/>
      <c r="D22" s="23"/>
      <c r="E22" s="23"/>
      <c r="F22" s="245"/>
      <c r="G22" s="2">
        <f t="shared" si="0"/>
        <v>0</v>
      </c>
      <c r="H22" s="2"/>
    </row>
    <row r="23" spans="2:8" x14ac:dyDescent="0.2">
      <c r="B23" s="22"/>
      <c r="C23" s="23"/>
      <c r="D23" s="23"/>
      <c r="E23" s="23"/>
      <c r="F23" s="245"/>
      <c r="G23" s="2">
        <f t="shared" si="0"/>
        <v>0</v>
      </c>
      <c r="H23" s="2"/>
    </row>
    <row r="24" spans="2:8" ht="13.5" thickBot="1" x14ac:dyDescent="0.25">
      <c r="B24" s="366"/>
      <c r="C24" s="367"/>
      <c r="D24" s="367"/>
      <c r="E24" s="367"/>
      <c r="F24" s="368"/>
      <c r="G24" s="2">
        <f t="shared" si="0"/>
        <v>0</v>
      </c>
      <c r="H24" s="360"/>
    </row>
    <row r="25" spans="2:8" ht="13.5" thickBot="1" x14ac:dyDescent="0.25">
      <c r="B25" s="575" t="s">
        <v>298</v>
      </c>
      <c r="C25" s="576"/>
      <c r="D25" s="576"/>
      <c r="E25" s="577"/>
      <c r="F25" s="370">
        <f>SUM(F10:F24)</f>
        <v>987</v>
      </c>
      <c r="G25" s="2">
        <f t="shared" si="0"/>
        <v>60</v>
      </c>
      <c r="H25" s="370">
        <f>SUM(H10:H24)</f>
        <v>1047</v>
      </c>
    </row>
  </sheetData>
  <mergeCells count="5">
    <mergeCell ref="B9:E9"/>
    <mergeCell ref="B10:E10"/>
    <mergeCell ref="A2:H2"/>
    <mergeCell ref="A4:H4"/>
    <mergeCell ref="B25:E2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1. sz. melléklet</vt:lpstr>
      <vt:lpstr>2. sz. melléklet</vt:lpstr>
      <vt:lpstr>3. sz. melléklet</vt:lpstr>
      <vt:lpstr>4. sz. melléklet</vt:lpstr>
      <vt:lpstr>5.sz.melléklet</vt:lpstr>
      <vt:lpstr>6. sz. melléklet</vt:lpstr>
      <vt:lpstr>7.sz. melléklet</vt:lpstr>
      <vt:lpstr>8.sz. melléklet</vt:lpstr>
      <vt:lpstr>9. sz. melléklet</vt:lpstr>
      <vt:lpstr>10. sz. melléklet</vt:lpstr>
      <vt:lpstr>11. sz. 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'1. sz. melléklet'!Nyomtatási_terület</vt:lpstr>
      <vt:lpstr>'10. sz. melléklet'!Nyomtatási_terület</vt:lpstr>
      <vt:lpstr>'11. sz. melléklet'!Nyomtatási_terület</vt:lpstr>
      <vt:lpstr>'2. sz. melléklet'!Nyomtatási_terület</vt:lpstr>
      <vt:lpstr>'3. sz. melléklet'!Nyomtatási_terület</vt:lpstr>
      <vt:lpstr>'4. sz. melléklet'!Nyomtatási_terület</vt:lpstr>
      <vt:lpstr>'6. sz. melléklet'!Nyomtatási_terület</vt:lpstr>
      <vt:lpstr>'7.sz. melléklet'!Nyomtatási_terület</vt:lpstr>
      <vt:lpstr>'8.sz. melléklet'!Nyomtatási_terület</vt:lpstr>
      <vt:lpstr>'9. 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2018-06-12T06:39:52Z</cp:lastPrinted>
  <dcterms:created xsi:type="dcterms:W3CDTF">1980-01-04T02:23:52Z</dcterms:created>
  <dcterms:modified xsi:type="dcterms:W3CDTF">2018-07-07T07:01:06Z</dcterms:modified>
</cp:coreProperties>
</file>