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E03FEC50-DBB5-4FA4-B7B9-26A6CF80D8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L17" i="1"/>
  <c r="M17" i="1"/>
  <c r="C17" i="1"/>
  <c r="D17" i="1"/>
  <c r="E17" i="1"/>
  <c r="F17" i="1"/>
  <c r="G17" i="1"/>
  <c r="H17" i="1"/>
  <c r="I17" i="1"/>
  <c r="J17" i="1"/>
  <c r="B17" i="1"/>
  <c r="N14" i="1" l="1"/>
  <c r="B18" i="1"/>
  <c r="K8" i="1"/>
  <c r="E11" i="1"/>
  <c r="E13" i="1"/>
  <c r="M10" i="1"/>
  <c r="L10" i="1"/>
  <c r="K10" i="1"/>
  <c r="J10" i="1"/>
  <c r="J9" i="1"/>
  <c r="F9" i="1"/>
  <c r="M7" i="1"/>
  <c r="F7" i="1"/>
  <c r="G7" i="1"/>
  <c r="H7" i="1"/>
  <c r="I7" i="1"/>
  <c r="J7" i="1"/>
  <c r="K7" i="1"/>
  <c r="L7" i="1"/>
  <c r="E7" i="1"/>
  <c r="D7" i="1"/>
  <c r="C7" i="1"/>
  <c r="B7" i="1"/>
  <c r="M19" i="1" l="1"/>
  <c r="L19" i="1"/>
  <c r="K19" i="1"/>
  <c r="J19" i="1"/>
  <c r="I19" i="1"/>
  <c r="H19" i="1"/>
  <c r="G19" i="1"/>
  <c r="F19" i="1"/>
  <c r="E19" i="1"/>
  <c r="C19" i="1"/>
  <c r="B19" i="1"/>
  <c r="D19" i="1"/>
  <c r="E15" i="1"/>
  <c r="M13" i="1"/>
  <c r="M15" i="1" s="1"/>
  <c r="L13" i="1"/>
  <c r="L15" i="1" s="1"/>
  <c r="K13" i="1"/>
  <c r="J13" i="1"/>
  <c r="J15" i="1" s="1"/>
  <c r="I13" i="1"/>
  <c r="I15" i="1" s="1"/>
  <c r="H13" i="1"/>
  <c r="H15" i="1" s="1"/>
  <c r="G13" i="1"/>
  <c r="G15" i="1" s="1"/>
  <c r="F13" i="1"/>
  <c r="F15" i="1" s="1"/>
  <c r="D13" i="1"/>
  <c r="D15" i="1" s="1"/>
  <c r="C13" i="1"/>
  <c r="C15" i="1" s="1"/>
  <c r="B13" i="1"/>
  <c r="N12" i="1"/>
  <c r="N11" i="1"/>
  <c r="N10" i="1"/>
  <c r="N8" i="1"/>
  <c r="B15" i="1" l="1"/>
  <c r="N13" i="1"/>
  <c r="N7" i="1"/>
  <c r="K15" i="1"/>
  <c r="N9" i="1"/>
  <c r="N17" i="1"/>
  <c r="N19" i="1" s="1"/>
  <c r="N15" i="1" l="1"/>
</calcChain>
</file>

<file path=xl/sharedStrings.xml><?xml version="1.0" encoding="utf-8"?>
<sst xmlns="http://schemas.openxmlformats.org/spreadsheetml/2006/main" count="29" uniqueCount="29">
  <si>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</si>
  <si>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</si>
  <si>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</si>
  <si>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</si>
  <si>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</si>
  <si>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</si>
  <si>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</si>
  <si>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</si>
  <si>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</si>
  <si>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</si>
  <si>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</si>
  <si>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</si>
  <si>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</si>
  <si>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Bevételek</t>
  </si>
  <si>
    <t>1.Működési célú támogatások Áh-n belülről</t>
  </si>
  <si>
    <t>2.Felhalmozási célú támogatások Áh-n belülről</t>
  </si>
  <si>
    <t>3.Közhatalmi bevételek</t>
  </si>
  <si>
    <t>4.Működési bevételek</t>
  </si>
  <si>
    <t>5.Felhalmozási bevételek</t>
  </si>
  <si>
    <t>6.Pénzmaradmány</t>
  </si>
  <si>
    <t>7.Felhalm.-i célúátvett pénzeszközök</t>
  </si>
  <si>
    <t>Kiadások</t>
  </si>
  <si>
    <t>11.Költségvetési kiadások</t>
  </si>
  <si>
    <t>12.Finanszírozási kiadások</t>
  </si>
  <si>
    <t>Ft-ban</t>
  </si>
  <si>
    <t>8.Működési célúátvett pénzeszközök</t>
  </si>
  <si>
    <t>Összesen</t>
  </si>
  <si>
    <t>10. Bevételek (1-8):</t>
  </si>
  <si>
    <t>13. Kiadások (11-12):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</si>
</sst>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9.5"/>
      <color indexed="8"/>
      <name val="Times New Roman"/>
      <family val="1"/>
      <charset val="238"/>
    </font>
    <font>
      <sz val="9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0" fontId="2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selection activeCell="A14" sqref="A14"/>
    </sheetView>
  </sheetViews>
  <sheetFormatPr defaultRowHeight="14.4" x14ac:dyDescent="0.3"/>
  <cols>
    <col min="1" max="1" width="27.109375" customWidth="1"/>
    <col min="2" max="2" width="9.5546875" customWidth="1"/>
    <col min="3" max="4" width="8.77734375" customWidth="1"/>
    <col min="5" max="5" width="8" customWidth="1"/>
    <col min="6" max="6" width="8.88671875" customWidth="1"/>
    <col min="7" max="7" width="9" customWidth="1"/>
    <col min="8" max="9" width="8.44140625" customWidth="1"/>
    <col min="10" max="10" width="9.33203125" customWidth="1"/>
    <col min="11" max="12" width="9.6640625" customWidth="1"/>
    <col min="13" max="13" width="8.21875" customWidth="1"/>
    <col min="14" max="14" width="9.88671875" customWidth="1"/>
  </cols>
  <sheetData>
    <row r="1" spans="1:1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1"/>
      <c r="B4" s="2"/>
      <c r="C4" s="2"/>
      <c r="D4" s="3"/>
      <c r="E4" s="2"/>
      <c r="F4" s="2"/>
      <c r="G4" s="2"/>
      <c r="H4" s="2"/>
      <c r="I4" s="2"/>
      <c r="J4" s="3"/>
      <c r="K4" s="2"/>
      <c r="L4" s="2"/>
      <c r="M4" s="2"/>
      <c r="N4" s="6" t="s">
        <v>24</v>
      </c>
    </row>
    <row r="5" spans="1:14" ht="30" customHeight="1" x14ac:dyDescent="0.3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26</v>
      </c>
    </row>
    <row r="6" spans="1:14" ht="20.100000000000001" customHeight="1" x14ac:dyDescent="0.3">
      <c r="A6" s="17" t="s">
        <v>13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9.4" customHeight="1" x14ac:dyDescent="0.3">
      <c r="A7" s="13" t="s">
        <v>14</v>
      </c>
      <c r="B7" s="12">
        <f>5555727-1000000</f>
        <v>4555727</v>
      </c>
      <c r="C7" s="12">
        <f>5555727-1000000</f>
        <v>4555727</v>
      </c>
      <c r="D7" s="12">
        <f>5555727+2700000-1000000</f>
        <v>7255727</v>
      </c>
      <c r="E7" s="12">
        <f>5555727-1000000</f>
        <v>4555727</v>
      </c>
      <c r="F7" s="12">
        <f t="shared" ref="F7:L7" si="0">5555727-1000000</f>
        <v>4555727</v>
      </c>
      <c r="G7" s="12">
        <f t="shared" si="0"/>
        <v>4555727</v>
      </c>
      <c r="H7" s="12">
        <f t="shared" si="0"/>
        <v>4555727</v>
      </c>
      <c r="I7" s="12">
        <f t="shared" si="0"/>
        <v>4555727</v>
      </c>
      <c r="J7" s="12">
        <f t="shared" si="0"/>
        <v>4555727</v>
      </c>
      <c r="K7" s="12">
        <f t="shared" si="0"/>
        <v>4555727</v>
      </c>
      <c r="L7" s="12">
        <f t="shared" si="0"/>
        <v>4555727</v>
      </c>
      <c r="M7" s="12">
        <f>5555727-1000000-2548</f>
        <v>4553179</v>
      </c>
      <c r="N7" s="12">
        <f>SUM(B7:M7)</f>
        <v>57366176</v>
      </c>
    </row>
    <row r="8" spans="1:14" ht="30" customHeight="1" x14ac:dyDescent="0.3">
      <c r="A8" s="13" t="s">
        <v>15</v>
      </c>
      <c r="B8" s="12"/>
      <c r="C8" s="12"/>
      <c r="D8" s="12"/>
      <c r="E8" s="12"/>
      <c r="F8" s="12"/>
      <c r="G8" s="12"/>
      <c r="H8" s="12"/>
      <c r="I8" s="12">
        <v>2985000</v>
      </c>
      <c r="J8" s="12"/>
      <c r="K8" s="12">
        <f>23686404-2985000</f>
        <v>20701404</v>
      </c>
      <c r="L8" s="12"/>
      <c r="M8" s="12"/>
      <c r="N8" s="12">
        <f t="shared" ref="N8:N14" si="1">SUM(B8:M8)</f>
        <v>23686404</v>
      </c>
    </row>
    <row r="9" spans="1:14" ht="20.100000000000001" customHeight="1" x14ac:dyDescent="0.3">
      <c r="A9" s="11" t="s">
        <v>16</v>
      </c>
      <c r="B9" s="12">
        <v>350000</v>
      </c>
      <c r="C9" s="12">
        <v>250000</v>
      </c>
      <c r="D9" s="12">
        <v>11033500</v>
      </c>
      <c r="E9" s="12">
        <v>320000</v>
      </c>
      <c r="F9" s="12">
        <f>450000+2000000</f>
        <v>2450000</v>
      </c>
      <c r="G9" s="12">
        <v>450000</v>
      </c>
      <c r="H9" s="12">
        <v>450000</v>
      </c>
      <c r="I9" s="12">
        <v>450000</v>
      </c>
      <c r="J9" s="12">
        <f>11335000-8500-205000+4236407</f>
        <v>15357907</v>
      </c>
      <c r="K9" s="12">
        <v>315000</v>
      </c>
      <c r="L9" s="12">
        <v>205000</v>
      </c>
      <c r="M9" s="12">
        <v>205000</v>
      </c>
      <c r="N9" s="12">
        <f t="shared" si="1"/>
        <v>31836407</v>
      </c>
    </row>
    <row r="10" spans="1:14" ht="20.100000000000001" customHeight="1" x14ac:dyDescent="0.3">
      <c r="A10" s="11" t="s">
        <v>17</v>
      </c>
      <c r="B10" s="12">
        <v>290000</v>
      </c>
      <c r="C10" s="12">
        <v>290000</v>
      </c>
      <c r="D10" s="12">
        <v>290000</v>
      </c>
      <c r="E10" s="12">
        <v>290000</v>
      </c>
      <c r="F10" s="12">
        <v>290000</v>
      </c>
      <c r="G10" s="12">
        <v>290000</v>
      </c>
      <c r="H10" s="12">
        <v>290000</v>
      </c>
      <c r="I10" s="12">
        <v>290000</v>
      </c>
      <c r="J10" s="12">
        <f>290000+60000</f>
        <v>350000</v>
      </c>
      <c r="K10" s="12">
        <f>290000+7600+64483</f>
        <v>362083</v>
      </c>
      <c r="L10" s="12">
        <f>321250+20000</f>
        <v>341250</v>
      </c>
      <c r="M10" s="12">
        <f>321250+20000</f>
        <v>341250</v>
      </c>
      <c r="N10" s="12">
        <f>SUM(B10:M10)</f>
        <v>3714583</v>
      </c>
    </row>
    <row r="11" spans="1:14" ht="20.100000000000001" customHeight="1" x14ac:dyDescent="0.3">
      <c r="A11" s="11" t="s">
        <v>18</v>
      </c>
      <c r="B11" s="12"/>
      <c r="C11" s="12"/>
      <c r="D11" s="12"/>
      <c r="E11" s="12">
        <f>1300000+255000</f>
        <v>1555000</v>
      </c>
      <c r="F11" s="12"/>
      <c r="G11" s="12"/>
      <c r="H11" s="12"/>
      <c r="I11" s="12">
        <v>1147500</v>
      </c>
      <c r="J11" s="12"/>
      <c r="K11" s="12"/>
      <c r="L11" s="12"/>
      <c r="M11" s="12">
        <v>162000</v>
      </c>
      <c r="N11" s="12">
        <f t="shared" si="1"/>
        <v>2864500</v>
      </c>
    </row>
    <row r="12" spans="1:14" ht="20.100000000000001" customHeight="1" x14ac:dyDescent="0.3">
      <c r="A12" s="13" t="s">
        <v>19</v>
      </c>
      <c r="B12" s="12">
        <v>1457108</v>
      </c>
      <c r="C12" s="12">
        <v>0</v>
      </c>
      <c r="D12" s="12">
        <v>0</v>
      </c>
      <c r="E12" s="12">
        <v>0</v>
      </c>
      <c r="F12" s="12">
        <v>45621432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f t="shared" si="1"/>
        <v>47078540</v>
      </c>
    </row>
    <row r="13" spans="1:14" ht="20.100000000000001" customHeight="1" x14ac:dyDescent="0.3">
      <c r="A13" s="13" t="s">
        <v>20</v>
      </c>
      <c r="B13" s="12">
        <f t="shared" ref="B13:M13" si="2">B23*$O$13</f>
        <v>0</v>
      </c>
      <c r="C13" s="12">
        <f t="shared" si="2"/>
        <v>0</v>
      </c>
      <c r="D13" s="12">
        <f t="shared" si="2"/>
        <v>0</v>
      </c>
      <c r="E13" s="12">
        <f>200000-5080</f>
        <v>194920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1"/>
        <v>194920</v>
      </c>
    </row>
    <row r="14" spans="1:14" ht="20.100000000000001" customHeight="1" x14ac:dyDescent="0.3">
      <c r="A14" s="13" t="s">
        <v>25</v>
      </c>
      <c r="B14" s="12"/>
      <c r="C14" s="12">
        <v>179537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1"/>
        <v>179537</v>
      </c>
    </row>
    <row r="15" spans="1:14" ht="30" customHeight="1" x14ac:dyDescent="0.3">
      <c r="A15" s="14" t="s">
        <v>27</v>
      </c>
      <c r="B15" s="15">
        <f t="shared" ref="B15:M15" si="3">SUM(B7:B14)</f>
        <v>6652835</v>
      </c>
      <c r="C15" s="15">
        <f t="shared" si="3"/>
        <v>5275264</v>
      </c>
      <c r="D15" s="15">
        <f t="shared" si="3"/>
        <v>18579227</v>
      </c>
      <c r="E15" s="15">
        <f t="shared" si="3"/>
        <v>6915647</v>
      </c>
      <c r="F15" s="15">
        <f t="shared" si="3"/>
        <v>52917159</v>
      </c>
      <c r="G15" s="15">
        <f t="shared" si="3"/>
        <v>5295727</v>
      </c>
      <c r="H15" s="15">
        <f t="shared" si="3"/>
        <v>5295727</v>
      </c>
      <c r="I15" s="15">
        <f t="shared" si="3"/>
        <v>9428227</v>
      </c>
      <c r="J15" s="15">
        <f t="shared" si="3"/>
        <v>20263634</v>
      </c>
      <c r="K15" s="15">
        <f t="shared" si="3"/>
        <v>25934214</v>
      </c>
      <c r="L15" s="15">
        <f t="shared" si="3"/>
        <v>5101977</v>
      </c>
      <c r="M15" s="15">
        <f t="shared" si="3"/>
        <v>5261429</v>
      </c>
      <c r="N15" s="16">
        <f>SUM(B15:M15)</f>
        <v>166921067</v>
      </c>
    </row>
    <row r="16" spans="1:14" ht="20.100000000000001" customHeight="1" x14ac:dyDescent="0.3">
      <c r="A16" s="17" t="s">
        <v>21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20.100000000000001" customHeight="1" x14ac:dyDescent="0.3">
      <c r="A17" s="11" t="s">
        <v>22</v>
      </c>
      <c r="B17" s="12">
        <f>9114658</f>
        <v>9114658</v>
      </c>
      <c r="C17" s="12">
        <f t="shared" ref="C17:J17" si="4">9114658</f>
        <v>9114658</v>
      </c>
      <c r="D17" s="12">
        <f t="shared" si="4"/>
        <v>9114658</v>
      </c>
      <c r="E17" s="12">
        <f t="shared" si="4"/>
        <v>9114658</v>
      </c>
      <c r="F17" s="12">
        <f t="shared" si="4"/>
        <v>9114658</v>
      </c>
      <c r="G17" s="12">
        <f t="shared" si="4"/>
        <v>9114658</v>
      </c>
      <c r="H17" s="12">
        <f t="shared" si="4"/>
        <v>9114658</v>
      </c>
      <c r="I17" s="12">
        <f t="shared" si="4"/>
        <v>9114658</v>
      </c>
      <c r="J17" s="12">
        <f t="shared" si="4"/>
        <v>9114658</v>
      </c>
      <c r="K17" s="12">
        <f>9114658+2000000+83255-134501</f>
        <v>11063412</v>
      </c>
      <c r="L17" s="12">
        <f>9114658+37090698</f>
        <v>46205356</v>
      </c>
      <c r="M17" s="12">
        <f>9114658+83255</f>
        <v>9197913</v>
      </c>
      <c r="N17" s="12">
        <f>SUM(B17:M17)</f>
        <v>148498603</v>
      </c>
    </row>
    <row r="18" spans="1:14" ht="20.100000000000001" customHeight="1" x14ac:dyDescent="0.3">
      <c r="A18" s="11" t="s">
        <v>23</v>
      </c>
      <c r="B18" s="12">
        <f>N18</f>
        <v>1287963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1287963</v>
      </c>
    </row>
    <row r="19" spans="1:14" ht="30" customHeight="1" x14ac:dyDescent="0.3">
      <c r="A19" s="14" t="s">
        <v>28</v>
      </c>
      <c r="B19" s="15">
        <f t="shared" ref="B19:M19" si="5">SUM(B17:B18)</f>
        <v>10402621</v>
      </c>
      <c r="C19" s="15">
        <f t="shared" si="5"/>
        <v>9114658</v>
      </c>
      <c r="D19" s="15">
        <f t="shared" si="5"/>
        <v>9114658</v>
      </c>
      <c r="E19" s="15">
        <f t="shared" si="5"/>
        <v>9114658</v>
      </c>
      <c r="F19" s="15">
        <f t="shared" si="5"/>
        <v>9114658</v>
      </c>
      <c r="G19" s="15">
        <f t="shared" si="5"/>
        <v>9114658</v>
      </c>
      <c r="H19" s="15">
        <f t="shared" si="5"/>
        <v>9114658</v>
      </c>
      <c r="I19" s="15">
        <f t="shared" si="5"/>
        <v>9114658</v>
      </c>
      <c r="J19" s="15">
        <f t="shared" si="5"/>
        <v>9114658</v>
      </c>
      <c r="K19" s="15">
        <f t="shared" si="5"/>
        <v>11063412</v>
      </c>
      <c r="L19" s="15">
        <f t="shared" si="5"/>
        <v>46205356</v>
      </c>
      <c r="M19" s="15">
        <f t="shared" si="5"/>
        <v>9197913</v>
      </c>
      <c r="N19" s="16">
        <f>SUM(N16:N18)</f>
        <v>149786566</v>
      </c>
    </row>
    <row r="25" spans="1:14" x14ac:dyDescent="0.3">
      <c r="G25" s="5"/>
    </row>
    <row r="26" spans="1:14" x14ac:dyDescent="0.3">
      <c r="G26" s="5"/>
      <c r="K26" s="7"/>
      <c r="L26" s="7"/>
      <c r="M26" s="8"/>
    </row>
    <row r="27" spans="1:14" x14ac:dyDescent="0.3">
      <c r="G27" s="5"/>
    </row>
    <row r="28" spans="1:14" x14ac:dyDescent="0.3">
      <c r="G28" s="5"/>
    </row>
  </sheetData>
  <mergeCells count="3">
    <mergeCell ref="A6:N6"/>
    <mergeCell ref="A16:N16"/>
    <mergeCell ref="A2:N2"/>
  </mergeCells>
  <printOptions horizontalCentered="1"/>
  <pageMargins left="3.937007874015748E-2" right="3.937007874015748E-2" top="1.1811023622047245" bottom="0.55118110236220474" header="0.31496062992125984" footer="0.31496062992125984"/>
  <pageSetup paperSize="8" orientation="landscape" verticalDpi="300" r:id="rId1"/>
  <headerFooter>
    <oddHeader>&amp;C&amp;"Times New Roman,Normál"&amp;12 6. melléklet
a 3/2020. (VII.14.) önkormányzati rendelethez
Az önkormányzat és költségvetési szervének 2019. évi előirányzat-felhasználási ütemterve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2020-07-10T19:28:30Z</dcterms:modified>
</cp:coreProperties>
</file>