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45" yWindow="-60" windowWidth="17400" windowHeight="11760" tabRatio="727" firstSheet="13" activeTab="19"/>
  </bookViews>
  <sheets>
    <sheet name="1.1.sz.mell." sheetId="2" r:id="rId1"/>
    <sheet name="1.2.sz.mell." sheetId="3" r:id="rId2"/>
    <sheet name="1.3.sz.mell." sheetId="4" r:id="rId3"/>
    <sheet name="1.4.sz.mell." sheetId="5" r:id="rId4"/>
    <sheet name="2.1.sz.mell  " sheetId="6" r:id="rId5"/>
    <sheet name="2.2.sz.mell  " sheetId="7" r:id="rId6"/>
    <sheet name="3.sz.mell." sheetId="10" r:id="rId7"/>
    <sheet name="4.sz.mell." sheetId="12" r:id="rId8"/>
    <sheet name="5.1. sz. mell" sheetId="15" r:id="rId9"/>
    <sheet name="5.1.1. sz. mell " sheetId="16" r:id="rId10"/>
    <sheet name="5.1.2. sz. mell " sheetId="17" r:id="rId11"/>
    <sheet name="5.1.3. sz. mell" sheetId="18" r:id="rId12"/>
    <sheet name="5.2. sz. mell" sheetId="19" r:id="rId13"/>
    <sheet name="5.2.1. sz. mell" sheetId="20" r:id="rId14"/>
    <sheet name="5.2.2 sz.  mell" sheetId="21" r:id="rId15"/>
    <sheet name="5.2.3. sz. mell" sheetId="22" r:id="rId16"/>
    <sheet name="5.3. sz. mell" sheetId="23" r:id="rId17"/>
    <sheet name="5.3.1. sz. mell" sheetId="24" r:id="rId18"/>
    <sheet name="5.4. sz. mell" sheetId="25" r:id="rId19"/>
    <sheet name="5.4.1. sz. mell" sheetId="26" r:id="rId20"/>
    <sheet name="Munka1" sheetId="27" r:id="rId21"/>
  </sheets>
  <definedNames>
    <definedName name="_xlnm.Print_Titles" localSheetId="8">'5.1. sz. mell'!$1:$6</definedName>
    <definedName name="_xlnm.Print_Titles" localSheetId="9">'5.1.1. sz. mell '!$1:$6</definedName>
    <definedName name="_xlnm.Print_Titles" localSheetId="10">'5.1.2. sz. mell '!$1:$6</definedName>
    <definedName name="_xlnm.Print_Titles" localSheetId="11">'5.1.3. sz. mell'!$1:$6</definedName>
    <definedName name="_xlnm.Print_Titles" localSheetId="12">'5.2. sz. mell'!$1:$6</definedName>
    <definedName name="_xlnm.Print_Titles" localSheetId="13">'5.2.1. sz. mell'!$1:$6</definedName>
    <definedName name="_xlnm.Print_Titles" localSheetId="14">'5.2.2 sz.  mell'!$1:$6</definedName>
    <definedName name="_xlnm.Print_Titles" localSheetId="15">'5.2.3. sz. mell'!$1:$6</definedName>
    <definedName name="_xlnm.Print_Titles" localSheetId="16">'5.3. sz. mell'!$1:$6</definedName>
    <definedName name="_xlnm.Print_Titles" localSheetId="17">'5.3.1. sz. mell'!$1:$6</definedName>
    <definedName name="_xlnm.Print_Titles" localSheetId="18">'5.4. sz. mell'!$1:$6</definedName>
    <definedName name="_xlnm.Print_Titles" localSheetId="19">'5.4.1. sz. mell'!$1:$6</definedName>
    <definedName name="_xlnm.Print_Area" localSheetId="0">'1.1.sz.mell.'!$A$1:$C$159</definedName>
    <definedName name="_xlnm.Print_Area" localSheetId="1">'1.2.sz.mell.'!$A$1:$C$159</definedName>
    <definedName name="_xlnm.Print_Area" localSheetId="2">'1.3.sz.mell.'!$A$1:$C$159</definedName>
    <definedName name="_xlnm.Print_Area" localSheetId="3">'1.4.sz.mell.'!$A$1:$C$159</definedName>
    <definedName name="Z_D093A5FA_7046_4D11_AEFB_8494A20B21C2_.wvu.PrintArea" localSheetId="0" hidden="1">'1.1.sz.mell.'!$A$1:$C$159</definedName>
    <definedName name="Z_D093A5FA_7046_4D11_AEFB_8494A20B21C2_.wvu.PrintArea" localSheetId="1" hidden="1">'1.2.sz.mell.'!$A$1:$C$159</definedName>
    <definedName name="Z_D093A5FA_7046_4D11_AEFB_8494A20B21C2_.wvu.PrintArea" localSheetId="2" hidden="1">'1.3.sz.mell.'!$A$1:$C$159</definedName>
    <definedName name="Z_D093A5FA_7046_4D11_AEFB_8494A20B21C2_.wvu.PrintArea" localSheetId="3" hidden="1">'1.4.sz.mell.'!$A$1:$C$159</definedName>
    <definedName name="Z_D093A5FA_7046_4D11_AEFB_8494A20B21C2_.wvu.PrintTitles" localSheetId="8" hidden="1">'5.1. sz. mell'!$1:$6</definedName>
    <definedName name="Z_D093A5FA_7046_4D11_AEFB_8494A20B21C2_.wvu.PrintTitles" localSheetId="9" hidden="1">'5.1.1. sz. mell '!$1:$6</definedName>
    <definedName name="Z_D093A5FA_7046_4D11_AEFB_8494A20B21C2_.wvu.PrintTitles" localSheetId="10" hidden="1">'5.1.2. sz. mell '!$1:$6</definedName>
    <definedName name="Z_D093A5FA_7046_4D11_AEFB_8494A20B21C2_.wvu.PrintTitles" localSheetId="11" hidden="1">'5.1.3. sz. mell'!$1:$6</definedName>
    <definedName name="Z_D093A5FA_7046_4D11_AEFB_8494A20B21C2_.wvu.PrintTitles" localSheetId="12" hidden="1">'5.2. sz. mell'!$1:$6</definedName>
    <definedName name="Z_D093A5FA_7046_4D11_AEFB_8494A20B21C2_.wvu.PrintTitles" localSheetId="13" hidden="1">'5.2.1. sz. mell'!$1:$6</definedName>
    <definedName name="Z_D093A5FA_7046_4D11_AEFB_8494A20B21C2_.wvu.PrintTitles" localSheetId="14" hidden="1">'5.2.2 sz.  mell'!$1:$6</definedName>
    <definedName name="Z_D093A5FA_7046_4D11_AEFB_8494A20B21C2_.wvu.PrintTitles" localSheetId="15" hidden="1">'5.2.3. sz. mell'!$1:$6</definedName>
    <definedName name="Z_D093A5FA_7046_4D11_AEFB_8494A20B21C2_.wvu.PrintTitles" localSheetId="16" hidden="1">'5.3. sz. mell'!$1:$6</definedName>
    <definedName name="Z_D093A5FA_7046_4D11_AEFB_8494A20B21C2_.wvu.PrintTitles" localSheetId="17" hidden="1">'5.3.1. sz. mell'!$1:$6</definedName>
    <definedName name="Z_D093A5FA_7046_4D11_AEFB_8494A20B21C2_.wvu.PrintTitles" localSheetId="18" hidden="1">'5.4. sz. mell'!$1:$6</definedName>
    <definedName name="Z_D093A5FA_7046_4D11_AEFB_8494A20B21C2_.wvu.PrintTitles" localSheetId="19" hidden="1">'5.4.1. sz. mell'!$1:$6</definedName>
  </definedNames>
  <calcPr calcId="124519"/>
  <customWorkbookViews>
    <customWorkbookView name="- - Egyéni nézet" guid="{D093A5FA-7046-4D11-AEFB-8494A20B21C2}" mergeInterval="0" personalView="1" maximized="1" xWindow="1" yWindow="1" windowWidth="1280" windowHeight="579" tabRatio="727" activeSheetId="24"/>
  </customWorkbookViews>
</workbook>
</file>

<file path=xl/calcChain.xml><?xml version="1.0" encoding="utf-8"?>
<calcChain xmlns="http://schemas.openxmlformats.org/spreadsheetml/2006/main">
  <c r="E4" i="6"/>
  <c r="C29" i="15"/>
  <c r="C5" i="2"/>
  <c r="C18" i="7"/>
  <c r="C2" i="3"/>
  <c r="C2" i="4" s="1"/>
  <c r="C90" i="2"/>
  <c r="C157" s="1"/>
  <c r="C29" i="18"/>
  <c r="C29" i="17"/>
  <c r="C29" i="16"/>
  <c r="C26" i="5"/>
  <c r="C26" i="4"/>
  <c r="C26" i="3"/>
  <c r="C26" i="2"/>
  <c r="C3"/>
  <c r="C18" i="6"/>
  <c r="C146" i="18"/>
  <c r="C140"/>
  <c r="C146" i="17"/>
  <c r="C140"/>
  <c r="C146" i="16"/>
  <c r="C140"/>
  <c r="C140" i="15"/>
  <c r="C51" i="26"/>
  <c r="C45"/>
  <c r="C57" s="1"/>
  <c r="C51" i="25"/>
  <c r="C45"/>
  <c r="C57" s="1"/>
  <c r="C51" i="23"/>
  <c r="C45"/>
  <c r="C57" s="1"/>
  <c r="C52" i="22"/>
  <c r="C46"/>
  <c r="C58" s="1"/>
  <c r="C52" i="21"/>
  <c r="C46"/>
  <c r="C58" s="1"/>
  <c r="C52" i="20"/>
  <c r="C46"/>
  <c r="C37" i="26"/>
  <c r="C30"/>
  <c r="C26"/>
  <c r="C20"/>
  <c r="C8"/>
  <c r="C36" s="1"/>
  <c r="C37" i="25"/>
  <c r="C30"/>
  <c r="C26"/>
  <c r="C20"/>
  <c r="C8"/>
  <c r="C36" s="1"/>
  <c r="C37" i="24"/>
  <c r="C30"/>
  <c r="C26"/>
  <c r="C20"/>
  <c r="C8"/>
  <c r="C36" s="1"/>
  <c r="C41" s="1"/>
  <c r="C38" i="22"/>
  <c r="C31"/>
  <c r="C26"/>
  <c r="C20"/>
  <c r="C8"/>
  <c r="C38" i="21"/>
  <c r="C31"/>
  <c r="C26"/>
  <c r="C20"/>
  <c r="C8"/>
  <c r="C37" s="1"/>
  <c r="C42" s="1"/>
  <c r="C38" i="20"/>
  <c r="C31"/>
  <c r="C26"/>
  <c r="C20"/>
  <c r="C8"/>
  <c r="C37" s="1"/>
  <c r="C42" s="1"/>
  <c r="C133" i="18"/>
  <c r="C129"/>
  <c r="C154" s="1"/>
  <c r="C114"/>
  <c r="C93"/>
  <c r="C82"/>
  <c r="C78"/>
  <c r="C75"/>
  <c r="C70"/>
  <c r="C66"/>
  <c r="C89" s="1"/>
  <c r="C60"/>
  <c r="C55"/>
  <c r="C49"/>
  <c r="C37"/>
  <c r="C22"/>
  <c r="C15"/>
  <c r="C8"/>
  <c r="C133" i="17"/>
  <c r="C129"/>
  <c r="C114"/>
  <c r="C93"/>
  <c r="C82"/>
  <c r="C78"/>
  <c r="C75"/>
  <c r="C70"/>
  <c r="C66"/>
  <c r="C89" s="1"/>
  <c r="C60"/>
  <c r="C55"/>
  <c r="C49"/>
  <c r="C37"/>
  <c r="C22"/>
  <c r="C15"/>
  <c r="C8"/>
  <c r="C133" i="16"/>
  <c r="C129"/>
  <c r="C114"/>
  <c r="C93"/>
  <c r="C82"/>
  <c r="C78"/>
  <c r="C75"/>
  <c r="C70"/>
  <c r="C66"/>
  <c r="C89" s="1"/>
  <c r="C60"/>
  <c r="C55"/>
  <c r="C49"/>
  <c r="C37"/>
  <c r="C22"/>
  <c r="C15"/>
  <c r="C8"/>
  <c r="E4" i="7"/>
  <c r="C145" i="5"/>
  <c r="C140"/>
  <c r="C133"/>
  <c r="C129"/>
  <c r="C153" s="1"/>
  <c r="C114"/>
  <c r="C93"/>
  <c r="C79"/>
  <c r="C75"/>
  <c r="C72"/>
  <c r="C67"/>
  <c r="C63"/>
  <c r="C86" s="1"/>
  <c r="C159" s="1"/>
  <c r="C57"/>
  <c r="C52"/>
  <c r="C46"/>
  <c r="C34"/>
  <c r="C19"/>
  <c r="C12"/>
  <c r="C5"/>
  <c r="C91"/>
  <c r="C145" i="4"/>
  <c r="C140"/>
  <c r="C133"/>
  <c r="C129"/>
  <c r="C114"/>
  <c r="C93"/>
  <c r="C79"/>
  <c r="C75"/>
  <c r="C72"/>
  <c r="C67"/>
  <c r="C63"/>
  <c r="C86" s="1"/>
  <c r="C57"/>
  <c r="C52"/>
  <c r="C46"/>
  <c r="C34"/>
  <c r="C19"/>
  <c r="C12"/>
  <c r="C5"/>
  <c r="C91"/>
  <c r="C91" i="3"/>
  <c r="C145"/>
  <c r="C140"/>
  <c r="C133"/>
  <c r="C129"/>
  <c r="C114"/>
  <c r="C93"/>
  <c r="C79"/>
  <c r="C75"/>
  <c r="C72"/>
  <c r="C67"/>
  <c r="C63"/>
  <c r="C86" s="1"/>
  <c r="C57"/>
  <c r="C52"/>
  <c r="C46"/>
  <c r="C34"/>
  <c r="C19"/>
  <c r="C12"/>
  <c r="C5"/>
  <c r="C26" i="19"/>
  <c r="C146" i="15"/>
  <c r="C133"/>
  <c r="C93"/>
  <c r="C128" s="1"/>
  <c r="E29" i="6"/>
  <c r="C145" i="2"/>
  <c r="C133"/>
  <c r="C93"/>
  <c r="C37" i="23"/>
  <c r="C30"/>
  <c r="C26"/>
  <c r="C20"/>
  <c r="C8"/>
  <c r="C36" s="1"/>
  <c r="C41" s="1"/>
  <c r="C52" i="19"/>
  <c r="C38"/>
  <c r="C31"/>
  <c r="C20"/>
  <c r="C129" i="15"/>
  <c r="C114"/>
  <c r="C82"/>
  <c r="C78"/>
  <c r="C75"/>
  <c r="C70"/>
  <c r="C66"/>
  <c r="C60"/>
  <c r="C55"/>
  <c r="C49"/>
  <c r="C37"/>
  <c r="C22"/>
  <c r="C15"/>
  <c r="C8"/>
  <c r="E17" i="7"/>
  <c r="C17"/>
  <c r="E32" s="1"/>
  <c r="C140" i="2"/>
  <c r="C129"/>
  <c r="C114"/>
  <c r="C79"/>
  <c r="C75"/>
  <c r="C72"/>
  <c r="C67"/>
  <c r="C63"/>
  <c r="C86" s="1"/>
  <c r="C57"/>
  <c r="C52"/>
  <c r="C46"/>
  <c r="C34"/>
  <c r="C19"/>
  <c r="C12"/>
  <c r="E30" i="7"/>
  <c r="E18" i="6"/>
  <c r="C31" s="1"/>
  <c r="C29"/>
  <c r="C30" s="1"/>
  <c r="C24" i="7"/>
  <c r="C30" s="1"/>
  <c r="C31" s="1"/>
  <c r="C46" i="19"/>
  <c r="C58" s="1"/>
  <c r="C8"/>
  <c r="C37" s="1"/>
  <c r="C42" s="1"/>
  <c r="C11" i="10"/>
  <c r="F8" i="12"/>
  <c r="F9"/>
  <c r="F10"/>
  <c r="F12"/>
  <c r="F13"/>
  <c r="F14"/>
  <c r="F15"/>
  <c r="F16"/>
  <c r="F17"/>
  <c r="F18"/>
  <c r="F19"/>
  <c r="F20"/>
  <c r="F21"/>
  <c r="F22"/>
  <c r="B23"/>
  <c r="D23"/>
  <c r="E23"/>
  <c r="C91" i="2"/>
  <c r="C128"/>
  <c r="C4" i="7"/>
  <c r="E31"/>
  <c r="C65" i="15" l="1"/>
  <c r="E31" i="6"/>
  <c r="E30"/>
  <c r="C32" s="1"/>
  <c r="C89" i="15"/>
  <c r="C154"/>
  <c r="C155" s="1"/>
  <c r="C153" i="3"/>
  <c r="C153" i="4"/>
  <c r="C154" i="16"/>
  <c r="C154" i="17"/>
  <c r="C65" i="18"/>
  <c r="C90" s="1"/>
  <c r="C37" i="22"/>
  <c r="C42" s="1"/>
  <c r="C58" i="20"/>
  <c r="C41" i="26"/>
  <c r="C41" i="25"/>
  <c r="C128" i="18"/>
  <c r="C128" i="17"/>
  <c r="C65"/>
  <c r="C128" i="16"/>
  <c r="C155" s="1"/>
  <c r="C65"/>
  <c r="C90" s="1"/>
  <c r="C90" i="15"/>
  <c r="F23" i="12"/>
  <c r="E33" i="7"/>
  <c r="C128" i="4"/>
  <c r="C154" s="1"/>
  <c r="C128" i="5"/>
  <c r="C154" s="1"/>
  <c r="C62" i="4"/>
  <c r="C158" s="1"/>
  <c r="C159" i="3"/>
  <c r="C128"/>
  <c r="C158" s="1"/>
  <c r="C62"/>
  <c r="C87" s="1"/>
  <c r="C153" i="2"/>
  <c r="C154" s="1"/>
  <c r="C159"/>
  <c r="C62"/>
  <c r="C158" s="1"/>
  <c r="C87" i="4"/>
  <c r="C159"/>
  <c r="E32" i="6"/>
  <c r="C158" i="5"/>
  <c r="C87"/>
  <c r="C90" i="17"/>
  <c r="C155"/>
  <c r="C155" i="18"/>
  <c r="C2" i="5"/>
  <c r="C90" i="4"/>
  <c r="C157" s="1"/>
  <c r="C90" i="3"/>
  <c r="C157" s="1"/>
  <c r="C154" l="1"/>
  <c r="C87" i="2"/>
  <c r="E2" i="6"/>
  <c r="E2" i="7" s="1"/>
  <c r="C90" i="5"/>
  <c r="C157" s="1"/>
  <c r="C2" i="10" l="1"/>
  <c r="C4" i="16" l="1"/>
  <c r="C4" i="17" s="1"/>
  <c r="C4" i="18" s="1"/>
  <c r="C4" i="19" s="1"/>
  <c r="C4" i="20" s="1"/>
  <c r="C4" i="21" s="1"/>
  <c r="C4" i="22" s="1"/>
  <c r="C4" i="23" s="1"/>
  <c r="C4" i="24" s="1"/>
  <c r="C4" i="25" s="1"/>
  <c r="C4" i="26" s="1"/>
</calcChain>
</file>

<file path=xl/sharedStrings.xml><?xml version="1.0" encoding="utf-8"?>
<sst xmlns="http://schemas.openxmlformats.org/spreadsheetml/2006/main" count="3555" uniqueCount="470">
  <si>
    <t>Beruházási (felhalmozási) kiadások előirányzata beruházásonként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</si>
  <si>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</si>
  <si>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</si>
  <si>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</si>
  <si>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</si>
  <si>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</si>
  <si>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</si>
  <si>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</si>
  <si>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</si>
  <si>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</si>
  <si>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</si>
  <si>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</si>
  <si>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</si>
  <si>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</si>
  <si>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</si>
  <si>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</si>
  <si>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</si>
  <si>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</si>
  <si>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</si>
  <si>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</si>
  <si>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</si>
  <si>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</si>
  <si>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</si>
  <si>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</si>
  <si>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</si>
  <si>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</si>
  <si>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</si>
  <si>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</si>
  <si>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</si>
  <si>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</si>
  <si>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</si>
  <si>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</si>
  <si>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</si>
  <si>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</si>
  <si>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</si>
  <si>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</si>
  <si>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</si>
  <si>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</si>
  <si>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</si>
  <si>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</si>
  <si>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</si>
  <si>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</si>
  <si>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</si>
  <si>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</si>
  <si>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</si>
  <si>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</si>
  <si>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</si>
  <si>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</si>
  <si>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</si>
  <si>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</si>
  <si>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</si>
  <si>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</si>
  <si>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</si>
  <si>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</si>
  <si>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</si>
  <si>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</si>
  <si>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</si>
  <si>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</si>
  <si>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</si>
  <si>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</si>
  <si>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</si>
  <si>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</si>
  <si>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</si>
  <si>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</si>
  <si>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</si>
  <si>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</si>
  <si>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</si>
  <si>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</si>
  <si>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</si>
  <si>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</si>
  <si>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</si>
  <si>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</si>
  <si>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</si>
  <si>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</si>
  <si>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</si>
  <si>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</si>
  <si>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</si>
  <si>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</si>
  <si>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</si>
  <si>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</si>
  <si>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</si>
  <si>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</si>
  <si>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</si>
  <si>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</si>
  <si>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</si>
  <si>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</si>
  <si>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</si>
  <si>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</si>
  <si>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</si>
  <si>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</si>
  <si>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</si>
  <si>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</si>
  <si>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</si>
  <si>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</si>
  <si>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</si>
  <si>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</si>
  <si>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</si>
  <si>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</si>
  <si>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</si>
  <si>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</si>
  <si>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</si>
  <si>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</si>
  <si>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</si>
  <si>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</si>
  <si>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</si>
  <si>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</si>
  <si>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</si>
  <si>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</si>
  <si>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</si>
  <si>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</si>
  <si>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</si>
  <si>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</si>
  <si>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</si>
  <si>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</si>
  <si>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</si>
  <si>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</si>
  <si>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</si>
  <si>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</si>
  <si>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</si>
  <si>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</si>
  <si>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</si>
  <si>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</si>
  <si>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</si>
  <si>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</si>
  <si>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</si>
  <si>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</si>
  <si>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</si>
  <si>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</si>
  <si>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</si>
  <si>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</si>
  <si>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</si>
  <si>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</si>
  <si>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</si>
  <si>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</si>
  <si>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</si>
  <si>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</si>
  <si>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</si>
  <si>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</si>
  <si>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</si>
  <si>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</si>
  <si>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</si>
  <si>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</si>
  <si>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</si>
  <si>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</si>
  <si>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</si>
  <si>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</si>
  <si>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</si>
  <si>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</si>
  <si>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</si>
  <si>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</si>
  <si>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</si>
  <si>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</si>
  <si>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</si>
  <si>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</si>
  <si>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</si>
  <si>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</si>
  <si>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</si>
  <si>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</si>
  <si>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</si>
  <si>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</si>
  <si>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</si>
  <si>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</si>
  <si>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</si>
  <si>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</si>
  <si>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</si>
  <si>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</si>
  <si>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</si>
  <si>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</si>
  <si>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</si>
  <si>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</si>
  <si>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</si>
  <si>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</si>
  <si>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</si>
  <si>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</si>
  <si>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</si>
  <si>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</si>
  <si>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</si>
  <si>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</si>
  <si>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</si>
  <si>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</si>
  <si>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</si>
  <si>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</si>
  <si>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</si>
  <si>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</si>
  <si>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</si>
  <si>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</si>
  <si>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</si>
  <si>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</si>
  <si>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</si>
  <si>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</si>
  <si>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</si>
  <si>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</si>
  <si>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</si>
  <si>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</si>
  <si>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</si>
  <si>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</si>
  <si>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</si>
  <si>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</si>
  <si>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</si>
  <si>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</si>
  <si>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</si>
  <si>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</si>
  <si>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</si>
  <si>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</si>
  <si>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</si>
  <si>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</si>
  <si>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</si>
  <si>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</si>
  <si>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</si>
  <si>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</si>
  <si>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</si>
  <si>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</si>
  <si>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</si>
  <si>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</si>
  <si>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</si>
  <si>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</si>
  <si>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</si>
  <si>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</si>
  <si>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</si>
  <si>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</si>
  <si>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</si>
  <si>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</si>
  <si>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</si>
  <si>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</si>
  <si>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</si>
  <si>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</si>
  <si>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</si>
  <si>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</si>
  <si>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</si>
  <si>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</si>
  <si>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</si>
  <si>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</si>
  <si>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</si>
  <si>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</si>
  <si>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</si>
  <si>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</si>
  <si>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</si>
  <si>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</si>
  <si>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</si>
  <si>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</si>
  <si>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</si>
  <si>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</si>
  <si>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</si>
  <si>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</si>
  <si>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</si>
  <si>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</si>
  <si>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</si>
  <si>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</si>
  <si>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</si>
  <si>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</si>
  <si>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</si>
  <si>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</si>
  <si>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</si>
  <si>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</si>
  <si>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</si>
  <si>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</si>
  <si>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</si>
  <si>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</si>
  <si>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</si>
  <si>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</si>
  <si>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</si>
  <si>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</si>
  <si>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</si>
  <si>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</si>
  <si>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</si>
  <si>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</si>
  <si>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</si>
  <si>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</si>
  <si>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</si>
  <si>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</si>
  <si>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</si>
  <si>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</si>
  <si>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</si>
  <si>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</si>
  <si>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</si>
  <si>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</si>
  <si>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</si>
  <si>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</si>
  <si>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</si>
  <si>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</si>
  <si>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</si>
  <si>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</si>
  <si>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</si>
  <si>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</si>
  <si>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</si>
  <si>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</si>
  <si>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</si>
  <si>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</si>
  <si>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</si>
  <si>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</si>
  <si>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</si>
  <si>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</si>
  <si>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</si>
  <si>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</si>
  <si>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</si>
  <si>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</si>
  <si>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</si>
  <si>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</si>
  <si>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</si>
  <si>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</si>
  <si>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</si>
  <si>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</si>
  <si>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</si>
  <si>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</si>
  <si>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</si>
  <si>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</si>
  <si>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</si>
  <si>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</si>
  <si>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</si>
  <si>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</si>
  <si>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</si>
  <si>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</si>
  <si>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</si>
  <si>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</si>
  <si>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</si>
  <si>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</si>
  <si>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</si>
  <si>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</si>
  <si>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</si>
  <si>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</si>
  <si>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</si>
  <si>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</si>
  <si>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</si>
  <si>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</si>
  <si>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</si>
  <si>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</si>
  <si>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</si>
  <si>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</si>
  <si>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</si>
  <si>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</si>
  <si>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</si>
  <si>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</si>
  <si>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</si>
  <si>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</si>
  <si>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</si>
  <si>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</si>
  <si>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</si>
  <si>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</si>
  <si>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</si>
  <si>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</si>
  <si>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</si>
  <si>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</si>
  <si>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</si>
  <si>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</si>
  <si>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</si>
  <si>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</si>
  <si>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</si>
  <si>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</si>
  <si>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</si>
  <si>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</si>
  <si>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</si>
  <si>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</si>
  <si>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</si>
  <si>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</si>
  <si>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</si>
  <si>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</si>
  <si>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</si>
  <si>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</si>
  <si>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</si>
  <si>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</si>
  <si>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</si>
  <si>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</si>
  <si>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</si>
  <si>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</si>
  <si>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</si>
  <si>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</si>
  <si>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</si>
  <si>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</si>
  <si>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</si>
  <si>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</si>
  <si>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</si>
  <si>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</si>
  <si>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</si>
  <si>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</si>
  <si>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</si>
  <si>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</si>
  <si>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</si>
  <si>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</si>
  <si>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</si>
  <si>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</si>
  <si>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</si>
  <si>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</si>
  <si>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</si>
  <si>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</si>
  <si>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</si>
  <si>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</si>
  <si>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</si>
  <si>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</si>
  <si>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</si>
  <si>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</si>
  <si>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</si>
  <si>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</si>
  <si>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</si>
  <si>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</si>
  <si>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</si>
  <si>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</si>
  <si>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</si>
  <si>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</si>
  <si>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</si>
  <si>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</si>
  <si>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</si>
  <si>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</si>
  <si>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</si>
  <si>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</si>
  <si>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</si>
  <si>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</si>
  <si>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</si>
  <si>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</si>
  <si>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</si>
  <si>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</si>
  <si>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</si>
  <si>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</si>
  <si>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</si>
  <si>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</si>
  <si>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</si>
  <si>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</si>
  <si>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</si>
  <si>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</si>
  <si>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</si>
  <si>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</si>
  <si>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</si>
  <si>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</si>
  <si>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</si>
  <si>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</si>
  <si>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</si>
  <si>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</si>
  <si>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</si>
  <si>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</si>
  <si>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</si>
  <si>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</si>
  <si>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</si>
  <si>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</si>
  <si>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</si>
  <si>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</si>
  <si>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</si>
  <si>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</si>
  <si>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</si>
  <si>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</si>
  <si>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</si>
  <si>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</si>
  <si>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Bruttó  hiány:</t>
  </si>
  <si>
    <t>Bruttó  többlet:</t>
  </si>
  <si>
    <t>Mezőzombor Község Önkormányzat saját bevételeinek részletezése az adósságot keletkeztető ügyletből származó tárgyévi fizetési kötelezettség megállapításához</t>
  </si>
  <si>
    <t>ASP pályázat közigazgatási elektronikus rendszer kiépítése</t>
  </si>
  <si>
    <t>2017</t>
  </si>
  <si>
    <t>Kisértékű tárgyi eszköz beszerzése (072111)</t>
  </si>
  <si>
    <t>Térség fejl.költségvet.forrás 2016</t>
  </si>
  <si>
    <t>KAPOCS Családsegítő és Gyermekjóléti Szolgálat</t>
  </si>
  <si>
    <t>Mezőzombori Bóbita Óvoda</t>
  </si>
  <si>
    <t>Összes bevétel,kiadás</t>
  </si>
  <si>
    <t>Kötelező feladatok bevételei,kiadásai</t>
  </si>
  <si>
    <t>2017. évi előirányzat</t>
  </si>
  <si>
    <t>2017.évi előirányzat</t>
  </si>
  <si>
    <t>2017. utáni szükséglet</t>
  </si>
  <si>
    <t>Forintban</t>
  </si>
  <si>
    <t>Felhasználás 2016. XII.31-ig</t>
  </si>
  <si>
    <t>2.1 melléklet a 7/2017. (VI.22) önkormányzati rendelethez</t>
  </si>
  <si>
    <t>2.2. melléklet a 7/2017. (VI.22) önkormányzati rendelethez</t>
  </si>
  <si>
    <t>5.1. melléklet a 7/2017. (VI.22)  önkormányzati rendelethez</t>
  </si>
  <si>
    <t>5.1.1. melléklet a 7/2017. (VI.22) önkormányzati rendelethez</t>
  </si>
  <si>
    <t>5.1.2. melléklet a 7/2017. (VI.22)  önkormányzati rendelethez</t>
  </si>
  <si>
    <t>5.1.3. melléklet a 7/2017. (VI.22) önkormányzati rendelethez</t>
  </si>
  <si>
    <t>5.1. melléklet a 7/2017. (VI.22) önkormányzati rendelethez</t>
  </si>
  <si>
    <t>5.2.1.melléklet a 7/2017. (VI.22)  önkormányzati rendelethez</t>
  </si>
  <si>
    <t>5.2.2.melléklet a 7/2017. (VI.22)  önkormányzati rendelethez</t>
  </si>
  <si>
    <t>5.2.3. melléklet a 7/2017. (VI.22) önkormányzati rendelethez</t>
  </si>
  <si>
    <t>5.3. melléklet a 7/2017. (VI.22)  önkormányzati rendelethez</t>
  </si>
  <si>
    <t>5.3.1. melléklet a 7/2017. (VI.22)  önkormányzati rendelethez</t>
  </si>
  <si>
    <t>5.4. melléklet a 7/2017. (VI.22) önkormányzati rendelethez</t>
  </si>
  <si>
    <t>5.4.1. melléklet a 7/2017. (VI.22)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</si>
</sst>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0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4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30" xfId="0" applyFont="1" applyFill="1" applyBorder="1" applyAlignment="1" applyProtection="1">
      <alignment horizontal="right"/>
    </xf>
    <xf numFmtId="0" fontId="28" fillId="0" borderId="19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6" xfId="4" applyFont="1" applyFill="1" applyBorder="1" applyAlignment="1" applyProtection="1">
      <alignment horizontal="left" vertical="center" wrapText="1" indent="6"/>
    </xf>
    <xf numFmtId="0" fontId="20" fillId="0" borderId="26" xfId="4" applyFont="1" applyFill="1" applyBorder="1" applyAlignment="1" applyProtection="1">
      <alignment horizontal="left" vertical="center" wrapText="1" indent="6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27" fillId="0" borderId="11" xfId="4" applyFont="1" applyFill="1" applyBorder="1" applyAlignment="1" applyProtection="1">
      <alignment horizontal="center" vertical="center" wrapText="1"/>
    </xf>
    <xf numFmtId="0" fontId="27" fillId="0" borderId="4" xfId="4" applyFont="1" applyFill="1" applyBorder="1" applyAlignment="1" applyProtection="1">
      <alignment horizontal="center" vertical="center" wrapText="1"/>
    </xf>
    <xf numFmtId="0" fontId="27" fillId="0" borderId="32" xfId="4" applyFont="1" applyFill="1" applyBorder="1" applyAlignment="1" applyProtection="1">
      <alignment horizontal="center" vertical="center" wrapText="1"/>
    </xf>
    <xf numFmtId="0" fontId="28" fillId="0" borderId="13" xfId="4" applyFont="1" applyFill="1" applyBorder="1" applyAlignment="1" applyProtection="1">
      <alignment horizontal="center" vertical="center"/>
    </xf>
    <xf numFmtId="0" fontId="28" fillId="0" borderId="11" xfId="4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 applyProtection="1">
      <alignment horizontal="center" vertical="center"/>
    </xf>
    <xf numFmtId="0" fontId="28" fillId="0" borderId="10" xfId="4" applyFont="1" applyFill="1" applyBorder="1" applyAlignment="1" applyProtection="1">
      <alignment horizontal="center" vertical="center"/>
    </xf>
    <xf numFmtId="165" fontId="27" fillId="0" borderId="17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4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164" fontId="8" fillId="0" borderId="37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3" fillId="0" borderId="38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8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2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18" xfId="0" applyFont="1" applyBorder="1" applyAlignment="1" applyProtection="1">
      <alignment horizontal="left" vertical="center" wrapText="1" indent="1"/>
    </xf>
    <xf numFmtId="164" fontId="19" fillId="0" borderId="28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0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0" applyNumberFormat="1" applyFont="1" applyBorder="1" applyAlignment="1" applyProtection="1">
      <alignment horizontal="right" vertical="center" wrapText="1" indent="1"/>
    </xf>
    <xf numFmtId="0" fontId="6" fillId="0" borderId="30" xfId="0" applyFont="1" applyFill="1" applyBorder="1" applyAlignment="1" applyProtection="1">
      <alignment horizontal="right" vertical="center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164" fontId="2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22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7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4" xfId="0" applyNumberFormat="1" applyFont="1" applyFill="1" applyBorder="1" applyAlignment="1" applyProtection="1">
      <alignment horizontal="left" vertical="center" wrapText="1" indent="1"/>
    </xf>
    <xf numFmtId="164" fontId="30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31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165" fontId="28" fillId="0" borderId="45" xfId="1" applyNumberFormat="1" applyFont="1" applyFill="1" applyBorder="1" applyProtection="1">
      <protection locked="0"/>
    </xf>
    <xf numFmtId="165" fontId="28" fillId="0" borderId="41" xfId="1" applyNumberFormat="1" applyFont="1" applyFill="1" applyBorder="1" applyProtection="1">
      <protection locked="0"/>
    </xf>
    <xf numFmtId="165" fontId="28" fillId="0" borderId="37" xfId="1" applyNumberFormat="1" applyFont="1" applyFill="1" applyBorder="1" applyProtection="1">
      <protection locked="0"/>
    </xf>
    <xf numFmtId="0" fontId="28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32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1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9" fillId="0" borderId="31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2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4" fillId="0" borderId="2" xfId="0" applyFont="1" applyBorder="1" applyAlignment="1">
      <alignment horizontal="justify" wrapText="1"/>
    </xf>
    <xf numFmtId="0" fontId="34" fillId="0" borderId="2" xfId="0" applyFont="1" applyBorder="1" applyAlignment="1">
      <alignment wrapText="1"/>
    </xf>
    <xf numFmtId="0" fontId="34" fillId="0" borderId="26" xfId="0" applyFont="1" applyBorder="1" applyAlignment="1">
      <alignment wrapTex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2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8" xfId="4" applyFont="1" applyFill="1" applyBorder="1" applyAlignment="1" applyProtection="1">
      <alignment horizontal="center" vertical="center" wrapText="1"/>
    </xf>
    <xf numFmtId="164" fontId="20" fillId="0" borderId="25" xfId="4" applyNumberFormat="1" applyFont="1" applyFill="1" applyBorder="1" applyAlignment="1" applyProtection="1">
      <alignment horizontal="righ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0" fillId="0" borderId="0" xfId="4" applyFont="1" applyFill="1" applyProtection="1"/>
    <xf numFmtId="0" fontId="15" fillId="0" borderId="0" xfId="4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4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22" fillId="0" borderId="0" xfId="4" applyFont="1" applyFill="1" applyProtection="1"/>
    <xf numFmtId="0" fontId="12" fillId="0" borderId="0" xfId="4" applyFill="1" applyBorder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0" fillId="0" borderId="9" xfId="4" applyNumberFormat="1" applyFont="1" applyFill="1" applyBorder="1" applyAlignment="1" applyProtection="1">
      <alignment horizontal="center" vertical="center" wrapText="1"/>
    </xf>
    <xf numFmtId="49" fontId="20" fillId="0" borderId="8" xfId="4" applyNumberFormat="1" applyFont="1" applyFill="1" applyBorder="1" applyAlignment="1" applyProtection="1">
      <alignment horizontal="center" vertical="center" wrapText="1"/>
    </xf>
    <xf numFmtId="49" fontId="20" fillId="0" borderId="10" xfId="4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18" xfId="0" applyFont="1" applyBorder="1" applyAlignment="1" applyProtection="1">
      <alignment horizontal="center" wrapText="1"/>
    </xf>
    <xf numFmtId="49" fontId="20" fillId="0" borderId="11" xfId="4" applyNumberFormat="1" applyFont="1" applyFill="1" applyBorder="1" applyAlignment="1" applyProtection="1">
      <alignment horizontal="center" vertical="center" wrapText="1"/>
    </xf>
    <xf numFmtId="49" fontId="20" fillId="0" borderId="7" xfId="4" applyNumberFormat="1" applyFont="1" applyFill="1" applyBorder="1" applyAlignment="1" applyProtection="1">
      <alignment horizontal="center" vertical="center" wrapText="1"/>
    </xf>
    <xf numFmtId="49" fontId="20" fillId="0" borderId="12" xfId="4" applyNumberFormat="1" applyFont="1" applyFill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8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8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 applyProtection="1">
      <alignment vertical="center" wrapText="1"/>
    </xf>
    <xf numFmtId="0" fontId="26" fillId="0" borderId="18" xfId="0" applyFont="1" applyBorder="1" applyAlignment="1" applyProtection="1">
      <alignment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33" xfId="4" applyNumberFormat="1" applyFont="1" applyFill="1" applyBorder="1" applyAlignment="1" applyProtection="1">
      <alignment horizontal="right" vertical="center" wrapText="1" indent="1"/>
    </xf>
    <xf numFmtId="0" fontId="20" fillId="0" borderId="26" xfId="4" applyFont="1" applyFill="1" applyBorder="1" applyAlignment="1" applyProtection="1">
      <alignment horizontal="left" vertical="center" wrapText="1" indent="7"/>
    </xf>
    <xf numFmtId="164" fontId="26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6" xfId="0" applyNumberFormat="1" applyFont="1" applyFill="1" applyBorder="1" applyAlignment="1" applyProtection="1">
      <alignment horizontal="right" vertical="center" indent="1"/>
    </xf>
    <xf numFmtId="49" fontId="27" fillId="0" borderId="13" xfId="4" applyNumberFormat="1" applyFont="1" applyFill="1" applyBorder="1" applyAlignment="1" applyProtection="1">
      <alignment horizontal="center" vertical="center" wrapText="1"/>
    </xf>
    <xf numFmtId="0" fontId="25" fillId="0" borderId="6" xfId="0" applyFont="1" applyBorder="1" applyAlignment="1" applyProtection="1">
      <alignment horizontal="left" indent="1"/>
    </xf>
    <xf numFmtId="0" fontId="27" fillId="0" borderId="14" xfId="4" applyFont="1" applyFill="1" applyBorder="1" applyAlignment="1" applyProtection="1">
      <alignment horizontal="center" vertical="center"/>
    </xf>
    <xf numFmtId="0" fontId="27" fillId="0" borderId="17" xfId="4" applyFont="1" applyFill="1" applyBorder="1" applyAlignment="1" applyProtection="1">
      <alignment horizontal="center" vertical="center"/>
    </xf>
    <xf numFmtId="0" fontId="25" fillId="0" borderId="6" xfId="0" applyFont="1" applyBorder="1" applyAlignment="1" applyProtection="1"/>
    <xf numFmtId="164" fontId="27" fillId="0" borderId="33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right" vertical="top"/>
      <protection locked="0"/>
    </xf>
    <xf numFmtId="0" fontId="36" fillId="0" borderId="0" xfId="0" applyFont="1" applyAlignment="1" applyProtection="1">
      <alignment horizontal="right" vertical="top"/>
    </xf>
    <xf numFmtId="0" fontId="32" fillId="0" borderId="28" xfId="0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2" fillId="0" borderId="30" xfId="4" applyNumberFormat="1" applyFont="1" applyFill="1" applyBorder="1" applyAlignment="1" applyProtection="1">
      <alignment horizontal="left" vertical="center"/>
    </xf>
    <xf numFmtId="164" fontId="32" fillId="0" borderId="30" xfId="4" applyNumberFormat="1" applyFont="1" applyFill="1" applyBorder="1" applyAlignment="1" applyProtection="1">
      <alignment horizontal="left"/>
    </xf>
    <xf numFmtId="0" fontId="22" fillId="0" borderId="0" xfId="4" applyFont="1" applyFill="1" applyAlignment="1" applyProtection="1">
      <alignment horizontal="center"/>
    </xf>
    <xf numFmtId="164" fontId="29" fillId="0" borderId="50" xfId="0" applyNumberFormat="1" applyFont="1" applyFill="1" applyBorder="1" applyAlignment="1" applyProtection="1">
      <alignment horizontal="center" vertical="center" wrapText="1"/>
    </xf>
    <xf numFmtId="164" fontId="29" fillId="0" borderId="51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7" fillId="0" borderId="47" xfId="0" applyNumberFormat="1" applyFont="1" applyFill="1" applyBorder="1" applyAlignment="1" applyProtection="1">
      <alignment horizontal="center" vertical="center" wrapText="1"/>
    </xf>
    <xf numFmtId="164" fontId="29" fillId="0" borderId="52" xfId="0" applyNumberFormat="1" applyFont="1" applyFill="1" applyBorder="1" applyAlignment="1" applyProtection="1">
      <alignment horizontal="center" vertical="center" wrapText="1"/>
    </xf>
    <xf numFmtId="164" fontId="29" fillId="0" borderId="53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left"/>
    </xf>
    <xf numFmtId="0" fontId="29" fillId="0" borderId="14" xfId="4" applyFont="1" applyFill="1" applyBorder="1" applyAlignment="1" applyProtection="1">
      <alignment horizontal="left"/>
    </xf>
    <xf numFmtId="0" fontId="20" fillId="0" borderId="47" xfId="4" applyFont="1" applyFill="1" applyBorder="1" applyAlignment="1">
      <alignment horizontal="justify" vertical="center" wrapText="1"/>
    </xf>
    <xf numFmtId="164" fontId="22" fillId="0" borderId="0" xfId="0" applyNumberFormat="1" applyFont="1" applyFill="1" applyAlignment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topLeftCell="A89" zoomScaleNormal="130" zoomScaleSheetLayoutView="100" workbookViewId="0">
      <selection activeCell="D91" sqref="D91"/>
    </sheetView>
  </sheetViews>
  <sheetFormatPr defaultRowHeight="15.75"/>
  <cols>
    <col min="1" max="1" width="9.5" style="199" customWidth="1"/>
    <col min="2" max="2" width="91.6640625" style="199" customWidth="1"/>
    <col min="3" max="3" width="21.6640625" style="200" customWidth="1"/>
    <col min="4" max="4" width="9" style="221" customWidth="1"/>
    <col min="5" max="16384" width="9.33203125" style="221"/>
  </cols>
  <sheetData>
    <row r="1" spans="1:3" ht="15.95" customHeight="1">
      <c r="A1" s="292" t="s">
        <v>4</v>
      </c>
      <c r="B1" s="292"/>
      <c r="C1" s="292"/>
    </row>
    <row r="2" spans="1:3" ht="15.95" customHeight="1" thickBot="1">
      <c r="A2" s="293" t="s">
        <v>87</v>
      </c>
      <c r="B2" s="293"/>
      <c r="C2" s="130" t="s">
        <v>439</v>
      </c>
    </row>
    <row r="3" spans="1:3" ht="38.1" customHeight="1" thickBot="1">
      <c r="A3" s="21" t="s">
        <v>52</v>
      </c>
      <c r="B3" s="22" t="s">
        <v>6</v>
      </c>
      <c r="C3" s="30" t="e">
        <f>+CONCATENATE(LEFT(#REF!,4),". évi előirányzat")</f>
        <v>#REF!</v>
      </c>
    </row>
    <row r="4" spans="1:3" s="222" customFormat="1" ht="12" customHeight="1" thickBot="1">
      <c r="A4" s="216"/>
      <c r="B4" s="217" t="s">
        <v>390</v>
      </c>
      <c r="C4" s="218" t="s">
        <v>391</v>
      </c>
    </row>
    <row r="5" spans="1:3" s="223" customFormat="1" ht="12" customHeight="1" thickBot="1">
      <c r="A5" s="18" t="s">
        <v>7</v>
      </c>
      <c r="B5" s="19" t="s">
        <v>153</v>
      </c>
      <c r="C5" s="120">
        <f>+C6+C7+C8+C9+C10+C11</f>
        <v>228497913</v>
      </c>
    </row>
    <row r="6" spans="1:3" s="223" customFormat="1" ht="12" customHeight="1">
      <c r="A6" s="13" t="s">
        <v>64</v>
      </c>
      <c r="B6" s="224" t="s">
        <v>154</v>
      </c>
      <c r="C6" s="123">
        <v>65392174</v>
      </c>
    </row>
    <row r="7" spans="1:3" s="223" customFormat="1" ht="12" customHeight="1">
      <c r="A7" s="12" t="s">
        <v>65</v>
      </c>
      <c r="B7" s="225" t="s">
        <v>155</v>
      </c>
      <c r="C7" s="122">
        <v>53621600</v>
      </c>
    </row>
    <row r="8" spans="1:3" s="223" customFormat="1" ht="12" customHeight="1">
      <c r="A8" s="12" t="s">
        <v>66</v>
      </c>
      <c r="B8" s="225" t="s">
        <v>425</v>
      </c>
      <c r="C8" s="122">
        <v>70207992</v>
      </c>
    </row>
    <row r="9" spans="1:3" s="223" customFormat="1" ht="12" customHeight="1">
      <c r="A9" s="12" t="s">
        <v>67</v>
      </c>
      <c r="B9" s="225" t="s">
        <v>156</v>
      </c>
      <c r="C9" s="122">
        <v>2868240</v>
      </c>
    </row>
    <row r="10" spans="1:3" s="223" customFormat="1" ht="12" customHeight="1">
      <c r="A10" s="12" t="s">
        <v>84</v>
      </c>
      <c r="B10" s="116" t="s">
        <v>335</v>
      </c>
      <c r="C10" s="122">
        <v>36407907</v>
      </c>
    </row>
    <row r="11" spans="1:3" s="223" customFormat="1" ht="12" customHeight="1" thickBot="1">
      <c r="A11" s="14" t="s">
        <v>68</v>
      </c>
      <c r="B11" s="117" t="s">
        <v>336</v>
      </c>
      <c r="C11" s="122"/>
    </row>
    <row r="12" spans="1:3" s="223" customFormat="1" ht="12" customHeight="1" thickBot="1">
      <c r="A12" s="18" t="s">
        <v>8</v>
      </c>
      <c r="B12" s="115" t="s">
        <v>157</v>
      </c>
      <c r="C12" s="120">
        <f>+C13+C14+C15+C16+C17</f>
        <v>231120838</v>
      </c>
    </row>
    <row r="13" spans="1:3" s="223" customFormat="1" ht="12" customHeight="1">
      <c r="A13" s="13" t="s">
        <v>70</v>
      </c>
      <c r="B13" s="224" t="s">
        <v>158</v>
      </c>
      <c r="C13" s="123"/>
    </row>
    <row r="14" spans="1:3" s="223" customFormat="1" ht="12" customHeight="1">
      <c r="A14" s="12" t="s">
        <v>71</v>
      </c>
      <c r="B14" s="225" t="s">
        <v>159</v>
      </c>
      <c r="C14" s="122"/>
    </row>
    <row r="15" spans="1:3" s="223" customFormat="1" ht="12" customHeight="1">
      <c r="A15" s="12" t="s">
        <v>72</v>
      </c>
      <c r="B15" s="225" t="s">
        <v>325</v>
      </c>
      <c r="C15" s="122"/>
    </row>
    <row r="16" spans="1:3" s="223" customFormat="1" ht="12" customHeight="1">
      <c r="A16" s="12" t="s">
        <v>73</v>
      </c>
      <c r="B16" s="225" t="s">
        <v>326</v>
      </c>
      <c r="C16" s="122"/>
    </row>
    <row r="17" spans="1:3" s="223" customFormat="1" ht="12" customHeight="1">
      <c r="A17" s="12" t="s">
        <v>74</v>
      </c>
      <c r="B17" s="225" t="s">
        <v>160</v>
      </c>
      <c r="C17" s="122">
        <v>231120838</v>
      </c>
    </row>
    <row r="18" spans="1:3" s="223" customFormat="1" ht="12" customHeight="1" thickBot="1">
      <c r="A18" s="14" t="s">
        <v>80</v>
      </c>
      <c r="B18" s="117" t="s">
        <v>161</v>
      </c>
      <c r="C18" s="124"/>
    </row>
    <row r="19" spans="1:3" s="223" customFormat="1" ht="12" customHeight="1" thickBot="1">
      <c r="A19" s="18" t="s">
        <v>9</v>
      </c>
      <c r="B19" s="19" t="s">
        <v>162</v>
      </c>
      <c r="C19" s="120">
        <f>+C20+C21+C22+C23+C24</f>
        <v>29000000</v>
      </c>
    </row>
    <row r="20" spans="1:3" s="223" customFormat="1" ht="12" customHeight="1">
      <c r="A20" s="13" t="s">
        <v>53</v>
      </c>
      <c r="B20" s="224" t="s">
        <v>163</v>
      </c>
      <c r="C20" s="123">
        <v>29000000</v>
      </c>
    </row>
    <row r="21" spans="1:3" s="223" customFormat="1" ht="12" customHeight="1">
      <c r="A21" s="12" t="s">
        <v>54</v>
      </c>
      <c r="B21" s="225" t="s">
        <v>164</v>
      </c>
      <c r="C21" s="122"/>
    </row>
    <row r="22" spans="1:3" s="223" customFormat="1" ht="12" customHeight="1">
      <c r="A22" s="12" t="s">
        <v>55</v>
      </c>
      <c r="B22" s="225" t="s">
        <v>327</v>
      </c>
      <c r="C22" s="122"/>
    </row>
    <row r="23" spans="1:3" s="223" customFormat="1" ht="12" customHeight="1">
      <c r="A23" s="12" t="s">
        <v>56</v>
      </c>
      <c r="B23" s="225" t="s">
        <v>328</v>
      </c>
      <c r="C23" s="122"/>
    </row>
    <row r="24" spans="1:3" s="223" customFormat="1" ht="12" customHeight="1">
      <c r="A24" s="12" t="s">
        <v>96</v>
      </c>
      <c r="B24" s="225" t="s">
        <v>165</v>
      </c>
      <c r="C24" s="122"/>
    </row>
    <row r="25" spans="1:3" s="223" customFormat="1" ht="12" customHeight="1" thickBot="1">
      <c r="A25" s="14" t="s">
        <v>97</v>
      </c>
      <c r="B25" s="226" t="s">
        <v>166</v>
      </c>
      <c r="C25" s="124"/>
    </row>
    <row r="26" spans="1:3" s="223" customFormat="1" ht="12" customHeight="1" thickBot="1">
      <c r="A26" s="18" t="s">
        <v>98</v>
      </c>
      <c r="B26" s="19" t="s">
        <v>426</v>
      </c>
      <c r="C26" s="126">
        <f>SUM(C27:C33)</f>
        <v>38385996</v>
      </c>
    </row>
    <row r="27" spans="1:3" s="223" customFormat="1" ht="12" customHeight="1">
      <c r="A27" s="13" t="s">
        <v>168</v>
      </c>
      <c r="B27" s="224" t="s">
        <v>430</v>
      </c>
      <c r="C27" s="123">
        <v>4773418</v>
      </c>
    </row>
    <row r="28" spans="1:3" s="223" customFormat="1" ht="12" customHeight="1">
      <c r="A28" s="12" t="s">
        <v>169</v>
      </c>
      <c r="B28" s="225" t="s">
        <v>431</v>
      </c>
      <c r="C28" s="122">
        <v>290400</v>
      </c>
    </row>
    <row r="29" spans="1:3" s="223" customFormat="1" ht="12" customHeight="1">
      <c r="A29" s="12" t="s">
        <v>170</v>
      </c>
      <c r="B29" s="225" t="s">
        <v>432</v>
      </c>
      <c r="C29" s="122">
        <v>24858497</v>
      </c>
    </row>
    <row r="30" spans="1:3" s="223" customFormat="1" ht="12" customHeight="1">
      <c r="A30" s="12" t="s">
        <v>171</v>
      </c>
      <c r="B30" s="225" t="s">
        <v>433</v>
      </c>
      <c r="C30" s="122">
        <v>788250</v>
      </c>
    </row>
    <row r="31" spans="1:3" s="223" customFormat="1" ht="12" customHeight="1">
      <c r="A31" s="12" t="s">
        <v>427</v>
      </c>
      <c r="B31" s="225" t="s">
        <v>172</v>
      </c>
      <c r="C31" s="122">
        <v>3103706</v>
      </c>
    </row>
    <row r="32" spans="1:3" s="223" customFormat="1" ht="12" customHeight="1">
      <c r="A32" s="12" t="s">
        <v>428</v>
      </c>
      <c r="B32" s="225" t="s">
        <v>173</v>
      </c>
      <c r="C32" s="122">
        <v>4173516</v>
      </c>
    </row>
    <row r="33" spans="1:3" s="223" customFormat="1" ht="12" customHeight="1" thickBot="1">
      <c r="A33" s="14" t="s">
        <v>429</v>
      </c>
      <c r="B33" s="284" t="s">
        <v>174</v>
      </c>
      <c r="C33" s="124">
        <v>398209</v>
      </c>
    </row>
    <row r="34" spans="1:3" s="223" customFormat="1" ht="12" customHeight="1" thickBot="1">
      <c r="A34" s="18" t="s">
        <v>11</v>
      </c>
      <c r="B34" s="19" t="s">
        <v>337</v>
      </c>
      <c r="C34" s="120">
        <f>SUM(C35:C45)</f>
        <v>21379713</v>
      </c>
    </row>
    <row r="35" spans="1:3" s="223" customFormat="1" ht="12" customHeight="1">
      <c r="A35" s="13" t="s">
        <v>57</v>
      </c>
      <c r="B35" s="224" t="s">
        <v>177</v>
      </c>
      <c r="C35" s="123"/>
    </row>
    <row r="36" spans="1:3" s="223" customFormat="1" ht="12" customHeight="1">
      <c r="A36" s="12" t="s">
        <v>58</v>
      </c>
      <c r="B36" s="225" t="s">
        <v>178</v>
      </c>
      <c r="C36" s="122">
        <v>637032</v>
      </c>
    </row>
    <row r="37" spans="1:3" s="223" customFormat="1" ht="12" customHeight="1">
      <c r="A37" s="12" t="s">
        <v>59</v>
      </c>
      <c r="B37" s="225" t="s">
        <v>179</v>
      </c>
      <c r="C37" s="122">
        <v>10119998</v>
      </c>
    </row>
    <row r="38" spans="1:3" s="223" customFormat="1" ht="12" customHeight="1">
      <c r="A38" s="12" t="s">
        <v>100</v>
      </c>
      <c r="B38" s="225" t="s">
        <v>180</v>
      </c>
      <c r="C38" s="122"/>
    </row>
    <row r="39" spans="1:3" s="223" customFormat="1" ht="12" customHeight="1">
      <c r="A39" s="12" t="s">
        <v>101</v>
      </c>
      <c r="B39" s="225" t="s">
        <v>181</v>
      </c>
      <c r="C39" s="122">
        <v>4795000</v>
      </c>
    </row>
    <row r="40" spans="1:3" s="223" customFormat="1" ht="12" customHeight="1">
      <c r="A40" s="12" t="s">
        <v>102</v>
      </c>
      <c r="B40" s="225" t="s">
        <v>182</v>
      </c>
      <c r="C40" s="122">
        <v>4909183</v>
      </c>
    </row>
    <row r="41" spans="1:3" s="223" customFormat="1" ht="12" customHeight="1">
      <c r="A41" s="12" t="s">
        <v>103</v>
      </c>
      <c r="B41" s="225" t="s">
        <v>183</v>
      </c>
      <c r="C41" s="122"/>
    </row>
    <row r="42" spans="1:3" s="223" customFormat="1" ht="12" customHeight="1">
      <c r="A42" s="12" t="s">
        <v>104</v>
      </c>
      <c r="B42" s="225" t="s">
        <v>434</v>
      </c>
      <c r="C42" s="122"/>
    </row>
    <row r="43" spans="1:3" s="223" customFormat="1" ht="12" customHeight="1">
      <c r="A43" s="12" t="s">
        <v>175</v>
      </c>
      <c r="B43" s="225" t="s">
        <v>185</v>
      </c>
      <c r="C43" s="125"/>
    </row>
    <row r="44" spans="1:3" s="223" customFormat="1" ht="12" customHeight="1">
      <c r="A44" s="14" t="s">
        <v>176</v>
      </c>
      <c r="B44" s="226" t="s">
        <v>339</v>
      </c>
      <c r="C44" s="213"/>
    </row>
    <row r="45" spans="1:3" s="223" customFormat="1" ht="12" customHeight="1" thickBot="1">
      <c r="A45" s="14" t="s">
        <v>338</v>
      </c>
      <c r="B45" s="117" t="s">
        <v>186</v>
      </c>
      <c r="C45" s="213">
        <v>918500</v>
      </c>
    </row>
    <row r="46" spans="1:3" s="223" customFormat="1" ht="12" customHeight="1" thickBot="1">
      <c r="A46" s="18" t="s">
        <v>12</v>
      </c>
      <c r="B46" s="19" t="s">
        <v>187</v>
      </c>
      <c r="C46" s="120">
        <f>SUM(C47:C51)</f>
        <v>0</v>
      </c>
    </row>
    <row r="47" spans="1:3" s="223" customFormat="1" ht="12" customHeight="1">
      <c r="A47" s="13" t="s">
        <v>60</v>
      </c>
      <c r="B47" s="224" t="s">
        <v>191</v>
      </c>
      <c r="C47" s="266"/>
    </row>
    <row r="48" spans="1:3" s="223" customFormat="1" ht="12" customHeight="1">
      <c r="A48" s="12" t="s">
        <v>61</v>
      </c>
      <c r="B48" s="225" t="s">
        <v>192</v>
      </c>
      <c r="C48" s="125"/>
    </row>
    <row r="49" spans="1:3" s="223" customFormat="1" ht="12" customHeight="1">
      <c r="A49" s="12" t="s">
        <v>188</v>
      </c>
      <c r="B49" s="225" t="s">
        <v>193</v>
      </c>
      <c r="C49" s="125"/>
    </row>
    <row r="50" spans="1:3" s="223" customFormat="1" ht="12" customHeight="1">
      <c r="A50" s="12" t="s">
        <v>189</v>
      </c>
      <c r="B50" s="225" t="s">
        <v>194</v>
      </c>
      <c r="C50" s="125"/>
    </row>
    <row r="51" spans="1:3" s="223" customFormat="1" ht="12" customHeight="1" thickBot="1">
      <c r="A51" s="14" t="s">
        <v>190</v>
      </c>
      <c r="B51" s="117" t="s">
        <v>195</v>
      </c>
      <c r="C51" s="213"/>
    </row>
    <row r="52" spans="1:3" s="223" customFormat="1" ht="12" customHeight="1" thickBot="1">
      <c r="A52" s="18" t="s">
        <v>105</v>
      </c>
      <c r="B52" s="19" t="s">
        <v>196</v>
      </c>
      <c r="C52" s="120">
        <f>SUM(C53:C55)</f>
        <v>0</v>
      </c>
    </row>
    <row r="53" spans="1:3" s="223" customFormat="1" ht="12" customHeight="1">
      <c r="A53" s="13" t="s">
        <v>62</v>
      </c>
      <c r="B53" s="224" t="s">
        <v>197</v>
      </c>
      <c r="C53" s="123"/>
    </row>
    <row r="54" spans="1:3" s="223" customFormat="1" ht="12" customHeight="1">
      <c r="A54" s="12" t="s">
        <v>63</v>
      </c>
      <c r="B54" s="225" t="s">
        <v>329</v>
      </c>
      <c r="C54" s="122"/>
    </row>
    <row r="55" spans="1:3" s="223" customFormat="1" ht="12" customHeight="1">
      <c r="A55" s="12" t="s">
        <v>200</v>
      </c>
      <c r="B55" s="225" t="s">
        <v>198</v>
      </c>
      <c r="C55" s="122"/>
    </row>
    <row r="56" spans="1:3" s="223" customFormat="1" ht="12" customHeight="1" thickBot="1">
      <c r="A56" s="14" t="s">
        <v>201</v>
      </c>
      <c r="B56" s="117" t="s">
        <v>199</v>
      </c>
      <c r="C56" s="124"/>
    </row>
    <row r="57" spans="1:3" s="223" customFormat="1" ht="12" customHeight="1" thickBot="1">
      <c r="A57" s="18" t="s">
        <v>14</v>
      </c>
      <c r="B57" s="115" t="s">
        <v>202</v>
      </c>
      <c r="C57" s="120">
        <f>SUM(C58:C60)</f>
        <v>0</v>
      </c>
    </row>
    <row r="58" spans="1:3" s="223" customFormat="1" ht="12" customHeight="1">
      <c r="A58" s="13" t="s">
        <v>106</v>
      </c>
      <c r="B58" s="224" t="s">
        <v>204</v>
      </c>
      <c r="C58" s="125"/>
    </row>
    <row r="59" spans="1:3" s="223" customFormat="1" ht="12" customHeight="1">
      <c r="A59" s="12" t="s">
        <v>107</v>
      </c>
      <c r="B59" s="225" t="s">
        <v>330</v>
      </c>
      <c r="C59" s="125"/>
    </row>
    <row r="60" spans="1:3" s="223" customFormat="1" ht="12" customHeight="1">
      <c r="A60" s="12" t="s">
        <v>132</v>
      </c>
      <c r="B60" s="225" t="s">
        <v>205</v>
      </c>
      <c r="C60" s="125"/>
    </row>
    <row r="61" spans="1:3" s="223" customFormat="1" ht="12" customHeight="1" thickBot="1">
      <c r="A61" s="14" t="s">
        <v>203</v>
      </c>
      <c r="B61" s="117" t="s">
        <v>206</v>
      </c>
      <c r="C61" s="125"/>
    </row>
    <row r="62" spans="1:3" s="223" customFormat="1" ht="12" customHeight="1" thickBot="1">
      <c r="A62" s="280" t="s">
        <v>379</v>
      </c>
      <c r="B62" s="19" t="s">
        <v>207</v>
      </c>
      <c r="C62" s="126">
        <f>+C5+C12+C19+C26+C34+C46+C52+C57</f>
        <v>548384460</v>
      </c>
    </row>
    <row r="63" spans="1:3" s="223" customFormat="1" ht="12" customHeight="1" thickBot="1">
      <c r="A63" s="268" t="s">
        <v>208</v>
      </c>
      <c r="B63" s="115" t="s">
        <v>209</v>
      </c>
      <c r="C63" s="120">
        <f>SUM(C64:C66)</f>
        <v>20000000</v>
      </c>
    </row>
    <row r="64" spans="1:3" s="223" customFormat="1" ht="12" customHeight="1">
      <c r="A64" s="13" t="s">
        <v>240</v>
      </c>
      <c r="B64" s="224" t="s">
        <v>210</v>
      </c>
      <c r="C64" s="125">
        <v>20000000</v>
      </c>
    </row>
    <row r="65" spans="1:3" s="223" customFormat="1" ht="12" customHeight="1">
      <c r="A65" s="12" t="s">
        <v>249</v>
      </c>
      <c r="B65" s="225" t="s">
        <v>211</v>
      </c>
      <c r="C65" s="125"/>
    </row>
    <row r="66" spans="1:3" s="223" customFormat="1" ht="12" customHeight="1" thickBot="1">
      <c r="A66" s="14" t="s">
        <v>250</v>
      </c>
      <c r="B66" s="274" t="s">
        <v>364</v>
      </c>
      <c r="C66" s="125"/>
    </row>
    <row r="67" spans="1:3" s="223" customFormat="1" ht="12" customHeight="1" thickBot="1">
      <c r="A67" s="268" t="s">
        <v>213</v>
      </c>
      <c r="B67" s="115" t="s">
        <v>214</v>
      </c>
      <c r="C67" s="120">
        <f>SUM(C68:C71)</f>
        <v>0</v>
      </c>
    </row>
    <row r="68" spans="1:3" s="223" customFormat="1" ht="12" customHeight="1">
      <c r="A68" s="13" t="s">
        <v>85</v>
      </c>
      <c r="B68" s="224" t="s">
        <v>215</v>
      </c>
      <c r="C68" s="125"/>
    </row>
    <row r="69" spans="1:3" s="223" customFormat="1" ht="12" customHeight="1">
      <c r="A69" s="12" t="s">
        <v>86</v>
      </c>
      <c r="B69" s="225" t="s">
        <v>216</v>
      </c>
      <c r="C69" s="125"/>
    </row>
    <row r="70" spans="1:3" s="223" customFormat="1" ht="12" customHeight="1">
      <c r="A70" s="12" t="s">
        <v>241</v>
      </c>
      <c r="B70" s="225" t="s">
        <v>217</v>
      </c>
      <c r="C70" s="125"/>
    </row>
    <row r="71" spans="1:3" s="223" customFormat="1" ht="12" customHeight="1" thickBot="1">
      <c r="A71" s="14" t="s">
        <v>242</v>
      </c>
      <c r="B71" s="117" t="s">
        <v>218</v>
      </c>
      <c r="C71" s="125"/>
    </row>
    <row r="72" spans="1:3" s="223" customFormat="1" ht="12" customHeight="1" thickBot="1">
      <c r="A72" s="268" t="s">
        <v>219</v>
      </c>
      <c r="B72" s="115" t="s">
        <v>220</v>
      </c>
      <c r="C72" s="120">
        <f>SUM(C73:C74)</f>
        <v>20033428</v>
      </c>
    </row>
    <row r="73" spans="1:3" s="223" customFormat="1" ht="12" customHeight="1">
      <c r="A73" s="13" t="s">
        <v>243</v>
      </c>
      <c r="B73" s="224" t="s">
        <v>221</v>
      </c>
      <c r="C73" s="125">
        <v>20033428</v>
      </c>
    </row>
    <row r="74" spans="1:3" s="223" customFormat="1" ht="12" customHeight="1" thickBot="1">
      <c r="A74" s="14" t="s">
        <v>244</v>
      </c>
      <c r="B74" s="117" t="s">
        <v>222</v>
      </c>
      <c r="C74" s="125"/>
    </row>
    <row r="75" spans="1:3" s="223" customFormat="1" ht="12" customHeight="1" thickBot="1">
      <c r="A75" s="268" t="s">
        <v>223</v>
      </c>
      <c r="B75" s="115" t="s">
        <v>224</v>
      </c>
      <c r="C75" s="120">
        <f>SUM(C76:C78)</f>
        <v>0</v>
      </c>
    </row>
    <row r="76" spans="1:3" s="223" customFormat="1" ht="12" customHeight="1">
      <c r="A76" s="13" t="s">
        <v>245</v>
      </c>
      <c r="B76" s="224" t="s">
        <v>225</v>
      </c>
      <c r="C76" s="125"/>
    </row>
    <row r="77" spans="1:3" s="223" customFormat="1" ht="12" customHeight="1">
      <c r="A77" s="12" t="s">
        <v>246</v>
      </c>
      <c r="B77" s="225" t="s">
        <v>226</v>
      </c>
      <c r="C77" s="125"/>
    </row>
    <row r="78" spans="1:3" s="223" customFormat="1" ht="12" customHeight="1" thickBot="1">
      <c r="A78" s="14" t="s">
        <v>247</v>
      </c>
      <c r="B78" s="117" t="s">
        <v>227</v>
      </c>
      <c r="C78" s="125"/>
    </row>
    <row r="79" spans="1:3" s="223" customFormat="1" ht="12" customHeight="1" thickBot="1">
      <c r="A79" s="268" t="s">
        <v>228</v>
      </c>
      <c r="B79" s="115" t="s">
        <v>248</v>
      </c>
      <c r="C79" s="120">
        <f>SUM(C80:C83)</f>
        <v>0</v>
      </c>
    </row>
    <row r="80" spans="1:3" s="223" customFormat="1" ht="12" customHeight="1">
      <c r="A80" s="228" t="s">
        <v>229</v>
      </c>
      <c r="B80" s="224" t="s">
        <v>230</v>
      </c>
      <c r="C80" s="125"/>
    </row>
    <row r="81" spans="1:3" s="223" customFormat="1" ht="12" customHeight="1">
      <c r="A81" s="229" t="s">
        <v>231</v>
      </c>
      <c r="B81" s="225" t="s">
        <v>232</v>
      </c>
      <c r="C81" s="125"/>
    </row>
    <row r="82" spans="1:3" s="223" customFormat="1" ht="12" customHeight="1">
      <c r="A82" s="229" t="s">
        <v>233</v>
      </c>
      <c r="B82" s="225" t="s">
        <v>234</v>
      </c>
      <c r="C82" s="125"/>
    </row>
    <row r="83" spans="1:3" s="223" customFormat="1" ht="12" customHeight="1" thickBot="1">
      <c r="A83" s="230" t="s">
        <v>235</v>
      </c>
      <c r="B83" s="117" t="s">
        <v>236</v>
      </c>
      <c r="C83" s="125"/>
    </row>
    <row r="84" spans="1:3" s="223" customFormat="1" ht="12" customHeight="1" thickBot="1">
      <c r="A84" s="268" t="s">
        <v>237</v>
      </c>
      <c r="B84" s="115" t="s">
        <v>378</v>
      </c>
      <c r="C84" s="267"/>
    </row>
    <row r="85" spans="1:3" s="223" customFormat="1" ht="13.5" customHeight="1" thickBot="1">
      <c r="A85" s="268" t="s">
        <v>239</v>
      </c>
      <c r="B85" s="115" t="s">
        <v>238</v>
      </c>
      <c r="C85" s="267"/>
    </row>
    <row r="86" spans="1:3" s="223" customFormat="1" ht="15.75" customHeight="1" thickBot="1">
      <c r="A86" s="268" t="s">
        <v>251</v>
      </c>
      <c r="B86" s="231" t="s">
        <v>381</v>
      </c>
      <c r="C86" s="126">
        <f>+C63+C67+C72+C75+C79+C85+C84</f>
        <v>40033428</v>
      </c>
    </row>
    <row r="87" spans="1:3" s="223" customFormat="1" ht="16.5" customHeight="1" thickBot="1">
      <c r="A87" s="269" t="s">
        <v>380</v>
      </c>
      <c r="B87" s="232" t="s">
        <v>382</v>
      </c>
      <c r="C87" s="126">
        <f>+C62+C86</f>
        <v>588417888</v>
      </c>
    </row>
    <row r="88" spans="1:3" s="223" customFormat="1" ht="83.25" customHeight="1">
      <c r="A88" s="3"/>
      <c r="B88" s="4"/>
      <c r="C88" s="127"/>
    </row>
    <row r="89" spans="1:3" ht="16.5" customHeight="1">
      <c r="A89" s="292" t="s">
        <v>35</v>
      </c>
      <c r="B89" s="292"/>
      <c r="C89" s="292"/>
    </row>
    <row r="90" spans="1:3" s="233" customFormat="1" ht="16.5" customHeight="1" thickBot="1">
      <c r="A90" s="294" t="s">
        <v>88</v>
      </c>
      <c r="B90" s="294"/>
      <c r="C90" s="61" t="str">
        <f>C2</f>
        <v>Forintban!</v>
      </c>
    </row>
    <row r="91" spans="1:3" ht="38.1" customHeight="1" thickBot="1">
      <c r="A91" s="21" t="s">
        <v>52</v>
      </c>
      <c r="B91" s="22" t="s">
        <v>36</v>
      </c>
      <c r="C91" s="30" t="e">
        <f>+C3</f>
        <v>#REF!</v>
      </c>
    </row>
    <row r="92" spans="1:3" s="222" customFormat="1" ht="12" customHeight="1" thickBot="1">
      <c r="A92" s="27"/>
      <c r="B92" s="28" t="s">
        <v>390</v>
      </c>
      <c r="C92" s="29" t="s">
        <v>391</v>
      </c>
    </row>
    <row r="93" spans="1:3" ht="12" customHeight="1" thickBot="1">
      <c r="A93" s="20" t="s">
        <v>7</v>
      </c>
      <c r="B93" s="26" t="s">
        <v>340</v>
      </c>
      <c r="C93" s="119">
        <f>C94+C95+C96+C97+C98+C111</f>
        <v>532298208</v>
      </c>
    </row>
    <row r="94" spans="1:3" ht="12" customHeight="1">
      <c r="A94" s="15" t="s">
        <v>64</v>
      </c>
      <c r="B94" s="8" t="s">
        <v>37</v>
      </c>
      <c r="C94" s="121">
        <v>331071639</v>
      </c>
    </row>
    <row r="95" spans="1:3" ht="12" customHeight="1">
      <c r="A95" s="12" t="s">
        <v>65</v>
      </c>
      <c r="B95" s="6" t="s">
        <v>108</v>
      </c>
      <c r="C95" s="122">
        <v>58303590</v>
      </c>
    </row>
    <row r="96" spans="1:3" ht="12" customHeight="1">
      <c r="A96" s="12" t="s">
        <v>66</v>
      </c>
      <c r="B96" s="6" t="s">
        <v>83</v>
      </c>
      <c r="C96" s="124">
        <v>115912304</v>
      </c>
    </row>
    <row r="97" spans="1:3" ht="12" customHeight="1">
      <c r="A97" s="12" t="s">
        <v>67</v>
      </c>
      <c r="B97" s="9" t="s">
        <v>109</v>
      </c>
      <c r="C97" s="124">
        <v>19577874</v>
      </c>
    </row>
    <row r="98" spans="1:3" ht="12" customHeight="1">
      <c r="A98" s="12" t="s">
        <v>75</v>
      </c>
      <c r="B98" s="17" t="s">
        <v>110</v>
      </c>
      <c r="C98" s="124">
        <v>7432801</v>
      </c>
    </row>
    <row r="99" spans="1:3" ht="12" customHeight="1">
      <c r="A99" s="12" t="s">
        <v>68</v>
      </c>
      <c r="B99" s="6" t="s">
        <v>345</v>
      </c>
      <c r="C99" s="124"/>
    </row>
    <row r="100" spans="1:3" ht="12" customHeight="1">
      <c r="A100" s="12" t="s">
        <v>69</v>
      </c>
      <c r="B100" s="65" t="s">
        <v>344</v>
      </c>
      <c r="C100" s="124"/>
    </row>
    <row r="101" spans="1:3" ht="12" customHeight="1">
      <c r="A101" s="12" t="s">
        <v>76</v>
      </c>
      <c r="B101" s="65" t="s">
        <v>343</v>
      </c>
      <c r="C101" s="124"/>
    </row>
    <row r="102" spans="1:3" ht="12" customHeight="1">
      <c r="A102" s="12" t="s">
        <v>77</v>
      </c>
      <c r="B102" s="63" t="s">
        <v>254</v>
      </c>
      <c r="C102" s="124"/>
    </row>
    <row r="103" spans="1:3" ht="12" customHeight="1">
      <c r="A103" s="12" t="s">
        <v>78</v>
      </c>
      <c r="B103" s="64" t="s">
        <v>255</v>
      </c>
      <c r="C103" s="124"/>
    </row>
    <row r="104" spans="1:3" ht="12" customHeight="1">
      <c r="A104" s="12" t="s">
        <v>79</v>
      </c>
      <c r="B104" s="64" t="s">
        <v>256</v>
      </c>
      <c r="C104" s="124"/>
    </row>
    <row r="105" spans="1:3" ht="12" customHeight="1">
      <c r="A105" s="12" t="s">
        <v>81</v>
      </c>
      <c r="B105" s="63" t="s">
        <v>257</v>
      </c>
      <c r="C105" s="124">
        <v>5572801</v>
      </c>
    </row>
    <row r="106" spans="1:3" ht="12" customHeight="1">
      <c r="A106" s="12" t="s">
        <v>111</v>
      </c>
      <c r="B106" s="63" t="s">
        <v>258</v>
      </c>
      <c r="C106" s="124"/>
    </row>
    <row r="107" spans="1:3" ht="12" customHeight="1">
      <c r="A107" s="12" t="s">
        <v>252</v>
      </c>
      <c r="B107" s="64" t="s">
        <v>259</v>
      </c>
      <c r="C107" s="124"/>
    </row>
    <row r="108" spans="1:3" ht="12" customHeight="1">
      <c r="A108" s="11" t="s">
        <v>253</v>
      </c>
      <c r="B108" s="65" t="s">
        <v>260</v>
      </c>
      <c r="C108" s="124"/>
    </row>
    <row r="109" spans="1:3" ht="12" customHeight="1">
      <c r="A109" s="12" t="s">
        <v>341</v>
      </c>
      <c r="B109" s="65" t="s">
        <v>261</v>
      </c>
      <c r="C109" s="124"/>
    </row>
    <row r="110" spans="1:3" ht="12" customHeight="1">
      <c r="A110" s="14" t="s">
        <v>342</v>
      </c>
      <c r="B110" s="65" t="s">
        <v>262</v>
      </c>
      <c r="C110" s="124">
        <v>1860000</v>
      </c>
    </row>
    <row r="111" spans="1:3" ht="12" customHeight="1">
      <c r="A111" s="12" t="s">
        <v>346</v>
      </c>
      <c r="B111" s="9" t="s">
        <v>38</v>
      </c>
      <c r="C111" s="122"/>
    </row>
    <row r="112" spans="1:3" ht="12" customHeight="1">
      <c r="A112" s="12" t="s">
        <v>347</v>
      </c>
      <c r="B112" s="6" t="s">
        <v>349</v>
      </c>
      <c r="C112" s="122"/>
    </row>
    <row r="113" spans="1:3" ht="12" customHeight="1" thickBot="1">
      <c r="A113" s="16" t="s">
        <v>348</v>
      </c>
      <c r="B113" s="278" t="s">
        <v>350</v>
      </c>
      <c r="C113" s="128"/>
    </row>
    <row r="114" spans="1:3" ht="12" customHeight="1" thickBot="1">
      <c r="A114" s="275" t="s">
        <v>8</v>
      </c>
      <c r="B114" s="276" t="s">
        <v>263</v>
      </c>
      <c r="C114" s="277">
        <f>+C115+C117+C119</f>
        <v>29200000</v>
      </c>
    </row>
    <row r="115" spans="1:3" ht="12" customHeight="1">
      <c r="A115" s="13" t="s">
        <v>70</v>
      </c>
      <c r="B115" s="6" t="s">
        <v>131</v>
      </c>
      <c r="C115" s="123">
        <v>29200000</v>
      </c>
    </row>
    <row r="116" spans="1:3" ht="12" customHeight="1">
      <c r="A116" s="13" t="s">
        <v>71</v>
      </c>
      <c r="B116" s="10" t="s">
        <v>267</v>
      </c>
      <c r="C116" s="123"/>
    </row>
    <row r="117" spans="1:3" ht="12" customHeight="1">
      <c r="A117" s="13" t="s">
        <v>72</v>
      </c>
      <c r="B117" s="10" t="s">
        <v>112</v>
      </c>
      <c r="C117" s="122"/>
    </row>
    <row r="118" spans="1:3" ht="12" customHeight="1">
      <c r="A118" s="13" t="s">
        <v>73</v>
      </c>
      <c r="B118" s="10" t="s">
        <v>268</v>
      </c>
      <c r="C118" s="113"/>
    </row>
    <row r="119" spans="1:3" ht="12" customHeight="1">
      <c r="A119" s="13" t="s">
        <v>74</v>
      </c>
      <c r="B119" s="117" t="s">
        <v>133</v>
      </c>
      <c r="C119" s="113"/>
    </row>
    <row r="120" spans="1:3" ht="12" customHeight="1">
      <c r="A120" s="13" t="s">
        <v>80</v>
      </c>
      <c r="B120" s="116" t="s">
        <v>331</v>
      </c>
      <c r="C120" s="113"/>
    </row>
    <row r="121" spans="1:3" ht="12" customHeight="1">
      <c r="A121" s="13" t="s">
        <v>82</v>
      </c>
      <c r="B121" s="220" t="s">
        <v>273</v>
      </c>
      <c r="C121" s="113"/>
    </row>
    <row r="122" spans="1:3">
      <c r="A122" s="13" t="s">
        <v>113</v>
      </c>
      <c r="B122" s="64" t="s">
        <v>256</v>
      </c>
      <c r="C122" s="113"/>
    </row>
    <row r="123" spans="1:3" ht="12" customHeight="1">
      <c r="A123" s="13" t="s">
        <v>114</v>
      </c>
      <c r="B123" s="64" t="s">
        <v>272</v>
      </c>
      <c r="C123" s="113"/>
    </row>
    <row r="124" spans="1:3" ht="12" customHeight="1">
      <c r="A124" s="13" t="s">
        <v>115</v>
      </c>
      <c r="B124" s="64" t="s">
        <v>271</v>
      </c>
      <c r="C124" s="113"/>
    </row>
    <row r="125" spans="1:3" ht="12" customHeight="1">
      <c r="A125" s="13" t="s">
        <v>264</v>
      </c>
      <c r="B125" s="64" t="s">
        <v>259</v>
      </c>
      <c r="C125" s="113"/>
    </row>
    <row r="126" spans="1:3" ht="12" customHeight="1">
      <c r="A126" s="13" t="s">
        <v>265</v>
      </c>
      <c r="B126" s="64" t="s">
        <v>270</v>
      </c>
      <c r="C126" s="113"/>
    </row>
    <row r="127" spans="1:3" ht="16.5" thickBot="1">
      <c r="A127" s="11" t="s">
        <v>266</v>
      </c>
      <c r="B127" s="64" t="s">
        <v>269</v>
      </c>
      <c r="C127" s="114"/>
    </row>
    <row r="128" spans="1:3" ht="12" customHeight="1" thickBot="1">
      <c r="A128" s="18" t="s">
        <v>9</v>
      </c>
      <c r="B128" s="59" t="s">
        <v>351</v>
      </c>
      <c r="C128" s="120">
        <f>+C93+C114</f>
        <v>561498208</v>
      </c>
    </row>
    <row r="129" spans="1:3" ht="12" customHeight="1" thickBot="1">
      <c r="A129" s="18" t="s">
        <v>10</v>
      </c>
      <c r="B129" s="59" t="s">
        <v>352</v>
      </c>
      <c r="C129" s="120">
        <f>+C130+C131+C132</f>
        <v>20000000</v>
      </c>
    </row>
    <row r="130" spans="1:3" ht="12" customHeight="1">
      <c r="A130" s="13" t="s">
        <v>168</v>
      </c>
      <c r="B130" s="10" t="s">
        <v>359</v>
      </c>
      <c r="C130" s="113"/>
    </row>
    <row r="131" spans="1:3" ht="12" customHeight="1">
      <c r="A131" s="13" t="s">
        <v>169</v>
      </c>
      <c r="B131" s="10" t="s">
        <v>360</v>
      </c>
      <c r="C131" s="113">
        <v>20000000</v>
      </c>
    </row>
    <row r="132" spans="1:3" ht="12" customHeight="1" thickBot="1">
      <c r="A132" s="11" t="s">
        <v>170</v>
      </c>
      <c r="B132" s="10" t="s">
        <v>361</v>
      </c>
      <c r="C132" s="113"/>
    </row>
    <row r="133" spans="1:3" ht="12" customHeight="1" thickBot="1">
      <c r="A133" s="18" t="s">
        <v>11</v>
      </c>
      <c r="B133" s="59" t="s">
        <v>353</v>
      </c>
      <c r="C133" s="120">
        <f>SUM(C134:C139)</f>
        <v>0</v>
      </c>
    </row>
    <row r="134" spans="1:3" ht="12" customHeight="1">
      <c r="A134" s="13" t="s">
        <v>57</v>
      </c>
      <c r="B134" s="7" t="s">
        <v>362</v>
      </c>
      <c r="C134" s="113"/>
    </row>
    <row r="135" spans="1:3" ht="12" customHeight="1">
      <c r="A135" s="13" t="s">
        <v>58</v>
      </c>
      <c r="B135" s="7" t="s">
        <v>354</v>
      </c>
      <c r="C135" s="113"/>
    </row>
    <row r="136" spans="1:3" ht="12" customHeight="1">
      <c r="A136" s="13" t="s">
        <v>59</v>
      </c>
      <c r="B136" s="7" t="s">
        <v>355</v>
      </c>
      <c r="C136" s="113"/>
    </row>
    <row r="137" spans="1:3" ht="12" customHeight="1">
      <c r="A137" s="13" t="s">
        <v>100</v>
      </c>
      <c r="B137" s="7" t="s">
        <v>356</v>
      </c>
      <c r="C137" s="113"/>
    </row>
    <row r="138" spans="1:3" ht="12" customHeight="1">
      <c r="A138" s="13" t="s">
        <v>101</v>
      </c>
      <c r="B138" s="7" t="s">
        <v>357</v>
      </c>
      <c r="C138" s="113"/>
    </row>
    <row r="139" spans="1:3" ht="12" customHeight="1" thickBot="1">
      <c r="A139" s="11" t="s">
        <v>102</v>
      </c>
      <c r="B139" s="7" t="s">
        <v>358</v>
      </c>
      <c r="C139" s="113"/>
    </row>
    <row r="140" spans="1:3" ht="12" customHeight="1" thickBot="1">
      <c r="A140" s="18" t="s">
        <v>12</v>
      </c>
      <c r="B140" s="59" t="s">
        <v>366</v>
      </c>
      <c r="C140" s="126">
        <f>+C141+C142+C143+C144</f>
        <v>6919680</v>
      </c>
    </row>
    <row r="141" spans="1:3" ht="12" customHeight="1">
      <c r="A141" s="13" t="s">
        <v>60</v>
      </c>
      <c r="B141" s="7" t="s">
        <v>274</v>
      </c>
      <c r="C141" s="113"/>
    </row>
    <row r="142" spans="1:3" ht="12" customHeight="1">
      <c r="A142" s="13" t="s">
        <v>61</v>
      </c>
      <c r="B142" s="7" t="s">
        <v>275</v>
      </c>
      <c r="C142" s="113">
        <v>6919680</v>
      </c>
    </row>
    <row r="143" spans="1:3" ht="12" customHeight="1">
      <c r="A143" s="13" t="s">
        <v>188</v>
      </c>
      <c r="B143" s="7" t="s">
        <v>367</v>
      </c>
      <c r="C143" s="113"/>
    </row>
    <row r="144" spans="1:3" ht="12" customHeight="1" thickBot="1">
      <c r="A144" s="11" t="s">
        <v>189</v>
      </c>
      <c r="B144" s="5" t="s">
        <v>294</v>
      </c>
      <c r="C144" s="113"/>
    </row>
    <row r="145" spans="1:9" ht="12" customHeight="1" thickBot="1">
      <c r="A145" s="18" t="s">
        <v>13</v>
      </c>
      <c r="B145" s="59" t="s">
        <v>368</v>
      </c>
      <c r="C145" s="129">
        <f>SUM(C146:C150)</f>
        <v>0</v>
      </c>
    </row>
    <row r="146" spans="1:9" ht="12" customHeight="1">
      <c r="A146" s="13" t="s">
        <v>62</v>
      </c>
      <c r="B146" s="7" t="s">
        <v>363</v>
      </c>
      <c r="C146" s="113"/>
    </row>
    <row r="147" spans="1:9" ht="12" customHeight="1">
      <c r="A147" s="13" t="s">
        <v>63</v>
      </c>
      <c r="B147" s="7" t="s">
        <v>370</v>
      </c>
      <c r="C147" s="113"/>
    </row>
    <row r="148" spans="1:9" ht="12" customHeight="1">
      <c r="A148" s="13" t="s">
        <v>200</v>
      </c>
      <c r="B148" s="7" t="s">
        <v>365</v>
      </c>
      <c r="C148" s="113"/>
    </row>
    <row r="149" spans="1:9" ht="12" customHeight="1">
      <c r="A149" s="13" t="s">
        <v>201</v>
      </c>
      <c r="B149" s="7" t="s">
        <v>371</v>
      </c>
      <c r="C149" s="113"/>
    </row>
    <row r="150" spans="1:9" ht="12" customHeight="1" thickBot="1">
      <c r="A150" s="13" t="s">
        <v>369</v>
      </c>
      <c r="B150" s="7" t="s">
        <v>372</v>
      </c>
      <c r="C150" s="113"/>
    </row>
    <row r="151" spans="1:9" ht="12" customHeight="1" thickBot="1">
      <c r="A151" s="18" t="s">
        <v>14</v>
      </c>
      <c r="B151" s="59" t="s">
        <v>373</v>
      </c>
      <c r="C151" s="279"/>
    </row>
    <row r="152" spans="1:9" ht="12" customHeight="1" thickBot="1">
      <c r="A152" s="18" t="s">
        <v>15</v>
      </c>
      <c r="B152" s="59" t="s">
        <v>374</v>
      </c>
      <c r="C152" s="279"/>
    </row>
    <row r="153" spans="1:9" ht="15" customHeight="1" thickBot="1">
      <c r="A153" s="18" t="s">
        <v>16</v>
      </c>
      <c r="B153" s="59" t="s">
        <v>376</v>
      </c>
      <c r="C153" s="234">
        <f>+C129+C133+C140+C145+C151+C152</f>
        <v>26919680</v>
      </c>
      <c r="F153" s="235"/>
      <c r="G153" s="236"/>
      <c r="H153" s="236"/>
      <c r="I153" s="236"/>
    </row>
    <row r="154" spans="1:9" s="223" customFormat="1" ht="12.95" customHeight="1" thickBot="1">
      <c r="A154" s="118" t="s">
        <v>17</v>
      </c>
      <c r="B154" s="198" t="s">
        <v>375</v>
      </c>
      <c r="C154" s="234">
        <f>+C128+C153</f>
        <v>588417888</v>
      </c>
    </row>
    <row r="155" spans="1:9" ht="7.5" customHeight="1"/>
    <row r="156" spans="1:9">
      <c r="A156" s="295" t="s">
        <v>276</v>
      </c>
      <c r="B156" s="295"/>
      <c r="C156" s="295"/>
    </row>
    <row r="157" spans="1:9" ht="15" customHeight="1" thickBot="1">
      <c r="A157" s="293" t="s">
        <v>89</v>
      </c>
      <c r="B157" s="293"/>
      <c r="C157" s="130" t="str">
        <f>C90</f>
        <v>Forintban!</v>
      </c>
    </row>
    <row r="158" spans="1:9" ht="13.5" customHeight="1" thickBot="1">
      <c r="A158" s="18">
        <v>1</v>
      </c>
      <c r="B158" s="25" t="s">
        <v>377</v>
      </c>
      <c r="C158" s="120">
        <f>+C62-C128</f>
        <v>-13113748</v>
      </c>
      <c r="D158" s="237"/>
    </row>
    <row r="159" spans="1:9" ht="27.75" customHeight="1" thickBot="1">
      <c r="A159" s="18" t="s">
        <v>8</v>
      </c>
      <c r="B159" s="25" t="s">
        <v>383</v>
      </c>
      <c r="C159" s="120">
        <f>+C86-C153</f>
        <v>13113748</v>
      </c>
    </row>
  </sheetData>
  <customSheetViews>
    <customSheetView guid="{D093A5FA-7046-4D11-AEFB-8494A20B21C2}" scale="130" showPageBreaks="1" printArea="1" topLeftCell="A88">
      <selection activeCell="E7" sqref="E7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Mezőzombor Község Önkormányzat
2017. ÉVI KÖLTSÉGVETÉSÉNEK ÖSSZEVONT MÉRLEGE&amp;10
&amp;R&amp;"Times New Roman CE,Félkövér dőlt"&amp;11 1.1. melléklet a 1/2017. (II.23) önkormányzati rendelethez</oddHeader>
      </headerFooter>
    </customSheetView>
  </customSheetViews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Mezőzombor Község Önkormányzat
2017. ÉVI KÖLTSÉGVETÉSÉNEK ÖSSZEVONT MÉRLEGE&amp;10
&amp;R&amp;"Times New Roman CE,Félkövér dőlt"&amp;11 1.1. melléklet a 7/2017. (VI.22)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7"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207" customWidth="1"/>
    <col min="2" max="2" width="72" style="208" customWidth="1"/>
    <col min="3" max="3" width="25" style="209" customWidth="1"/>
    <col min="4" max="16384" width="9.33203125" style="2"/>
  </cols>
  <sheetData>
    <row r="1" spans="1:3" s="1" customFormat="1" ht="16.5" customHeight="1" thickBot="1">
      <c r="A1" s="87"/>
      <c r="B1" s="89"/>
      <c r="C1" s="289" t="s">
        <v>459</v>
      </c>
    </row>
    <row r="2" spans="1:3" s="51" customFormat="1" ht="21" customHeight="1">
      <c r="A2" s="214" t="s">
        <v>46</v>
      </c>
      <c r="B2" s="181" t="s">
        <v>127</v>
      </c>
      <c r="C2" s="183" t="s">
        <v>39</v>
      </c>
    </row>
    <row r="3" spans="1:3" s="51" customFormat="1" ht="16.5" thickBot="1">
      <c r="A3" s="90" t="s">
        <v>123</v>
      </c>
      <c r="B3" s="182" t="s">
        <v>332</v>
      </c>
      <c r="C3" s="282" t="s">
        <v>44</v>
      </c>
    </row>
    <row r="4" spans="1:3" s="52" customFormat="1" ht="15.95" customHeight="1" thickBot="1">
      <c r="A4" s="91"/>
      <c r="B4" s="91"/>
      <c r="C4" s="92" t="str">
        <f>'5.1. sz. mell'!C4</f>
        <v>Forintban</v>
      </c>
    </row>
    <row r="5" spans="1:3" ht="13.5" thickBot="1">
      <c r="A5" s="215" t="s">
        <v>125</v>
      </c>
      <c r="B5" s="93" t="s">
        <v>438</v>
      </c>
      <c r="C5" s="184" t="s">
        <v>40</v>
      </c>
    </row>
    <row r="6" spans="1:3" s="46" customFormat="1" ht="12.95" customHeight="1" thickBot="1">
      <c r="A6" s="83"/>
      <c r="B6" s="84" t="s">
        <v>390</v>
      </c>
      <c r="C6" s="85" t="s">
        <v>391</v>
      </c>
    </row>
    <row r="7" spans="1:3" s="46" customFormat="1" ht="15.95" customHeight="1" thickBot="1">
      <c r="A7" s="95"/>
      <c r="B7" s="96" t="s">
        <v>41</v>
      </c>
      <c r="C7" s="185"/>
    </row>
    <row r="8" spans="1:3" s="46" customFormat="1" ht="12" customHeight="1" thickBot="1">
      <c r="A8" s="27" t="s">
        <v>7</v>
      </c>
      <c r="B8" s="19" t="s">
        <v>153</v>
      </c>
      <c r="C8" s="120">
        <f>+C9+C10+C11+C12+C13+C14</f>
        <v>161608967</v>
      </c>
    </row>
    <row r="9" spans="1:3" s="53" customFormat="1" ht="12" customHeight="1">
      <c r="A9" s="243" t="s">
        <v>64</v>
      </c>
      <c r="B9" s="224" t="s">
        <v>154</v>
      </c>
      <c r="C9" s="123">
        <v>32197400</v>
      </c>
    </row>
    <row r="10" spans="1:3" s="54" customFormat="1" ht="12" customHeight="1">
      <c r="A10" s="244" t="s">
        <v>65</v>
      </c>
      <c r="B10" s="225" t="s">
        <v>155</v>
      </c>
      <c r="C10" s="122">
        <v>53621600</v>
      </c>
    </row>
    <row r="11" spans="1:3" s="54" customFormat="1" ht="12" customHeight="1">
      <c r="A11" s="244" t="s">
        <v>66</v>
      </c>
      <c r="B11" s="225" t="s">
        <v>425</v>
      </c>
      <c r="C11" s="122">
        <v>70207992</v>
      </c>
    </row>
    <row r="12" spans="1:3" s="54" customFormat="1" ht="12" customHeight="1">
      <c r="A12" s="244" t="s">
        <v>67</v>
      </c>
      <c r="B12" s="225" t="s">
        <v>156</v>
      </c>
      <c r="C12" s="122"/>
    </row>
    <row r="13" spans="1:3" s="54" customFormat="1" ht="12" customHeight="1">
      <c r="A13" s="244" t="s">
        <v>84</v>
      </c>
      <c r="B13" s="225" t="s">
        <v>398</v>
      </c>
      <c r="C13" s="122">
        <v>5581975</v>
      </c>
    </row>
    <row r="14" spans="1:3" s="53" customFormat="1" ht="12" customHeight="1" thickBot="1">
      <c r="A14" s="245" t="s">
        <v>68</v>
      </c>
      <c r="B14" s="226" t="s">
        <v>336</v>
      </c>
      <c r="C14" s="122"/>
    </row>
    <row r="15" spans="1:3" s="53" customFormat="1" ht="12" customHeight="1" thickBot="1">
      <c r="A15" s="27" t="s">
        <v>8</v>
      </c>
      <c r="B15" s="115" t="s">
        <v>157</v>
      </c>
      <c r="C15" s="120">
        <f>+C16+C17+C18+C19+C20</f>
        <v>231120838</v>
      </c>
    </row>
    <row r="16" spans="1:3" s="53" customFormat="1" ht="12" customHeight="1">
      <c r="A16" s="243" t="s">
        <v>70</v>
      </c>
      <c r="B16" s="224" t="s">
        <v>158</v>
      </c>
      <c r="C16" s="123"/>
    </row>
    <row r="17" spans="1:3" s="53" customFormat="1" ht="12" customHeight="1">
      <c r="A17" s="244" t="s">
        <v>71</v>
      </c>
      <c r="B17" s="225" t="s">
        <v>159</v>
      </c>
      <c r="C17" s="122"/>
    </row>
    <row r="18" spans="1:3" s="53" customFormat="1" ht="12" customHeight="1">
      <c r="A18" s="244" t="s">
        <v>72</v>
      </c>
      <c r="B18" s="225" t="s">
        <v>325</v>
      </c>
      <c r="C18" s="122"/>
    </row>
    <row r="19" spans="1:3" s="53" customFormat="1" ht="12" customHeight="1">
      <c r="A19" s="244" t="s">
        <v>73</v>
      </c>
      <c r="B19" s="225" t="s">
        <v>326</v>
      </c>
      <c r="C19" s="122"/>
    </row>
    <row r="20" spans="1:3" s="53" customFormat="1" ht="12" customHeight="1">
      <c r="A20" s="244" t="s">
        <v>74</v>
      </c>
      <c r="B20" s="225" t="s">
        <v>160</v>
      </c>
      <c r="C20" s="122">
        <v>231120838</v>
      </c>
    </row>
    <row r="21" spans="1:3" s="54" customFormat="1" ht="12" customHeight="1" thickBot="1">
      <c r="A21" s="245" t="s">
        <v>80</v>
      </c>
      <c r="B21" s="226" t="s">
        <v>161</v>
      </c>
      <c r="C21" s="124"/>
    </row>
    <row r="22" spans="1:3" s="54" customFormat="1" ht="12" customHeight="1" thickBot="1">
      <c r="A22" s="27" t="s">
        <v>9</v>
      </c>
      <c r="B22" s="19" t="s">
        <v>162</v>
      </c>
      <c r="C22" s="120">
        <f>+C23+C24+C25+C26+C27</f>
        <v>0</v>
      </c>
    </row>
    <row r="23" spans="1:3" s="54" customFormat="1" ht="12" customHeight="1">
      <c r="A23" s="243" t="s">
        <v>53</v>
      </c>
      <c r="B23" s="224" t="s">
        <v>163</v>
      </c>
      <c r="C23" s="123"/>
    </row>
    <row r="24" spans="1:3" s="53" customFormat="1" ht="12" customHeight="1">
      <c r="A24" s="244" t="s">
        <v>54</v>
      </c>
      <c r="B24" s="225" t="s">
        <v>164</v>
      </c>
      <c r="C24" s="122"/>
    </row>
    <row r="25" spans="1:3" s="54" customFormat="1" ht="12" customHeight="1">
      <c r="A25" s="244" t="s">
        <v>55</v>
      </c>
      <c r="B25" s="225" t="s">
        <v>327</v>
      </c>
      <c r="C25" s="122"/>
    </row>
    <row r="26" spans="1:3" s="54" customFormat="1" ht="12" customHeight="1">
      <c r="A26" s="244" t="s">
        <v>56</v>
      </c>
      <c r="B26" s="225" t="s">
        <v>328</v>
      </c>
      <c r="C26" s="122"/>
    </row>
    <row r="27" spans="1:3" s="54" customFormat="1" ht="12" customHeight="1">
      <c r="A27" s="244" t="s">
        <v>96</v>
      </c>
      <c r="B27" s="225" t="s">
        <v>165</v>
      </c>
      <c r="C27" s="122"/>
    </row>
    <row r="28" spans="1:3" s="54" customFormat="1" ht="12" customHeight="1" thickBot="1">
      <c r="A28" s="245" t="s">
        <v>97</v>
      </c>
      <c r="B28" s="226" t="s">
        <v>166</v>
      </c>
      <c r="C28" s="124"/>
    </row>
    <row r="29" spans="1:3" s="54" customFormat="1" ht="12" customHeight="1" thickBot="1">
      <c r="A29" s="27" t="s">
        <v>98</v>
      </c>
      <c r="B29" s="19" t="s">
        <v>435</v>
      </c>
      <c r="C29" s="126">
        <f>SUM(C30:C36)</f>
        <v>38385996</v>
      </c>
    </row>
    <row r="30" spans="1:3" s="54" customFormat="1" ht="12" customHeight="1">
      <c r="A30" s="243" t="s">
        <v>168</v>
      </c>
      <c r="B30" s="224" t="s">
        <v>430</v>
      </c>
      <c r="C30" s="123">
        <v>4773418</v>
      </c>
    </row>
    <row r="31" spans="1:3" s="54" customFormat="1" ht="12" customHeight="1">
      <c r="A31" s="244" t="s">
        <v>169</v>
      </c>
      <c r="B31" s="225" t="s">
        <v>431</v>
      </c>
      <c r="C31" s="122">
        <v>290400</v>
      </c>
    </row>
    <row r="32" spans="1:3" s="54" customFormat="1" ht="12" customHeight="1">
      <c r="A32" s="244" t="s">
        <v>170</v>
      </c>
      <c r="B32" s="225" t="s">
        <v>432</v>
      </c>
      <c r="C32" s="122">
        <v>24858497</v>
      </c>
    </row>
    <row r="33" spans="1:3" s="54" customFormat="1" ht="12" customHeight="1">
      <c r="A33" s="244" t="s">
        <v>171</v>
      </c>
      <c r="B33" s="225" t="s">
        <v>433</v>
      </c>
      <c r="C33" s="122">
        <v>788250</v>
      </c>
    </row>
    <row r="34" spans="1:3" s="54" customFormat="1" ht="12" customHeight="1">
      <c r="A34" s="244" t="s">
        <v>427</v>
      </c>
      <c r="B34" s="225" t="s">
        <v>172</v>
      </c>
      <c r="C34" s="122">
        <v>3103706</v>
      </c>
    </row>
    <row r="35" spans="1:3" s="54" customFormat="1" ht="12" customHeight="1">
      <c r="A35" s="244" t="s">
        <v>428</v>
      </c>
      <c r="B35" s="225" t="s">
        <v>173</v>
      </c>
      <c r="C35" s="122">
        <v>4173516</v>
      </c>
    </row>
    <row r="36" spans="1:3" s="54" customFormat="1" ht="12" customHeight="1" thickBot="1">
      <c r="A36" s="245" t="s">
        <v>429</v>
      </c>
      <c r="B36" s="284" t="s">
        <v>174</v>
      </c>
      <c r="C36" s="124">
        <v>398209</v>
      </c>
    </row>
    <row r="37" spans="1:3" s="54" customFormat="1" ht="12" customHeight="1" thickBot="1">
      <c r="A37" s="27" t="s">
        <v>11</v>
      </c>
      <c r="B37" s="19" t="s">
        <v>337</v>
      </c>
      <c r="C37" s="120">
        <f>SUM(C38:C48)</f>
        <v>7608815</v>
      </c>
    </row>
    <row r="38" spans="1:3" s="54" customFormat="1" ht="12" customHeight="1">
      <c r="A38" s="243" t="s">
        <v>57</v>
      </c>
      <c r="B38" s="224" t="s">
        <v>177</v>
      </c>
      <c r="C38" s="123"/>
    </row>
    <row r="39" spans="1:3" s="54" customFormat="1" ht="12" customHeight="1">
      <c r="A39" s="244" t="s">
        <v>58</v>
      </c>
      <c r="B39" s="225" t="s">
        <v>178</v>
      </c>
      <c r="C39" s="122">
        <v>637032</v>
      </c>
    </row>
    <row r="40" spans="1:3" s="54" customFormat="1" ht="12" customHeight="1">
      <c r="A40" s="244" t="s">
        <v>59</v>
      </c>
      <c r="B40" s="225" t="s">
        <v>179</v>
      </c>
      <c r="C40" s="122"/>
    </row>
    <row r="41" spans="1:3" s="54" customFormat="1" ht="12" customHeight="1">
      <c r="A41" s="244" t="s">
        <v>100</v>
      </c>
      <c r="B41" s="225" t="s">
        <v>180</v>
      </c>
      <c r="C41" s="122"/>
    </row>
    <row r="42" spans="1:3" s="54" customFormat="1" ht="12" customHeight="1">
      <c r="A42" s="244" t="s">
        <v>101</v>
      </c>
      <c r="B42" s="225" t="s">
        <v>181</v>
      </c>
      <c r="C42" s="122">
        <v>4795000</v>
      </c>
    </row>
    <row r="43" spans="1:3" s="54" customFormat="1" ht="12" customHeight="1">
      <c r="A43" s="244" t="s">
        <v>102</v>
      </c>
      <c r="B43" s="225" t="s">
        <v>182</v>
      </c>
      <c r="C43" s="122">
        <v>2176783</v>
      </c>
    </row>
    <row r="44" spans="1:3" s="54" customFormat="1" ht="12" customHeight="1">
      <c r="A44" s="244" t="s">
        <v>103</v>
      </c>
      <c r="B44" s="225" t="s">
        <v>183</v>
      </c>
      <c r="C44" s="122"/>
    </row>
    <row r="45" spans="1:3" s="54" customFormat="1" ht="12" customHeight="1">
      <c r="A45" s="244" t="s">
        <v>104</v>
      </c>
      <c r="B45" s="225" t="s">
        <v>434</v>
      </c>
      <c r="C45" s="122"/>
    </row>
    <row r="46" spans="1:3" s="54" customFormat="1" ht="12" customHeight="1">
      <c r="A46" s="244" t="s">
        <v>175</v>
      </c>
      <c r="B46" s="225" t="s">
        <v>185</v>
      </c>
      <c r="C46" s="125"/>
    </row>
    <row r="47" spans="1:3" s="54" customFormat="1" ht="12" customHeight="1">
      <c r="A47" s="245" t="s">
        <v>176</v>
      </c>
      <c r="B47" s="226" t="s">
        <v>339</v>
      </c>
      <c r="C47" s="213"/>
    </row>
    <row r="48" spans="1:3" s="54" customFormat="1" ht="12" customHeight="1" thickBot="1">
      <c r="A48" s="245" t="s">
        <v>338</v>
      </c>
      <c r="B48" s="226" t="s">
        <v>186</v>
      </c>
      <c r="C48" s="213"/>
    </row>
    <row r="49" spans="1:3" s="54" customFormat="1" ht="12" customHeight="1" thickBot="1">
      <c r="A49" s="27" t="s">
        <v>12</v>
      </c>
      <c r="B49" s="19" t="s">
        <v>187</v>
      </c>
      <c r="C49" s="120">
        <f>SUM(C50:C54)</f>
        <v>0</v>
      </c>
    </row>
    <row r="50" spans="1:3" s="54" customFormat="1" ht="12" customHeight="1">
      <c r="A50" s="243" t="s">
        <v>60</v>
      </c>
      <c r="B50" s="224" t="s">
        <v>191</v>
      </c>
      <c r="C50" s="266"/>
    </row>
    <row r="51" spans="1:3" s="54" customFormat="1" ht="12" customHeight="1">
      <c r="A51" s="244" t="s">
        <v>61</v>
      </c>
      <c r="B51" s="225" t="s">
        <v>192</v>
      </c>
      <c r="C51" s="125"/>
    </row>
    <row r="52" spans="1:3" s="54" customFormat="1" ht="12" customHeight="1">
      <c r="A52" s="244" t="s">
        <v>188</v>
      </c>
      <c r="B52" s="225" t="s">
        <v>193</v>
      </c>
      <c r="C52" s="125"/>
    </row>
    <row r="53" spans="1:3" s="54" customFormat="1" ht="12" customHeight="1">
      <c r="A53" s="244" t="s">
        <v>189</v>
      </c>
      <c r="B53" s="225" t="s">
        <v>194</v>
      </c>
      <c r="C53" s="125"/>
    </row>
    <row r="54" spans="1:3" s="54" customFormat="1" ht="12" customHeight="1" thickBot="1">
      <c r="A54" s="245" t="s">
        <v>190</v>
      </c>
      <c r="B54" s="226" t="s">
        <v>195</v>
      </c>
      <c r="C54" s="213"/>
    </row>
    <row r="55" spans="1:3" s="54" customFormat="1" ht="12" customHeight="1" thickBot="1">
      <c r="A55" s="27" t="s">
        <v>105</v>
      </c>
      <c r="B55" s="19" t="s">
        <v>196</v>
      </c>
      <c r="C55" s="120">
        <f>SUM(C56:C58)</f>
        <v>0</v>
      </c>
    </row>
    <row r="56" spans="1:3" s="54" customFormat="1" ht="12" customHeight="1">
      <c r="A56" s="243" t="s">
        <v>62</v>
      </c>
      <c r="B56" s="224" t="s">
        <v>197</v>
      </c>
      <c r="C56" s="123"/>
    </row>
    <row r="57" spans="1:3" s="54" customFormat="1" ht="12" customHeight="1">
      <c r="A57" s="244" t="s">
        <v>63</v>
      </c>
      <c r="B57" s="225" t="s">
        <v>329</v>
      </c>
      <c r="C57" s="122"/>
    </row>
    <row r="58" spans="1:3" s="54" customFormat="1" ht="12" customHeight="1">
      <c r="A58" s="244" t="s">
        <v>200</v>
      </c>
      <c r="B58" s="225" t="s">
        <v>198</v>
      </c>
      <c r="C58" s="122"/>
    </row>
    <row r="59" spans="1:3" s="54" customFormat="1" ht="12" customHeight="1" thickBot="1">
      <c r="A59" s="245" t="s">
        <v>201</v>
      </c>
      <c r="B59" s="226" t="s">
        <v>199</v>
      </c>
      <c r="C59" s="124"/>
    </row>
    <row r="60" spans="1:3" s="54" customFormat="1" ht="12" customHeight="1" thickBot="1">
      <c r="A60" s="27" t="s">
        <v>14</v>
      </c>
      <c r="B60" s="115" t="s">
        <v>202</v>
      </c>
      <c r="C60" s="120">
        <f>SUM(C61:C63)</f>
        <v>0</v>
      </c>
    </row>
    <row r="61" spans="1:3" s="54" customFormat="1" ht="12" customHeight="1">
      <c r="A61" s="243" t="s">
        <v>106</v>
      </c>
      <c r="B61" s="224" t="s">
        <v>204</v>
      </c>
      <c r="C61" s="125"/>
    </row>
    <row r="62" spans="1:3" s="54" customFormat="1" ht="12" customHeight="1">
      <c r="A62" s="244" t="s">
        <v>107</v>
      </c>
      <c r="B62" s="225" t="s">
        <v>330</v>
      </c>
      <c r="C62" s="125"/>
    </row>
    <row r="63" spans="1:3" s="54" customFormat="1" ht="12" customHeight="1">
      <c r="A63" s="244" t="s">
        <v>132</v>
      </c>
      <c r="B63" s="225" t="s">
        <v>205</v>
      </c>
      <c r="C63" s="125"/>
    </row>
    <row r="64" spans="1:3" s="54" customFormat="1" ht="12" customHeight="1" thickBot="1">
      <c r="A64" s="245" t="s">
        <v>203</v>
      </c>
      <c r="B64" s="226" t="s">
        <v>206</v>
      </c>
      <c r="C64" s="125"/>
    </row>
    <row r="65" spans="1:3" s="54" customFormat="1" ht="12" customHeight="1" thickBot="1">
      <c r="A65" s="27" t="s">
        <v>15</v>
      </c>
      <c r="B65" s="19" t="s">
        <v>207</v>
      </c>
      <c r="C65" s="126">
        <f>+C8+C15+C22+C29+C37+C49+C55+C60</f>
        <v>438724616</v>
      </c>
    </row>
    <row r="66" spans="1:3" s="54" customFormat="1" ht="12" customHeight="1" thickBot="1">
      <c r="A66" s="246" t="s">
        <v>298</v>
      </c>
      <c r="B66" s="115" t="s">
        <v>209</v>
      </c>
      <c r="C66" s="120">
        <f>SUM(C67:C69)</f>
        <v>0</v>
      </c>
    </row>
    <row r="67" spans="1:3" s="54" customFormat="1" ht="12" customHeight="1">
      <c r="A67" s="243" t="s">
        <v>240</v>
      </c>
      <c r="B67" s="224" t="s">
        <v>210</v>
      </c>
      <c r="C67" s="125"/>
    </row>
    <row r="68" spans="1:3" s="54" customFormat="1" ht="12" customHeight="1">
      <c r="A68" s="244" t="s">
        <v>249</v>
      </c>
      <c r="B68" s="225" t="s">
        <v>211</v>
      </c>
      <c r="C68" s="125"/>
    </row>
    <row r="69" spans="1:3" s="54" customFormat="1" ht="12" customHeight="1" thickBot="1">
      <c r="A69" s="245" t="s">
        <v>250</v>
      </c>
      <c r="B69" s="227" t="s">
        <v>212</v>
      </c>
      <c r="C69" s="125"/>
    </row>
    <row r="70" spans="1:3" s="54" customFormat="1" ht="12" customHeight="1" thickBot="1">
      <c r="A70" s="246" t="s">
        <v>213</v>
      </c>
      <c r="B70" s="115" t="s">
        <v>214</v>
      </c>
      <c r="C70" s="120">
        <f>SUM(C71:C74)</f>
        <v>0</v>
      </c>
    </row>
    <row r="71" spans="1:3" s="54" customFormat="1" ht="12" customHeight="1">
      <c r="A71" s="243" t="s">
        <v>85</v>
      </c>
      <c r="B71" s="224" t="s">
        <v>215</v>
      </c>
      <c r="C71" s="125"/>
    </row>
    <row r="72" spans="1:3" s="54" customFormat="1" ht="12" customHeight="1">
      <c r="A72" s="244" t="s">
        <v>86</v>
      </c>
      <c r="B72" s="225" t="s">
        <v>216</v>
      </c>
      <c r="C72" s="125"/>
    </row>
    <row r="73" spans="1:3" s="54" customFormat="1" ht="12" customHeight="1">
      <c r="A73" s="244" t="s">
        <v>241</v>
      </c>
      <c r="B73" s="225" t="s">
        <v>217</v>
      </c>
      <c r="C73" s="125"/>
    </row>
    <row r="74" spans="1:3" s="54" customFormat="1" ht="12" customHeight="1" thickBot="1">
      <c r="A74" s="245" t="s">
        <v>242</v>
      </c>
      <c r="B74" s="226" t="s">
        <v>218</v>
      </c>
      <c r="C74" s="125"/>
    </row>
    <row r="75" spans="1:3" s="54" customFormat="1" ht="12" customHeight="1" thickBot="1">
      <c r="A75" s="246" t="s">
        <v>219</v>
      </c>
      <c r="B75" s="115" t="s">
        <v>220</v>
      </c>
      <c r="C75" s="120">
        <f>SUM(C76:C77)</f>
        <v>20033428</v>
      </c>
    </row>
    <row r="76" spans="1:3" s="54" customFormat="1" ht="12" customHeight="1">
      <c r="A76" s="243" t="s">
        <v>243</v>
      </c>
      <c r="B76" s="224" t="s">
        <v>221</v>
      </c>
      <c r="C76" s="125">
        <v>20033428</v>
      </c>
    </row>
    <row r="77" spans="1:3" s="54" customFormat="1" ht="12" customHeight="1" thickBot="1">
      <c r="A77" s="245" t="s">
        <v>244</v>
      </c>
      <c r="B77" s="226" t="s">
        <v>222</v>
      </c>
      <c r="C77" s="125"/>
    </row>
    <row r="78" spans="1:3" s="53" customFormat="1" ht="12" customHeight="1" thickBot="1">
      <c r="A78" s="246" t="s">
        <v>223</v>
      </c>
      <c r="B78" s="115" t="s">
        <v>224</v>
      </c>
      <c r="C78" s="120">
        <f>SUM(C79:C81)</f>
        <v>0</v>
      </c>
    </row>
    <row r="79" spans="1:3" s="54" customFormat="1" ht="12" customHeight="1">
      <c r="A79" s="243" t="s">
        <v>245</v>
      </c>
      <c r="B79" s="224" t="s">
        <v>225</v>
      </c>
      <c r="C79" s="125"/>
    </row>
    <row r="80" spans="1:3" s="54" customFormat="1" ht="12" customHeight="1">
      <c r="A80" s="244" t="s">
        <v>246</v>
      </c>
      <c r="B80" s="225" t="s">
        <v>226</v>
      </c>
      <c r="C80" s="125"/>
    </row>
    <row r="81" spans="1:3" s="54" customFormat="1" ht="12" customHeight="1" thickBot="1">
      <c r="A81" s="245" t="s">
        <v>247</v>
      </c>
      <c r="B81" s="226" t="s">
        <v>227</v>
      </c>
      <c r="C81" s="125"/>
    </row>
    <row r="82" spans="1:3" s="54" customFormat="1" ht="12" customHeight="1" thickBot="1">
      <c r="A82" s="246" t="s">
        <v>228</v>
      </c>
      <c r="B82" s="115" t="s">
        <v>248</v>
      </c>
      <c r="C82" s="120">
        <f>SUM(C83:C86)</f>
        <v>0</v>
      </c>
    </row>
    <row r="83" spans="1:3" s="54" customFormat="1" ht="12" customHeight="1">
      <c r="A83" s="247" t="s">
        <v>229</v>
      </c>
      <c r="B83" s="224" t="s">
        <v>230</v>
      </c>
      <c r="C83" s="125"/>
    </row>
    <row r="84" spans="1:3" s="54" customFormat="1" ht="12" customHeight="1">
      <c r="A84" s="248" t="s">
        <v>231</v>
      </c>
      <c r="B84" s="225" t="s">
        <v>232</v>
      </c>
      <c r="C84" s="125"/>
    </row>
    <row r="85" spans="1:3" s="54" customFormat="1" ht="12" customHeight="1">
      <c r="A85" s="248" t="s">
        <v>233</v>
      </c>
      <c r="B85" s="225" t="s">
        <v>234</v>
      </c>
      <c r="C85" s="125"/>
    </row>
    <row r="86" spans="1:3" s="53" customFormat="1" ht="12" customHeight="1" thickBot="1">
      <c r="A86" s="249" t="s">
        <v>235</v>
      </c>
      <c r="B86" s="226" t="s">
        <v>236</v>
      </c>
      <c r="C86" s="125"/>
    </row>
    <row r="87" spans="1:3" s="53" customFormat="1" ht="12" customHeight="1" thickBot="1">
      <c r="A87" s="246" t="s">
        <v>237</v>
      </c>
      <c r="B87" s="115" t="s">
        <v>378</v>
      </c>
      <c r="C87" s="267"/>
    </row>
    <row r="88" spans="1:3" s="53" customFormat="1" ht="12" customHeight="1" thickBot="1">
      <c r="A88" s="246" t="s">
        <v>399</v>
      </c>
      <c r="B88" s="115" t="s">
        <v>238</v>
      </c>
      <c r="C88" s="267"/>
    </row>
    <row r="89" spans="1:3" s="53" customFormat="1" ht="12" customHeight="1" thickBot="1">
      <c r="A89" s="246" t="s">
        <v>400</v>
      </c>
      <c r="B89" s="231" t="s">
        <v>381</v>
      </c>
      <c r="C89" s="126">
        <f>+C66+C70+C75+C78+C82+C88+C87</f>
        <v>20033428</v>
      </c>
    </row>
    <row r="90" spans="1:3" s="53" customFormat="1" ht="12" customHeight="1" thickBot="1">
      <c r="A90" s="250" t="s">
        <v>401</v>
      </c>
      <c r="B90" s="232" t="s">
        <v>402</v>
      </c>
      <c r="C90" s="126">
        <f>+C65+C89</f>
        <v>458758044</v>
      </c>
    </row>
    <row r="91" spans="1:3" s="54" customFormat="1" ht="15" customHeight="1" thickBot="1">
      <c r="A91" s="101"/>
      <c r="B91" s="102"/>
      <c r="C91" s="190"/>
    </row>
    <row r="92" spans="1:3" s="46" customFormat="1" ht="16.5" customHeight="1" thickBot="1">
      <c r="A92" s="105"/>
      <c r="B92" s="106" t="s">
        <v>42</v>
      </c>
      <c r="C92" s="192"/>
    </row>
    <row r="93" spans="1:3" s="55" customFormat="1" ht="12" customHeight="1" thickBot="1">
      <c r="A93" s="216" t="s">
        <v>7</v>
      </c>
      <c r="B93" s="26" t="s">
        <v>406</v>
      </c>
      <c r="C93" s="119">
        <f>+C94+C95+C96+C97+C98+C111</f>
        <v>305102140</v>
      </c>
    </row>
    <row r="94" spans="1:3" ht="12" customHeight="1">
      <c r="A94" s="251" t="s">
        <v>64</v>
      </c>
      <c r="B94" s="8" t="s">
        <v>37</v>
      </c>
      <c r="C94" s="121">
        <v>207989854</v>
      </c>
    </row>
    <row r="95" spans="1:3" ht="12" customHeight="1">
      <c r="A95" s="244" t="s">
        <v>65</v>
      </c>
      <c r="B95" s="6" t="s">
        <v>108</v>
      </c>
      <c r="C95" s="122">
        <v>31060488</v>
      </c>
    </row>
    <row r="96" spans="1:3" ht="12" customHeight="1">
      <c r="A96" s="244" t="s">
        <v>66</v>
      </c>
      <c r="B96" s="6" t="s">
        <v>83</v>
      </c>
      <c r="C96" s="124">
        <v>46473924</v>
      </c>
    </row>
    <row r="97" spans="1:3" ht="12" customHeight="1">
      <c r="A97" s="244" t="s">
        <v>67</v>
      </c>
      <c r="B97" s="9" t="s">
        <v>109</v>
      </c>
      <c r="C97" s="124">
        <v>19577874</v>
      </c>
    </row>
    <row r="98" spans="1:3" ht="12" customHeight="1">
      <c r="A98" s="244" t="s">
        <v>75</v>
      </c>
      <c r="B98" s="17" t="s">
        <v>110</v>
      </c>
      <c r="C98" s="124"/>
    </row>
    <row r="99" spans="1:3" ht="12" customHeight="1">
      <c r="A99" s="244" t="s">
        <v>68</v>
      </c>
      <c r="B99" s="6" t="s">
        <v>403</v>
      </c>
      <c r="C99" s="124"/>
    </row>
    <row r="100" spans="1:3" ht="12" customHeight="1">
      <c r="A100" s="244" t="s">
        <v>69</v>
      </c>
      <c r="B100" s="63" t="s">
        <v>344</v>
      </c>
      <c r="C100" s="124"/>
    </row>
    <row r="101" spans="1:3" ht="12" customHeight="1">
      <c r="A101" s="244" t="s">
        <v>76</v>
      </c>
      <c r="B101" s="63" t="s">
        <v>343</v>
      </c>
      <c r="C101" s="124"/>
    </row>
    <row r="102" spans="1:3" ht="12" customHeight="1">
      <c r="A102" s="244" t="s">
        <v>77</v>
      </c>
      <c r="B102" s="63" t="s">
        <v>254</v>
      </c>
      <c r="C102" s="124"/>
    </row>
    <row r="103" spans="1:3" ht="12" customHeight="1">
      <c r="A103" s="244" t="s">
        <v>78</v>
      </c>
      <c r="B103" s="64" t="s">
        <v>255</v>
      </c>
      <c r="C103" s="124"/>
    </row>
    <row r="104" spans="1:3" ht="12" customHeight="1">
      <c r="A104" s="244" t="s">
        <v>79</v>
      </c>
      <c r="B104" s="64" t="s">
        <v>256</v>
      </c>
      <c r="C104" s="124"/>
    </row>
    <row r="105" spans="1:3" ht="12" customHeight="1">
      <c r="A105" s="244" t="s">
        <v>81</v>
      </c>
      <c r="B105" s="63" t="s">
        <v>257</v>
      </c>
      <c r="C105" s="124"/>
    </row>
    <row r="106" spans="1:3" ht="12" customHeight="1">
      <c r="A106" s="244" t="s">
        <v>111</v>
      </c>
      <c r="B106" s="63" t="s">
        <v>258</v>
      </c>
      <c r="C106" s="124"/>
    </row>
    <row r="107" spans="1:3" ht="12" customHeight="1">
      <c r="A107" s="244" t="s">
        <v>252</v>
      </c>
      <c r="B107" s="64" t="s">
        <v>259</v>
      </c>
      <c r="C107" s="124"/>
    </row>
    <row r="108" spans="1:3" ht="12" customHeight="1">
      <c r="A108" s="252" t="s">
        <v>253</v>
      </c>
      <c r="B108" s="65" t="s">
        <v>260</v>
      </c>
      <c r="C108" s="124"/>
    </row>
    <row r="109" spans="1:3" ht="12" customHeight="1">
      <c r="A109" s="244" t="s">
        <v>341</v>
      </c>
      <c r="B109" s="65" t="s">
        <v>261</v>
      </c>
      <c r="C109" s="124"/>
    </row>
    <row r="110" spans="1:3" ht="12" customHeight="1">
      <c r="A110" s="244" t="s">
        <v>342</v>
      </c>
      <c r="B110" s="64" t="s">
        <v>262</v>
      </c>
      <c r="C110" s="122"/>
    </row>
    <row r="111" spans="1:3" ht="12" customHeight="1">
      <c r="A111" s="244" t="s">
        <v>346</v>
      </c>
      <c r="B111" s="9" t="s">
        <v>38</v>
      </c>
      <c r="C111" s="122"/>
    </row>
    <row r="112" spans="1:3" ht="12" customHeight="1">
      <c r="A112" s="245" t="s">
        <v>347</v>
      </c>
      <c r="B112" s="6" t="s">
        <v>404</v>
      </c>
      <c r="C112" s="124"/>
    </row>
    <row r="113" spans="1:3" ht="12" customHeight="1" thickBot="1">
      <c r="A113" s="253" t="s">
        <v>348</v>
      </c>
      <c r="B113" s="66" t="s">
        <v>405</v>
      </c>
      <c r="C113" s="128"/>
    </row>
    <row r="114" spans="1:3" ht="12" customHeight="1" thickBot="1">
      <c r="A114" s="27" t="s">
        <v>8</v>
      </c>
      <c r="B114" s="25" t="s">
        <v>263</v>
      </c>
      <c r="C114" s="120">
        <f>+C115+C117+C119</f>
        <v>200000</v>
      </c>
    </row>
    <row r="115" spans="1:3" ht="12" customHeight="1">
      <c r="A115" s="243" t="s">
        <v>70</v>
      </c>
      <c r="B115" s="6" t="s">
        <v>131</v>
      </c>
      <c r="C115" s="123">
        <v>200000</v>
      </c>
    </row>
    <row r="116" spans="1:3" ht="12" customHeight="1">
      <c r="A116" s="243" t="s">
        <v>71</v>
      </c>
      <c r="B116" s="10" t="s">
        <v>267</v>
      </c>
      <c r="C116" s="123"/>
    </row>
    <row r="117" spans="1:3" ht="12" customHeight="1">
      <c r="A117" s="243" t="s">
        <v>72</v>
      </c>
      <c r="B117" s="10" t="s">
        <v>112</v>
      </c>
      <c r="C117" s="122"/>
    </row>
    <row r="118" spans="1:3" ht="12" customHeight="1">
      <c r="A118" s="243" t="s">
        <v>73</v>
      </c>
      <c r="B118" s="10" t="s">
        <v>268</v>
      </c>
      <c r="C118" s="113"/>
    </row>
    <row r="119" spans="1:3" ht="12" customHeight="1">
      <c r="A119" s="243" t="s">
        <v>74</v>
      </c>
      <c r="B119" s="117" t="s">
        <v>133</v>
      </c>
      <c r="C119" s="113"/>
    </row>
    <row r="120" spans="1:3" ht="12" customHeight="1">
      <c r="A120" s="243" t="s">
        <v>80</v>
      </c>
      <c r="B120" s="116" t="s">
        <v>331</v>
      </c>
      <c r="C120" s="113"/>
    </row>
    <row r="121" spans="1:3" ht="12" customHeight="1">
      <c r="A121" s="243" t="s">
        <v>82</v>
      </c>
      <c r="B121" s="220" t="s">
        <v>273</v>
      </c>
      <c r="C121" s="113"/>
    </row>
    <row r="122" spans="1:3" ht="12" customHeight="1">
      <c r="A122" s="243" t="s">
        <v>113</v>
      </c>
      <c r="B122" s="64" t="s">
        <v>256</v>
      </c>
      <c r="C122" s="113"/>
    </row>
    <row r="123" spans="1:3" ht="12" customHeight="1">
      <c r="A123" s="243" t="s">
        <v>114</v>
      </c>
      <c r="B123" s="64" t="s">
        <v>272</v>
      </c>
      <c r="C123" s="113"/>
    </row>
    <row r="124" spans="1:3" ht="12" customHeight="1">
      <c r="A124" s="243" t="s">
        <v>115</v>
      </c>
      <c r="B124" s="64" t="s">
        <v>271</v>
      </c>
      <c r="C124" s="113"/>
    </row>
    <row r="125" spans="1:3" ht="12" customHeight="1">
      <c r="A125" s="243" t="s">
        <v>264</v>
      </c>
      <c r="B125" s="64" t="s">
        <v>259</v>
      </c>
      <c r="C125" s="113"/>
    </row>
    <row r="126" spans="1:3" ht="12" customHeight="1">
      <c r="A126" s="243" t="s">
        <v>265</v>
      </c>
      <c r="B126" s="64" t="s">
        <v>270</v>
      </c>
      <c r="C126" s="113"/>
    </row>
    <row r="127" spans="1:3" ht="12" customHeight="1" thickBot="1">
      <c r="A127" s="252" t="s">
        <v>266</v>
      </c>
      <c r="B127" s="64" t="s">
        <v>269</v>
      </c>
      <c r="C127" s="114"/>
    </row>
    <row r="128" spans="1:3" ht="12" customHeight="1" thickBot="1">
      <c r="A128" s="27" t="s">
        <v>9</v>
      </c>
      <c r="B128" s="59" t="s">
        <v>351</v>
      </c>
      <c r="C128" s="120">
        <f>+C93+C114</f>
        <v>305302140</v>
      </c>
    </row>
    <row r="129" spans="1:11" ht="12" customHeight="1" thickBot="1">
      <c r="A129" s="27" t="s">
        <v>10</v>
      </c>
      <c r="B129" s="59" t="s">
        <v>352</v>
      </c>
      <c r="C129" s="120">
        <f>+C130+C131+C132</f>
        <v>0</v>
      </c>
    </row>
    <row r="130" spans="1:11" s="55" customFormat="1" ht="12" customHeight="1">
      <c r="A130" s="243" t="s">
        <v>168</v>
      </c>
      <c r="B130" s="7" t="s">
        <v>409</v>
      </c>
      <c r="C130" s="113"/>
    </row>
    <row r="131" spans="1:11" ht="12" customHeight="1">
      <c r="A131" s="243" t="s">
        <v>169</v>
      </c>
      <c r="B131" s="7" t="s">
        <v>360</v>
      </c>
      <c r="C131" s="113"/>
    </row>
    <row r="132" spans="1:11" ht="12" customHeight="1" thickBot="1">
      <c r="A132" s="252" t="s">
        <v>170</v>
      </c>
      <c r="B132" s="5" t="s">
        <v>408</v>
      </c>
      <c r="C132" s="113"/>
    </row>
    <row r="133" spans="1:11" ht="12" customHeight="1" thickBot="1">
      <c r="A133" s="27" t="s">
        <v>11</v>
      </c>
      <c r="B133" s="59" t="s">
        <v>353</v>
      </c>
      <c r="C133" s="120">
        <f>+C134+C135+C136+C137+C138+C139</f>
        <v>0</v>
      </c>
    </row>
    <row r="134" spans="1:11" ht="12" customHeight="1">
      <c r="A134" s="243" t="s">
        <v>57</v>
      </c>
      <c r="B134" s="7" t="s">
        <v>362</v>
      </c>
      <c r="C134" s="113"/>
    </row>
    <row r="135" spans="1:11" ht="12" customHeight="1">
      <c r="A135" s="243" t="s">
        <v>58</v>
      </c>
      <c r="B135" s="7" t="s">
        <v>354</v>
      </c>
      <c r="C135" s="113"/>
    </row>
    <row r="136" spans="1:11" ht="12" customHeight="1">
      <c r="A136" s="243" t="s">
        <v>59</v>
      </c>
      <c r="B136" s="7" t="s">
        <v>355</v>
      </c>
      <c r="C136" s="113"/>
    </row>
    <row r="137" spans="1:11" ht="12" customHeight="1">
      <c r="A137" s="243" t="s">
        <v>100</v>
      </c>
      <c r="B137" s="7" t="s">
        <v>407</v>
      </c>
      <c r="C137" s="113"/>
    </row>
    <row r="138" spans="1:11" ht="12" customHeight="1">
      <c r="A138" s="243" t="s">
        <v>101</v>
      </c>
      <c r="B138" s="7" t="s">
        <v>357</v>
      </c>
      <c r="C138" s="113"/>
    </row>
    <row r="139" spans="1:11" s="55" customFormat="1" ht="12" customHeight="1" thickBot="1">
      <c r="A139" s="252" t="s">
        <v>102</v>
      </c>
      <c r="B139" s="5" t="s">
        <v>358</v>
      </c>
      <c r="C139" s="113"/>
    </row>
    <row r="140" spans="1:11" ht="12" customHeight="1" thickBot="1">
      <c r="A140" s="27" t="s">
        <v>12</v>
      </c>
      <c r="B140" s="59" t="s">
        <v>424</v>
      </c>
      <c r="C140" s="126">
        <f>+C141+C142+C144+C145+C143</f>
        <v>153455904</v>
      </c>
      <c r="K140" s="112"/>
    </row>
    <row r="141" spans="1:11">
      <c r="A141" s="243" t="s">
        <v>60</v>
      </c>
      <c r="B141" s="7" t="s">
        <v>274</v>
      </c>
      <c r="C141" s="113"/>
    </row>
    <row r="142" spans="1:11" ht="12" customHeight="1">
      <c r="A142" s="243" t="s">
        <v>61</v>
      </c>
      <c r="B142" s="7" t="s">
        <v>275</v>
      </c>
      <c r="C142" s="113">
        <v>6919680</v>
      </c>
    </row>
    <row r="143" spans="1:11" s="55" customFormat="1" ht="12" customHeight="1">
      <c r="A143" s="243" t="s">
        <v>188</v>
      </c>
      <c r="B143" s="7" t="s">
        <v>423</v>
      </c>
      <c r="C143" s="113">
        <v>146536224</v>
      </c>
    </row>
    <row r="144" spans="1:11" s="55" customFormat="1" ht="12" customHeight="1">
      <c r="A144" s="243" t="s">
        <v>189</v>
      </c>
      <c r="B144" s="7" t="s">
        <v>367</v>
      </c>
      <c r="C144" s="113"/>
    </row>
    <row r="145" spans="1:3" s="55" customFormat="1" ht="12" customHeight="1" thickBot="1">
      <c r="A145" s="252" t="s">
        <v>190</v>
      </c>
      <c r="B145" s="5" t="s">
        <v>294</v>
      </c>
      <c r="C145" s="113"/>
    </row>
    <row r="146" spans="1:3" s="55" customFormat="1" ht="12" customHeight="1" thickBot="1">
      <c r="A146" s="27" t="s">
        <v>13</v>
      </c>
      <c r="B146" s="59" t="s">
        <v>368</v>
      </c>
      <c r="C146" s="129">
        <f>+C147+C148+C149+C150+C151</f>
        <v>0</v>
      </c>
    </row>
    <row r="147" spans="1:3" s="55" customFormat="1" ht="12" customHeight="1">
      <c r="A147" s="243" t="s">
        <v>62</v>
      </c>
      <c r="B147" s="7" t="s">
        <v>363</v>
      </c>
      <c r="C147" s="113"/>
    </row>
    <row r="148" spans="1:3" s="55" customFormat="1" ht="12" customHeight="1">
      <c r="A148" s="243" t="s">
        <v>63</v>
      </c>
      <c r="B148" s="7" t="s">
        <v>370</v>
      </c>
      <c r="C148" s="113"/>
    </row>
    <row r="149" spans="1:3" s="55" customFormat="1" ht="12" customHeight="1">
      <c r="A149" s="243" t="s">
        <v>200</v>
      </c>
      <c r="B149" s="7" t="s">
        <v>365</v>
      </c>
      <c r="C149" s="113"/>
    </row>
    <row r="150" spans="1:3" ht="12.75" customHeight="1">
      <c r="A150" s="243" t="s">
        <v>201</v>
      </c>
      <c r="B150" s="7" t="s">
        <v>410</v>
      </c>
      <c r="C150" s="113"/>
    </row>
    <row r="151" spans="1:3" ht="12.75" customHeight="1" thickBot="1">
      <c r="A151" s="252" t="s">
        <v>369</v>
      </c>
      <c r="B151" s="5" t="s">
        <v>372</v>
      </c>
      <c r="C151" s="114"/>
    </row>
    <row r="152" spans="1:3" ht="12.75" customHeight="1" thickBot="1">
      <c r="A152" s="283" t="s">
        <v>14</v>
      </c>
      <c r="B152" s="59" t="s">
        <v>373</v>
      </c>
      <c r="C152" s="129"/>
    </row>
    <row r="153" spans="1:3" ht="12" customHeight="1" thickBot="1">
      <c r="A153" s="283" t="s">
        <v>15</v>
      </c>
      <c r="B153" s="59" t="s">
        <v>374</v>
      </c>
      <c r="C153" s="129"/>
    </row>
    <row r="154" spans="1:3" ht="15" customHeight="1" thickBot="1">
      <c r="A154" s="27" t="s">
        <v>16</v>
      </c>
      <c r="B154" s="59" t="s">
        <v>376</v>
      </c>
      <c r="C154" s="234">
        <f>+C129+C133+C140+C146+C152+C153</f>
        <v>153455904</v>
      </c>
    </row>
    <row r="155" spans="1:3" ht="13.5" thickBot="1">
      <c r="A155" s="254" t="s">
        <v>17</v>
      </c>
      <c r="B155" s="198" t="s">
        <v>375</v>
      </c>
      <c r="C155" s="234">
        <f>+C128+C154</f>
        <v>458758044</v>
      </c>
    </row>
    <row r="156" spans="1:3" ht="15" customHeight="1" thickBot="1">
      <c r="A156" s="204"/>
      <c r="B156" s="205"/>
      <c r="C156" s="206"/>
    </row>
    <row r="157" spans="1:3" ht="14.25" customHeight="1" thickBot="1">
      <c r="A157" s="110" t="s">
        <v>411</v>
      </c>
      <c r="B157" s="111"/>
      <c r="C157" s="57"/>
    </row>
    <row r="158" spans="1:3" ht="13.5" thickBot="1">
      <c r="A158" s="110" t="s">
        <v>126</v>
      </c>
      <c r="B158" s="111"/>
      <c r="C158" s="57"/>
    </row>
  </sheetData>
  <sheetProtection formatCells="0"/>
  <customSheetViews>
    <customSheetView guid="{D093A5FA-7046-4D11-AEFB-8494A20B21C2}" scale="130">
      <selection activeCell="E7" sqref="E7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8"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207" customWidth="1"/>
    <col min="2" max="2" width="72" style="208" customWidth="1"/>
    <col min="3" max="3" width="25" style="209" customWidth="1"/>
    <col min="4" max="16384" width="9.33203125" style="2"/>
  </cols>
  <sheetData>
    <row r="1" spans="1:3" s="1" customFormat="1" ht="16.5" customHeight="1" thickBot="1">
      <c r="A1" s="87"/>
      <c r="B1" s="89"/>
      <c r="C1" s="289" t="s">
        <v>460</v>
      </c>
    </row>
    <row r="2" spans="1:3" s="51" customFormat="1" ht="21" customHeight="1">
      <c r="A2" s="214" t="s">
        <v>46</v>
      </c>
      <c r="B2" s="181" t="s">
        <v>127</v>
      </c>
      <c r="C2" s="183" t="s">
        <v>39</v>
      </c>
    </row>
    <row r="3" spans="1:3" s="51" customFormat="1" ht="16.5" thickBot="1">
      <c r="A3" s="90" t="s">
        <v>123</v>
      </c>
      <c r="B3" s="182" t="s">
        <v>333</v>
      </c>
      <c r="C3" s="282" t="s">
        <v>45</v>
      </c>
    </row>
    <row r="4" spans="1:3" s="52" customFormat="1" ht="15.95" customHeight="1" thickBot="1">
      <c r="A4" s="91"/>
      <c r="B4" s="91"/>
      <c r="C4" s="92" t="str">
        <f>'5.1.1. sz. mell '!C4</f>
        <v>Forintban</v>
      </c>
    </row>
    <row r="5" spans="1:3" ht="13.5" thickBot="1">
      <c r="A5" s="215" t="s">
        <v>125</v>
      </c>
      <c r="B5" s="93" t="s">
        <v>438</v>
      </c>
      <c r="C5" s="184" t="s">
        <v>40</v>
      </c>
    </row>
    <row r="6" spans="1:3" s="46" customFormat="1" ht="12.95" customHeight="1" thickBot="1">
      <c r="A6" s="83"/>
      <c r="B6" s="84" t="s">
        <v>390</v>
      </c>
      <c r="C6" s="85" t="s">
        <v>391</v>
      </c>
    </row>
    <row r="7" spans="1:3" s="46" customFormat="1" ht="15.95" customHeight="1" thickBot="1">
      <c r="A7" s="95"/>
      <c r="B7" s="96" t="s">
        <v>41</v>
      </c>
      <c r="C7" s="185"/>
    </row>
    <row r="8" spans="1:3" s="46" customFormat="1" ht="12" customHeight="1" thickBot="1">
      <c r="A8" s="27" t="s">
        <v>7</v>
      </c>
      <c r="B8" s="19" t="s">
        <v>153</v>
      </c>
      <c r="C8" s="120">
        <f>+C9+C10+C11+C12+C13+C14</f>
        <v>32990543</v>
      </c>
    </row>
    <row r="9" spans="1:3" s="53" customFormat="1" ht="12" customHeight="1">
      <c r="A9" s="243" t="s">
        <v>64</v>
      </c>
      <c r="B9" s="224" t="s">
        <v>154</v>
      </c>
      <c r="C9" s="123"/>
    </row>
    <row r="10" spans="1:3" s="54" customFormat="1" ht="12" customHeight="1">
      <c r="A10" s="244" t="s">
        <v>65</v>
      </c>
      <c r="B10" s="225" t="s">
        <v>155</v>
      </c>
      <c r="C10" s="122"/>
    </row>
    <row r="11" spans="1:3" s="54" customFormat="1" ht="12" customHeight="1">
      <c r="A11" s="244" t="s">
        <v>66</v>
      </c>
      <c r="B11" s="225" t="s">
        <v>425</v>
      </c>
      <c r="C11" s="122"/>
    </row>
    <row r="12" spans="1:3" s="54" customFormat="1" ht="12" customHeight="1">
      <c r="A12" s="244" t="s">
        <v>67</v>
      </c>
      <c r="B12" s="225" t="s">
        <v>156</v>
      </c>
      <c r="C12" s="122">
        <v>2868240</v>
      </c>
    </row>
    <row r="13" spans="1:3" s="54" customFormat="1" ht="12" customHeight="1">
      <c r="A13" s="244" t="s">
        <v>84</v>
      </c>
      <c r="B13" s="225" t="s">
        <v>398</v>
      </c>
      <c r="C13" s="122">
        <v>30122303</v>
      </c>
    </row>
    <row r="14" spans="1:3" s="53" customFormat="1" ht="12" customHeight="1" thickBot="1">
      <c r="A14" s="245" t="s">
        <v>68</v>
      </c>
      <c r="B14" s="226" t="s">
        <v>336</v>
      </c>
      <c r="C14" s="122"/>
    </row>
    <row r="15" spans="1:3" s="53" customFormat="1" ht="12" customHeight="1" thickBot="1">
      <c r="A15" s="27" t="s">
        <v>8</v>
      </c>
      <c r="B15" s="115" t="s">
        <v>157</v>
      </c>
      <c r="C15" s="120">
        <f>+C16+C17+C18+C19+C20</f>
        <v>0</v>
      </c>
    </row>
    <row r="16" spans="1:3" s="53" customFormat="1" ht="12" customHeight="1">
      <c r="A16" s="243" t="s">
        <v>70</v>
      </c>
      <c r="B16" s="224" t="s">
        <v>158</v>
      </c>
      <c r="C16" s="123"/>
    </row>
    <row r="17" spans="1:3" s="53" customFormat="1" ht="12" customHeight="1">
      <c r="A17" s="244" t="s">
        <v>71</v>
      </c>
      <c r="B17" s="225" t="s">
        <v>159</v>
      </c>
      <c r="C17" s="122"/>
    </row>
    <row r="18" spans="1:3" s="53" customFormat="1" ht="12" customHeight="1">
      <c r="A18" s="244" t="s">
        <v>72</v>
      </c>
      <c r="B18" s="225" t="s">
        <v>325</v>
      </c>
      <c r="C18" s="122"/>
    </row>
    <row r="19" spans="1:3" s="53" customFormat="1" ht="12" customHeight="1">
      <c r="A19" s="244" t="s">
        <v>73</v>
      </c>
      <c r="B19" s="225" t="s">
        <v>326</v>
      </c>
      <c r="C19" s="122"/>
    </row>
    <row r="20" spans="1:3" s="53" customFormat="1" ht="12" customHeight="1">
      <c r="A20" s="244" t="s">
        <v>74</v>
      </c>
      <c r="B20" s="225" t="s">
        <v>160</v>
      </c>
      <c r="C20" s="122"/>
    </row>
    <row r="21" spans="1:3" s="54" customFormat="1" ht="12" customHeight="1" thickBot="1">
      <c r="A21" s="245" t="s">
        <v>80</v>
      </c>
      <c r="B21" s="226" t="s">
        <v>161</v>
      </c>
      <c r="C21" s="124"/>
    </row>
    <row r="22" spans="1:3" s="54" customFormat="1" ht="12" customHeight="1" thickBot="1">
      <c r="A22" s="27" t="s">
        <v>9</v>
      </c>
      <c r="B22" s="19" t="s">
        <v>162</v>
      </c>
      <c r="C22" s="120">
        <f>+C23+C24+C25+C26+C27</f>
        <v>29000000</v>
      </c>
    </row>
    <row r="23" spans="1:3" s="54" customFormat="1" ht="12" customHeight="1">
      <c r="A23" s="243" t="s">
        <v>53</v>
      </c>
      <c r="B23" s="224" t="s">
        <v>163</v>
      </c>
      <c r="C23" s="123">
        <v>29000000</v>
      </c>
    </row>
    <row r="24" spans="1:3" s="53" customFormat="1" ht="12" customHeight="1">
      <c r="A24" s="244" t="s">
        <v>54</v>
      </c>
      <c r="B24" s="225" t="s">
        <v>164</v>
      </c>
      <c r="C24" s="122"/>
    </row>
    <row r="25" spans="1:3" s="54" customFormat="1" ht="12" customHeight="1">
      <c r="A25" s="244" t="s">
        <v>55</v>
      </c>
      <c r="B25" s="225" t="s">
        <v>327</v>
      </c>
      <c r="C25" s="122"/>
    </row>
    <row r="26" spans="1:3" s="54" customFormat="1" ht="12" customHeight="1">
      <c r="A26" s="244" t="s">
        <v>56</v>
      </c>
      <c r="B26" s="225" t="s">
        <v>328</v>
      </c>
      <c r="C26" s="122"/>
    </row>
    <row r="27" spans="1:3" s="54" customFormat="1" ht="12" customHeight="1">
      <c r="A27" s="244" t="s">
        <v>96</v>
      </c>
      <c r="B27" s="225" t="s">
        <v>165</v>
      </c>
      <c r="C27" s="122"/>
    </row>
    <row r="28" spans="1:3" s="54" customFormat="1" ht="12" customHeight="1" thickBot="1">
      <c r="A28" s="245" t="s">
        <v>97</v>
      </c>
      <c r="B28" s="226" t="s">
        <v>166</v>
      </c>
      <c r="C28" s="124"/>
    </row>
    <row r="29" spans="1:3" s="54" customFormat="1" ht="12" customHeight="1" thickBot="1">
      <c r="A29" s="27" t="s">
        <v>98</v>
      </c>
      <c r="B29" s="19" t="s">
        <v>167</v>
      </c>
      <c r="C29" s="126">
        <f>SUM(C30:C36)</f>
        <v>0</v>
      </c>
    </row>
    <row r="30" spans="1:3" s="54" customFormat="1" ht="12" customHeight="1">
      <c r="A30" s="243" t="s">
        <v>168</v>
      </c>
      <c r="B30" s="224" t="s">
        <v>430</v>
      </c>
      <c r="C30" s="123"/>
    </row>
    <row r="31" spans="1:3" s="54" customFormat="1" ht="12" customHeight="1">
      <c r="A31" s="244" t="s">
        <v>169</v>
      </c>
      <c r="B31" s="225" t="s">
        <v>431</v>
      </c>
      <c r="C31" s="122"/>
    </row>
    <row r="32" spans="1:3" s="54" customFormat="1" ht="12" customHeight="1">
      <c r="A32" s="244" t="s">
        <v>170</v>
      </c>
      <c r="B32" s="225" t="s">
        <v>432</v>
      </c>
      <c r="C32" s="122"/>
    </row>
    <row r="33" spans="1:3" s="54" customFormat="1" ht="12" customHeight="1">
      <c r="A33" s="244" t="s">
        <v>171</v>
      </c>
      <c r="B33" s="225" t="s">
        <v>433</v>
      </c>
      <c r="C33" s="122"/>
    </row>
    <row r="34" spans="1:3" s="54" customFormat="1" ht="12" customHeight="1">
      <c r="A34" s="244" t="s">
        <v>427</v>
      </c>
      <c r="B34" s="225" t="s">
        <v>172</v>
      </c>
      <c r="C34" s="122"/>
    </row>
    <row r="35" spans="1:3" s="54" customFormat="1" ht="12" customHeight="1">
      <c r="A35" s="244" t="s">
        <v>428</v>
      </c>
      <c r="B35" s="225" t="s">
        <v>173</v>
      </c>
      <c r="C35" s="122"/>
    </row>
    <row r="36" spans="1:3" s="54" customFormat="1" ht="12" customHeight="1" thickBot="1">
      <c r="A36" s="245" t="s">
        <v>429</v>
      </c>
      <c r="B36" s="226" t="s">
        <v>174</v>
      </c>
      <c r="C36" s="124"/>
    </row>
    <row r="37" spans="1:3" s="54" customFormat="1" ht="12" customHeight="1" thickBot="1">
      <c r="A37" s="27" t="s">
        <v>11</v>
      </c>
      <c r="B37" s="19" t="s">
        <v>337</v>
      </c>
      <c r="C37" s="120">
        <f>SUM(C38:C48)</f>
        <v>5746579</v>
      </c>
    </row>
    <row r="38" spans="1:3" s="54" customFormat="1" ht="12" customHeight="1">
      <c r="A38" s="243" t="s">
        <v>57</v>
      </c>
      <c r="B38" s="224" t="s">
        <v>177</v>
      </c>
      <c r="C38" s="123"/>
    </row>
    <row r="39" spans="1:3" s="54" customFormat="1" ht="12" customHeight="1">
      <c r="A39" s="244" t="s">
        <v>58</v>
      </c>
      <c r="B39" s="225" t="s">
        <v>178</v>
      </c>
      <c r="C39" s="122"/>
    </row>
    <row r="40" spans="1:3" s="54" customFormat="1" ht="12" customHeight="1">
      <c r="A40" s="244" t="s">
        <v>59</v>
      </c>
      <c r="B40" s="225" t="s">
        <v>179</v>
      </c>
      <c r="C40" s="122">
        <v>3801637</v>
      </c>
    </row>
    <row r="41" spans="1:3" s="54" customFormat="1" ht="12" customHeight="1">
      <c r="A41" s="244" t="s">
        <v>100</v>
      </c>
      <c r="B41" s="225" t="s">
        <v>180</v>
      </c>
      <c r="C41" s="122"/>
    </row>
    <row r="42" spans="1:3" s="54" customFormat="1" ht="12" customHeight="1">
      <c r="A42" s="244" t="s">
        <v>101</v>
      </c>
      <c r="B42" s="225" t="s">
        <v>181</v>
      </c>
      <c r="C42" s="122"/>
    </row>
    <row r="43" spans="1:3" s="54" customFormat="1" ht="12" customHeight="1">
      <c r="A43" s="244" t="s">
        <v>102</v>
      </c>
      <c r="B43" s="225" t="s">
        <v>182</v>
      </c>
      <c r="C43" s="122">
        <v>1026442</v>
      </c>
    </row>
    <row r="44" spans="1:3" s="54" customFormat="1" ht="12" customHeight="1">
      <c r="A44" s="244" t="s">
        <v>103</v>
      </c>
      <c r="B44" s="225" t="s">
        <v>183</v>
      </c>
      <c r="C44" s="122"/>
    </row>
    <row r="45" spans="1:3" s="54" customFormat="1" ht="12" customHeight="1">
      <c r="A45" s="244" t="s">
        <v>104</v>
      </c>
      <c r="B45" s="225" t="s">
        <v>436</v>
      </c>
      <c r="C45" s="122"/>
    </row>
    <row r="46" spans="1:3" s="54" customFormat="1" ht="12" customHeight="1">
      <c r="A46" s="244" t="s">
        <v>175</v>
      </c>
      <c r="B46" s="225" t="s">
        <v>185</v>
      </c>
      <c r="C46" s="125"/>
    </row>
    <row r="47" spans="1:3" s="54" customFormat="1" ht="12" customHeight="1">
      <c r="A47" s="245" t="s">
        <v>176</v>
      </c>
      <c r="B47" s="226" t="s">
        <v>339</v>
      </c>
      <c r="C47" s="213"/>
    </row>
    <row r="48" spans="1:3" s="54" customFormat="1" ht="12" customHeight="1" thickBot="1">
      <c r="A48" s="245" t="s">
        <v>338</v>
      </c>
      <c r="B48" s="226" t="s">
        <v>186</v>
      </c>
      <c r="C48" s="213">
        <v>918500</v>
      </c>
    </row>
    <row r="49" spans="1:3" s="54" customFormat="1" ht="12" customHeight="1" thickBot="1">
      <c r="A49" s="27" t="s">
        <v>12</v>
      </c>
      <c r="B49" s="19" t="s">
        <v>187</v>
      </c>
      <c r="C49" s="120">
        <f>SUM(C50:C54)</f>
        <v>0</v>
      </c>
    </row>
    <row r="50" spans="1:3" s="54" customFormat="1" ht="12" customHeight="1">
      <c r="A50" s="243" t="s">
        <v>60</v>
      </c>
      <c r="B50" s="224" t="s">
        <v>191</v>
      </c>
      <c r="C50" s="266"/>
    </row>
    <row r="51" spans="1:3" s="54" customFormat="1" ht="12" customHeight="1">
      <c r="A51" s="244" t="s">
        <v>61</v>
      </c>
      <c r="B51" s="225" t="s">
        <v>192</v>
      </c>
      <c r="C51" s="125"/>
    </row>
    <row r="52" spans="1:3" s="54" customFormat="1" ht="12" customHeight="1">
      <c r="A52" s="244" t="s">
        <v>188</v>
      </c>
      <c r="B52" s="225" t="s">
        <v>193</v>
      </c>
      <c r="C52" s="125"/>
    </row>
    <row r="53" spans="1:3" s="54" customFormat="1" ht="12" customHeight="1">
      <c r="A53" s="244" t="s">
        <v>189</v>
      </c>
      <c r="B53" s="225" t="s">
        <v>194</v>
      </c>
      <c r="C53" s="125"/>
    </row>
    <row r="54" spans="1:3" s="54" customFormat="1" ht="12" customHeight="1" thickBot="1">
      <c r="A54" s="245" t="s">
        <v>190</v>
      </c>
      <c r="B54" s="226" t="s">
        <v>195</v>
      </c>
      <c r="C54" s="213"/>
    </row>
    <row r="55" spans="1:3" s="54" customFormat="1" ht="12" customHeight="1" thickBot="1">
      <c r="A55" s="27" t="s">
        <v>105</v>
      </c>
      <c r="B55" s="19" t="s">
        <v>196</v>
      </c>
      <c r="C55" s="120">
        <f>SUM(C56:C58)</f>
        <v>0</v>
      </c>
    </row>
    <row r="56" spans="1:3" s="54" customFormat="1" ht="12" customHeight="1">
      <c r="A56" s="243" t="s">
        <v>62</v>
      </c>
      <c r="B56" s="224" t="s">
        <v>197</v>
      </c>
      <c r="C56" s="123"/>
    </row>
    <row r="57" spans="1:3" s="54" customFormat="1" ht="12" customHeight="1">
      <c r="A57" s="244" t="s">
        <v>63</v>
      </c>
      <c r="B57" s="225" t="s">
        <v>329</v>
      </c>
      <c r="C57" s="122"/>
    </row>
    <row r="58" spans="1:3" s="54" customFormat="1" ht="12" customHeight="1">
      <c r="A58" s="244" t="s">
        <v>200</v>
      </c>
      <c r="B58" s="225" t="s">
        <v>198</v>
      </c>
      <c r="C58" s="122"/>
    </row>
    <row r="59" spans="1:3" s="54" customFormat="1" ht="12" customHeight="1" thickBot="1">
      <c r="A59" s="245" t="s">
        <v>201</v>
      </c>
      <c r="B59" s="226" t="s">
        <v>199</v>
      </c>
      <c r="C59" s="124"/>
    </row>
    <row r="60" spans="1:3" s="54" customFormat="1" ht="12" customHeight="1" thickBot="1">
      <c r="A60" s="27" t="s">
        <v>14</v>
      </c>
      <c r="B60" s="115" t="s">
        <v>202</v>
      </c>
      <c r="C60" s="120">
        <f>SUM(C61:C63)</f>
        <v>0</v>
      </c>
    </row>
    <row r="61" spans="1:3" s="54" customFormat="1" ht="12" customHeight="1">
      <c r="A61" s="243" t="s">
        <v>106</v>
      </c>
      <c r="B61" s="224" t="s">
        <v>204</v>
      </c>
      <c r="C61" s="125"/>
    </row>
    <row r="62" spans="1:3" s="54" customFormat="1" ht="12" customHeight="1">
      <c r="A62" s="244" t="s">
        <v>107</v>
      </c>
      <c r="B62" s="225" t="s">
        <v>330</v>
      </c>
      <c r="C62" s="125"/>
    </row>
    <row r="63" spans="1:3" s="54" customFormat="1" ht="12" customHeight="1">
      <c r="A63" s="244" t="s">
        <v>132</v>
      </c>
      <c r="B63" s="225" t="s">
        <v>205</v>
      </c>
      <c r="C63" s="125"/>
    </row>
    <row r="64" spans="1:3" s="54" customFormat="1" ht="12" customHeight="1" thickBot="1">
      <c r="A64" s="245" t="s">
        <v>203</v>
      </c>
      <c r="B64" s="226" t="s">
        <v>206</v>
      </c>
      <c r="C64" s="125"/>
    </row>
    <row r="65" spans="1:3" s="54" customFormat="1" ht="12" customHeight="1" thickBot="1">
      <c r="A65" s="27" t="s">
        <v>15</v>
      </c>
      <c r="B65" s="19" t="s">
        <v>207</v>
      </c>
      <c r="C65" s="126">
        <f>+C8+C15+C22+C29+C37+C49+C55+C60</f>
        <v>67737122</v>
      </c>
    </row>
    <row r="66" spans="1:3" s="54" customFormat="1" ht="12" customHeight="1" thickBot="1">
      <c r="A66" s="246" t="s">
        <v>298</v>
      </c>
      <c r="B66" s="115" t="s">
        <v>209</v>
      </c>
      <c r="C66" s="120">
        <f>SUM(C67:C69)</f>
        <v>20000000</v>
      </c>
    </row>
    <row r="67" spans="1:3" s="54" customFormat="1" ht="12" customHeight="1">
      <c r="A67" s="243" t="s">
        <v>240</v>
      </c>
      <c r="B67" s="224" t="s">
        <v>210</v>
      </c>
      <c r="C67" s="125"/>
    </row>
    <row r="68" spans="1:3" s="54" customFormat="1" ht="12" customHeight="1">
      <c r="A68" s="244" t="s">
        <v>249</v>
      </c>
      <c r="B68" s="225" t="s">
        <v>211</v>
      </c>
      <c r="C68" s="125">
        <v>20000000</v>
      </c>
    </row>
    <row r="69" spans="1:3" s="54" customFormat="1" ht="12" customHeight="1" thickBot="1">
      <c r="A69" s="245" t="s">
        <v>250</v>
      </c>
      <c r="B69" s="227" t="s">
        <v>212</v>
      </c>
      <c r="C69" s="125"/>
    </row>
    <row r="70" spans="1:3" s="54" customFormat="1" ht="12" customHeight="1" thickBot="1">
      <c r="A70" s="246" t="s">
        <v>213</v>
      </c>
      <c r="B70" s="115" t="s">
        <v>214</v>
      </c>
      <c r="C70" s="120">
        <f>SUM(C71:C74)</f>
        <v>0</v>
      </c>
    </row>
    <row r="71" spans="1:3" s="54" customFormat="1" ht="12" customHeight="1">
      <c r="A71" s="243" t="s">
        <v>85</v>
      </c>
      <c r="B71" s="224" t="s">
        <v>215</v>
      </c>
      <c r="C71" s="125"/>
    </row>
    <row r="72" spans="1:3" s="54" customFormat="1" ht="12" customHeight="1">
      <c r="A72" s="244" t="s">
        <v>86</v>
      </c>
      <c r="B72" s="225" t="s">
        <v>216</v>
      </c>
      <c r="C72" s="125"/>
    </row>
    <row r="73" spans="1:3" s="54" customFormat="1" ht="12" customHeight="1">
      <c r="A73" s="244" t="s">
        <v>241</v>
      </c>
      <c r="B73" s="225" t="s">
        <v>217</v>
      </c>
      <c r="C73" s="125"/>
    </row>
    <row r="74" spans="1:3" s="54" customFormat="1" ht="12" customHeight="1" thickBot="1">
      <c r="A74" s="245" t="s">
        <v>242</v>
      </c>
      <c r="B74" s="226" t="s">
        <v>218</v>
      </c>
      <c r="C74" s="125"/>
    </row>
    <row r="75" spans="1:3" s="54" customFormat="1" ht="12" customHeight="1" thickBot="1">
      <c r="A75" s="246" t="s">
        <v>219</v>
      </c>
      <c r="B75" s="115" t="s">
        <v>220</v>
      </c>
      <c r="C75" s="120">
        <f>SUM(C76:C77)</f>
        <v>0</v>
      </c>
    </row>
    <row r="76" spans="1:3" s="54" customFormat="1" ht="12" customHeight="1">
      <c r="A76" s="243" t="s">
        <v>243</v>
      </c>
      <c r="B76" s="224" t="s">
        <v>221</v>
      </c>
      <c r="C76" s="125"/>
    </row>
    <row r="77" spans="1:3" s="54" customFormat="1" ht="12" customHeight="1" thickBot="1">
      <c r="A77" s="245" t="s">
        <v>244</v>
      </c>
      <c r="B77" s="226" t="s">
        <v>222</v>
      </c>
      <c r="C77" s="125"/>
    </row>
    <row r="78" spans="1:3" s="53" customFormat="1" ht="12" customHeight="1" thickBot="1">
      <c r="A78" s="246" t="s">
        <v>223</v>
      </c>
      <c r="B78" s="115" t="s">
        <v>224</v>
      </c>
      <c r="C78" s="120">
        <f>SUM(C79:C81)</f>
        <v>0</v>
      </c>
    </row>
    <row r="79" spans="1:3" s="54" customFormat="1" ht="12" customHeight="1">
      <c r="A79" s="243" t="s">
        <v>245</v>
      </c>
      <c r="B79" s="224" t="s">
        <v>225</v>
      </c>
      <c r="C79" s="125"/>
    </row>
    <row r="80" spans="1:3" s="54" customFormat="1" ht="12" customHeight="1">
      <c r="A80" s="244" t="s">
        <v>246</v>
      </c>
      <c r="B80" s="225" t="s">
        <v>226</v>
      </c>
      <c r="C80" s="125"/>
    </row>
    <row r="81" spans="1:3" s="54" customFormat="1" ht="12" customHeight="1" thickBot="1">
      <c r="A81" s="245" t="s">
        <v>247</v>
      </c>
      <c r="B81" s="226" t="s">
        <v>227</v>
      </c>
      <c r="C81" s="125"/>
    </row>
    <row r="82" spans="1:3" s="54" customFormat="1" ht="12" customHeight="1" thickBot="1">
      <c r="A82" s="246" t="s">
        <v>228</v>
      </c>
      <c r="B82" s="115" t="s">
        <v>248</v>
      </c>
      <c r="C82" s="120">
        <f>SUM(C83:C86)</f>
        <v>0</v>
      </c>
    </row>
    <row r="83" spans="1:3" s="54" customFormat="1" ht="12" customHeight="1">
      <c r="A83" s="247" t="s">
        <v>229</v>
      </c>
      <c r="B83" s="224" t="s">
        <v>230</v>
      </c>
      <c r="C83" s="125"/>
    </row>
    <row r="84" spans="1:3" s="54" customFormat="1" ht="12" customHeight="1">
      <c r="A84" s="248" t="s">
        <v>231</v>
      </c>
      <c r="B84" s="225" t="s">
        <v>232</v>
      </c>
      <c r="C84" s="125"/>
    </row>
    <row r="85" spans="1:3" s="54" customFormat="1" ht="12" customHeight="1">
      <c r="A85" s="248" t="s">
        <v>233</v>
      </c>
      <c r="B85" s="225" t="s">
        <v>234</v>
      </c>
      <c r="C85" s="125"/>
    </row>
    <row r="86" spans="1:3" s="53" customFormat="1" ht="12" customHeight="1" thickBot="1">
      <c r="A86" s="249" t="s">
        <v>235</v>
      </c>
      <c r="B86" s="226" t="s">
        <v>236</v>
      </c>
      <c r="C86" s="125"/>
    </row>
    <row r="87" spans="1:3" s="53" customFormat="1" ht="12" customHeight="1" thickBot="1">
      <c r="A87" s="246" t="s">
        <v>237</v>
      </c>
      <c r="B87" s="115" t="s">
        <v>378</v>
      </c>
      <c r="C87" s="267"/>
    </row>
    <row r="88" spans="1:3" s="53" customFormat="1" ht="12" customHeight="1" thickBot="1">
      <c r="A88" s="246" t="s">
        <v>399</v>
      </c>
      <c r="B88" s="115" t="s">
        <v>238</v>
      </c>
      <c r="C88" s="267"/>
    </row>
    <row r="89" spans="1:3" s="53" customFormat="1" ht="12" customHeight="1" thickBot="1">
      <c r="A89" s="246" t="s">
        <v>400</v>
      </c>
      <c r="B89" s="231" t="s">
        <v>381</v>
      </c>
      <c r="C89" s="126">
        <f>+C66+C70+C75+C78+C82+C88+C87</f>
        <v>20000000</v>
      </c>
    </row>
    <row r="90" spans="1:3" s="53" customFormat="1" ht="12" customHeight="1" thickBot="1">
      <c r="A90" s="250" t="s">
        <v>401</v>
      </c>
      <c r="B90" s="232" t="s">
        <v>402</v>
      </c>
      <c r="C90" s="126">
        <f>+C65+C89</f>
        <v>87737122</v>
      </c>
    </row>
    <row r="91" spans="1:3" s="54" customFormat="1" ht="15" customHeight="1" thickBot="1">
      <c r="A91" s="101"/>
      <c r="B91" s="102"/>
      <c r="C91" s="190"/>
    </row>
    <row r="92" spans="1:3" s="46" customFormat="1" ht="16.5" customHeight="1" thickBot="1">
      <c r="A92" s="105"/>
      <c r="B92" s="106" t="s">
        <v>42</v>
      </c>
      <c r="C92" s="192"/>
    </row>
    <row r="93" spans="1:3" s="55" customFormat="1" ht="12" customHeight="1" thickBot="1">
      <c r="A93" s="216" t="s">
        <v>7</v>
      </c>
      <c r="B93" s="26" t="s">
        <v>406</v>
      </c>
      <c r="C93" s="119">
        <f>+C94+C95+C96+C97+C98+C111</f>
        <v>44737122</v>
      </c>
    </row>
    <row r="94" spans="1:3" ht="12" customHeight="1">
      <c r="A94" s="251" t="s">
        <v>64</v>
      </c>
      <c r="B94" s="8" t="s">
        <v>37</v>
      </c>
      <c r="C94" s="121">
        <v>15606839</v>
      </c>
    </row>
    <row r="95" spans="1:3" ht="12" customHeight="1">
      <c r="A95" s="244" t="s">
        <v>65</v>
      </c>
      <c r="B95" s="6" t="s">
        <v>108</v>
      </c>
      <c r="C95" s="122">
        <v>3683377</v>
      </c>
    </row>
    <row r="96" spans="1:3" ht="12" customHeight="1">
      <c r="A96" s="244" t="s">
        <v>66</v>
      </c>
      <c r="B96" s="6" t="s">
        <v>83</v>
      </c>
      <c r="C96" s="124">
        <v>23586906</v>
      </c>
    </row>
    <row r="97" spans="1:3" ht="12" customHeight="1">
      <c r="A97" s="244" t="s">
        <v>67</v>
      </c>
      <c r="B97" s="9" t="s">
        <v>109</v>
      </c>
      <c r="C97" s="124"/>
    </row>
    <row r="98" spans="1:3" ht="12" customHeight="1">
      <c r="A98" s="244" t="s">
        <v>75</v>
      </c>
      <c r="B98" s="17" t="s">
        <v>110</v>
      </c>
      <c r="C98" s="124">
        <v>1860000</v>
      </c>
    </row>
    <row r="99" spans="1:3" ht="12" customHeight="1">
      <c r="A99" s="244" t="s">
        <v>68</v>
      </c>
      <c r="B99" s="6" t="s">
        <v>403</v>
      </c>
      <c r="C99" s="124"/>
    </row>
    <row r="100" spans="1:3" ht="12" customHeight="1">
      <c r="A100" s="244" t="s">
        <v>69</v>
      </c>
      <c r="B100" s="63" t="s">
        <v>344</v>
      </c>
      <c r="C100" s="124"/>
    </row>
    <row r="101" spans="1:3" ht="12" customHeight="1">
      <c r="A101" s="244" t="s">
        <v>76</v>
      </c>
      <c r="B101" s="63" t="s">
        <v>343</v>
      </c>
      <c r="C101" s="124"/>
    </row>
    <row r="102" spans="1:3" ht="12" customHeight="1">
      <c r="A102" s="244" t="s">
        <v>77</v>
      </c>
      <c r="B102" s="63" t="s">
        <v>254</v>
      </c>
      <c r="C102" s="124"/>
    </row>
    <row r="103" spans="1:3" ht="12" customHeight="1">
      <c r="A103" s="244" t="s">
        <v>78</v>
      </c>
      <c r="B103" s="64" t="s">
        <v>255</v>
      </c>
      <c r="C103" s="124"/>
    </row>
    <row r="104" spans="1:3" ht="12" customHeight="1">
      <c r="A104" s="244" t="s">
        <v>79</v>
      </c>
      <c r="B104" s="64" t="s">
        <v>256</v>
      </c>
      <c r="C104" s="124"/>
    </row>
    <row r="105" spans="1:3" ht="12" customHeight="1">
      <c r="A105" s="244" t="s">
        <v>81</v>
      </c>
      <c r="B105" s="63" t="s">
        <v>257</v>
      </c>
      <c r="C105" s="124"/>
    </row>
    <row r="106" spans="1:3" ht="12" customHeight="1">
      <c r="A106" s="244" t="s">
        <v>111</v>
      </c>
      <c r="B106" s="63" t="s">
        <v>258</v>
      </c>
      <c r="C106" s="124"/>
    </row>
    <row r="107" spans="1:3" ht="12" customHeight="1">
      <c r="A107" s="244" t="s">
        <v>252</v>
      </c>
      <c r="B107" s="64" t="s">
        <v>259</v>
      </c>
      <c r="C107" s="124"/>
    </row>
    <row r="108" spans="1:3" ht="12" customHeight="1">
      <c r="A108" s="252" t="s">
        <v>253</v>
      </c>
      <c r="B108" s="65" t="s">
        <v>260</v>
      </c>
      <c r="C108" s="124"/>
    </row>
    <row r="109" spans="1:3" ht="12" customHeight="1">
      <c r="A109" s="244" t="s">
        <v>341</v>
      </c>
      <c r="B109" s="65" t="s">
        <v>261</v>
      </c>
      <c r="C109" s="124"/>
    </row>
    <row r="110" spans="1:3" ht="12" customHeight="1">
      <c r="A110" s="244" t="s">
        <v>342</v>
      </c>
      <c r="B110" s="64" t="s">
        <v>262</v>
      </c>
      <c r="C110" s="122"/>
    </row>
    <row r="111" spans="1:3" ht="12" customHeight="1">
      <c r="A111" s="244" t="s">
        <v>346</v>
      </c>
      <c r="B111" s="9" t="s">
        <v>38</v>
      </c>
      <c r="C111" s="122"/>
    </row>
    <row r="112" spans="1:3" ht="12" customHeight="1">
      <c r="A112" s="245" t="s">
        <v>347</v>
      </c>
      <c r="B112" s="6" t="s">
        <v>404</v>
      </c>
      <c r="C112" s="124"/>
    </row>
    <row r="113" spans="1:3" ht="12" customHeight="1" thickBot="1">
      <c r="A113" s="253" t="s">
        <v>348</v>
      </c>
      <c r="B113" s="66" t="s">
        <v>405</v>
      </c>
      <c r="C113" s="128"/>
    </row>
    <row r="114" spans="1:3" ht="12" customHeight="1" thickBot="1">
      <c r="A114" s="27" t="s">
        <v>8</v>
      </c>
      <c r="B114" s="25" t="s">
        <v>263</v>
      </c>
      <c r="C114" s="120">
        <f>+C115+C117+C119</f>
        <v>23000000</v>
      </c>
    </row>
    <row r="115" spans="1:3" ht="12" customHeight="1">
      <c r="A115" s="243" t="s">
        <v>70</v>
      </c>
      <c r="B115" s="6" t="s">
        <v>131</v>
      </c>
      <c r="C115" s="123">
        <v>23000000</v>
      </c>
    </row>
    <row r="116" spans="1:3" ht="12" customHeight="1">
      <c r="A116" s="243" t="s">
        <v>71</v>
      </c>
      <c r="B116" s="10" t="s">
        <v>267</v>
      </c>
      <c r="C116" s="123"/>
    </row>
    <row r="117" spans="1:3" ht="12" customHeight="1">
      <c r="A117" s="243" t="s">
        <v>72</v>
      </c>
      <c r="B117" s="10" t="s">
        <v>112</v>
      </c>
      <c r="C117" s="122"/>
    </row>
    <row r="118" spans="1:3" ht="12" customHeight="1">
      <c r="A118" s="243" t="s">
        <v>73</v>
      </c>
      <c r="B118" s="10" t="s">
        <v>268</v>
      </c>
      <c r="C118" s="113"/>
    </row>
    <row r="119" spans="1:3" ht="12" customHeight="1">
      <c r="A119" s="243" t="s">
        <v>74</v>
      </c>
      <c r="B119" s="117" t="s">
        <v>133</v>
      </c>
      <c r="C119" s="113"/>
    </row>
    <row r="120" spans="1:3" ht="12" customHeight="1">
      <c r="A120" s="243" t="s">
        <v>80</v>
      </c>
      <c r="B120" s="116" t="s">
        <v>331</v>
      </c>
      <c r="C120" s="113"/>
    </row>
    <row r="121" spans="1:3" ht="12" customHeight="1">
      <c r="A121" s="243" t="s">
        <v>82</v>
      </c>
      <c r="B121" s="220" t="s">
        <v>273</v>
      </c>
      <c r="C121" s="113"/>
    </row>
    <row r="122" spans="1:3" ht="12" customHeight="1">
      <c r="A122" s="243" t="s">
        <v>113</v>
      </c>
      <c r="B122" s="64" t="s">
        <v>256</v>
      </c>
      <c r="C122" s="113"/>
    </row>
    <row r="123" spans="1:3" ht="12" customHeight="1">
      <c r="A123" s="243" t="s">
        <v>114</v>
      </c>
      <c r="B123" s="64" t="s">
        <v>272</v>
      </c>
      <c r="C123" s="113"/>
    </row>
    <row r="124" spans="1:3" ht="12" customHeight="1">
      <c r="A124" s="243" t="s">
        <v>115</v>
      </c>
      <c r="B124" s="64" t="s">
        <v>271</v>
      </c>
      <c r="C124" s="113"/>
    </row>
    <row r="125" spans="1:3" ht="12" customHeight="1">
      <c r="A125" s="243" t="s">
        <v>264</v>
      </c>
      <c r="B125" s="64" t="s">
        <v>259</v>
      </c>
      <c r="C125" s="113"/>
    </row>
    <row r="126" spans="1:3" ht="12" customHeight="1">
      <c r="A126" s="243" t="s">
        <v>265</v>
      </c>
      <c r="B126" s="64" t="s">
        <v>270</v>
      </c>
      <c r="C126" s="113"/>
    </row>
    <row r="127" spans="1:3" ht="12" customHeight="1" thickBot="1">
      <c r="A127" s="252" t="s">
        <v>266</v>
      </c>
      <c r="B127" s="64" t="s">
        <v>269</v>
      </c>
      <c r="C127" s="114"/>
    </row>
    <row r="128" spans="1:3" ht="12" customHeight="1" thickBot="1">
      <c r="A128" s="27" t="s">
        <v>9</v>
      </c>
      <c r="B128" s="59" t="s">
        <v>351</v>
      </c>
      <c r="C128" s="120">
        <f>+C93+C114</f>
        <v>67737122</v>
      </c>
    </row>
    <row r="129" spans="1:11" ht="12" customHeight="1" thickBot="1">
      <c r="A129" s="27" t="s">
        <v>10</v>
      </c>
      <c r="B129" s="59" t="s">
        <v>352</v>
      </c>
      <c r="C129" s="120">
        <f>+C130+C131+C132</f>
        <v>20000000</v>
      </c>
    </row>
    <row r="130" spans="1:11" s="55" customFormat="1" ht="12" customHeight="1">
      <c r="A130" s="243" t="s">
        <v>168</v>
      </c>
      <c r="B130" s="7" t="s">
        <v>409</v>
      </c>
      <c r="C130" s="113"/>
    </row>
    <row r="131" spans="1:11" ht="12" customHeight="1">
      <c r="A131" s="243" t="s">
        <v>169</v>
      </c>
      <c r="B131" s="7" t="s">
        <v>360</v>
      </c>
      <c r="C131" s="113">
        <v>20000000</v>
      </c>
    </row>
    <row r="132" spans="1:11" ht="12" customHeight="1" thickBot="1">
      <c r="A132" s="252" t="s">
        <v>170</v>
      </c>
      <c r="B132" s="5" t="s">
        <v>408</v>
      </c>
      <c r="C132" s="113"/>
    </row>
    <row r="133" spans="1:11" ht="12" customHeight="1" thickBot="1">
      <c r="A133" s="27" t="s">
        <v>11</v>
      </c>
      <c r="B133" s="59" t="s">
        <v>353</v>
      </c>
      <c r="C133" s="120">
        <f>+C134+C135+C136+C137+C138+C139</f>
        <v>0</v>
      </c>
    </row>
    <row r="134" spans="1:11" ht="12" customHeight="1">
      <c r="A134" s="243" t="s">
        <v>57</v>
      </c>
      <c r="B134" s="7" t="s">
        <v>362</v>
      </c>
      <c r="C134" s="113"/>
    </row>
    <row r="135" spans="1:11" ht="12" customHeight="1">
      <c r="A135" s="243" t="s">
        <v>58</v>
      </c>
      <c r="B135" s="7" t="s">
        <v>354</v>
      </c>
      <c r="C135" s="113"/>
    </row>
    <row r="136" spans="1:11" ht="12" customHeight="1">
      <c r="A136" s="243" t="s">
        <v>59</v>
      </c>
      <c r="B136" s="7" t="s">
        <v>355</v>
      </c>
      <c r="C136" s="113"/>
    </row>
    <row r="137" spans="1:11" ht="12" customHeight="1">
      <c r="A137" s="243" t="s">
        <v>100</v>
      </c>
      <c r="B137" s="7" t="s">
        <v>407</v>
      </c>
      <c r="C137" s="113"/>
    </row>
    <row r="138" spans="1:11" ht="12" customHeight="1">
      <c r="A138" s="243" t="s">
        <v>101</v>
      </c>
      <c r="B138" s="7" t="s">
        <v>357</v>
      </c>
      <c r="C138" s="113"/>
    </row>
    <row r="139" spans="1:11" s="55" customFormat="1" ht="12" customHeight="1" thickBot="1">
      <c r="A139" s="252" t="s">
        <v>102</v>
      </c>
      <c r="B139" s="5" t="s">
        <v>358</v>
      </c>
      <c r="C139" s="113"/>
    </row>
    <row r="140" spans="1:11" ht="12" customHeight="1" thickBot="1">
      <c r="A140" s="27" t="s">
        <v>12</v>
      </c>
      <c r="B140" s="59" t="s">
        <v>424</v>
      </c>
      <c r="C140" s="126">
        <f>+C141+C142+C144+C145+C143</f>
        <v>0</v>
      </c>
      <c r="K140" s="112"/>
    </row>
    <row r="141" spans="1:11">
      <c r="A141" s="243" t="s">
        <v>60</v>
      </c>
      <c r="B141" s="7" t="s">
        <v>274</v>
      </c>
      <c r="C141" s="113"/>
    </row>
    <row r="142" spans="1:11" ht="12" customHeight="1">
      <c r="A142" s="243" t="s">
        <v>61</v>
      </c>
      <c r="B142" s="7" t="s">
        <v>275</v>
      </c>
      <c r="C142" s="113"/>
    </row>
    <row r="143" spans="1:11" s="55" customFormat="1" ht="12" customHeight="1">
      <c r="A143" s="243" t="s">
        <v>188</v>
      </c>
      <c r="B143" s="7" t="s">
        <v>423</v>
      </c>
      <c r="C143" s="113"/>
    </row>
    <row r="144" spans="1:11" s="55" customFormat="1" ht="12" customHeight="1">
      <c r="A144" s="243" t="s">
        <v>189</v>
      </c>
      <c r="B144" s="7" t="s">
        <v>367</v>
      </c>
      <c r="C144" s="113"/>
    </row>
    <row r="145" spans="1:3" s="55" customFormat="1" ht="12" customHeight="1" thickBot="1">
      <c r="A145" s="252" t="s">
        <v>190</v>
      </c>
      <c r="B145" s="5" t="s">
        <v>294</v>
      </c>
      <c r="C145" s="113"/>
    </row>
    <row r="146" spans="1:3" s="55" customFormat="1" ht="12" customHeight="1" thickBot="1">
      <c r="A146" s="27" t="s">
        <v>13</v>
      </c>
      <c r="B146" s="59" t="s">
        <v>368</v>
      </c>
      <c r="C146" s="129">
        <f>+C147+C148+C149+C150+C151</f>
        <v>0</v>
      </c>
    </row>
    <row r="147" spans="1:3" s="55" customFormat="1" ht="12" customHeight="1">
      <c r="A147" s="243" t="s">
        <v>62</v>
      </c>
      <c r="B147" s="7" t="s">
        <v>363</v>
      </c>
      <c r="C147" s="113"/>
    </row>
    <row r="148" spans="1:3" s="55" customFormat="1" ht="12" customHeight="1">
      <c r="A148" s="243" t="s">
        <v>63</v>
      </c>
      <c r="B148" s="7" t="s">
        <v>370</v>
      </c>
      <c r="C148" s="113"/>
    </row>
    <row r="149" spans="1:3" s="55" customFormat="1" ht="12" customHeight="1">
      <c r="A149" s="243" t="s">
        <v>200</v>
      </c>
      <c r="B149" s="7" t="s">
        <v>365</v>
      </c>
      <c r="C149" s="113"/>
    </row>
    <row r="150" spans="1:3" ht="12.75" customHeight="1">
      <c r="A150" s="243" t="s">
        <v>201</v>
      </c>
      <c r="B150" s="7" t="s">
        <v>410</v>
      </c>
      <c r="C150" s="113"/>
    </row>
    <row r="151" spans="1:3" ht="12.75" customHeight="1" thickBot="1">
      <c r="A151" s="252" t="s">
        <v>369</v>
      </c>
      <c r="B151" s="5" t="s">
        <v>372</v>
      </c>
      <c r="C151" s="114"/>
    </row>
    <row r="152" spans="1:3" ht="12.75" customHeight="1" thickBot="1">
      <c r="A152" s="283" t="s">
        <v>14</v>
      </c>
      <c r="B152" s="59" t="s">
        <v>373</v>
      </c>
      <c r="C152" s="129"/>
    </row>
    <row r="153" spans="1:3" ht="12" customHeight="1" thickBot="1">
      <c r="A153" s="283" t="s">
        <v>15</v>
      </c>
      <c r="B153" s="59" t="s">
        <v>374</v>
      </c>
      <c r="C153" s="129"/>
    </row>
    <row r="154" spans="1:3" ht="15" customHeight="1" thickBot="1">
      <c r="A154" s="27" t="s">
        <v>16</v>
      </c>
      <c r="B154" s="59" t="s">
        <v>376</v>
      </c>
      <c r="C154" s="234">
        <f>+C129+C133+C140+C146+C152+C153</f>
        <v>20000000</v>
      </c>
    </row>
    <row r="155" spans="1:3" ht="13.5" thickBot="1">
      <c r="A155" s="254" t="s">
        <v>17</v>
      </c>
      <c r="B155" s="198" t="s">
        <v>375</v>
      </c>
      <c r="C155" s="234">
        <f>+C128+C154</f>
        <v>87737122</v>
      </c>
    </row>
    <row r="156" spans="1:3" ht="15" customHeight="1" thickBot="1">
      <c r="A156" s="204"/>
      <c r="B156" s="205"/>
      <c r="C156" s="206"/>
    </row>
    <row r="157" spans="1:3" ht="14.25" customHeight="1" thickBot="1">
      <c r="A157" s="110" t="s">
        <v>411</v>
      </c>
      <c r="B157" s="111"/>
      <c r="C157" s="57"/>
    </row>
    <row r="158" spans="1:3" ht="13.5" thickBot="1">
      <c r="A158" s="110" t="s">
        <v>126</v>
      </c>
      <c r="B158" s="111"/>
      <c r="C158" s="57"/>
    </row>
  </sheetData>
  <sheetProtection formatCells="0"/>
  <customSheetViews>
    <customSheetView guid="{D093A5FA-7046-4D11-AEFB-8494A20B21C2}" scale="130">
      <selection activeCell="E7" sqref="E7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9"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207" customWidth="1"/>
    <col min="2" max="2" width="72" style="208" customWidth="1"/>
    <col min="3" max="3" width="25" style="209" customWidth="1"/>
    <col min="4" max="16384" width="9.33203125" style="2"/>
  </cols>
  <sheetData>
    <row r="1" spans="1:3" s="1" customFormat="1" ht="16.5" customHeight="1" thickBot="1">
      <c r="A1" s="87"/>
      <c r="B1" s="89"/>
      <c r="C1" s="289" t="s">
        <v>461</v>
      </c>
    </row>
    <row r="2" spans="1:3" s="51" customFormat="1" ht="21" customHeight="1">
      <c r="A2" s="214" t="s">
        <v>46</v>
      </c>
      <c r="B2" s="181" t="s">
        <v>127</v>
      </c>
      <c r="C2" s="183" t="s">
        <v>39</v>
      </c>
    </row>
    <row r="3" spans="1:3" s="51" customFormat="1" ht="16.5" thickBot="1">
      <c r="A3" s="90" t="s">
        <v>123</v>
      </c>
      <c r="B3" s="182" t="s">
        <v>420</v>
      </c>
      <c r="C3" s="282" t="s">
        <v>334</v>
      </c>
    </row>
    <row r="4" spans="1:3" s="52" customFormat="1" ht="15.95" customHeight="1" thickBot="1">
      <c r="A4" s="91"/>
      <c r="B4" s="91"/>
      <c r="C4" s="92" t="str">
        <f>'5.1.2. sz. mell '!C4</f>
        <v>Forintban</v>
      </c>
    </row>
    <row r="5" spans="1:3" ht="13.5" thickBot="1">
      <c r="A5" s="215" t="s">
        <v>125</v>
      </c>
      <c r="B5" s="93" t="s">
        <v>438</v>
      </c>
      <c r="C5" s="184" t="s">
        <v>40</v>
      </c>
    </row>
    <row r="6" spans="1:3" s="46" customFormat="1" ht="12.95" customHeight="1" thickBot="1">
      <c r="A6" s="83"/>
      <c r="B6" s="84" t="s">
        <v>390</v>
      </c>
      <c r="C6" s="85" t="s">
        <v>391</v>
      </c>
    </row>
    <row r="7" spans="1:3" s="46" customFormat="1" ht="15.95" customHeight="1" thickBot="1">
      <c r="A7" s="95"/>
      <c r="B7" s="96" t="s">
        <v>41</v>
      </c>
      <c r="C7" s="185"/>
    </row>
    <row r="8" spans="1:3" s="46" customFormat="1" ht="12" customHeight="1" thickBot="1">
      <c r="A8" s="27" t="s">
        <v>7</v>
      </c>
      <c r="B8" s="19" t="s">
        <v>153</v>
      </c>
      <c r="C8" s="120">
        <f>+C9+C10+C11+C12+C13+C14</f>
        <v>33898403</v>
      </c>
    </row>
    <row r="9" spans="1:3" s="53" customFormat="1" ht="12" customHeight="1">
      <c r="A9" s="243" t="s">
        <v>64</v>
      </c>
      <c r="B9" s="224" t="s">
        <v>154</v>
      </c>
      <c r="C9" s="123">
        <v>33194774</v>
      </c>
    </row>
    <row r="10" spans="1:3" s="54" customFormat="1" ht="12" customHeight="1">
      <c r="A10" s="244" t="s">
        <v>65</v>
      </c>
      <c r="B10" s="225" t="s">
        <v>155</v>
      </c>
      <c r="C10" s="122"/>
    </row>
    <row r="11" spans="1:3" s="54" customFormat="1" ht="12" customHeight="1">
      <c r="A11" s="244" t="s">
        <v>66</v>
      </c>
      <c r="B11" s="225" t="s">
        <v>425</v>
      </c>
      <c r="C11" s="122"/>
    </row>
    <row r="12" spans="1:3" s="54" customFormat="1" ht="12" customHeight="1">
      <c r="A12" s="244" t="s">
        <v>67</v>
      </c>
      <c r="B12" s="225" t="s">
        <v>156</v>
      </c>
      <c r="C12" s="122"/>
    </row>
    <row r="13" spans="1:3" s="54" customFormat="1" ht="12" customHeight="1">
      <c r="A13" s="244" t="s">
        <v>84</v>
      </c>
      <c r="B13" s="225" t="s">
        <v>398</v>
      </c>
      <c r="C13" s="122">
        <v>703629</v>
      </c>
    </row>
    <row r="14" spans="1:3" s="53" customFormat="1" ht="12" customHeight="1" thickBot="1">
      <c r="A14" s="245" t="s">
        <v>68</v>
      </c>
      <c r="B14" s="226" t="s">
        <v>336</v>
      </c>
      <c r="C14" s="122"/>
    </row>
    <row r="15" spans="1:3" s="53" customFormat="1" ht="12" customHeight="1" thickBot="1">
      <c r="A15" s="27" t="s">
        <v>8</v>
      </c>
      <c r="B15" s="115" t="s">
        <v>157</v>
      </c>
      <c r="C15" s="120">
        <f>+C16+C17+C18+C19+C20</f>
        <v>0</v>
      </c>
    </row>
    <row r="16" spans="1:3" s="53" customFormat="1" ht="12" customHeight="1">
      <c r="A16" s="243" t="s">
        <v>70</v>
      </c>
      <c r="B16" s="224" t="s">
        <v>158</v>
      </c>
      <c r="C16" s="123"/>
    </row>
    <row r="17" spans="1:3" s="53" customFormat="1" ht="12" customHeight="1">
      <c r="A17" s="244" t="s">
        <v>71</v>
      </c>
      <c r="B17" s="225" t="s">
        <v>159</v>
      </c>
      <c r="C17" s="122"/>
    </row>
    <row r="18" spans="1:3" s="53" customFormat="1" ht="12" customHeight="1">
      <c r="A18" s="244" t="s">
        <v>72</v>
      </c>
      <c r="B18" s="225" t="s">
        <v>325</v>
      </c>
      <c r="C18" s="122"/>
    </row>
    <row r="19" spans="1:3" s="53" customFormat="1" ht="12" customHeight="1">
      <c r="A19" s="244" t="s">
        <v>73</v>
      </c>
      <c r="B19" s="225" t="s">
        <v>326</v>
      </c>
      <c r="C19" s="122"/>
    </row>
    <row r="20" spans="1:3" s="53" customFormat="1" ht="12" customHeight="1">
      <c r="A20" s="244" t="s">
        <v>74</v>
      </c>
      <c r="B20" s="225" t="s">
        <v>160</v>
      </c>
      <c r="C20" s="122"/>
    </row>
    <row r="21" spans="1:3" s="54" customFormat="1" ht="12" customHeight="1" thickBot="1">
      <c r="A21" s="245" t="s">
        <v>80</v>
      </c>
      <c r="B21" s="226" t="s">
        <v>161</v>
      </c>
      <c r="C21" s="124"/>
    </row>
    <row r="22" spans="1:3" s="54" customFormat="1" ht="12" customHeight="1" thickBot="1">
      <c r="A22" s="27" t="s">
        <v>9</v>
      </c>
      <c r="B22" s="19" t="s">
        <v>162</v>
      </c>
      <c r="C22" s="120">
        <f>+C23+C24+C25+C26+C27</f>
        <v>0</v>
      </c>
    </row>
    <row r="23" spans="1:3" s="54" customFormat="1" ht="12" customHeight="1">
      <c r="A23" s="243" t="s">
        <v>53</v>
      </c>
      <c r="B23" s="224" t="s">
        <v>163</v>
      </c>
      <c r="C23" s="123"/>
    </row>
    <row r="24" spans="1:3" s="53" customFormat="1" ht="12" customHeight="1">
      <c r="A24" s="244" t="s">
        <v>54</v>
      </c>
      <c r="B24" s="225" t="s">
        <v>164</v>
      </c>
      <c r="C24" s="122"/>
    </row>
    <row r="25" spans="1:3" s="54" customFormat="1" ht="12" customHeight="1">
      <c r="A25" s="244" t="s">
        <v>55</v>
      </c>
      <c r="B25" s="225" t="s">
        <v>327</v>
      </c>
      <c r="C25" s="122"/>
    </row>
    <row r="26" spans="1:3" s="54" customFormat="1" ht="12" customHeight="1">
      <c r="A26" s="244" t="s">
        <v>56</v>
      </c>
      <c r="B26" s="225" t="s">
        <v>328</v>
      </c>
      <c r="C26" s="122"/>
    </row>
    <row r="27" spans="1:3" s="54" customFormat="1" ht="12" customHeight="1">
      <c r="A27" s="244" t="s">
        <v>96</v>
      </c>
      <c r="B27" s="225" t="s">
        <v>165</v>
      </c>
      <c r="C27" s="122"/>
    </row>
    <row r="28" spans="1:3" s="54" customFormat="1" ht="12" customHeight="1" thickBot="1">
      <c r="A28" s="245" t="s">
        <v>97</v>
      </c>
      <c r="B28" s="226" t="s">
        <v>166</v>
      </c>
      <c r="C28" s="124"/>
    </row>
    <row r="29" spans="1:3" s="54" customFormat="1" ht="12" customHeight="1" thickBot="1">
      <c r="A29" s="27" t="s">
        <v>98</v>
      </c>
      <c r="B29" s="19" t="s">
        <v>167</v>
      </c>
      <c r="C29" s="126">
        <f>SUM(C30:C36)</f>
        <v>0</v>
      </c>
    </row>
    <row r="30" spans="1:3" s="54" customFormat="1" ht="12" customHeight="1">
      <c r="A30" s="243" t="s">
        <v>168</v>
      </c>
      <c r="B30" s="224" t="s">
        <v>430</v>
      </c>
      <c r="C30" s="123"/>
    </row>
    <row r="31" spans="1:3" s="54" customFormat="1" ht="12" customHeight="1">
      <c r="A31" s="244" t="s">
        <v>169</v>
      </c>
      <c r="B31" s="225" t="s">
        <v>431</v>
      </c>
      <c r="C31" s="122"/>
    </row>
    <row r="32" spans="1:3" s="54" customFormat="1" ht="12" customHeight="1">
      <c r="A32" s="244" t="s">
        <v>170</v>
      </c>
      <c r="B32" s="225" t="s">
        <v>432</v>
      </c>
      <c r="C32" s="122"/>
    </row>
    <row r="33" spans="1:3" s="54" customFormat="1" ht="12" customHeight="1">
      <c r="A33" s="244" t="s">
        <v>171</v>
      </c>
      <c r="B33" s="225" t="s">
        <v>433</v>
      </c>
      <c r="C33" s="122"/>
    </row>
    <row r="34" spans="1:3" s="54" customFormat="1" ht="12" customHeight="1">
      <c r="A34" s="244" t="s">
        <v>427</v>
      </c>
      <c r="B34" s="225" t="s">
        <v>172</v>
      </c>
      <c r="C34" s="122"/>
    </row>
    <row r="35" spans="1:3" s="54" customFormat="1" ht="12" customHeight="1">
      <c r="A35" s="244" t="s">
        <v>428</v>
      </c>
      <c r="B35" s="225" t="s">
        <v>173</v>
      </c>
      <c r="C35" s="122"/>
    </row>
    <row r="36" spans="1:3" s="54" customFormat="1" ht="12" customHeight="1" thickBot="1">
      <c r="A36" s="245" t="s">
        <v>429</v>
      </c>
      <c r="B36" s="284" t="s">
        <v>174</v>
      </c>
      <c r="C36" s="124"/>
    </row>
    <row r="37" spans="1:3" s="54" customFormat="1" ht="12" customHeight="1" thickBot="1">
      <c r="A37" s="27" t="s">
        <v>11</v>
      </c>
      <c r="B37" s="19" t="s">
        <v>337</v>
      </c>
      <c r="C37" s="120">
        <f>SUM(C38:C48)</f>
        <v>0</v>
      </c>
    </row>
    <row r="38" spans="1:3" s="54" customFormat="1" ht="12" customHeight="1">
      <c r="A38" s="243" t="s">
        <v>57</v>
      </c>
      <c r="B38" s="224" t="s">
        <v>177</v>
      </c>
      <c r="C38" s="123"/>
    </row>
    <row r="39" spans="1:3" s="54" customFormat="1" ht="12" customHeight="1">
      <c r="A39" s="244" t="s">
        <v>58</v>
      </c>
      <c r="B39" s="225" t="s">
        <v>178</v>
      </c>
      <c r="C39" s="122"/>
    </row>
    <row r="40" spans="1:3" s="54" customFormat="1" ht="12" customHeight="1">
      <c r="A40" s="244" t="s">
        <v>59</v>
      </c>
      <c r="B40" s="225" t="s">
        <v>179</v>
      </c>
      <c r="C40" s="122"/>
    </row>
    <row r="41" spans="1:3" s="54" customFormat="1" ht="12" customHeight="1">
      <c r="A41" s="244" t="s">
        <v>100</v>
      </c>
      <c r="B41" s="225" t="s">
        <v>180</v>
      </c>
      <c r="C41" s="122"/>
    </row>
    <row r="42" spans="1:3" s="54" customFormat="1" ht="12" customHeight="1">
      <c r="A42" s="244" t="s">
        <v>101</v>
      </c>
      <c r="B42" s="225" t="s">
        <v>181</v>
      </c>
      <c r="C42" s="122"/>
    </row>
    <row r="43" spans="1:3" s="54" customFormat="1" ht="12" customHeight="1">
      <c r="A43" s="244" t="s">
        <v>102</v>
      </c>
      <c r="B43" s="225" t="s">
        <v>182</v>
      </c>
      <c r="C43" s="122"/>
    </row>
    <row r="44" spans="1:3" s="54" customFormat="1" ht="12" customHeight="1">
      <c r="A44" s="244" t="s">
        <v>103</v>
      </c>
      <c r="B44" s="225" t="s">
        <v>183</v>
      </c>
      <c r="C44" s="122"/>
    </row>
    <row r="45" spans="1:3" s="54" customFormat="1" ht="12" customHeight="1">
      <c r="A45" s="244" t="s">
        <v>104</v>
      </c>
      <c r="B45" s="225" t="s">
        <v>434</v>
      </c>
      <c r="C45" s="122"/>
    </row>
    <row r="46" spans="1:3" s="54" customFormat="1" ht="12" customHeight="1">
      <c r="A46" s="244" t="s">
        <v>175</v>
      </c>
      <c r="B46" s="225" t="s">
        <v>185</v>
      </c>
      <c r="C46" s="125"/>
    </row>
    <row r="47" spans="1:3" s="54" customFormat="1" ht="12" customHeight="1">
      <c r="A47" s="245" t="s">
        <v>176</v>
      </c>
      <c r="B47" s="226" t="s">
        <v>339</v>
      </c>
      <c r="C47" s="213"/>
    </row>
    <row r="48" spans="1:3" s="54" customFormat="1" ht="12" customHeight="1" thickBot="1">
      <c r="A48" s="245" t="s">
        <v>338</v>
      </c>
      <c r="B48" s="226" t="s">
        <v>186</v>
      </c>
      <c r="C48" s="213"/>
    </row>
    <row r="49" spans="1:3" s="54" customFormat="1" ht="12" customHeight="1" thickBot="1">
      <c r="A49" s="27" t="s">
        <v>12</v>
      </c>
      <c r="B49" s="19" t="s">
        <v>187</v>
      </c>
      <c r="C49" s="120">
        <f>SUM(C50:C54)</f>
        <v>0</v>
      </c>
    </row>
    <row r="50" spans="1:3" s="54" customFormat="1" ht="12" customHeight="1">
      <c r="A50" s="243" t="s">
        <v>60</v>
      </c>
      <c r="B50" s="224" t="s">
        <v>191</v>
      </c>
      <c r="C50" s="266"/>
    </row>
    <row r="51" spans="1:3" s="54" customFormat="1" ht="12" customHeight="1">
      <c r="A51" s="244" t="s">
        <v>61</v>
      </c>
      <c r="B51" s="225" t="s">
        <v>192</v>
      </c>
      <c r="C51" s="125"/>
    </row>
    <row r="52" spans="1:3" s="54" customFormat="1" ht="12" customHeight="1">
      <c r="A52" s="244" t="s">
        <v>188</v>
      </c>
      <c r="B52" s="225" t="s">
        <v>193</v>
      </c>
      <c r="C52" s="125"/>
    </row>
    <row r="53" spans="1:3" s="54" customFormat="1" ht="12" customHeight="1">
      <c r="A53" s="244" t="s">
        <v>189</v>
      </c>
      <c r="B53" s="225" t="s">
        <v>194</v>
      </c>
      <c r="C53" s="125"/>
    </row>
    <row r="54" spans="1:3" s="54" customFormat="1" ht="12" customHeight="1" thickBot="1">
      <c r="A54" s="245" t="s">
        <v>190</v>
      </c>
      <c r="B54" s="284" t="s">
        <v>195</v>
      </c>
      <c r="C54" s="213"/>
    </row>
    <row r="55" spans="1:3" s="54" customFormat="1" ht="12" customHeight="1" thickBot="1">
      <c r="A55" s="27" t="s">
        <v>105</v>
      </c>
      <c r="B55" s="19" t="s">
        <v>196</v>
      </c>
      <c r="C55" s="120">
        <f>SUM(C56:C58)</f>
        <v>0</v>
      </c>
    </row>
    <row r="56" spans="1:3" s="54" customFormat="1" ht="12" customHeight="1">
      <c r="A56" s="243" t="s">
        <v>62</v>
      </c>
      <c r="B56" s="224" t="s">
        <v>197</v>
      </c>
      <c r="C56" s="123"/>
    </row>
    <row r="57" spans="1:3" s="54" customFormat="1" ht="12" customHeight="1">
      <c r="A57" s="244" t="s">
        <v>63</v>
      </c>
      <c r="B57" s="225" t="s">
        <v>329</v>
      </c>
      <c r="C57" s="122"/>
    </row>
    <row r="58" spans="1:3" s="54" customFormat="1" ht="12" customHeight="1">
      <c r="A58" s="244" t="s">
        <v>200</v>
      </c>
      <c r="B58" s="225" t="s">
        <v>198</v>
      </c>
      <c r="C58" s="122"/>
    </row>
    <row r="59" spans="1:3" s="54" customFormat="1" ht="12" customHeight="1" thickBot="1">
      <c r="A59" s="245" t="s">
        <v>201</v>
      </c>
      <c r="B59" s="284" t="s">
        <v>199</v>
      </c>
      <c r="C59" s="124"/>
    </row>
    <row r="60" spans="1:3" s="54" customFormat="1" ht="12" customHeight="1" thickBot="1">
      <c r="A60" s="27" t="s">
        <v>14</v>
      </c>
      <c r="B60" s="115" t="s">
        <v>202</v>
      </c>
      <c r="C60" s="120">
        <f>SUM(C61:C63)</f>
        <v>0</v>
      </c>
    </row>
    <row r="61" spans="1:3" s="54" customFormat="1" ht="12" customHeight="1">
      <c r="A61" s="243" t="s">
        <v>106</v>
      </c>
      <c r="B61" s="224" t="s">
        <v>204</v>
      </c>
      <c r="C61" s="125"/>
    </row>
    <row r="62" spans="1:3" s="54" customFormat="1" ht="12" customHeight="1">
      <c r="A62" s="244" t="s">
        <v>107</v>
      </c>
      <c r="B62" s="225" t="s">
        <v>330</v>
      </c>
      <c r="C62" s="125"/>
    </row>
    <row r="63" spans="1:3" s="54" customFormat="1" ht="12" customHeight="1">
      <c r="A63" s="244" t="s">
        <v>132</v>
      </c>
      <c r="B63" s="225" t="s">
        <v>205</v>
      </c>
      <c r="C63" s="125"/>
    </row>
    <row r="64" spans="1:3" s="54" customFormat="1" ht="12" customHeight="1" thickBot="1">
      <c r="A64" s="245" t="s">
        <v>203</v>
      </c>
      <c r="B64" s="284" t="s">
        <v>206</v>
      </c>
      <c r="C64" s="125"/>
    </row>
    <row r="65" spans="1:3" s="54" customFormat="1" ht="12" customHeight="1" thickBot="1">
      <c r="A65" s="27" t="s">
        <v>15</v>
      </c>
      <c r="B65" s="19" t="s">
        <v>207</v>
      </c>
      <c r="C65" s="126">
        <f>+C8+C15+C22+C29+C37+C49+C55+C60</f>
        <v>33898403</v>
      </c>
    </row>
    <row r="66" spans="1:3" s="54" customFormat="1" ht="12" customHeight="1" thickBot="1">
      <c r="A66" s="246" t="s">
        <v>298</v>
      </c>
      <c r="B66" s="115" t="s">
        <v>209</v>
      </c>
      <c r="C66" s="120">
        <f>SUM(C67:C69)</f>
        <v>0</v>
      </c>
    </row>
    <row r="67" spans="1:3" s="54" customFormat="1" ht="12" customHeight="1">
      <c r="A67" s="243" t="s">
        <v>240</v>
      </c>
      <c r="B67" s="224" t="s">
        <v>210</v>
      </c>
      <c r="C67" s="125"/>
    </row>
    <row r="68" spans="1:3" s="54" customFormat="1" ht="12" customHeight="1">
      <c r="A68" s="244" t="s">
        <v>249</v>
      </c>
      <c r="B68" s="225" t="s">
        <v>211</v>
      </c>
      <c r="C68" s="125"/>
    </row>
    <row r="69" spans="1:3" s="54" customFormat="1" ht="12" customHeight="1" thickBot="1">
      <c r="A69" s="245" t="s">
        <v>250</v>
      </c>
      <c r="B69" s="287" t="s">
        <v>212</v>
      </c>
      <c r="C69" s="125"/>
    </row>
    <row r="70" spans="1:3" s="54" customFormat="1" ht="12" customHeight="1" thickBot="1">
      <c r="A70" s="246" t="s">
        <v>213</v>
      </c>
      <c r="B70" s="115" t="s">
        <v>214</v>
      </c>
      <c r="C70" s="120">
        <f>SUM(C71:C74)</f>
        <v>0</v>
      </c>
    </row>
    <row r="71" spans="1:3" s="54" customFormat="1" ht="12" customHeight="1">
      <c r="A71" s="243" t="s">
        <v>85</v>
      </c>
      <c r="B71" s="224" t="s">
        <v>215</v>
      </c>
      <c r="C71" s="125"/>
    </row>
    <row r="72" spans="1:3" s="54" customFormat="1" ht="12" customHeight="1">
      <c r="A72" s="244" t="s">
        <v>86</v>
      </c>
      <c r="B72" s="225" t="s">
        <v>216</v>
      </c>
      <c r="C72" s="125"/>
    </row>
    <row r="73" spans="1:3" s="54" customFormat="1" ht="12" customHeight="1">
      <c r="A73" s="244" t="s">
        <v>241</v>
      </c>
      <c r="B73" s="225" t="s">
        <v>217</v>
      </c>
      <c r="C73" s="125"/>
    </row>
    <row r="74" spans="1:3" s="54" customFormat="1" ht="12" customHeight="1" thickBot="1">
      <c r="A74" s="245" t="s">
        <v>242</v>
      </c>
      <c r="B74" s="226" t="s">
        <v>218</v>
      </c>
      <c r="C74" s="125"/>
    </row>
    <row r="75" spans="1:3" s="54" customFormat="1" ht="12" customHeight="1" thickBot="1">
      <c r="A75" s="246" t="s">
        <v>219</v>
      </c>
      <c r="B75" s="115" t="s">
        <v>220</v>
      </c>
      <c r="C75" s="120">
        <f>SUM(C76:C77)</f>
        <v>0</v>
      </c>
    </row>
    <row r="76" spans="1:3" s="54" customFormat="1" ht="12" customHeight="1">
      <c r="A76" s="243" t="s">
        <v>243</v>
      </c>
      <c r="B76" s="224" t="s">
        <v>221</v>
      </c>
      <c r="C76" s="125"/>
    </row>
    <row r="77" spans="1:3" s="54" customFormat="1" ht="12" customHeight="1" thickBot="1">
      <c r="A77" s="245" t="s">
        <v>244</v>
      </c>
      <c r="B77" s="226" t="s">
        <v>222</v>
      </c>
      <c r="C77" s="125"/>
    </row>
    <row r="78" spans="1:3" s="53" customFormat="1" ht="12" customHeight="1" thickBot="1">
      <c r="A78" s="246" t="s">
        <v>223</v>
      </c>
      <c r="B78" s="115" t="s">
        <v>224</v>
      </c>
      <c r="C78" s="120">
        <f>SUM(C79:C81)</f>
        <v>0</v>
      </c>
    </row>
    <row r="79" spans="1:3" s="54" customFormat="1" ht="12" customHeight="1">
      <c r="A79" s="243" t="s">
        <v>245</v>
      </c>
      <c r="B79" s="224" t="s">
        <v>225</v>
      </c>
      <c r="C79" s="125"/>
    </row>
    <row r="80" spans="1:3" s="54" customFormat="1" ht="12" customHeight="1">
      <c r="A80" s="244" t="s">
        <v>246</v>
      </c>
      <c r="B80" s="225" t="s">
        <v>226</v>
      </c>
      <c r="C80" s="125"/>
    </row>
    <row r="81" spans="1:3" s="54" customFormat="1" ht="12" customHeight="1" thickBot="1">
      <c r="A81" s="245" t="s">
        <v>247</v>
      </c>
      <c r="B81" s="226" t="s">
        <v>227</v>
      </c>
      <c r="C81" s="125"/>
    </row>
    <row r="82" spans="1:3" s="54" customFormat="1" ht="12" customHeight="1" thickBot="1">
      <c r="A82" s="246" t="s">
        <v>228</v>
      </c>
      <c r="B82" s="115" t="s">
        <v>248</v>
      </c>
      <c r="C82" s="120">
        <f>SUM(C83:C86)</f>
        <v>0</v>
      </c>
    </row>
    <row r="83" spans="1:3" s="54" customFormat="1" ht="12" customHeight="1">
      <c r="A83" s="247" t="s">
        <v>229</v>
      </c>
      <c r="B83" s="224" t="s">
        <v>230</v>
      </c>
      <c r="C83" s="125"/>
    </row>
    <row r="84" spans="1:3" s="54" customFormat="1" ht="12" customHeight="1">
      <c r="A84" s="248" t="s">
        <v>231</v>
      </c>
      <c r="B84" s="225" t="s">
        <v>232</v>
      </c>
      <c r="C84" s="125"/>
    </row>
    <row r="85" spans="1:3" s="54" customFormat="1" ht="12" customHeight="1">
      <c r="A85" s="248" t="s">
        <v>233</v>
      </c>
      <c r="B85" s="225" t="s">
        <v>234</v>
      </c>
      <c r="C85" s="125"/>
    </row>
    <row r="86" spans="1:3" s="53" customFormat="1" ht="12" customHeight="1" thickBot="1">
      <c r="A86" s="249" t="s">
        <v>235</v>
      </c>
      <c r="B86" s="226" t="s">
        <v>236</v>
      </c>
      <c r="C86" s="125"/>
    </row>
    <row r="87" spans="1:3" s="53" customFormat="1" ht="12" customHeight="1" thickBot="1">
      <c r="A87" s="246" t="s">
        <v>237</v>
      </c>
      <c r="B87" s="115" t="s">
        <v>378</v>
      </c>
      <c r="C87" s="267"/>
    </row>
    <row r="88" spans="1:3" s="53" customFormat="1" ht="12" customHeight="1" thickBot="1">
      <c r="A88" s="246" t="s">
        <v>399</v>
      </c>
      <c r="B88" s="115" t="s">
        <v>238</v>
      </c>
      <c r="C88" s="267"/>
    </row>
    <row r="89" spans="1:3" s="53" customFormat="1" ht="12" customHeight="1" thickBot="1">
      <c r="A89" s="246" t="s">
        <v>400</v>
      </c>
      <c r="B89" s="231" t="s">
        <v>381</v>
      </c>
      <c r="C89" s="126">
        <f>+C66+C70+C75+C78+C82+C88+C87</f>
        <v>0</v>
      </c>
    </row>
    <row r="90" spans="1:3" s="53" customFormat="1" ht="12" customHeight="1" thickBot="1">
      <c r="A90" s="250" t="s">
        <v>401</v>
      </c>
      <c r="B90" s="232" t="s">
        <v>402</v>
      </c>
      <c r="C90" s="126">
        <f>+C65+C89</f>
        <v>33898403</v>
      </c>
    </row>
    <row r="91" spans="1:3" s="54" customFormat="1" ht="15" customHeight="1" thickBot="1">
      <c r="A91" s="101"/>
      <c r="B91" s="102"/>
      <c r="C91" s="190"/>
    </row>
    <row r="92" spans="1:3" s="46" customFormat="1" ht="16.5" customHeight="1" thickBot="1">
      <c r="A92" s="105"/>
      <c r="B92" s="106" t="s">
        <v>42</v>
      </c>
      <c r="C92" s="192"/>
    </row>
    <row r="93" spans="1:3" s="55" customFormat="1" ht="12" customHeight="1" thickBot="1">
      <c r="A93" s="216" t="s">
        <v>7</v>
      </c>
      <c r="B93" s="26" t="s">
        <v>406</v>
      </c>
      <c r="C93" s="119">
        <f>+C94+C95+C96+C97+C98+C111</f>
        <v>27898403</v>
      </c>
    </row>
    <row r="94" spans="1:3" ht="12" customHeight="1">
      <c r="A94" s="251" t="s">
        <v>64</v>
      </c>
      <c r="B94" s="8" t="s">
        <v>37</v>
      </c>
      <c r="C94" s="121">
        <v>11742065</v>
      </c>
    </row>
    <row r="95" spans="1:3" ht="12" customHeight="1">
      <c r="A95" s="244" t="s">
        <v>65</v>
      </c>
      <c r="B95" s="6" t="s">
        <v>108</v>
      </c>
      <c r="C95" s="122">
        <v>2622607</v>
      </c>
    </row>
    <row r="96" spans="1:3" ht="12" customHeight="1">
      <c r="A96" s="244" t="s">
        <v>66</v>
      </c>
      <c r="B96" s="6" t="s">
        <v>83</v>
      </c>
      <c r="C96" s="124">
        <v>7960930</v>
      </c>
    </row>
    <row r="97" spans="1:3" ht="12" customHeight="1">
      <c r="A97" s="244" t="s">
        <v>67</v>
      </c>
      <c r="B97" s="9" t="s">
        <v>109</v>
      </c>
      <c r="C97" s="124"/>
    </row>
    <row r="98" spans="1:3" ht="12" customHeight="1">
      <c r="A98" s="244" t="s">
        <v>75</v>
      </c>
      <c r="B98" s="17" t="s">
        <v>110</v>
      </c>
      <c r="C98" s="124">
        <v>5572801</v>
      </c>
    </row>
    <row r="99" spans="1:3" ht="12" customHeight="1">
      <c r="A99" s="244" t="s">
        <v>68</v>
      </c>
      <c r="B99" s="6" t="s">
        <v>403</v>
      </c>
      <c r="C99" s="124"/>
    </row>
    <row r="100" spans="1:3" ht="12" customHeight="1">
      <c r="A100" s="244" t="s">
        <v>69</v>
      </c>
      <c r="B100" s="63" t="s">
        <v>344</v>
      </c>
      <c r="C100" s="124"/>
    </row>
    <row r="101" spans="1:3" ht="12" customHeight="1">
      <c r="A101" s="244" t="s">
        <v>76</v>
      </c>
      <c r="B101" s="63" t="s">
        <v>343</v>
      </c>
      <c r="C101" s="124"/>
    </row>
    <row r="102" spans="1:3" ht="12" customHeight="1">
      <c r="A102" s="244" t="s">
        <v>77</v>
      </c>
      <c r="B102" s="63" t="s">
        <v>254</v>
      </c>
      <c r="C102" s="124"/>
    </row>
    <row r="103" spans="1:3" ht="12" customHeight="1">
      <c r="A103" s="244" t="s">
        <v>78</v>
      </c>
      <c r="B103" s="64" t="s">
        <v>255</v>
      </c>
      <c r="C103" s="124"/>
    </row>
    <row r="104" spans="1:3" ht="12" customHeight="1">
      <c r="A104" s="244" t="s">
        <v>79</v>
      </c>
      <c r="B104" s="64" t="s">
        <v>256</v>
      </c>
      <c r="C104" s="124"/>
    </row>
    <row r="105" spans="1:3" ht="12" customHeight="1">
      <c r="A105" s="244" t="s">
        <v>81</v>
      </c>
      <c r="B105" s="63" t="s">
        <v>257</v>
      </c>
      <c r="C105" s="124">
        <v>5572801</v>
      </c>
    </row>
    <row r="106" spans="1:3" ht="12" customHeight="1">
      <c r="A106" s="244" t="s">
        <v>111</v>
      </c>
      <c r="B106" s="63" t="s">
        <v>258</v>
      </c>
      <c r="C106" s="124"/>
    </row>
    <row r="107" spans="1:3" ht="12" customHeight="1">
      <c r="A107" s="244" t="s">
        <v>252</v>
      </c>
      <c r="B107" s="64" t="s">
        <v>259</v>
      </c>
      <c r="C107" s="124"/>
    </row>
    <row r="108" spans="1:3" ht="12" customHeight="1">
      <c r="A108" s="252" t="s">
        <v>253</v>
      </c>
      <c r="B108" s="65" t="s">
        <v>260</v>
      </c>
      <c r="C108" s="124"/>
    </row>
    <row r="109" spans="1:3" ht="12" customHeight="1">
      <c r="A109" s="244" t="s">
        <v>341</v>
      </c>
      <c r="B109" s="65" t="s">
        <v>261</v>
      </c>
      <c r="C109" s="124"/>
    </row>
    <row r="110" spans="1:3" ht="12" customHeight="1">
      <c r="A110" s="244" t="s">
        <v>342</v>
      </c>
      <c r="B110" s="64" t="s">
        <v>262</v>
      </c>
      <c r="C110" s="122"/>
    </row>
    <row r="111" spans="1:3" ht="12" customHeight="1">
      <c r="A111" s="244" t="s">
        <v>346</v>
      </c>
      <c r="B111" s="9" t="s">
        <v>38</v>
      </c>
      <c r="C111" s="122"/>
    </row>
    <row r="112" spans="1:3" ht="12" customHeight="1">
      <c r="A112" s="245" t="s">
        <v>347</v>
      </c>
      <c r="B112" s="6" t="s">
        <v>404</v>
      </c>
      <c r="C112" s="124"/>
    </row>
    <row r="113" spans="1:3" ht="12" customHeight="1" thickBot="1">
      <c r="A113" s="253" t="s">
        <v>348</v>
      </c>
      <c r="B113" s="66" t="s">
        <v>405</v>
      </c>
      <c r="C113" s="128"/>
    </row>
    <row r="114" spans="1:3" ht="12" customHeight="1" thickBot="1">
      <c r="A114" s="27" t="s">
        <v>8</v>
      </c>
      <c r="B114" s="25" t="s">
        <v>263</v>
      </c>
      <c r="C114" s="120">
        <f>+C115+C117+C119</f>
        <v>6000000</v>
      </c>
    </row>
    <row r="115" spans="1:3" ht="12" customHeight="1">
      <c r="A115" s="243" t="s">
        <v>70</v>
      </c>
      <c r="B115" s="6" t="s">
        <v>131</v>
      </c>
      <c r="C115" s="123">
        <v>6000000</v>
      </c>
    </row>
    <row r="116" spans="1:3" ht="12" customHeight="1">
      <c r="A116" s="243" t="s">
        <v>71</v>
      </c>
      <c r="B116" s="10" t="s">
        <v>267</v>
      </c>
      <c r="C116" s="123"/>
    </row>
    <row r="117" spans="1:3" ht="12" customHeight="1">
      <c r="A117" s="243" t="s">
        <v>72</v>
      </c>
      <c r="B117" s="10" t="s">
        <v>112</v>
      </c>
      <c r="C117" s="122"/>
    </row>
    <row r="118" spans="1:3" ht="12" customHeight="1">
      <c r="A118" s="243" t="s">
        <v>73</v>
      </c>
      <c r="B118" s="10" t="s">
        <v>268</v>
      </c>
      <c r="C118" s="113"/>
    </row>
    <row r="119" spans="1:3" ht="12" customHeight="1">
      <c r="A119" s="243" t="s">
        <v>74</v>
      </c>
      <c r="B119" s="117" t="s">
        <v>133</v>
      </c>
      <c r="C119" s="113"/>
    </row>
    <row r="120" spans="1:3" ht="12" customHeight="1">
      <c r="A120" s="243" t="s">
        <v>80</v>
      </c>
      <c r="B120" s="116" t="s">
        <v>331</v>
      </c>
      <c r="C120" s="113"/>
    </row>
    <row r="121" spans="1:3" ht="12" customHeight="1">
      <c r="A121" s="243" t="s">
        <v>82</v>
      </c>
      <c r="B121" s="220" t="s">
        <v>273</v>
      </c>
      <c r="C121" s="113"/>
    </row>
    <row r="122" spans="1:3" ht="12" customHeight="1">
      <c r="A122" s="243" t="s">
        <v>113</v>
      </c>
      <c r="B122" s="64" t="s">
        <v>256</v>
      </c>
      <c r="C122" s="113"/>
    </row>
    <row r="123" spans="1:3" ht="12" customHeight="1">
      <c r="A123" s="243" t="s">
        <v>114</v>
      </c>
      <c r="B123" s="64" t="s">
        <v>272</v>
      </c>
      <c r="C123" s="113"/>
    </row>
    <row r="124" spans="1:3" ht="12" customHeight="1">
      <c r="A124" s="243" t="s">
        <v>115</v>
      </c>
      <c r="B124" s="64" t="s">
        <v>271</v>
      </c>
      <c r="C124" s="113"/>
    </row>
    <row r="125" spans="1:3" ht="12" customHeight="1">
      <c r="A125" s="243" t="s">
        <v>264</v>
      </c>
      <c r="B125" s="64" t="s">
        <v>259</v>
      </c>
      <c r="C125" s="113"/>
    </row>
    <row r="126" spans="1:3" ht="12" customHeight="1">
      <c r="A126" s="243" t="s">
        <v>265</v>
      </c>
      <c r="B126" s="64" t="s">
        <v>270</v>
      </c>
      <c r="C126" s="113"/>
    </row>
    <row r="127" spans="1:3" ht="12" customHeight="1" thickBot="1">
      <c r="A127" s="252" t="s">
        <v>266</v>
      </c>
      <c r="B127" s="64" t="s">
        <v>269</v>
      </c>
      <c r="C127" s="114"/>
    </row>
    <row r="128" spans="1:3" ht="12" customHeight="1" thickBot="1">
      <c r="A128" s="27" t="s">
        <v>9</v>
      </c>
      <c r="B128" s="59" t="s">
        <v>351</v>
      </c>
      <c r="C128" s="120">
        <f>+C93+C114</f>
        <v>33898403</v>
      </c>
    </row>
    <row r="129" spans="1:11" ht="12" customHeight="1" thickBot="1">
      <c r="A129" s="27" t="s">
        <v>10</v>
      </c>
      <c r="B129" s="59" t="s">
        <v>352</v>
      </c>
      <c r="C129" s="120">
        <f>+C130+C131+C132</f>
        <v>0</v>
      </c>
    </row>
    <row r="130" spans="1:11" s="55" customFormat="1" ht="12" customHeight="1">
      <c r="A130" s="243" t="s">
        <v>168</v>
      </c>
      <c r="B130" s="7" t="s">
        <v>409</v>
      </c>
      <c r="C130" s="113"/>
    </row>
    <row r="131" spans="1:11" ht="12" customHeight="1">
      <c r="A131" s="243" t="s">
        <v>169</v>
      </c>
      <c r="B131" s="7" t="s">
        <v>360</v>
      </c>
      <c r="C131" s="113"/>
    </row>
    <row r="132" spans="1:11" ht="12" customHeight="1" thickBot="1">
      <c r="A132" s="252" t="s">
        <v>170</v>
      </c>
      <c r="B132" s="5" t="s">
        <v>408</v>
      </c>
      <c r="C132" s="113"/>
    </row>
    <row r="133" spans="1:11" ht="12" customHeight="1" thickBot="1">
      <c r="A133" s="27" t="s">
        <v>11</v>
      </c>
      <c r="B133" s="59" t="s">
        <v>353</v>
      </c>
      <c r="C133" s="120">
        <f>+C134+C135+C136+C137+C138+C139</f>
        <v>0</v>
      </c>
    </row>
    <row r="134" spans="1:11" ht="12" customHeight="1">
      <c r="A134" s="243" t="s">
        <v>57</v>
      </c>
      <c r="B134" s="7" t="s">
        <v>362</v>
      </c>
      <c r="C134" s="113"/>
    </row>
    <row r="135" spans="1:11" ht="12" customHeight="1">
      <c r="A135" s="243" t="s">
        <v>58</v>
      </c>
      <c r="B135" s="7" t="s">
        <v>354</v>
      </c>
      <c r="C135" s="113"/>
    </row>
    <row r="136" spans="1:11" ht="12" customHeight="1">
      <c r="A136" s="243" t="s">
        <v>59</v>
      </c>
      <c r="B136" s="7" t="s">
        <v>355</v>
      </c>
      <c r="C136" s="113"/>
    </row>
    <row r="137" spans="1:11" ht="12" customHeight="1">
      <c r="A137" s="243" t="s">
        <v>100</v>
      </c>
      <c r="B137" s="7" t="s">
        <v>407</v>
      </c>
      <c r="C137" s="113"/>
    </row>
    <row r="138" spans="1:11" ht="12" customHeight="1">
      <c r="A138" s="243" t="s">
        <v>101</v>
      </c>
      <c r="B138" s="7" t="s">
        <v>357</v>
      </c>
      <c r="C138" s="113"/>
    </row>
    <row r="139" spans="1:11" s="55" customFormat="1" ht="12" customHeight="1" thickBot="1">
      <c r="A139" s="252" t="s">
        <v>102</v>
      </c>
      <c r="B139" s="5" t="s">
        <v>358</v>
      </c>
      <c r="C139" s="113"/>
    </row>
    <row r="140" spans="1:11" ht="12" customHeight="1" thickBot="1">
      <c r="A140" s="27" t="s">
        <v>12</v>
      </c>
      <c r="B140" s="59" t="s">
        <v>424</v>
      </c>
      <c r="C140" s="126">
        <f>+C141+C142+C144+C145+C143</f>
        <v>0</v>
      </c>
      <c r="K140" s="112"/>
    </row>
    <row r="141" spans="1:11">
      <c r="A141" s="243" t="s">
        <v>60</v>
      </c>
      <c r="B141" s="7" t="s">
        <v>274</v>
      </c>
      <c r="C141" s="113"/>
    </row>
    <row r="142" spans="1:11" ht="12" customHeight="1">
      <c r="A142" s="243" t="s">
        <v>61</v>
      </c>
      <c r="B142" s="7" t="s">
        <v>275</v>
      </c>
      <c r="C142" s="113"/>
    </row>
    <row r="143" spans="1:11" s="55" customFormat="1" ht="12" customHeight="1">
      <c r="A143" s="243" t="s">
        <v>188</v>
      </c>
      <c r="B143" s="7" t="s">
        <v>423</v>
      </c>
      <c r="C143" s="113"/>
    </row>
    <row r="144" spans="1:11" s="55" customFormat="1" ht="12" customHeight="1">
      <c r="A144" s="243" t="s">
        <v>189</v>
      </c>
      <c r="B144" s="7" t="s">
        <v>367</v>
      </c>
      <c r="C144" s="113"/>
    </row>
    <row r="145" spans="1:3" s="55" customFormat="1" ht="12" customHeight="1" thickBot="1">
      <c r="A145" s="252" t="s">
        <v>190</v>
      </c>
      <c r="B145" s="5" t="s">
        <v>294</v>
      </c>
      <c r="C145" s="113"/>
    </row>
    <row r="146" spans="1:3" s="55" customFormat="1" ht="12" customHeight="1" thickBot="1">
      <c r="A146" s="27" t="s">
        <v>13</v>
      </c>
      <c r="B146" s="59" t="s">
        <v>368</v>
      </c>
      <c r="C146" s="129">
        <f>+C147+C148+C149+C150+C151</f>
        <v>0</v>
      </c>
    </row>
    <row r="147" spans="1:3" s="55" customFormat="1" ht="12" customHeight="1">
      <c r="A147" s="243" t="s">
        <v>62</v>
      </c>
      <c r="B147" s="7" t="s">
        <v>363</v>
      </c>
      <c r="C147" s="113"/>
    </row>
    <row r="148" spans="1:3" s="55" customFormat="1" ht="12" customHeight="1">
      <c r="A148" s="243" t="s">
        <v>63</v>
      </c>
      <c r="B148" s="7" t="s">
        <v>370</v>
      </c>
      <c r="C148" s="113"/>
    </row>
    <row r="149" spans="1:3" s="55" customFormat="1" ht="12" customHeight="1">
      <c r="A149" s="243" t="s">
        <v>200</v>
      </c>
      <c r="B149" s="7" t="s">
        <v>365</v>
      </c>
      <c r="C149" s="113"/>
    </row>
    <row r="150" spans="1:3" ht="12.75" customHeight="1">
      <c r="A150" s="243" t="s">
        <v>201</v>
      </c>
      <c r="B150" s="7" t="s">
        <v>410</v>
      </c>
      <c r="C150" s="113"/>
    </row>
    <row r="151" spans="1:3" ht="12.75" customHeight="1" thickBot="1">
      <c r="A151" s="252" t="s">
        <v>369</v>
      </c>
      <c r="B151" s="5" t="s">
        <v>372</v>
      </c>
      <c r="C151" s="114"/>
    </row>
    <row r="152" spans="1:3" ht="12.75" customHeight="1" thickBot="1">
      <c r="A152" s="283" t="s">
        <v>14</v>
      </c>
      <c r="B152" s="59" t="s">
        <v>373</v>
      </c>
      <c r="C152" s="129"/>
    </row>
    <row r="153" spans="1:3" ht="12" customHeight="1" thickBot="1">
      <c r="A153" s="283" t="s">
        <v>15</v>
      </c>
      <c r="B153" s="59" t="s">
        <v>374</v>
      </c>
      <c r="C153" s="129"/>
    </row>
    <row r="154" spans="1:3" ht="15" customHeight="1" thickBot="1">
      <c r="A154" s="27" t="s">
        <v>16</v>
      </c>
      <c r="B154" s="59" t="s">
        <v>376</v>
      </c>
      <c r="C154" s="234">
        <f>+C129+C133+C140+C146+C152+C153</f>
        <v>0</v>
      </c>
    </row>
    <row r="155" spans="1:3" ht="13.5" thickBot="1">
      <c r="A155" s="254" t="s">
        <v>17</v>
      </c>
      <c r="B155" s="198" t="s">
        <v>375</v>
      </c>
      <c r="C155" s="234">
        <f>+C128+C154</f>
        <v>33898403</v>
      </c>
    </row>
    <row r="156" spans="1:3" ht="15" customHeight="1" thickBot="1">
      <c r="A156" s="204"/>
      <c r="B156" s="205"/>
      <c r="C156" s="206"/>
    </row>
    <row r="157" spans="1:3" ht="14.25" customHeight="1" thickBot="1">
      <c r="A157" s="110" t="s">
        <v>411</v>
      </c>
      <c r="B157" s="111"/>
      <c r="C157" s="57"/>
    </row>
    <row r="158" spans="1:3" ht="13.5" thickBot="1">
      <c r="A158" s="110" t="s">
        <v>126</v>
      </c>
      <c r="B158" s="111"/>
      <c r="C158" s="57"/>
    </row>
  </sheetData>
  <sheetProtection formatCells="0"/>
  <customSheetViews>
    <customSheetView guid="{D093A5FA-7046-4D11-AEFB-8494A20B21C2}" scale="130">
      <selection activeCell="E7" sqref="E7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20"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462</v>
      </c>
    </row>
    <row r="2" spans="1:3" s="261" customFormat="1" ht="25.5" customHeight="1">
      <c r="A2" s="214" t="s">
        <v>124</v>
      </c>
      <c r="B2" s="181" t="s">
        <v>303</v>
      </c>
      <c r="C2" s="195" t="s">
        <v>44</v>
      </c>
    </row>
    <row r="3" spans="1:3" s="261" customFormat="1" ht="24.75" thickBot="1">
      <c r="A3" s="255" t="s">
        <v>123</v>
      </c>
      <c r="B3" s="182" t="s">
        <v>302</v>
      </c>
      <c r="C3" s="196"/>
    </row>
    <row r="4" spans="1:3" s="262" customFormat="1" ht="15.95" customHeight="1" thickBot="1">
      <c r="A4" s="91"/>
      <c r="B4" s="91"/>
      <c r="C4" s="92" t="str">
        <f>'5.1.3.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8024319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>
        <v>6318361</v>
      </c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>
        <v>1705958</v>
      </c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413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414</v>
      </c>
      <c r="C26" s="140">
        <f>+C27+C28+C29</f>
        <v>0</v>
      </c>
    </row>
    <row r="27" spans="1:3" s="264" customFormat="1" ht="12" customHeight="1">
      <c r="A27" s="258" t="s">
        <v>168</v>
      </c>
      <c r="B27" s="259" t="s">
        <v>163</v>
      </c>
      <c r="C27" s="47"/>
    </row>
    <row r="28" spans="1:3" s="264" customFormat="1" ht="12" customHeight="1">
      <c r="A28" s="258" t="s">
        <v>169</v>
      </c>
      <c r="B28" s="259" t="s">
        <v>307</v>
      </c>
      <c r="C28" s="138"/>
    </row>
    <row r="29" spans="1:3" s="264" customFormat="1" ht="12" customHeight="1">
      <c r="A29" s="258" t="s">
        <v>170</v>
      </c>
      <c r="B29" s="260" t="s">
        <v>310</v>
      </c>
      <c r="C29" s="138"/>
    </row>
    <row r="30" spans="1:3" s="264" customFormat="1" ht="12" customHeight="1" thickBot="1">
      <c r="A30" s="257" t="s">
        <v>171</v>
      </c>
      <c r="B30" s="62" t="s">
        <v>415</v>
      </c>
      <c r="C30" s="50"/>
    </row>
    <row r="31" spans="1:3" s="264" customFormat="1" ht="12" customHeight="1" thickBot="1">
      <c r="A31" s="86" t="s">
        <v>11</v>
      </c>
      <c r="B31" s="59" t="s">
        <v>311</v>
      </c>
      <c r="C31" s="140">
        <f>+C32+C33+C34</f>
        <v>0</v>
      </c>
    </row>
    <row r="32" spans="1:3" s="264" customFormat="1" ht="12" customHeight="1">
      <c r="A32" s="258" t="s">
        <v>57</v>
      </c>
      <c r="B32" s="259" t="s">
        <v>191</v>
      </c>
      <c r="C32" s="47"/>
    </row>
    <row r="33" spans="1:3" s="264" customFormat="1" ht="12" customHeight="1">
      <c r="A33" s="258" t="s">
        <v>58</v>
      </c>
      <c r="B33" s="260" t="s">
        <v>192</v>
      </c>
      <c r="C33" s="141"/>
    </row>
    <row r="34" spans="1:3" s="264" customFormat="1" ht="12" customHeight="1" thickBot="1">
      <c r="A34" s="257" t="s">
        <v>59</v>
      </c>
      <c r="B34" s="62" t="s">
        <v>193</v>
      </c>
      <c r="C34" s="50"/>
    </row>
    <row r="35" spans="1:3" s="197" customFormat="1" ht="12" customHeight="1" thickBot="1">
      <c r="A35" s="86" t="s">
        <v>12</v>
      </c>
      <c r="B35" s="59" t="s">
        <v>279</v>
      </c>
      <c r="C35" s="167"/>
    </row>
    <row r="36" spans="1:3" s="197" customFormat="1" ht="12" customHeight="1" thickBot="1">
      <c r="A36" s="86" t="s">
        <v>13</v>
      </c>
      <c r="B36" s="59" t="s">
        <v>312</v>
      </c>
      <c r="C36" s="188"/>
    </row>
    <row r="37" spans="1:3" s="197" customFormat="1" ht="12" customHeight="1" thickBot="1">
      <c r="A37" s="83" t="s">
        <v>14</v>
      </c>
      <c r="B37" s="59" t="s">
        <v>313</v>
      </c>
      <c r="C37" s="189">
        <f>+C8+C20+C25+C26+C31+C35+C36</f>
        <v>8024319</v>
      </c>
    </row>
    <row r="38" spans="1:3" s="197" customFormat="1" ht="12" customHeight="1" thickBot="1">
      <c r="A38" s="99" t="s">
        <v>15</v>
      </c>
      <c r="B38" s="59" t="s">
        <v>314</v>
      </c>
      <c r="C38" s="189">
        <f>+C39+C40+C41</f>
        <v>82551325</v>
      </c>
    </row>
    <row r="39" spans="1:3" s="197" customFormat="1" ht="12" customHeight="1">
      <c r="A39" s="258" t="s">
        <v>315</v>
      </c>
      <c r="B39" s="259" t="s">
        <v>138</v>
      </c>
      <c r="C39" s="47"/>
    </row>
    <row r="40" spans="1:3" s="197" customFormat="1" ht="12" customHeight="1">
      <c r="A40" s="258" t="s">
        <v>316</v>
      </c>
      <c r="B40" s="260" t="s">
        <v>1</v>
      </c>
      <c r="C40" s="141"/>
    </row>
    <row r="41" spans="1:3" s="264" customFormat="1" ht="12" customHeight="1" thickBot="1">
      <c r="A41" s="257" t="s">
        <v>317</v>
      </c>
      <c r="B41" s="62" t="s">
        <v>318</v>
      </c>
      <c r="C41" s="50">
        <v>82551325</v>
      </c>
    </row>
    <row r="42" spans="1:3" s="264" customFormat="1" ht="15" customHeight="1" thickBot="1">
      <c r="A42" s="99" t="s">
        <v>16</v>
      </c>
      <c r="B42" s="100" t="s">
        <v>319</v>
      </c>
      <c r="C42" s="192">
        <f>+C37+C38</f>
        <v>90575644</v>
      </c>
    </row>
    <row r="43" spans="1:3" s="264" customFormat="1" ht="15" customHeight="1">
      <c r="A43" s="101"/>
      <c r="B43" s="102"/>
      <c r="C43" s="190"/>
    </row>
    <row r="44" spans="1:3" ht="13.5" thickBot="1">
      <c r="A44" s="103"/>
      <c r="B44" s="104"/>
      <c r="C44" s="191"/>
    </row>
    <row r="45" spans="1:3" s="263" customFormat="1" ht="16.5" customHeight="1" thickBot="1">
      <c r="A45" s="105"/>
      <c r="B45" s="106" t="s">
        <v>42</v>
      </c>
      <c r="C45" s="192"/>
    </row>
    <row r="46" spans="1:3" s="265" customFormat="1" ht="12" customHeight="1" thickBot="1">
      <c r="A46" s="86" t="s">
        <v>7</v>
      </c>
      <c r="B46" s="59" t="s">
        <v>320</v>
      </c>
      <c r="C46" s="140">
        <f>SUM(C47:C51)</f>
        <v>90575644</v>
      </c>
    </row>
    <row r="47" spans="1:3" ht="12" customHeight="1">
      <c r="A47" s="257" t="s">
        <v>64</v>
      </c>
      <c r="B47" s="7" t="s">
        <v>37</v>
      </c>
      <c r="C47" s="47">
        <v>48480560</v>
      </c>
    </row>
    <row r="48" spans="1:3" ht="12" customHeight="1">
      <c r="A48" s="257" t="s">
        <v>65</v>
      </c>
      <c r="B48" s="6" t="s">
        <v>108</v>
      </c>
      <c r="C48" s="49">
        <v>10915246</v>
      </c>
    </row>
    <row r="49" spans="1:3" ht="12" customHeight="1">
      <c r="A49" s="257" t="s">
        <v>66</v>
      </c>
      <c r="B49" s="6" t="s">
        <v>83</v>
      </c>
      <c r="C49" s="49">
        <v>31179838</v>
      </c>
    </row>
    <row r="50" spans="1:3" ht="12" customHeight="1">
      <c r="A50" s="257" t="s">
        <v>67</v>
      </c>
      <c r="B50" s="6" t="s">
        <v>109</v>
      </c>
      <c r="C50" s="49"/>
    </row>
    <row r="51" spans="1:3" ht="12" customHeight="1" thickBot="1">
      <c r="A51" s="257" t="s">
        <v>84</v>
      </c>
      <c r="B51" s="6" t="s">
        <v>110</v>
      </c>
      <c r="C51" s="49"/>
    </row>
    <row r="52" spans="1:3" ht="12" customHeight="1" thickBot="1">
      <c r="A52" s="86" t="s">
        <v>8</v>
      </c>
      <c r="B52" s="59" t="s">
        <v>321</v>
      </c>
      <c r="C52" s="140">
        <f>SUM(C53:C55)</f>
        <v>0</v>
      </c>
    </row>
    <row r="53" spans="1:3" s="265" customFormat="1" ht="12" customHeight="1">
      <c r="A53" s="257" t="s">
        <v>70</v>
      </c>
      <c r="B53" s="7" t="s">
        <v>131</v>
      </c>
      <c r="C53" s="47"/>
    </row>
    <row r="54" spans="1:3" ht="12" customHeight="1">
      <c r="A54" s="257" t="s">
        <v>71</v>
      </c>
      <c r="B54" s="6" t="s">
        <v>112</v>
      </c>
      <c r="C54" s="49"/>
    </row>
    <row r="55" spans="1:3" ht="12" customHeight="1">
      <c r="A55" s="257" t="s">
        <v>72</v>
      </c>
      <c r="B55" s="6" t="s">
        <v>43</v>
      </c>
      <c r="C55" s="49"/>
    </row>
    <row r="56" spans="1:3" ht="12" customHeight="1" thickBot="1">
      <c r="A56" s="257" t="s">
        <v>73</v>
      </c>
      <c r="B56" s="6" t="s">
        <v>416</v>
      </c>
      <c r="C56" s="49"/>
    </row>
    <row r="57" spans="1:3" ht="12" customHeight="1" thickBot="1">
      <c r="A57" s="86" t="s">
        <v>9</v>
      </c>
      <c r="B57" s="59" t="s">
        <v>3</v>
      </c>
      <c r="C57" s="167"/>
    </row>
    <row r="58" spans="1:3" ht="15" customHeight="1" thickBot="1">
      <c r="A58" s="86" t="s">
        <v>10</v>
      </c>
      <c r="B58" s="107" t="s">
        <v>421</v>
      </c>
      <c r="C58" s="193">
        <f>+C46+C52+C57</f>
        <v>90575644</v>
      </c>
    </row>
    <row r="59" spans="1:3" ht="13.5" thickBot="1">
      <c r="C59" s="194"/>
    </row>
    <row r="60" spans="1:3" ht="15" customHeight="1" thickBot="1">
      <c r="A60" s="110" t="s">
        <v>411</v>
      </c>
      <c r="B60" s="111"/>
      <c r="C60" s="57"/>
    </row>
    <row r="61" spans="1:3" ht="14.25" customHeight="1" thickBot="1">
      <c r="A61" s="110" t="s">
        <v>126</v>
      </c>
      <c r="B61" s="111"/>
      <c r="C61" s="57"/>
    </row>
  </sheetData>
  <sheetProtection formatCells="0"/>
  <customSheetViews>
    <customSheetView guid="{D093A5FA-7046-4D11-AEFB-8494A20B21C2}" scale="130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1"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463</v>
      </c>
    </row>
    <row r="2" spans="1:3" s="261" customFormat="1" ht="25.5" customHeight="1">
      <c r="A2" s="214" t="s">
        <v>124</v>
      </c>
      <c r="B2" s="181" t="s">
        <v>303</v>
      </c>
      <c r="C2" s="195" t="s">
        <v>44</v>
      </c>
    </row>
    <row r="3" spans="1:3" s="261" customFormat="1" ht="24.75" thickBot="1">
      <c r="A3" s="255" t="s">
        <v>123</v>
      </c>
      <c r="B3" s="182" t="s">
        <v>322</v>
      </c>
      <c r="C3" s="196" t="s">
        <v>39</v>
      </c>
    </row>
    <row r="4" spans="1:3" s="262" customFormat="1" ht="15.95" customHeight="1" thickBot="1">
      <c r="A4" s="91"/>
      <c r="B4" s="91"/>
      <c r="C4" s="92" t="str">
        <f>'5.2.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8024319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>
        <v>6318361</v>
      </c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>
        <v>1705958</v>
      </c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413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414</v>
      </c>
      <c r="C26" s="140">
        <f>+C27+C28+C29</f>
        <v>0</v>
      </c>
    </row>
    <row r="27" spans="1:3" s="264" customFormat="1" ht="12" customHeight="1">
      <c r="A27" s="258" t="s">
        <v>168</v>
      </c>
      <c r="B27" s="259" t="s">
        <v>163</v>
      </c>
      <c r="C27" s="47"/>
    </row>
    <row r="28" spans="1:3" s="264" customFormat="1" ht="12" customHeight="1">
      <c r="A28" s="258" t="s">
        <v>169</v>
      </c>
      <c r="B28" s="259" t="s">
        <v>307</v>
      </c>
      <c r="C28" s="138"/>
    </row>
    <row r="29" spans="1:3" s="264" customFormat="1" ht="12" customHeight="1">
      <c r="A29" s="258" t="s">
        <v>170</v>
      </c>
      <c r="B29" s="260" t="s">
        <v>310</v>
      </c>
      <c r="C29" s="138"/>
    </row>
    <row r="30" spans="1:3" s="264" customFormat="1" ht="12" customHeight="1" thickBot="1">
      <c r="A30" s="257" t="s">
        <v>171</v>
      </c>
      <c r="B30" s="62" t="s">
        <v>415</v>
      </c>
      <c r="C30" s="50"/>
    </row>
    <row r="31" spans="1:3" s="264" customFormat="1" ht="12" customHeight="1" thickBot="1">
      <c r="A31" s="86" t="s">
        <v>11</v>
      </c>
      <c r="B31" s="59" t="s">
        <v>311</v>
      </c>
      <c r="C31" s="140">
        <f>+C32+C33+C34</f>
        <v>0</v>
      </c>
    </row>
    <row r="32" spans="1:3" s="264" customFormat="1" ht="12" customHeight="1">
      <c r="A32" s="258" t="s">
        <v>57</v>
      </c>
      <c r="B32" s="259" t="s">
        <v>191</v>
      </c>
      <c r="C32" s="47"/>
    </row>
    <row r="33" spans="1:3" s="264" customFormat="1" ht="12" customHeight="1">
      <c r="A33" s="258" t="s">
        <v>58</v>
      </c>
      <c r="B33" s="260" t="s">
        <v>192</v>
      </c>
      <c r="C33" s="141"/>
    </row>
    <row r="34" spans="1:3" s="264" customFormat="1" ht="12" customHeight="1" thickBot="1">
      <c r="A34" s="257" t="s">
        <v>59</v>
      </c>
      <c r="B34" s="62" t="s">
        <v>193</v>
      </c>
      <c r="C34" s="50"/>
    </row>
    <row r="35" spans="1:3" s="197" customFormat="1" ht="12" customHeight="1" thickBot="1">
      <c r="A35" s="86" t="s">
        <v>12</v>
      </c>
      <c r="B35" s="59" t="s">
        <v>279</v>
      </c>
      <c r="C35" s="167"/>
    </row>
    <row r="36" spans="1:3" s="197" customFormat="1" ht="12" customHeight="1" thickBot="1">
      <c r="A36" s="86" t="s">
        <v>13</v>
      </c>
      <c r="B36" s="59" t="s">
        <v>312</v>
      </c>
      <c r="C36" s="188"/>
    </row>
    <row r="37" spans="1:3" s="197" customFormat="1" ht="12" customHeight="1" thickBot="1">
      <c r="A37" s="83" t="s">
        <v>14</v>
      </c>
      <c r="B37" s="59" t="s">
        <v>313</v>
      </c>
      <c r="C37" s="189">
        <f>+C8+C20+C25+C26+C31+C35+C36</f>
        <v>8024319</v>
      </c>
    </row>
    <row r="38" spans="1:3" s="197" customFormat="1" ht="12" customHeight="1" thickBot="1">
      <c r="A38" s="99" t="s">
        <v>15</v>
      </c>
      <c r="B38" s="59" t="s">
        <v>314</v>
      </c>
      <c r="C38" s="189">
        <f>+C39+C40+C41</f>
        <v>28938281</v>
      </c>
    </row>
    <row r="39" spans="1:3" s="197" customFormat="1" ht="12" customHeight="1">
      <c r="A39" s="258" t="s">
        <v>315</v>
      </c>
      <c r="B39" s="259" t="s">
        <v>138</v>
      </c>
      <c r="C39" s="47"/>
    </row>
    <row r="40" spans="1:3" s="197" customFormat="1" ht="12" customHeight="1">
      <c r="A40" s="258" t="s">
        <v>316</v>
      </c>
      <c r="B40" s="260" t="s">
        <v>1</v>
      </c>
      <c r="C40" s="141"/>
    </row>
    <row r="41" spans="1:3" s="264" customFormat="1" ht="12" customHeight="1" thickBot="1">
      <c r="A41" s="257" t="s">
        <v>317</v>
      </c>
      <c r="B41" s="62" t="s">
        <v>318</v>
      </c>
      <c r="C41" s="50">
        <v>28938281</v>
      </c>
    </row>
    <row r="42" spans="1:3" s="264" customFormat="1" ht="15" customHeight="1" thickBot="1">
      <c r="A42" s="99" t="s">
        <v>16</v>
      </c>
      <c r="B42" s="100" t="s">
        <v>319</v>
      </c>
      <c r="C42" s="192">
        <f>+C37+C38</f>
        <v>36962600</v>
      </c>
    </row>
    <row r="43" spans="1:3" s="264" customFormat="1" ht="15" customHeight="1">
      <c r="A43" s="101"/>
      <c r="B43" s="102"/>
      <c r="C43" s="190"/>
    </row>
    <row r="44" spans="1:3" ht="13.5" thickBot="1">
      <c r="A44" s="103"/>
      <c r="B44" s="104"/>
      <c r="C44" s="191"/>
    </row>
    <row r="45" spans="1:3" s="263" customFormat="1" ht="16.5" customHeight="1" thickBot="1">
      <c r="A45" s="105"/>
      <c r="B45" s="106" t="s">
        <v>42</v>
      </c>
      <c r="C45" s="192"/>
    </row>
    <row r="46" spans="1:3" s="265" customFormat="1" ht="12" customHeight="1" thickBot="1">
      <c r="A46" s="86" t="s">
        <v>7</v>
      </c>
      <c r="B46" s="59" t="s">
        <v>320</v>
      </c>
      <c r="C46" s="140">
        <f>SUM(C47:C51)</f>
        <v>36962600</v>
      </c>
    </row>
    <row r="47" spans="1:3" ht="12" customHeight="1">
      <c r="A47" s="257" t="s">
        <v>64</v>
      </c>
      <c r="B47" s="7" t="s">
        <v>37</v>
      </c>
      <c r="C47" s="47">
        <v>9364416</v>
      </c>
    </row>
    <row r="48" spans="1:3" ht="12" customHeight="1">
      <c r="A48" s="257" t="s">
        <v>65</v>
      </c>
      <c r="B48" s="6" t="s">
        <v>108</v>
      </c>
      <c r="C48" s="49">
        <v>2143346</v>
      </c>
    </row>
    <row r="49" spans="1:3" ht="12" customHeight="1">
      <c r="A49" s="257" t="s">
        <v>66</v>
      </c>
      <c r="B49" s="6" t="s">
        <v>83</v>
      </c>
      <c r="C49" s="49">
        <v>25454838</v>
      </c>
    </row>
    <row r="50" spans="1:3" ht="12" customHeight="1">
      <c r="A50" s="257" t="s">
        <v>67</v>
      </c>
      <c r="B50" s="6" t="s">
        <v>109</v>
      </c>
      <c r="C50" s="49"/>
    </row>
    <row r="51" spans="1:3" ht="12" customHeight="1" thickBot="1">
      <c r="A51" s="257" t="s">
        <v>84</v>
      </c>
      <c r="B51" s="6" t="s">
        <v>110</v>
      </c>
      <c r="C51" s="49"/>
    </row>
    <row r="52" spans="1:3" ht="12" customHeight="1" thickBot="1">
      <c r="A52" s="86" t="s">
        <v>8</v>
      </c>
      <c r="B52" s="59" t="s">
        <v>321</v>
      </c>
      <c r="C52" s="140">
        <f>SUM(C53:C55)</f>
        <v>0</v>
      </c>
    </row>
    <row r="53" spans="1:3" s="265" customFormat="1" ht="12" customHeight="1">
      <c r="A53" s="257" t="s">
        <v>70</v>
      </c>
      <c r="B53" s="7" t="s">
        <v>131</v>
      </c>
      <c r="C53" s="47"/>
    </row>
    <row r="54" spans="1:3" ht="12" customHeight="1">
      <c r="A54" s="257" t="s">
        <v>71</v>
      </c>
      <c r="B54" s="6" t="s">
        <v>112</v>
      </c>
      <c r="C54" s="49"/>
    </row>
    <row r="55" spans="1:3" ht="12" customHeight="1">
      <c r="A55" s="257" t="s">
        <v>72</v>
      </c>
      <c r="B55" s="6" t="s">
        <v>43</v>
      </c>
      <c r="C55" s="49"/>
    </row>
    <row r="56" spans="1:3" ht="12" customHeight="1" thickBot="1">
      <c r="A56" s="257" t="s">
        <v>73</v>
      </c>
      <c r="B56" s="6" t="s">
        <v>416</v>
      </c>
      <c r="C56" s="49"/>
    </row>
    <row r="57" spans="1:3" ht="15" customHeight="1" thickBot="1">
      <c r="A57" s="86" t="s">
        <v>9</v>
      </c>
      <c r="B57" s="59" t="s">
        <v>3</v>
      </c>
      <c r="C57" s="167"/>
    </row>
    <row r="58" spans="1:3" ht="13.5" thickBot="1">
      <c r="A58" s="86" t="s">
        <v>10</v>
      </c>
      <c r="B58" s="107" t="s">
        <v>421</v>
      </c>
      <c r="C58" s="193">
        <f>+C46+C52+C57</f>
        <v>36962600</v>
      </c>
    </row>
    <row r="59" spans="1:3" ht="15" customHeight="1" thickBot="1">
      <c r="C59" s="194"/>
    </row>
    <row r="60" spans="1:3" ht="14.25" customHeight="1" thickBot="1">
      <c r="A60" s="110" t="s">
        <v>411</v>
      </c>
      <c r="B60" s="111"/>
      <c r="C60" s="57">
        <v>4</v>
      </c>
    </row>
    <row r="61" spans="1:3" ht="13.5" thickBot="1">
      <c r="A61" s="110" t="s">
        <v>126</v>
      </c>
      <c r="B61" s="111"/>
      <c r="C61" s="57"/>
    </row>
  </sheetData>
  <sheetProtection formatCells="0"/>
  <customSheetViews>
    <customSheetView guid="{D093A5FA-7046-4D11-AEFB-8494A20B21C2}" scale="130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22"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464</v>
      </c>
    </row>
    <row r="2" spans="1:3" s="261" customFormat="1" ht="25.5" customHeight="1">
      <c r="A2" s="214" t="s">
        <v>124</v>
      </c>
      <c r="B2" s="181" t="s">
        <v>303</v>
      </c>
      <c r="C2" s="195" t="s">
        <v>44</v>
      </c>
    </row>
    <row r="3" spans="1:3" s="261" customFormat="1" ht="24.75" thickBot="1">
      <c r="A3" s="255" t="s">
        <v>123</v>
      </c>
      <c r="B3" s="182" t="s">
        <v>323</v>
      </c>
      <c r="C3" s="196" t="s">
        <v>44</v>
      </c>
    </row>
    <row r="4" spans="1:3" s="262" customFormat="1" ht="15.95" customHeight="1" thickBot="1">
      <c r="A4" s="91"/>
      <c r="B4" s="91"/>
      <c r="C4" s="92" t="str">
        <f>'5.2.1.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413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414</v>
      </c>
      <c r="C26" s="140">
        <f>+C27+C28+C29</f>
        <v>0</v>
      </c>
    </row>
    <row r="27" spans="1:3" s="264" customFormat="1" ht="12" customHeight="1">
      <c r="A27" s="258" t="s">
        <v>168</v>
      </c>
      <c r="B27" s="259" t="s">
        <v>163</v>
      </c>
      <c r="C27" s="47"/>
    </row>
    <row r="28" spans="1:3" s="264" customFormat="1" ht="12" customHeight="1">
      <c r="A28" s="258" t="s">
        <v>169</v>
      </c>
      <c r="B28" s="259" t="s">
        <v>307</v>
      </c>
      <c r="C28" s="138"/>
    </row>
    <row r="29" spans="1:3" s="264" customFormat="1" ht="12" customHeight="1">
      <c r="A29" s="258" t="s">
        <v>170</v>
      </c>
      <c r="B29" s="260" t="s">
        <v>310</v>
      </c>
      <c r="C29" s="138"/>
    </row>
    <row r="30" spans="1:3" s="264" customFormat="1" ht="12" customHeight="1" thickBot="1">
      <c r="A30" s="257" t="s">
        <v>171</v>
      </c>
      <c r="B30" s="62" t="s">
        <v>415</v>
      </c>
      <c r="C30" s="50"/>
    </row>
    <row r="31" spans="1:3" s="264" customFormat="1" ht="12" customHeight="1" thickBot="1">
      <c r="A31" s="86" t="s">
        <v>11</v>
      </c>
      <c r="B31" s="59" t="s">
        <v>311</v>
      </c>
      <c r="C31" s="140">
        <f>+C32+C33+C34</f>
        <v>0</v>
      </c>
    </row>
    <row r="32" spans="1:3" s="264" customFormat="1" ht="12" customHeight="1">
      <c r="A32" s="258" t="s">
        <v>57</v>
      </c>
      <c r="B32" s="259" t="s">
        <v>191</v>
      </c>
      <c r="C32" s="47"/>
    </row>
    <row r="33" spans="1:3" s="264" customFormat="1" ht="12" customHeight="1">
      <c r="A33" s="258" t="s">
        <v>58</v>
      </c>
      <c r="B33" s="260" t="s">
        <v>192</v>
      </c>
      <c r="C33" s="141"/>
    </row>
    <row r="34" spans="1:3" s="264" customFormat="1" ht="12" customHeight="1" thickBot="1">
      <c r="A34" s="257" t="s">
        <v>59</v>
      </c>
      <c r="B34" s="62" t="s">
        <v>193</v>
      </c>
      <c r="C34" s="50"/>
    </row>
    <row r="35" spans="1:3" s="197" customFormat="1" ht="12" customHeight="1" thickBot="1">
      <c r="A35" s="86" t="s">
        <v>12</v>
      </c>
      <c r="B35" s="59" t="s">
        <v>279</v>
      </c>
      <c r="C35" s="167"/>
    </row>
    <row r="36" spans="1:3" s="197" customFormat="1" ht="12" customHeight="1" thickBot="1">
      <c r="A36" s="86" t="s">
        <v>13</v>
      </c>
      <c r="B36" s="59" t="s">
        <v>312</v>
      </c>
      <c r="C36" s="188"/>
    </row>
    <row r="37" spans="1:3" s="197" customFormat="1" ht="12" customHeight="1" thickBot="1">
      <c r="A37" s="83" t="s">
        <v>14</v>
      </c>
      <c r="B37" s="59" t="s">
        <v>313</v>
      </c>
      <c r="C37" s="189">
        <f>+C8+C20+C25+C26+C31+C35+C36</f>
        <v>0</v>
      </c>
    </row>
    <row r="38" spans="1:3" s="197" customFormat="1" ht="12" customHeight="1" thickBot="1">
      <c r="A38" s="99" t="s">
        <v>15</v>
      </c>
      <c r="B38" s="59" t="s">
        <v>314</v>
      </c>
      <c r="C38" s="189">
        <f>+C39+C40+C41</f>
        <v>0</v>
      </c>
    </row>
    <row r="39" spans="1:3" s="197" customFormat="1" ht="12" customHeight="1">
      <c r="A39" s="258" t="s">
        <v>315</v>
      </c>
      <c r="B39" s="259" t="s">
        <v>138</v>
      </c>
      <c r="C39" s="47"/>
    </row>
    <row r="40" spans="1:3" s="197" customFormat="1" ht="12" customHeight="1">
      <c r="A40" s="258" t="s">
        <v>316</v>
      </c>
      <c r="B40" s="260" t="s">
        <v>1</v>
      </c>
      <c r="C40" s="141"/>
    </row>
    <row r="41" spans="1:3" s="264" customFormat="1" ht="12" customHeight="1" thickBot="1">
      <c r="A41" s="257" t="s">
        <v>317</v>
      </c>
      <c r="B41" s="62" t="s">
        <v>318</v>
      </c>
      <c r="C41" s="50"/>
    </row>
    <row r="42" spans="1:3" s="264" customFormat="1" ht="15" customHeight="1" thickBot="1">
      <c r="A42" s="99" t="s">
        <v>16</v>
      </c>
      <c r="B42" s="100" t="s">
        <v>319</v>
      </c>
      <c r="C42" s="192">
        <f>+C37+C38</f>
        <v>0</v>
      </c>
    </row>
    <row r="43" spans="1:3" s="264" customFormat="1" ht="15" customHeight="1">
      <c r="A43" s="101"/>
      <c r="B43" s="102"/>
      <c r="C43" s="190"/>
    </row>
    <row r="44" spans="1:3" ht="13.5" thickBot="1">
      <c r="A44" s="103"/>
      <c r="B44" s="104"/>
      <c r="C44" s="191"/>
    </row>
    <row r="45" spans="1:3" s="263" customFormat="1" ht="16.5" customHeight="1" thickBot="1">
      <c r="A45" s="105"/>
      <c r="B45" s="106" t="s">
        <v>42</v>
      </c>
      <c r="C45" s="192"/>
    </row>
    <row r="46" spans="1:3" s="265" customFormat="1" ht="12" customHeight="1" thickBot="1">
      <c r="A46" s="86" t="s">
        <v>7</v>
      </c>
      <c r="B46" s="59" t="s">
        <v>320</v>
      </c>
      <c r="C46" s="140">
        <f>SUM(C47:C51)</f>
        <v>0</v>
      </c>
    </row>
    <row r="47" spans="1:3" ht="12" customHeight="1">
      <c r="A47" s="257" t="s">
        <v>64</v>
      </c>
      <c r="B47" s="7" t="s">
        <v>37</v>
      </c>
      <c r="C47" s="47"/>
    </row>
    <row r="48" spans="1:3" ht="12" customHeight="1">
      <c r="A48" s="257" t="s">
        <v>65</v>
      </c>
      <c r="B48" s="6" t="s">
        <v>108</v>
      </c>
      <c r="C48" s="49"/>
    </row>
    <row r="49" spans="1:3" ht="12" customHeight="1">
      <c r="A49" s="257" t="s">
        <v>66</v>
      </c>
      <c r="B49" s="6" t="s">
        <v>83</v>
      </c>
      <c r="C49" s="49"/>
    </row>
    <row r="50" spans="1:3" ht="12" customHeight="1">
      <c r="A50" s="257" t="s">
        <v>67</v>
      </c>
      <c r="B50" s="6" t="s">
        <v>109</v>
      </c>
      <c r="C50" s="49"/>
    </row>
    <row r="51" spans="1:3" ht="12" customHeight="1" thickBot="1">
      <c r="A51" s="257" t="s">
        <v>84</v>
      </c>
      <c r="B51" s="6" t="s">
        <v>110</v>
      </c>
      <c r="C51" s="49"/>
    </row>
    <row r="52" spans="1:3" ht="12" customHeight="1" thickBot="1">
      <c r="A52" s="86" t="s">
        <v>8</v>
      </c>
      <c r="B52" s="59" t="s">
        <v>321</v>
      </c>
      <c r="C52" s="140">
        <f>SUM(C53:C55)</f>
        <v>0</v>
      </c>
    </row>
    <row r="53" spans="1:3" s="265" customFormat="1" ht="12" customHeight="1">
      <c r="A53" s="257" t="s">
        <v>70</v>
      </c>
      <c r="B53" s="7" t="s">
        <v>131</v>
      </c>
      <c r="C53" s="47"/>
    </row>
    <row r="54" spans="1:3" ht="12" customHeight="1">
      <c r="A54" s="257" t="s">
        <v>71</v>
      </c>
      <c r="B54" s="6" t="s">
        <v>112</v>
      </c>
      <c r="C54" s="49"/>
    </row>
    <row r="55" spans="1:3" ht="12" customHeight="1">
      <c r="A55" s="257" t="s">
        <v>72</v>
      </c>
      <c r="B55" s="6" t="s">
        <v>43</v>
      </c>
      <c r="C55" s="49"/>
    </row>
    <row r="56" spans="1:3" ht="12" customHeight="1" thickBot="1">
      <c r="A56" s="257" t="s">
        <v>73</v>
      </c>
      <c r="B56" s="6" t="s">
        <v>416</v>
      </c>
      <c r="C56" s="49"/>
    </row>
    <row r="57" spans="1:3" ht="15" customHeight="1" thickBot="1">
      <c r="A57" s="86" t="s">
        <v>9</v>
      </c>
      <c r="B57" s="59" t="s">
        <v>3</v>
      </c>
      <c r="C57" s="167"/>
    </row>
    <row r="58" spans="1:3" ht="13.5" thickBot="1">
      <c r="A58" s="86" t="s">
        <v>10</v>
      </c>
      <c r="B58" s="107" t="s">
        <v>421</v>
      </c>
      <c r="C58" s="193">
        <f>+C46+C52+C57</f>
        <v>0</v>
      </c>
    </row>
    <row r="59" spans="1:3" ht="15" customHeight="1" thickBot="1">
      <c r="C59" s="194"/>
    </row>
    <row r="60" spans="1:3" ht="14.25" customHeight="1" thickBot="1">
      <c r="A60" s="110" t="s">
        <v>411</v>
      </c>
      <c r="B60" s="111"/>
      <c r="C60" s="57"/>
    </row>
    <row r="61" spans="1:3" ht="13.5" thickBot="1">
      <c r="A61" s="110" t="s">
        <v>126</v>
      </c>
      <c r="B61" s="111"/>
      <c r="C61" s="57"/>
    </row>
  </sheetData>
  <sheetProtection formatCells="0"/>
  <customSheetViews>
    <customSheetView guid="{D093A5FA-7046-4D11-AEFB-8494A20B21C2}" scale="130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23"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465</v>
      </c>
    </row>
    <row r="2" spans="1:3" s="261" customFormat="1" ht="25.5" customHeight="1">
      <c r="A2" s="214" t="s">
        <v>124</v>
      </c>
      <c r="B2" s="181" t="s">
        <v>303</v>
      </c>
      <c r="C2" s="195" t="s">
        <v>44</v>
      </c>
    </row>
    <row r="3" spans="1:3" s="261" customFormat="1" ht="24.75" thickBot="1">
      <c r="A3" s="255" t="s">
        <v>123</v>
      </c>
      <c r="B3" s="182" t="s">
        <v>422</v>
      </c>
      <c r="C3" s="196" t="s">
        <v>45</v>
      </c>
    </row>
    <row r="4" spans="1:3" s="262" customFormat="1" ht="15.95" customHeight="1" thickBot="1">
      <c r="A4" s="91"/>
      <c r="B4" s="91"/>
      <c r="C4" s="92" t="str">
        <f>'5.2.2 sz. 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413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414</v>
      </c>
      <c r="C26" s="140">
        <f>+C27+C28+C29</f>
        <v>0</v>
      </c>
    </row>
    <row r="27" spans="1:3" s="264" customFormat="1" ht="12" customHeight="1">
      <c r="A27" s="258" t="s">
        <v>168</v>
      </c>
      <c r="B27" s="259" t="s">
        <v>163</v>
      </c>
      <c r="C27" s="47"/>
    </row>
    <row r="28" spans="1:3" s="264" customFormat="1" ht="12" customHeight="1">
      <c r="A28" s="258" t="s">
        <v>169</v>
      </c>
      <c r="B28" s="259" t="s">
        <v>307</v>
      </c>
      <c r="C28" s="138"/>
    </row>
    <row r="29" spans="1:3" s="264" customFormat="1" ht="12" customHeight="1">
      <c r="A29" s="258" t="s">
        <v>170</v>
      </c>
      <c r="B29" s="260" t="s">
        <v>310</v>
      </c>
      <c r="C29" s="138"/>
    </row>
    <row r="30" spans="1:3" s="264" customFormat="1" ht="12" customHeight="1" thickBot="1">
      <c r="A30" s="257" t="s">
        <v>171</v>
      </c>
      <c r="B30" s="62" t="s">
        <v>415</v>
      </c>
      <c r="C30" s="50"/>
    </row>
    <row r="31" spans="1:3" s="264" customFormat="1" ht="12" customHeight="1" thickBot="1">
      <c r="A31" s="86" t="s">
        <v>11</v>
      </c>
      <c r="B31" s="59" t="s">
        <v>311</v>
      </c>
      <c r="C31" s="140">
        <f>+C32+C33+C34</f>
        <v>0</v>
      </c>
    </row>
    <row r="32" spans="1:3" s="264" customFormat="1" ht="12" customHeight="1">
      <c r="A32" s="258" t="s">
        <v>57</v>
      </c>
      <c r="B32" s="259" t="s">
        <v>191</v>
      </c>
      <c r="C32" s="47"/>
    </row>
    <row r="33" spans="1:3" s="264" customFormat="1" ht="12" customHeight="1">
      <c r="A33" s="258" t="s">
        <v>58</v>
      </c>
      <c r="B33" s="260" t="s">
        <v>192</v>
      </c>
      <c r="C33" s="141"/>
    </row>
    <row r="34" spans="1:3" s="264" customFormat="1" ht="12" customHeight="1" thickBot="1">
      <c r="A34" s="257" t="s">
        <v>59</v>
      </c>
      <c r="B34" s="62" t="s">
        <v>193</v>
      </c>
      <c r="C34" s="50"/>
    </row>
    <row r="35" spans="1:3" s="197" customFormat="1" ht="12" customHeight="1" thickBot="1">
      <c r="A35" s="86" t="s">
        <v>12</v>
      </c>
      <c r="B35" s="59" t="s">
        <v>279</v>
      </c>
      <c r="C35" s="167"/>
    </row>
    <row r="36" spans="1:3" s="197" customFormat="1" ht="12" customHeight="1" thickBot="1">
      <c r="A36" s="86" t="s">
        <v>13</v>
      </c>
      <c r="B36" s="59" t="s">
        <v>312</v>
      </c>
      <c r="C36" s="188"/>
    </row>
    <row r="37" spans="1:3" s="197" customFormat="1" ht="12" customHeight="1" thickBot="1">
      <c r="A37" s="83" t="s">
        <v>14</v>
      </c>
      <c r="B37" s="59" t="s">
        <v>313</v>
      </c>
      <c r="C37" s="189">
        <f>+C8+C20+C25+C26+C31+C35+C36</f>
        <v>0</v>
      </c>
    </row>
    <row r="38" spans="1:3" s="197" customFormat="1" ht="12" customHeight="1" thickBot="1">
      <c r="A38" s="99" t="s">
        <v>15</v>
      </c>
      <c r="B38" s="59" t="s">
        <v>314</v>
      </c>
      <c r="C38" s="189">
        <f>+C39+C40+C41</f>
        <v>53613044</v>
      </c>
    </row>
    <row r="39" spans="1:3" s="197" customFormat="1" ht="12" customHeight="1">
      <c r="A39" s="258" t="s">
        <v>315</v>
      </c>
      <c r="B39" s="259" t="s">
        <v>138</v>
      </c>
      <c r="C39" s="47"/>
    </row>
    <row r="40" spans="1:3" s="197" customFormat="1" ht="12" customHeight="1">
      <c r="A40" s="258" t="s">
        <v>316</v>
      </c>
      <c r="B40" s="260" t="s">
        <v>1</v>
      </c>
      <c r="C40" s="141"/>
    </row>
    <row r="41" spans="1:3" s="264" customFormat="1" ht="12" customHeight="1" thickBot="1">
      <c r="A41" s="257" t="s">
        <v>317</v>
      </c>
      <c r="B41" s="62" t="s">
        <v>318</v>
      </c>
      <c r="C41" s="50">
        <v>53613044</v>
      </c>
    </row>
    <row r="42" spans="1:3" s="264" customFormat="1" ht="15" customHeight="1" thickBot="1">
      <c r="A42" s="99" t="s">
        <v>16</v>
      </c>
      <c r="B42" s="100" t="s">
        <v>319</v>
      </c>
      <c r="C42" s="192">
        <f>+C37+C38</f>
        <v>53613044</v>
      </c>
    </row>
    <row r="43" spans="1:3" s="264" customFormat="1" ht="15" customHeight="1">
      <c r="A43" s="101"/>
      <c r="B43" s="102"/>
      <c r="C43" s="190"/>
    </row>
    <row r="44" spans="1:3" ht="13.5" thickBot="1">
      <c r="A44" s="103"/>
      <c r="B44" s="104"/>
      <c r="C44" s="191"/>
    </row>
    <row r="45" spans="1:3" s="263" customFormat="1" ht="16.5" customHeight="1" thickBot="1">
      <c r="A45" s="105"/>
      <c r="B45" s="106" t="s">
        <v>42</v>
      </c>
      <c r="C45" s="192"/>
    </row>
    <row r="46" spans="1:3" s="265" customFormat="1" ht="12" customHeight="1" thickBot="1">
      <c r="A46" s="86" t="s">
        <v>7</v>
      </c>
      <c r="B46" s="59" t="s">
        <v>320</v>
      </c>
      <c r="C46" s="140">
        <f>SUM(C47:C51)</f>
        <v>53613044</v>
      </c>
    </row>
    <row r="47" spans="1:3" ht="12" customHeight="1">
      <c r="A47" s="257" t="s">
        <v>64</v>
      </c>
      <c r="B47" s="7" t="s">
        <v>37</v>
      </c>
      <c r="C47" s="47">
        <v>39116144</v>
      </c>
    </row>
    <row r="48" spans="1:3" ht="12" customHeight="1">
      <c r="A48" s="257" t="s">
        <v>65</v>
      </c>
      <c r="B48" s="6" t="s">
        <v>108</v>
      </c>
      <c r="C48" s="49">
        <v>8771900</v>
      </c>
    </row>
    <row r="49" spans="1:3" ht="12" customHeight="1">
      <c r="A49" s="257" t="s">
        <v>66</v>
      </c>
      <c r="B49" s="6" t="s">
        <v>83</v>
      </c>
      <c r="C49" s="49">
        <v>5725000</v>
      </c>
    </row>
    <row r="50" spans="1:3" ht="12" customHeight="1">
      <c r="A50" s="257" t="s">
        <v>67</v>
      </c>
      <c r="B50" s="6" t="s">
        <v>109</v>
      </c>
      <c r="C50" s="49"/>
    </row>
    <row r="51" spans="1:3" ht="12" customHeight="1" thickBot="1">
      <c r="A51" s="257" t="s">
        <v>84</v>
      </c>
      <c r="B51" s="6" t="s">
        <v>110</v>
      </c>
      <c r="C51" s="49"/>
    </row>
    <row r="52" spans="1:3" ht="12" customHeight="1" thickBot="1">
      <c r="A52" s="86" t="s">
        <v>8</v>
      </c>
      <c r="B52" s="59" t="s">
        <v>321</v>
      </c>
      <c r="C52" s="140">
        <f>SUM(C53:C55)</f>
        <v>0</v>
      </c>
    </row>
    <row r="53" spans="1:3" s="265" customFormat="1" ht="12" customHeight="1">
      <c r="A53" s="257" t="s">
        <v>70</v>
      </c>
      <c r="B53" s="7" t="s">
        <v>131</v>
      </c>
      <c r="C53" s="47"/>
    </row>
    <row r="54" spans="1:3" ht="12" customHeight="1">
      <c r="A54" s="257" t="s">
        <v>71</v>
      </c>
      <c r="B54" s="6" t="s">
        <v>112</v>
      </c>
      <c r="C54" s="49"/>
    </row>
    <row r="55" spans="1:3" ht="12" customHeight="1">
      <c r="A55" s="257" t="s">
        <v>72</v>
      </c>
      <c r="B55" s="6" t="s">
        <v>43</v>
      </c>
      <c r="C55" s="49"/>
    </row>
    <row r="56" spans="1:3" ht="12" customHeight="1" thickBot="1">
      <c r="A56" s="257" t="s">
        <v>73</v>
      </c>
      <c r="B56" s="6" t="s">
        <v>416</v>
      </c>
      <c r="C56" s="49"/>
    </row>
    <row r="57" spans="1:3" ht="15" customHeight="1" thickBot="1">
      <c r="A57" s="86" t="s">
        <v>9</v>
      </c>
      <c r="B57" s="59" t="s">
        <v>3</v>
      </c>
      <c r="C57" s="167"/>
    </row>
    <row r="58" spans="1:3" ht="13.5" thickBot="1">
      <c r="A58" s="86" t="s">
        <v>10</v>
      </c>
      <c r="B58" s="107" t="s">
        <v>421</v>
      </c>
      <c r="C58" s="193">
        <f>+C46+C52+C57</f>
        <v>53613044</v>
      </c>
    </row>
    <row r="59" spans="1:3" ht="15" customHeight="1" thickBot="1">
      <c r="C59" s="194"/>
    </row>
    <row r="60" spans="1:3" ht="14.25" customHeight="1" thickBot="1">
      <c r="A60" s="110" t="s">
        <v>411</v>
      </c>
      <c r="B60" s="111"/>
      <c r="C60" s="57">
        <v>7</v>
      </c>
    </row>
    <row r="61" spans="1:3" ht="13.5" thickBot="1">
      <c r="A61" s="110" t="s">
        <v>126</v>
      </c>
      <c r="B61" s="111"/>
      <c r="C61" s="57"/>
    </row>
  </sheetData>
  <sheetProtection formatCells="0"/>
  <customSheetViews>
    <customSheetView guid="{D093A5FA-7046-4D11-AEFB-8494A20B21C2}" scale="130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24"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466</v>
      </c>
    </row>
    <row r="2" spans="1:3" s="261" customFormat="1" ht="25.5" customHeight="1">
      <c r="A2" s="214" t="s">
        <v>124</v>
      </c>
      <c r="B2" s="181" t="s">
        <v>448</v>
      </c>
      <c r="C2" s="195" t="s">
        <v>45</v>
      </c>
    </row>
    <row r="3" spans="1:3" s="261" customFormat="1" ht="24.75" thickBot="1">
      <c r="A3" s="255" t="s">
        <v>123</v>
      </c>
      <c r="B3" s="182" t="s">
        <v>302</v>
      </c>
      <c r="C3" s="196"/>
    </row>
    <row r="4" spans="1:3" s="262" customFormat="1" ht="15.95" customHeight="1" thickBot="1">
      <c r="A4" s="91"/>
      <c r="B4" s="91"/>
      <c r="C4" s="92" t="str">
        <f>'5.2.3.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417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309</v>
      </c>
      <c r="C26" s="140">
        <f>+C27+C28</f>
        <v>0</v>
      </c>
    </row>
    <row r="27" spans="1:3" s="264" customFormat="1" ht="12" customHeight="1">
      <c r="A27" s="258" t="s">
        <v>168</v>
      </c>
      <c r="B27" s="259" t="s">
        <v>307</v>
      </c>
      <c r="C27" s="47"/>
    </row>
    <row r="28" spans="1:3" s="264" customFormat="1" ht="12" customHeight="1">
      <c r="A28" s="258" t="s">
        <v>169</v>
      </c>
      <c r="B28" s="260" t="s">
        <v>310</v>
      </c>
      <c r="C28" s="141"/>
    </row>
    <row r="29" spans="1:3" s="264" customFormat="1" ht="12" customHeight="1" thickBot="1">
      <c r="A29" s="257" t="s">
        <v>170</v>
      </c>
      <c r="B29" s="62" t="s">
        <v>418</v>
      </c>
      <c r="C29" s="50"/>
    </row>
    <row r="30" spans="1:3" s="264" customFormat="1" ht="12" customHeight="1" thickBot="1">
      <c r="A30" s="86" t="s">
        <v>11</v>
      </c>
      <c r="B30" s="59" t="s">
        <v>311</v>
      </c>
      <c r="C30" s="140">
        <f>+C31+C32+C33</f>
        <v>0</v>
      </c>
    </row>
    <row r="31" spans="1:3" s="264" customFormat="1" ht="12" customHeight="1">
      <c r="A31" s="258" t="s">
        <v>57</v>
      </c>
      <c r="B31" s="259" t="s">
        <v>191</v>
      </c>
      <c r="C31" s="47"/>
    </row>
    <row r="32" spans="1:3" s="264" customFormat="1" ht="12" customHeight="1">
      <c r="A32" s="258" t="s">
        <v>58</v>
      </c>
      <c r="B32" s="260" t="s">
        <v>192</v>
      </c>
      <c r="C32" s="141"/>
    </row>
    <row r="33" spans="1:3" s="264" customFormat="1" ht="12" customHeight="1" thickBot="1">
      <c r="A33" s="257" t="s">
        <v>59</v>
      </c>
      <c r="B33" s="62" t="s">
        <v>193</v>
      </c>
      <c r="C33" s="50"/>
    </row>
    <row r="34" spans="1:3" s="197" customFormat="1" ht="12" customHeight="1" thickBot="1">
      <c r="A34" s="86" t="s">
        <v>12</v>
      </c>
      <c r="B34" s="59" t="s">
        <v>279</v>
      </c>
      <c r="C34" s="167"/>
    </row>
    <row r="35" spans="1:3" s="197" customFormat="1" ht="12" customHeight="1" thickBot="1">
      <c r="A35" s="86" t="s">
        <v>13</v>
      </c>
      <c r="B35" s="59" t="s">
        <v>312</v>
      </c>
      <c r="C35" s="188"/>
    </row>
    <row r="36" spans="1:3" s="197" customFormat="1" ht="12" customHeight="1" thickBot="1">
      <c r="A36" s="83" t="s">
        <v>14</v>
      </c>
      <c r="B36" s="59" t="s">
        <v>419</v>
      </c>
      <c r="C36" s="189">
        <f>+C8+C20+C25+C26+C30+C34+C35</f>
        <v>0</v>
      </c>
    </row>
    <row r="37" spans="1:3" s="197" customFormat="1" ht="12" customHeight="1" thickBot="1">
      <c r="A37" s="99" t="s">
        <v>15</v>
      </c>
      <c r="B37" s="59" t="s">
        <v>314</v>
      </c>
      <c r="C37" s="189">
        <f>+C38+C39+C40</f>
        <v>55295637</v>
      </c>
    </row>
    <row r="38" spans="1:3" s="197" customFormat="1" ht="12" customHeight="1">
      <c r="A38" s="258" t="s">
        <v>315</v>
      </c>
      <c r="B38" s="259" t="s">
        <v>138</v>
      </c>
      <c r="C38" s="47"/>
    </row>
    <row r="39" spans="1:3" s="197" customFormat="1" ht="12" customHeight="1">
      <c r="A39" s="258" t="s">
        <v>316</v>
      </c>
      <c r="B39" s="260" t="s">
        <v>1</v>
      </c>
      <c r="C39" s="141"/>
    </row>
    <row r="40" spans="1:3" s="264" customFormat="1" ht="12" customHeight="1" thickBot="1">
      <c r="A40" s="257" t="s">
        <v>317</v>
      </c>
      <c r="B40" s="62" t="s">
        <v>318</v>
      </c>
      <c r="C40" s="50">
        <v>55295637</v>
      </c>
    </row>
    <row r="41" spans="1:3" s="264" customFormat="1" ht="15" customHeight="1" thickBot="1">
      <c r="A41" s="99" t="s">
        <v>16</v>
      </c>
      <c r="B41" s="100" t="s">
        <v>319</v>
      </c>
      <c r="C41" s="192">
        <f>+C36+C37</f>
        <v>55295637</v>
      </c>
    </row>
    <row r="42" spans="1:3" s="264" customFormat="1" ht="15" customHeight="1">
      <c r="A42" s="101"/>
      <c r="B42" s="102"/>
      <c r="C42" s="190"/>
    </row>
    <row r="43" spans="1:3" ht="13.5" thickBot="1">
      <c r="A43" s="103"/>
      <c r="B43" s="104"/>
      <c r="C43" s="191"/>
    </row>
    <row r="44" spans="1:3" s="263" customFormat="1" ht="16.5" customHeight="1" thickBot="1">
      <c r="A44" s="105"/>
      <c r="B44" s="106" t="s">
        <v>42</v>
      </c>
      <c r="C44" s="192"/>
    </row>
    <row r="45" spans="1:3" s="265" customFormat="1" ht="12" customHeight="1" thickBot="1">
      <c r="A45" s="86" t="s">
        <v>7</v>
      </c>
      <c r="B45" s="59" t="s">
        <v>320</v>
      </c>
      <c r="C45" s="140">
        <f>SUM(C46:C50)</f>
        <v>55295637</v>
      </c>
    </row>
    <row r="46" spans="1:3" ht="12" customHeight="1">
      <c r="A46" s="257" t="s">
        <v>64</v>
      </c>
      <c r="B46" s="7" t="s">
        <v>37</v>
      </c>
      <c r="C46" s="47">
        <v>41048700</v>
      </c>
    </row>
    <row r="47" spans="1:3" ht="12" customHeight="1">
      <c r="A47" s="257" t="s">
        <v>65</v>
      </c>
      <c r="B47" s="6" t="s">
        <v>108</v>
      </c>
      <c r="C47" s="49">
        <v>9301031</v>
      </c>
    </row>
    <row r="48" spans="1:3" ht="12" customHeight="1">
      <c r="A48" s="257" t="s">
        <v>66</v>
      </c>
      <c r="B48" s="6" t="s">
        <v>83</v>
      </c>
      <c r="C48" s="49">
        <v>4945906</v>
      </c>
    </row>
    <row r="49" spans="1:3" ht="12" customHeight="1">
      <c r="A49" s="257" t="s">
        <v>67</v>
      </c>
      <c r="B49" s="6" t="s">
        <v>109</v>
      </c>
      <c r="C49" s="49"/>
    </row>
    <row r="50" spans="1:3" ht="12" customHeight="1" thickBot="1">
      <c r="A50" s="257" t="s">
        <v>84</v>
      </c>
      <c r="B50" s="6" t="s">
        <v>110</v>
      </c>
      <c r="C50" s="49"/>
    </row>
    <row r="51" spans="1:3" ht="12" customHeight="1" thickBot="1">
      <c r="A51" s="86" t="s">
        <v>8</v>
      </c>
      <c r="B51" s="59" t="s">
        <v>321</v>
      </c>
      <c r="C51" s="140">
        <f>SUM(C52:C54)</f>
        <v>0</v>
      </c>
    </row>
    <row r="52" spans="1:3" s="265" customFormat="1" ht="12" customHeight="1">
      <c r="A52" s="257" t="s">
        <v>70</v>
      </c>
      <c r="B52" s="7" t="s">
        <v>131</v>
      </c>
      <c r="C52" s="47"/>
    </row>
    <row r="53" spans="1:3" ht="12" customHeight="1">
      <c r="A53" s="257" t="s">
        <v>71</v>
      </c>
      <c r="B53" s="6" t="s">
        <v>112</v>
      </c>
      <c r="C53" s="49"/>
    </row>
    <row r="54" spans="1:3" ht="12" customHeight="1">
      <c r="A54" s="257" t="s">
        <v>72</v>
      </c>
      <c r="B54" s="6" t="s">
        <v>43</v>
      </c>
      <c r="C54" s="49"/>
    </row>
    <row r="55" spans="1:3" ht="12" customHeight="1" thickBot="1">
      <c r="A55" s="257" t="s">
        <v>73</v>
      </c>
      <c r="B55" s="6" t="s">
        <v>416</v>
      </c>
      <c r="C55" s="49"/>
    </row>
    <row r="56" spans="1:3" ht="15" customHeight="1" thickBot="1">
      <c r="A56" s="86" t="s">
        <v>9</v>
      </c>
      <c r="B56" s="59" t="s">
        <v>3</v>
      </c>
      <c r="C56" s="167"/>
    </row>
    <row r="57" spans="1:3" ht="13.5" thickBot="1">
      <c r="A57" s="86" t="s">
        <v>10</v>
      </c>
      <c r="B57" s="107" t="s">
        <v>421</v>
      </c>
      <c r="C57" s="193">
        <f>+C45+C51+C56</f>
        <v>55295637</v>
      </c>
    </row>
    <row r="58" spans="1:3" ht="15" customHeight="1" thickBot="1">
      <c r="C58" s="194"/>
    </row>
    <row r="59" spans="1:3" ht="14.25" customHeight="1" thickBot="1">
      <c r="A59" s="110" t="s">
        <v>411</v>
      </c>
      <c r="B59" s="111"/>
      <c r="C59" s="57">
        <v>13</v>
      </c>
    </row>
    <row r="60" spans="1:3" ht="13.5" thickBot="1">
      <c r="A60" s="110" t="s">
        <v>126</v>
      </c>
      <c r="B60" s="111"/>
      <c r="C60" s="57"/>
    </row>
  </sheetData>
  <sheetProtection formatCells="0"/>
  <customSheetViews>
    <customSheetView guid="{D093A5FA-7046-4D11-AEFB-8494A20B21C2}" scale="145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6"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467</v>
      </c>
    </row>
    <row r="2" spans="1:3" s="261" customFormat="1" ht="25.5" customHeight="1">
      <c r="A2" s="214" t="s">
        <v>124</v>
      </c>
      <c r="B2" s="181" t="s">
        <v>448</v>
      </c>
      <c r="C2" s="195" t="s">
        <v>45</v>
      </c>
    </row>
    <row r="3" spans="1:3" s="261" customFormat="1" ht="24.75" thickBot="1">
      <c r="A3" s="255" t="s">
        <v>123</v>
      </c>
      <c r="B3" s="182" t="s">
        <v>322</v>
      </c>
      <c r="C3" s="196" t="s">
        <v>39</v>
      </c>
    </row>
    <row r="4" spans="1:3" s="262" customFormat="1" ht="15.95" customHeight="1" thickBot="1">
      <c r="A4" s="91"/>
      <c r="B4" s="91"/>
      <c r="C4" s="92" t="str">
        <f>'5.3.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417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309</v>
      </c>
      <c r="C26" s="140">
        <f>+C27+C28</f>
        <v>0</v>
      </c>
    </row>
    <row r="27" spans="1:3" s="264" customFormat="1" ht="12" customHeight="1">
      <c r="A27" s="258" t="s">
        <v>168</v>
      </c>
      <c r="B27" s="259" t="s">
        <v>307</v>
      </c>
      <c r="C27" s="47"/>
    </row>
    <row r="28" spans="1:3" s="264" customFormat="1" ht="12" customHeight="1">
      <c r="A28" s="258" t="s">
        <v>169</v>
      </c>
      <c r="B28" s="260" t="s">
        <v>310</v>
      </c>
      <c r="C28" s="141"/>
    </row>
    <row r="29" spans="1:3" s="264" customFormat="1" ht="12" customHeight="1" thickBot="1">
      <c r="A29" s="257" t="s">
        <v>170</v>
      </c>
      <c r="B29" s="62" t="s">
        <v>418</v>
      </c>
      <c r="C29" s="50"/>
    </row>
    <row r="30" spans="1:3" s="264" customFormat="1" ht="12" customHeight="1" thickBot="1">
      <c r="A30" s="86" t="s">
        <v>11</v>
      </c>
      <c r="B30" s="59" t="s">
        <v>311</v>
      </c>
      <c r="C30" s="140">
        <f>+C31+C32+C33</f>
        <v>0</v>
      </c>
    </row>
    <row r="31" spans="1:3" s="264" customFormat="1" ht="12" customHeight="1">
      <c r="A31" s="258" t="s">
        <v>57</v>
      </c>
      <c r="B31" s="259" t="s">
        <v>191</v>
      </c>
      <c r="C31" s="47"/>
    </row>
    <row r="32" spans="1:3" s="264" customFormat="1" ht="12" customHeight="1">
      <c r="A32" s="258" t="s">
        <v>58</v>
      </c>
      <c r="B32" s="260" t="s">
        <v>192</v>
      </c>
      <c r="C32" s="141"/>
    </row>
    <row r="33" spans="1:3" s="264" customFormat="1" ht="12" customHeight="1" thickBot="1">
      <c r="A33" s="257" t="s">
        <v>59</v>
      </c>
      <c r="B33" s="62" t="s">
        <v>193</v>
      </c>
      <c r="C33" s="50"/>
    </row>
    <row r="34" spans="1:3" s="197" customFormat="1" ht="12" customHeight="1" thickBot="1">
      <c r="A34" s="86" t="s">
        <v>12</v>
      </c>
      <c r="B34" s="59" t="s">
        <v>279</v>
      </c>
      <c r="C34" s="167"/>
    </row>
    <row r="35" spans="1:3" s="197" customFormat="1" ht="12" customHeight="1" thickBot="1">
      <c r="A35" s="86" t="s">
        <v>13</v>
      </c>
      <c r="B35" s="59" t="s">
        <v>312</v>
      </c>
      <c r="C35" s="188"/>
    </row>
    <row r="36" spans="1:3" s="197" customFormat="1" ht="12" customHeight="1" thickBot="1">
      <c r="A36" s="83" t="s">
        <v>14</v>
      </c>
      <c r="B36" s="59" t="s">
        <v>419</v>
      </c>
      <c r="C36" s="189">
        <f>+C8+C20+C25+C26+C30+C34+C35</f>
        <v>0</v>
      </c>
    </row>
    <row r="37" spans="1:3" s="197" customFormat="1" ht="12" customHeight="1" thickBot="1">
      <c r="A37" s="99" t="s">
        <v>15</v>
      </c>
      <c r="B37" s="59" t="s">
        <v>314</v>
      </c>
      <c r="C37" s="189">
        <f>+C38+C39+C40</f>
        <v>55295637</v>
      </c>
    </row>
    <row r="38" spans="1:3" s="197" customFormat="1" ht="12" customHeight="1">
      <c r="A38" s="258" t="s">
        <v>315</v>
      </c>
      <c r="B38" s="259" t="s">
        <v>138</v>
      </c>
      <c r="C38" s="47"/>
    </row>
    <row r="39" spans="1:3" s="197" customFormat="1" ht="12" customHeight="1">
      <c r="A39" s="258" t="s">
        <v>316</v>
      </c>
      <c r="B39" s="260" t="s">
        <v>1</v>
      </c>
      <c r="C39" s="141"/>
    </row>
    <row r="40" spans="1:3" s="264" customFormat="1" ht="12" customHeight="1" thickBot="1">
      <c r="A40" s="257" t="s">
        <v>317</v>
      </c>
      <c r="B40" s="62" t="s">
        <v>318</v>
      </c>
      <c r="C40" s="50">
        <v>55295637</v>
      </c>
    </row>
    <row r="41" spans="1:3" s="264" customFormat="1" ht="15" customHeight="1" thickBot="1">
      <c r="A41" s="99" t="s">
        <v>16</v>
      </c>
      <c r="B41" s="100" t="s">
        <v>319</v>
      </c>
      <c r="C41" s="192">
        <f>+C36+C37</f>
        <v>55295637</v>
      </c>
    </row>
    <row r="42" spans="1:3" s="264" customFormat="1" ht="15" customHeight="1">
      <c r="A42" s="101"/>
      <c r="B42" s="102"/>
      <c r="C42" s="190"/>
    </row>
    <row r="43" spans="1:3" ht="13.5" thickBot="1">
      <c r="A43" s="103"/>
      <c r="B43" s="104"/>
      <c r="C43" s="191"/>
    </row>
    <row r="44" spans="1:3" s="263" customFormat="1" ht="16.5" customHeight="1" thickBot="1">
      <c r="A44" s="105"/>
      <c r="B44" s="106" t="s">
        <v>42</v>
      </c>
      <c r="C44" s="192"/>
    </row>
    <row r="45" spans="1:3" s="265" customFormat="1" ht="12" customHeight="1" thickBot="1">
      <c r="A45" s="86" t="s">
        <v>7</v>
      </c>
      <c r="B45" s="59" t="s">
        <v>320</v>
      </c>
      <c r="C45" s="140"/>
    </row>
    <row r="46" spans="1:3" ht="12" customHeight="1">
      <c r="A46" s="257" t="s">
        <v>64</v>
      </c>
      <c r="B46" s="7" t="s">
        <v>37</v>
      </c>
      <c r="C46" s="47">
        <v>41048700</v>
      </c>
    </row>
    <row r="47" spans="1:3" ht="12" customHeight="1">
      <c r="A47" s="257" t="s">
        <v>65</v>
      </c>
      <c r="B47" s="6" t="s">
        <v>108</v>
      </c>
      <c r="C47" s="49">
        <v>9301031</v>
      </c>
    </row>
    <row r="48" spans="1:3" ht="12" customHeight="1">
      <c r="A48" s="257" t="s">
        <v>66</v>
      </c>
      <c r="B48" s="6" t="s">
        <v>83</v>
      </c>
      <c r="C48" s="49">
        <v>4945906</v>
      </c>
    </row>
    <row r="49" spans="1:3" ht="12" customHeight="1">
      <c r="A49" s="257" t="s">
        <v>67</v>
      </c>
      <c r="B49" s="6" t="s">
        <v>109</v>
      </c>
      <c r="C49" s="49"/>
    </row>
    <row r="50" spans="1:3" ht="12" customHeight="1" thickBot="1">
      <c r="A50" s="257" t="s">
        <v>84</v>
      </c>
      <c r="B50" s="6" t="s">
        <v>110</v>
      </c>
      <c r="C50" s="49"/>
    </row>
    <row r="51" spans="1:3" ht="12" customHeight="1" thickBot="1">
      <c r="A51" s="86" t="s">
        <v>8</v>
      </c>
      <c r="B51" s="59" t="s">
        <v>321</v>
      </c>
      <c r="C51" s="140"/>
    </row>
    <row r="52" spans="1:3" s="265" customFormat="1" ht="12" customHeight="1">
      <c r="A52" s="257" t="s">
        <v>70</v>
      </c>
      <c r="B52" s="7" t="s">
        <v>131</v>
      </c>
      <c r="C52" s="47"/>
    </row>
    <row r="53" spans="1:3" ht="12" customHeight="1">
      <c r="A53" s="257" t="s">
        <v>71</v>
      </c>
      <c r="B53" s="6" t="s">
        <v>112</v>
      </c>
      <c r="C53" s="49"/>
    </row>
    <row r="54" spans="1:3" ht="12" customHeight="1">
      <c r="A54" s="257" t="s">
        <v>72</v>
      </c>
      <c r="B54" s="6" t="s">
        <v>43</v>
      </c>
      <c r="C54" s="49"/>
    </row>
    <row r="55" spans="1:3" ht="12" customHeight="1" thickBot="1">
      <c r="A55" s="257" t="s">
        <v>73</v>
      </c>
      <c r="B55" s="6" t="s">
        <v>416</v>
      </c>
      <c r="C55" s="49"/>
    </row>
    <row r="56" spans="1:3" ht="15" customHeight="1" thickBot="1">
      <c r="A56" s="86" t="s">
        <v>9</v>
      </c>
      <c r="B56" s="59" t="s">
        <v>3</v>
      </c>
      <c r="C56" s="167"/>
    </row>
    <row r="57" spans="1:3" ht="13.5" thickBot="1">
      <c r="A57" s="86" t="s">
        <v>10</v>
      </c>
      <c r="B57" s="107" t="s">
        <v>421</v>
      </c>
      <c r="C57" s="193">
        <v>55295637</v>
      </c>
    </row>
    <row r="58" spans="1:3" ht="15" customHeight="1" thickBot="1">
      <c r="C58" s="194"/>
    </row>
    <row r="59" spans="1:3" ht="14.25" customHeight="1" thickBot="1">
      <c r="A59" s="110" t="s">
        <v>411</v>
      </c>
      <c r="B59" s="111"/>
      <c r="C59" s="57">
        <v>13</v>
      </c>
    </row>
    <row r="60" spans="1:3" ht="13.5" thickBot="1">
      <c r="A60" s="110" t="s">
        <v>126</v>
      </c>
      <c r="B60" s="111"/>
      <c r="C60" s="57"/>
    </row>
  </sheetData>
  <sheetProtection selectLockedCells="1" selectUnlockedCells="1"/>
  <customSheetViews>
    <customSheetView guid="{D093A5FA-7046-4D11-AEFB-8494A20B21C2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7"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468</v>
      </c>
    </row>
    <row r="2" spans="1:3" s="261" customFormat="1" ht="25.5" customHeight="1">
      <c r="A2" s="214" t="s">
        <v>124</v>
      </c>
      <c r="B2" s="181" t="s">
        <v>447</v>
      </c>
      <c r="C2" s="195" t="s">
        <v>45</v>
      </c>
    </row>
    <row r="3" spans="1:3" s="261" customFormat="1" ht="24.75" thickBot="1">
      <c r="A3" s="255" t="s">
        <v>123</v>
      </c>
      <c r="B3" s="182" t="s">
        <v>449</v>
      </c>
      <c r="C3" s="196" t="s">
        <v>44</v>
      </c>
    </row>
    <row r="4" spans="1:3" s="262" customFormat="1" ht="15.95" customHeight="1" thickBot="1">
      <c r="A4" s="91"/>
      <c r="B4" s="91"/>
      <c r="C4" s="92" t="str">
        <f>'5.3.1. sz. mell'!C4</f>
        <v>Forintban</v>
      </c>
    </row>
    <row r="5" spans="1:3" ht="13.5" thickBot="1">
      <c r="A5" s="215" t="s">
        <v>125</v>
      </c>
      <c r="B5" s="93" t="s">
        <v>438</v>
      </c>
      <c r="C5" s="94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417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309</v>
      </c>
      <c r="C26" s="140">
        <f>+C27+C28</f>
        <v>0</v>
      </c>
    </row>
    <row r="27" spans="1:3" s="264" customFormat="1" ht="12" customHeight="1">
      <c r="A27" s="258" t="s">
        <v>168</v>
      </c>
      <c r="B27" s="259" t="s">
        <v>307</v>
      </c>
      <c r="C27" s="47"/>
    </row>
    <row r="28" spans="1:3" s="264" customFormat="1" ht="12" customHeight="1">
      <c r="A28" s="258" t="s">
        <v>169</v>
      </c>
      <c r="B28" s="260" t="s">
        <v>310</v>
      </c>
      <c r="C28" s="141"/>
    </row>
    <row r="29" spans="1:3" s="264" customFormat="1" ht="12" customHeight="1" thickBot="1">
      <c r="A29" s="257" t="s">
        <v>170</v>
      </c>
      <c r="B29" s="62" t="s">
        <v>418</v>
      </c>
      <c r="C29" s="50"/>
    </row>
    <row r="30" spans="1:3" s="264" customFormat="1" ht="12" customHeight="1" thickBot="1">
      <c r="A30" s="86" t="s">
        <v>11</v>
      </c>
      <c r="B30" s="59" t="s">
        <v>311</v>
      </c>
      <c r="C30" s="140">
        <f>+C31+C32+C33</f>
        <v>0</v>
      </c>
    </row>
    <row r="31" spans="1:3" s="264" customFormat="1" ht="12" customHeight="1">
      <c r="A31" s="258" t="s">
        <v>57</v>
      </c>
      <c r="B31" s="259" t="s">
        <v>191</v>
      </c>
      <c r="C31" s="47"/>
    </row>
    <row r="32" spans="1:3" s="264" customFormat="1" ht="12" customHeight="1">
      <c r="A32" s="258" t="s">
        <v>58</v>
      </c>
      <c r="B32" s="260" t="s">
        <v>192</v>
      </c>
      <c r="C32" s="141"/>
    </row>
    <row r="33" spans="1:3" s="264" customFormat="1" ht="12" customHeight="1" thickBot="1">
      <c r="A33" s="257" t="s">
        <v>59</v>
      </c>
      <c r="B33" s="62" t="s">
        <v>193</v>
      </c>
      <c r="C33" s="50"/>
    </row>
    <row r="34" spans="1:3" s="197" customFormat="1" ht="12" customHeight="1" thickBot="1">
      <c r="A34" s="86" t="s">
        <v>12</v>
      </c>
      <c r="B34" s="59" t="s">
        <v>279</v>
      </c>
      <c r="C34" s="167"/>
    </row>
    <row r="35" spans="1:3" s="197" customFormat="1" ht="12" customHeight="1" thickBot="1">
      <c r="A35" s="86" t="s">
        <v>13</v>
      </c>
      <c r="B35" s="59" t="s">
        <v>312</v>
      </c>
      <c r="C35" s="188"/>
    </row>
    <row r="36" spans="1:3" s="197" customFormat="1" ht="12" customHeight="1" thickBot="1">
      <c r="A36" s="83" t="s">
        <v>14</v>
      </c>
      <c r="B36" s="59" t="s">
        <v>419</v>
      </c>
      <c r="C36" s="189">
        <f>+C8+C20+C25+C26+C30+C34+C35</f>
        <v>0</v>
      </c>
    </row>
    <row r="37" spans="1:3" s="197" customFormat="1" ht="12" customHeight="1" thickBot="1">
      <c r="A37" s="99" t="s">
        <v>15</v>
      </c>
      <c r="B37" s="59" t="s">
        <v>314</v>
      </c>
      <c r="C37" s="189">
        <f>+C38+C39+C40</f>
        <v>8869262</v>
      </c>
    </row>
    <row r="38" spans="1:3" s="197" customFormat="1" ht="12" customHeight="1">
      <c r="A38" s="258" t="s">
        <v>315</v>
      </c>
      <c r="B38" s="259" t="s">
        <v>138</v>
      </c>
      <c r="C38" s="47"/>
    </row>
    <row r="39" spans="1:3" s="197" customFormat="1" ht="12" customHeight="1">
      <c r="A39" s="258" t="s">
        <v>316</v>
      </c>
      <c r="B39" s="260" t="s">
        <v>1</v>
      </c>
      <c r="C39" s="141"/>
    </row>
    <row r="40" spans="1:3" s="264" customFormat="1" ht="12" customHeight="1" thickBot="1">
      <c r="A40" s="257" t="s">
        <v>317</v>
      </c>
      <c r="B40" s="62" t="s">
        <v>318</v>
      </c>
      <c r="C40" s="50">
        <v>8869262</v>
      </c>
    </row>
    <row r="41" spans="1:3" s="264" customFormat="1" ht="15" customHeight="1" thickBot="1">
      <c r="A41" s="99" t="s">
        <v>16</v>
      </c>
      <c r="B41" s="100" t="s">
        <v>319</v>
      </c>
      <c r="C41" s="192">
        <f>+C36+C37</f>
        <v>8869262</v>
      </c>
    </row>
    <row r="42" spans="1:3" s="264" customFormat="1" ht="15" customHeight="1">
      <c r="A42" s="101"/>
      <c r="B42" s="102"/>
      <c r="C42" s="190"/>
    </row>
    <row r="43" spans="1:3" ht="13.5" thickBot="1">
      <c r="A43" s="103"/>
      <c r="B43" s="104"/>
      <c r="C43" s="191"/>
    </row>
    <row r="44" spans="1:3" s="263" customFormat="1" ht="16.5" customHeight="1" thickBot="1">
      <c r="A44" s="105"/>
      <c r="B44" s="106" t="s">
        <v>42</v>
      </c>
      <c r="C44" s="192"/>
    </row>
    <row r="45" spans="1:3" s="265" customFormat="1" ht="12" customHeight="1" thickBot="1">
      <c r="A45" s="86" t="s">
        <v>7</v>
      </c>
      <c r="B45" s="59" t="s">
        <v>320</v>
      </c>
      <c r="C45" s="140">
        <f>SUM(C46:C50)</f>
        <v>8689262</v>
      </c>
    </row>
    <row r="46" spans="1:3" ht="12" customHeight="1">
      <c r="A46" s="257" t="s">
        <v>64</v>
      </c>
      <c r="B46" s="7" t="s">
        <v>37</v>
      </c>
      <c r="C46" s="47">
        <v>5658744</v>
      </c>
    </row>
    <row r="47" spans="1:3" ht="12" customHeight="1">
      <c r="A47" s="257" t="s">
        <v>65</v>
      </c>
      <c r="B47" s="6" t="s">
        <v>108</v>
      </c>
      <c r="C47" s="49">
        <v>1265718</v>
      </c>
    </row>
    <row r="48" spans="1:3" ht="12" customHeight="1">
      <c r="A48" s="257" t="s">
        <v>66</v>
      </c>
      <c r="B48" s="6" t="s">
        <v>83</v>
      </c>
      <c r="C48" s="49">
        <v>1764800</v>
      </c>
    </row>
    <row r="49" spans="1:3" ht="12" customHeight="1">
      <c r="A49" s="257" t="s">
        <v>67</v>
      </c>
      <c r="B49" s="6" t="s">
        <v>109</v>
      </c>
      <c r="C49" s="49"/>
    </row>
    <row r="50" spans="1:3" ht="12" customHeight="1" thickBot="1">
      <c r="A50" s="257" t="s">
        <v>84</v>
      </c>
      <c r="B50" s="6" t="s">
        <v>110</v>
      </c>
      <c r="C50" s="49"/>
    </row>
    <row r="51" spans="1:3" ht="12" customHeight="1" thickBot="1">
      <c r="A51" s="86" t="s">
        <v>8</v>
      </c>
      <c r="B51" s="59" t="s">
        <v>321</v>
      </c>
      <c r="C51" s="140">
        <f>SUM(C52:C54)</f>
        <v>0</v>
      </c>
    </row>
    <row r="52" spans="1:3" s="265" customFormat="1" ht="12" customHeight="1">
      <c r="A52" s="257" t="s">
        <v>70</v>
      </c>
      <c r="B52" s="7" t="s">
        <v>131</v>
      </c>
      <c r="C52" s="47"/>
    </row>
    <row r="53" spans="1:3" ht="12" customHeight="1">
      <c r="A53" s="257" t="s">
        <v>71</v>
      </c>
      <c r="B53" s="6" t="s">
        <v>112</v>
      </c>
      <c r="C53" s="49"/>
    </row>
    <row r="54" spans="1:3" ht="12" customHeight="1">
      <c r="A54" s="257" t="s">
        <v>72</v>
      </c>
      <c r="B54" s="6" t="s">
        <v>43</v>
      </c>
      <c r="C54" s="49"/>
    </row>
    <row r="55" spans="1:3" ht="12" customHeight="1" thickBot="1">
      <c r="A55" s="257" t="s">
        <v>73</v>
      </c>
      <c r="B55" s="6" t="s">
        <v>416</v>
      </c>
      <c r="C55" s="49"/>
    </row>
    <row r="56" spans="1:3" ht="15" customHeight="1" thickBot="1">
      <c r="A56" s="86" t="s">
        <v>9</v>
      </c>
      <c r="B56" s="59" t="s">
        <v>3</v>
      </c>
      <c r="C56" s="167"/>
    </row>
    <row r="57" spans="1:3" ht="13.5" thickBot="1">
      <c r="A57" s="86" t="s">
        <v>10</v>
      </c>
      <c r="B57" s="107" t="s">
        <v>421</v>
      </c>
      <c r="C57" s="193">
        <f>+C45+C51+C56</f>
        <v>8689262</v>
      </c>
    </row>
    <row r="58" spans="1:3" ht="15" customHeight="1" thickBot="1">
      <c r="C58" s="194"/>
    </row>
    <row r="59" spans="1:3" ht="14.25" customHeight="1" thickBot="1">
      <c r="A59" s="110" t="s">
        <v>411</v>
      </c>
      <c r="B59" s="111"/>
      <c r="C59" s="57"/>
    </row>
    <row r="60" spans="1:3" ht="13.5" thickBot="1">
      <c r="A60" s="110" t="s">
        <v>126</v>
      </c>
      <c r="B60" s="111"/>
      <c r="C60" s="57"/>
    </row>
  </sheetData>
  <sheetProtection formatCells="0"/>
  <customSheetViews>
    <customSheetView guid="{D093A5FA-7046-4D11-AEFB-8494A20B21C2}" scale="145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5">
    <tabColor rgb="FF92D050"/>
  </sheetPr>
  <dimension ref="A1:I159"/>
  <sheetViews>
    <sheetView view="pageLayout" zoomScaleNormal="130" zoomScaleSheetLayoutView="100" workbookViewId="0">
      <selection activeCell="D5" sqref="D5"/>
    </sheetView>
  </sheetViews>
  <sheetFormatPr defaultRowHeight="15.75"/>
  <cols>
    <col min="1" max="1" width="9.5" style="199" customWidth="1"/>
    <col min="2" max="2" width="91.6640625" style="199" customWidth="1"/>
    <col min="3" max="3" width="21.6640625" style="200" customWidth="1"/>
    <col min="4" max="4" width="9" style="221" customWidth="1"/>
    <col min="5" max="16384" width="9.33203125" style="221"/>
  </cols>
  <sheetData>
    <row r="1" spans="1:3" ht="15.95" customHeight="1">
      <c r="A1" s="292" t="s">
        <v>4</v>
      </c>
      <c r="B1" s="292"/>
      <c r="C1" s="292"/>
    </row>
    <row r="2" spans="1:3" ht="15.95" customHeight="1" thickBot="1">
      <c r="A2" s="293" t="s">
        <v>87</v>
      </c>
      <c r="B2" s="293"/>
      <c r="C2" s="130" t="str">
        <f>'1.1.sz.mell.'!C2</f>
        <v>Forintban!</v>
      </c>
    </row>
    <row r="3" spans="1:3" ht="38.1" customHeight="1" thickBot="1">
      <c r="A3" s="21" t="s">
        <v>52</v>
      </c>
      <c r="B3" s="22" t="s">
        <v>6</v>
      </c>
      <c r="C3" s="30" t="s">
        <v>451</v>
      </c>
    </row>
    <row r="4" spans="1:3" s="222" customFormat="1" ht="12" customHeight="1" thickBot="1">
      <c r="A4" s="216"/>
      <c r="B4" s="217" t="s">
        <v>390</v>
      </c>
      <c r="C4" s="218" t="s">
        <v>391</v>
      </c>
    </row>
    <row r="5" spans="1:3" s="223" customFormat="1" ht="12" customHeight="1" thickBot="1">
      <c r="A5" s="18" t="s">
        <v>7</v>
      </c>
      <c r="B5" s="19" t="s">
        <v>153</v>
      </c>
      <c r="C5" s="120">
        <f>+C6+C7+C8+C9+C10+C11</f>
        <v>166415347</v>
      </c>
    </row>
    <row r="6" spans="1:3" s="223" customFormat="1" ht="12" customHeight="1">
      <c r="A6" s="13" t="s">
        <v>64</v>
      </c>
      <c r="B6" s="224" t="s">
        <v>154</v>
      </c>
      <c r="C6" s="123">
        <v>33194774</v>
      </c>
    </row>
    <row r="7" spans="1:3" s="223" customFormat="1" ht="12" customHeight="1">
      <c r="A7" s="12" t="s">
        <v>65</v>
      </c>
      <c r="B7" s="225" t="s">
        <v>155</v>
      </c>
      <c r="C7" s="122">
        <v>53621600</v>
      </c>
    </row>
    <row r="8" spans="1:3" s="223" customFormat="1" ht="12" customHeight="1">
      <c r="A8" s="12" t="s">
        <v>66</v>
      </c>
      <c r="B8" s="225" t="s">
        <v>425</v>
      </c>
      <c r="C8" s="122">
        <v>70207992</v>
      </c>
    </row>
    <row r="9" spans="1:3" s="223" customFormat="1" ht="12" customHeight="1">
      <c r="A9" s="12" t="s">
        <v>67</v>
      </c>
      <c r="B9" s="225" t="s">
        <v>156</v>
      </c>
      <c r="C9" s="122"/>
    </row>
    <row r="10" spans="1:3" s="223" customFormat="1" ht="12" customHeight="1">
      <c r="A10" s="12" t="s">
        <v>84</v>
      </c>
      <c r="B10" s="116" t="s">
        <v>335</v>
      </c>
      <c r="C10" s="122">
        <v>9390981</v>
      </c>
    </row>
    <row r="11" spans="1:3" s="223" customFormat="1" ht="12" customHeight="1" thickBot="1">
      <c r="A11" s="14" t="s">
        <v>68</v>
      </c>
      <c r="B11" s="117" t="s">
        <v>336</v>
      </c>
      <c r="C11" s="122"/>
    </row>
    <row r="12" spans="1:3" s="223" customFormat="1" ht="12" customHeight="1" thickBot="1">
      <c r="A12" s="18" t="s">
        <v>8</v>
      </c>
      <c r="B12" s="115" t="s">
        <v>157</v>
      </c>
      <c r="C12" s="120">
        <f>+C13+C14+C15+C16+C17</f>
        <v>231120838</v>
      </c>
    </row>
    <row r="13" spans="1:3" s="223" customFormat="1" ht="12" customHeight="1">
      <c r="A13" s="13" t="s">
        <v>70</v>
      </c>
      <c r="B13" s="224" t="s">
        <v>158</v>
      </c>
      <c r="C13" s="123"/>
    </row>
    <row r="14" spans="1:3" s="223" customFormat="1" ht="12" customHeight="1">
      <c r="A14" s="12" t="s">
        <v>71</v>
      </c>
      <c r="B14" s="225" t="s">
        <v>159</v>
      </c>
      <c r="C14" s="122"/>
    </row>
    <row r="15" spans="1:3" s="223" customFormat="1" ht="12" customHeight="1">
      <c r="A15" s="12" t="s">
        <v>72</v>
      </c>
      <c r="B15" s="225" t="s">
        <v>325</v>
      </c>
      <c r="C15" s="122"/>
    </row>
    <row r="16" spans="1:3" s="223" customFormat="1" ht="12" customHeight="1">
      <c r="A16" s="12" t="s">
        <v>73</v>
      </c>
      <c r="B16" s="225" t="s">
        <v>326</v>
      </c>
      <c r="C16" s="122"/>
    </row>
    <row r="17" spans="1:3" s="223" customFormat="1" ht="12" customHeight="1">
      <c r="A17" s="12" t="s">
        <v>74</v>
      </c>
      <c r="B17" s="225" t="s">
        <v>160</v>
      </c>
      <c r="C17" s="122">
        <v>231120838</v>
      </c>
    </row>
    <row r="18" spans="1:3" s="223" customFormat="1" ht="12" customHeight="1" thickBot="1">
      <c r="A18" s="14" t="s">
        <v>80</v>
      </c>
      <c r="B18" s="117" t="s">
        <v>161</v>
      </c>
      <c r="C18" s="124"/>
    </row>
    <row r="19" spans="1:3" s="223" customFormat="1" ht="12" customHeight="1" thickBot="1">
      <c r="A19" s="18" t="s">
        <v>9</v>
      </c>
      <c r="B19" s="19" t="s">
        <v>162</v>
      </c>
      <c r="C19" s="120">
        <f>+C20+C21+C22+C23+C24</f>
        <v>0</v>
      </c>
    </row>
    <row r="20" spans="1:3" s="223" customFormat="1" ht="12" customHeight="1">
      <c r="A20" s="13" t="s">
        <v>53</v>
      </c>
      <c r="B20" s="224" t="s">
        <v>163</v>
      </c>
      <c r="C20" s="123"/>
    </row>
    <row r="21" spans="1:3" s="223" customFormat="1" ht="12" customHeight="1">
      <c r="A21" s="12" t="s">
        <v>54</v>
      </c>
      <c r="B21" s="225" t="s">
        <v>164</v>
      </c>
      <c r="C21" s="122"/>
    </row>
    <row r="22" spans="1:3" s="223" customFormat="1" ht="12" customHeight="1">
      <c r="A22" s="12" t="s">
        <v>55</v>
      </c>
      <c r="B22" s="225" t="s">
        <v>327</v>
      </c>
      <c r="C22" s="122"/>
    </row>
    <row r="23" spans="1:3" s="223" customFormat="1" ht="12" customHeight="1">
      <c r="A23" s="12" t="s">
        <v>56</v>
      </c>
      <c r="B23" s="225" t="s">
        <v>328</v>
      </c>
      <c r="C23" s="122"/>
    </row>
    <row r="24" spans="1:3" s="223" customFormat="1" ht="12" customHeight="1">
      <c r="A24" s="12" t="s">
        <v>96</v>
      </c>
      <c r="B24" s="225" t="s">
        <v>165</v>
      </c>
      <c r="C24" s="122"/>
    </row>
    <row r="25" spans="1:3" s="223" customFormat="1" ht="12" customHeight="1" thickBot="1">
      <c r="A25" s="14" t="s">
        <v>97</v>
      </c>
      <c r="B25" s="226" t="s">
        <v>166</v>
      </c>
      <c r="C25" s="124"/>
    </row>
    <row r="26" spans="1:3" s="223" customFormat="1" ht="12" customHeight="1" thickBot="1">
      <c r="A26" s="18" t="s">
        <v>98</v>
      </c>
      <c r="B26" s="19" t="s">
        <v>435</v>
      </c>
      <c r="C26" s="126">
        <f>SUM(C27:C33)</f>
        <v>0</v>
      </c>
    </row>
    <row r="27" spans="1:3" s="223" customFormat="1" ht="12" customHeight="1">
      <c r="A27" s="13" t="s">
        <v>168</v>
      </c>
      <c r="B27" s="224" t="s">
        <v>430</v>
      </c>
      <c r="C27" s="123"/>
    </row>
    <row r="28" spans="1:3" s="223" customFormat="1" ht="12" customHeight="1">
      <c r="A28" s="12" t="s">
        <v>169</v>
      </c>
      <c r="B28" s="225" t="s">
        <v>431</v>
      </c>
      <c r="C28" s="122"/>
    </row>
    <row r="29" spans="1:3" s="223" customFormat="1" ht="12" customHeight="1">
      <c r="A29" s="12" t="s">
        <v>170</v>
      </c>
      <c r="B29" s="225" t="s">
        <v>432</v>
      </c>
      <c r="C29" s="122"/>
    </row>
    <row r="30" spans="1:3" s="223" customFormat="1" ht="12" customHeight="1">
      <c r="A30" s="12" t="s">
        <v>171</v>
      </c>
      <c r="B30" s="225" t="s">
        <v>433</v>
      </c>
      <c r="C30" s="122"/>
    </row>
    <row r="31" spans="1:3" s="223" customFormat="1" ht="12" customHeight="1">
      <c r="A31" s="12" t="s">
        <v>427</v>
      </c>
      <c r="B31" s="225" t="s">
        <v>172</v>
      </c>
      <c r="C31" s="122"/>
    </row>
    <row r="32" spans="1:3" s="223" customFormat="1" ht="12" customHeight="1">
      <c r="A32" s="12" t="s">
        <v>428</v>
      </c>
      <c r="B32" s="225" t="s">
        <v>173</v>
      </c>
      <c r="C32" s="122"/>
    </row>
    <row r="33" spans="1:3" s="223" customFormat="1" ht="12" customHeight="1" thickBot="1">
      <c r="A33" s="14" t="s">
        <v>429</v>
      </c>
      <c r="B33" s="284" t="s">
        <v>174</v>
      </c>
      <c r="C33" s="124"/>
    </row>
    <row r="34" spans="1:3" s="223" customFormat="1" ht="12" customHeight="1" thickBot="1">
      <c r="A34" s="18" t="s">
        <v>11</v>
      </c>
      <c r="B34" s="19" t="s">
        <v>337</v>
      </c>
      <c r="C34" s="120">
        <f>SUM(C35:C45)</f>
        <v>15633134</v>
      </c>
    </row>
    <row r="35" spans="1:3" s="223" customFormat="1" ht="12" customHeight="1">
      <c r="A35" s="13" t="s">
        <v>57</v>
      </c>
      <c r="B35" s="224" t="s">
        <v>177</v>
      </c>
      <c r="C35" s="123"/>
    </row>
    <row r="36" spans="1:3" s="223" customFormat="1" ht="12" customHeight="1">
      <c r="A36" s="12" t="s">
        <v>58</v>
      </c>
      <c r="B36" s="225" t="s">
        <v>178</v>
      </c>
      <c r="C36" s="122">
        <v>637032</v>
      </c>
    </row>
    <row r="37" spans="1:3" s="223" customFormat="1" ht="12" customHeight="1">
      <c r="A37" s="12" t="s">
        <v>59</v>
      </c>
      <c r="B37" s="225" t="s">
        <v>179</v>
      </c>
      <c r="C37" s="122">
        <v>6318361</v>
      </c>
    </row>
    <row r="38" spans="1:3" s="223" customFormat="1" ht="12" customHeight="1">
      <c r="A38" s="12" t="s">
        <v>100</v>
      </c>
      <c r="B38" s="225" t="s">
        <v>180</v>
      </c>
      <c r="C38" s="122"/>
    </row>
    <row r="39" spans="1:3" s="223" customFormat="1" ht="12" customHeight="1">
      <c r="A39" s="12" t="s">
        <v>101</v>
      </c>
      <c r="B39" s="225" t="s">
        <v>181</v>
      </c>
      <c r="C39" s="122">
        <v>4795000</v>
      </c>
    </row>
    <row r="40" spans="1:3" s="223" customFormat="1" ht="12" customHeight="1">
      <c r="A40" s="12" t="s">
        <v>102</v>
      </c>
      <c r="B40" s="225" t="s">
        <v>182</v>
      </c>
      <c r="C40" s="122">
        <v>3882741</v>
      </c>
    </row>
    <row r="41" spans="1:3" s="223" customFormat="1" ht="12" customHeight="1">
      <c r="A41" s="12" t="s">
        <v>103</v>
      </c>
      <c r="B41" s="225" t="s">
        <v>183</v>
      </c>
      <c r="C41" s="122"/>
    </row>
    <row r="42" spans="1:3" s="223" customFormat="1" ht="12" customHeight="1">
      <c r="A42" s="12" t="s">
        <v>104</v>
      </c>
      <c r="B42" s="225" t="s">
        <v>434</v>
      </c>
      <c r="C42" s="122"/>
    </row>
    <row r="43" spans="1:3" s="223" customFormat="1" ht="12" customHeight="1">
      <c r="A43" s="12" t="s">
        <v>175</v>
      </c>
      <c r="B43" s="225" t="s">
        <v>185</v>
      </c>
      <c r="C43" s="125"/>
    </row>
    <row r="44" spans="1:3" s="223" customFormat="1" ht="12" customHeight="1">
      <c r="A44" s="14" t="s">
        <v>176</v>
      </c>
      <c r="B44" s="226" t="s">
        <v>339</v>
      </c>
      <c r="C44" s="213"/>
    </row>
    <row r="45" spans="1:3" s="223" customFormat="1" ht="12" customHeight="1" thickBot="1">
      <c r="A45" s="14" t="s">
        <v>338</v>
      </c>
      <c r="B45" s="117" t="s">
        <v>186</v>
      </c>
      <c r="C45" s="213"/>
    </row>
    <row r="46" spans="1:3" s="223" customFormat="1" ht="12" customHeight="1" thickBot="1">
      <c r="A46" s="18" t="s">
        <v>12</v>
      </c>
      <c r="B46" s="19" t="s">
        <v>187</v>
      </c>
      <c r="C46" s="120">
        <f>SUM(C47:C51)</f>
        <v>0</v>
      </c>
    </row>
    <row r="47" spans="1:3" s="223" customFormat="1" ht="12" customHeight="1">
      <c r="A47" s="13" t="s">
        <v>60</v>
      </c>
      <c r="B47" s="224" t="s">
        <v>191</v>
      </c>
      <c r="C47" s="266"/>
    </row>
    <row r="48" spans="1:3" s="223" customFormat="1" ht="12" customHeight="1">
      <c r="A48" s="12" t="s">
        <v>61</v>
      </c>
      <c r="B48" s="225" t="s">
        <v>192</v>
      </c>
      <c r="C48" s="125"/>
    </row>
    <row r="49" spans="1:3" s="223" customFormat="1" ht="12" customHeight="1">
      <c r="A49" s="12" t="s">
        <v>188</v>
      </c>
      <c r="B49" s="225" t="s">
        <v>193</v>
      </c>
      <c r="C49" s="125"/>
    </row>
    <row r="50" spans="1:3" s="223" customFormat="1" ht="12" customHeight="1">
      <c r="A50" s="12" t="s">
        <v>189</v>
      </c>
      <c r="B50" s="225" t="s">
        <v>194</v>
      </c>
      <c r="C50" s="125"/>
    </row>
    <row r="51" spans="1:3" s="223" customFormat="1" ht="12" customHeight="1" thickBot="1">
      <c r="A51" s="14" t="s">
        <v>190</v>
      </c>
      <c r="B51" s="117" t="s">
        <v>195</v>
      </c>
      <c r="C51" s="213"/>
    </row>
    <row r="52" spans="1:3" s="223" customFormat="1" ht="12" customHeight="1" thickBot="1">
      <c r="A52" s="18" t="s">
        <v>105</v>
      </c>
      <c r="B52" s="19" t="s">
        <v>196</v>
      </c>
      <c r="C52" s="120">
        <f>SUM(C53:C55)</f>
        <v>0</v>
      </c>
    </row>
    <row r="53" spans="1:3" s="223" customFormat="1" ht="12" customHeight="1">
      <c r="A53" s="13" t="s">
        <v>62</v>
      </c>
      <c r="B53" s="224" t="s">
        <v>197</v>
      </c>
      <c r="C53" s="123"/>
    </row>
    <row r="54" spans="1:3" s="223" customFormat="1" ht="12" customHeight="1">
      <c r="A54" s="12" t="s">
        <v>63</v>
      </c>
      <c r="B54" s="225" t="s">
        <v>329</v>
      </c>
      <c r="C54" s="122"/>
    </row>
    <row r="55" spans="1:3" s="223" customFormat="1" ht="12" customHeight="1">
      <c r="A55" s="12" t="s">
        <v>200</v>
      </c>
      <c r="B55" s="225" t="s">
        <v>198</v>
      </c>
      <c r="C55" s="122"/>
    </row>
    <row r="56" spans="1:3" s="223" customFormat="1" ht="12" customHeight="1" thickBot="1">
      <c r="A56" s="14" t="s">
        <v>201</v>
      </c>
      <c r="B56" s="117" t="s">
        <v>199</v>
      </c>
      <c r="C56" s="124"/>
    </row>
    <row r="57" spans="1:3" s="223" customFormat="1" ht="12" customHeight="1" thickBot="1">
      <c r="A57" s="18" t="s">
        <v>14</v>
      </c>
      <c r="B57" s="115" t="s">
        <v>202</v>
      </c>
      <c r="C57" s="120">
        <f>SUM(C58:C60)</f>
        <v>0</v>
      </c>
    </row>
    <row r="58" spans="1:3" s="223" customFormat="1" ht="12" customHeight="1">
      <c r="A58" s="13" t="s">
        <v>106</v>
      </c>
      <c r="B58" s="224" t="s">
        <v>204</v>
      </c>
      <c r="C58" s="125"/>
    </row>
    <row r="59" spans="1:3" s="223" customFormat="1" ht="12" customHeight="1">
      <c r="A59" s="12" t="s">
        <v>107</v>
      </c>
      <c r="B59" s="225" t="s">
        <v>330</v>
      </c>
      <c r="C59" s="125"/>
    </row>
    <row r="60" spans="1:3" s="223" customFormat="1" ht="12" customHeight="1">
      <c r="A60" s="12" t="s">
        <v>132</v>
      </c>
      <c r="B60" s="225" t="s">
        <v>205</v>
      </c>
      <c r="C60" s="125"/>
    </row>
    <row r="61" spans="1:3" s="223" customFormat="1" ht="12" customHeight="1" thickBot="1">
      <c r="A61" s="14" t="s">
        <v>203</v>
      </c>
      <c r="B61" s="117" t="s">
        <v>206</v>
      </c>
      <c r="C61" s="125"/>
    </row>
    <row r="62" spans="1:3" s="223" customFormat="1" ht="12" customHeight="1" thickBot="1">
      <c r="A62" s="280" t="s">
        <v>379</v>
      </c>
      <c r="B62" s="19" t="s">
        <v>207</v>
      </c>
      <c r="C62" s="126">
        <f>+C5+C12+C19+C26+C34+C46+C52+C57</f>
        <v>413169319</v>
      </c>
    </row>
    <row r="63" spans="1:3" s="223" customFormat="1" ht="12" customHeight="1" thickBot="1">
      <c r="A63" s="268" t="s">
        <v>208</v>
      </c>
      <c r="B63" s="115" t="s">
        <v>209</v>
      </c>
      <c r="C63" s="120">
        <f>SUM(C64:C66)</f>
        <v>0</v>
      </c>
    </row>
    <row r="64" spans="1:3" s="223" customFormat="1" ht="12" customHeight="1">
      <c r="A64" s="13" t="s">
        <v>240</v>
      </c>
      <c r="B64" s="224" t="s">
        <v>210</v>
      </c>
      <c r="C64" s="125"/>
    </row>
    <row r="65" spans="1:3" s="223" customFormat="1" ht="12" customHeight="1">
      <c r="A65" s="12" t="s">
        <v>249</v>
      </c>
      <c r="B65" s="225" t="s">
        <v>211</v>
      </c>
      <c r="C65" s="125"/>
    </row>
    <row r="66" spans="1:3" s="223" customFormat="1" ht="12" customHeight="1" thickBot="1">
      <c r="A66" s="14" t="s">
        <v>250</v>
      </c>
      <c r="B66" s="274" t="s">
        <v>364</v>
      </c>
      <c r="C66" s="125"/>
    </row>
    <row r="67" spans="1:3" s="223" customFormat="1" ht="12" customHeight="1" thickBot="1">
      <c r="A67" s="268" t="s">
        <v>213</v>
      </c>
      <c r="B67" s="115" t="s">
        <v>214</v>
      </c>
      <c r="C67" s="120">
        <f>SUM(C68:C71)</f>
        <v>0</v>
      </c>
    </row>
    <row r="68" spans="1:3" s="223" customFormat="1" ht="12" customHeight="1">
      <c r="A68" s="13" t="s">
        <v>85</v>
      </c>
      <c r="B68" s="224" t="s">
        <v>215</v>
      </c>
      <c r="C68" s="125"/>
    </row>
    <row r="69" spans="1:3" s="223" customFormat="1" ht="12" customHeight="1">
      <c r="A69" s="12" t="s">
        <v>86</v>
      </c>
      <c r="B69" s="225" t="s">
        <v>216</v>
      </c>
      <c r="C69" s="125"/>
    </row>
    <row r="70" spans="1:3" s="223" customFormat="1" ht="12" customHeight="1">
      <c r="A70" s="12" t="s">
        <v>241</v>
      </c>
      <c r="B70" s="225" t="s">
        <v>217</v>
      </c>
      <c r="C70" s="125"/>
    </row>
    <row r="71" spans="1:3" s="223" customFormat="1" ht="12" customHeight="1" thickBot="1">
      <c r="A71" s="14" t="s">
        <v>242</v>
      </c>
      <c r="B71" s="117" t="s">
        <v>218</v>
      </c>
      <c r="C71" s="125"/>
    </row>
    <row r="72" spans="1:3" s="223" customFormat="1" ht="12" customHeight="1" thickBot="1">
      <c r="A72" s="268" t="s">
        <v>219</v>
      </c>
      <c r="B72" s="115" t="s">
        <v>220</v>
      </c>
      <c r="C72" s="120">
        <f>SUM(C73:C74)</f>
        <v>0</v>
      </c>
    </row>
    <row r="73" spans="1:3" s="223" customFormat="1" ht="12" customHeight="1">
      <c r="A73" s="13" t="s">
        <v>243</v>
      </c>
      <c r="B73" s="224" t="s">
        <v>221</v>
      </c>
      <c r="C73" s="125"/>
    </row>
    <row r="74" spans="1:3" s="223" customFormat="1" ht="12" customHeight="1" thickBot="1">
      <c r="A74" s="14" t="s">
        <v>244</v>
      </c>
      <c r="B74" s="117" t="s">
        <v>222</v>
      </c>
      <c r="C74" s="125"/>
    </row>
    <row r="75" spans="1:3" s="223" customFormat="1" ht="12" customHeight="1" thickBot="1">
      <c r="A75" s="268" t="s">
        <v>223</v>
      </c>
      <c r="B75" s="115" t="s">
        <v>224</v>
      </c>
      <c r="C75" s="120">
        <f>SUM(C76:C78)</f>
        <v>0</v>
      </c>
    </row>
    <row r="76" spans="1:3" s="223" customFormat="1" ht="12" customHeight="1">
      <c r="A76" s="13" t="s">
        <v>245</v>
      </c>
      <c r="B76" s="224" t="s">
        <v>225</v>
      </c>
      <c r="C76" s="125"/>
    </row>
    <row r="77" spans="1:3" s="223" customFormat="1" ht="12" customHeight="1">
      <c r="A77" s="12" t="s">
        <v>246</v>
      </c>
      <c r="B77" s="225" t="s">
        <v>226</v>
      </c>
      <c r="C77" s="125"/>
    </row>
    <row r="78" spans="1:3" s="223" customFormat="1" ht="12" customHeight="1" thickBot="1">
      <c r="A78" s="14" t="s">
        <v>247</v>
      </c>
      <c r="B78" s="117" t="s">
        <v>227</v>
      </c>
      <c r="C78" s="125"/>
    </row>
    <row r="79" spans="1:3" s="223" customFormat="1" ht="12" customHeight="1" thickBot="1">
      <c r="A79" s="268" t="s">
        <v>228</v>
      </c>
      <c r="B79" s="115" t="s">
        <v>248</v>
      </c>
      <c r="C79" s="120">
        <f>SUM(C80:C83)</f>
        <v>0</v>
      </c>
    </row>
    <row r="80" spans="1:3" s="223" customFormat="1" ht="12" customHeight="1">
      <c r="A80" s="228" t="s">
        <v>229</v>
      </c>
      <c r="B80" s="224" t="s">
        <v>230</v>
      </c>
      <c r="C80" s="125"/>
    </row>
    <row r="81" spans="1:3" s="223" customFormat="1" ht="12" customHeight="1">
      <c r="A81" s="229" t="s">
        <v>231</v>
      </c>
      <c r="B81" s="225" t="s">
        <v>232</v>
      </c>
      <c r="C81" s="125"/>
    </row>
    <row r="82" spans="1:3" s="223" customFormat="1" ht="12" customHeight="1">
      <c r="A82" s="229" t="s">
        <v>233</v>
      </c>
      <c r="B82" s="225" t="s">
        <v>234</v>
      </c>
      <c r="C82" s="125"/>
    </row>
    <row r="83" spans="1:3" s="223" customFormat="1" ht="12" customHeight="1" thickBot="1">
      <c r="A83" s="230" t="s">
        <v>235</v>
      </c>
      <c r="B83" s="117" t="s">
        <v>236</v>
      </c>
      <c r="C83" s="125"/>
    </row>
    <row r="84" spans="1:3" s="223" customFormat="1" ht="12" customHeight="1" thickBot="1">
      <c r="A84" s="268" t="s">
        <v>237</v>
      </c>
      <c r="B84" s="115" t="s">
        <v>378</v>
      </c>
      <c r="C84" s="267"/>
    </row>
    <row r="85" spans="1:3" s="223" customFormat="1" ht="13.5" customHeight="1" thickBot="1">
      <c r="A85" s="268" t="s">
        <v>239</v>
      </c>
      <c r="B85" s="115" t="s">
        <v>238</v>
      </c>
      <c r="C85" s="267"/>
    </row>
    <row r="86" spans="1:3" s="223" customFormat="1" ht="15.75" customHeight="1" thickBot="1">
      <c r="A86" s="268" t="s">
        <v>251</v>
      </c>
      <c r="B86" s="231" t="s">
        <v>381</v>
      </c>
      <c r="C86" s="126">
        <f>+C63+C67+C72+C75+C79+C85+C84</f>
        <v>0</v>
      </c>
    </row>
    <row r="87" spans="1:3" s="223" customFormat="1" ht="16.5" customHeight="1" thickBot="1">
      <c r="A87" s="269" t="s">
        <v>380</v>
      </c>
      <c r="B87" s="232" t="s">
        <v>382</v>
      </c>
      <c r="C87" s="126">
        <f>+C62+C86</f>
        <v>413169319</v>
      </c>
    </row>
    <row r="88" spans="1:3" s="223" customFormat="1" ht="83.25" customHeight="1">
      <c r="A88" s="3"/>
      <c r="B88" s="4"/>
      <c r="C88" s="127"/>
    </row>
    <row r="89" spans="1:3" ht="16.5" customHeight="1">
      <c r="A89" s="292" t="s">
        <v>35</v>
      </c>
      <c r="B89" s="292"/>
      <c r="C89" s="292"/>
    </row>
    <row r="90" spans="1:3" s="233" customFormat="1" ht="16.5" customHeight="1" thickBot="1">
      <c r="A90" s="294" t="s">
        <v>88</v>
      </c>
      <c r="B90" s="294"/>
      <c r="C90" s="61" t="str">
        <f>C2</f>
        <v>Forintban!</v>
      </c>
    </row>
    <row r="91" spans="1:3" ht="38.1" customHeight="1" thickBot="1">
      <c r="A91" s="21" t="s">
        <v>52</v>
      </c>
      <c r="B91" s="22" t="s">
        <v>36</v>
      </c>
      <c r="C91" s="30" t="str">
        <f>+C3</f>
        <v>2017. évi előirányzat</v>
      </c>
    </row>
    <row r="92" spans="1:3" s="222" customFormat="1" ht="12" customHeight="1" thickBot="1">
      <c r="A92" s="27"/>
      <c r="B92" s="28" t="s">
        <v>390</v>
      </c>
      <c r="C92" s="29" t="s">
        <v>391</v>
      </c>
    </row>
    <row r="93" spans="1:3" ht="12" customHeight="1" thickBot="1">
      <c r="A93" s="20" t="s">
        <v>7</v>
      </c>
      <c r="B93" s="26" t="s">
        <v>340</v>
      </c>
      <c r="C93" s="119">
        <f>C94+C95+C96+C97+C98+C111</f>
        <v>406049639</v>
      </c>
    </row>
    <row r="94" spans="1:3" ht="12" customHeight="1">
      <c r="A94" s="15" t="s">
        <v>64</v>
      </c>
      <c r="B94" s="8" t="s">
        <v>37</v>
      </c>
      <c r="C94" s="121">
        <v>264606591</v>
      </c>
    </row>
    <row r="95" spans="1:3" ht="12" customHeight="1">
      <c r="A95" s="12" t="s">
        <v>65</v>
      </c>
      <c r="B95" s="6" t="s">
        <v>108</v>
      </c>
      <c r="C95" s="122">
        <v>43225706</v>
      </c>
    </row>
    <row r="96" spans="1:3" ht="12" customHeight="1">
      <c r="A96" s="12" t="s">
        <v>66</v>
      </c>
      <c r="B96" s="6" t="s">
        <v>83</v>
      </c>
      <c r="C96" s="124">
        <v>78639468</v>
      </c>
    </row>
    <row r="97" spans="1:3" ht="12" customHeight="1">
      <c r="A97" s="12" t="s">
        <v>67</v>
      </c>
      <c r="B97" s="9" t="s">
        <v>109</v>
      </c>
      <c r="C97" s="124">
        <v>19577874</v>
      </c>
    </row>
    <row r="98" spans="1:3" ht="12" customHeight="1">
      <c r="A98" s="12" t="s">
        <v>75</v>
      </c>
      <c r="B98" s="17" t="s">
        <v>110</v>
      </c>
      <c r="C98" s="124"/>
    </row>
    <row r="99" spans="1:3" ht="12" customHeight="1">
      <c r="A99" s="12" t="s">
        <v>68</v>
      </c>
      <c r="B99" s="6" t="s">
        <v>345</v>
      </c>
      <c r="C99" s="124"/>
    </row>
    <row r="100" spans="1:3" ht="12" customHeight="1">
      <c r="A100" s="12" t="s">
        <v>69</v>
      </c>
      <c r="B100" s="65" t="s">
        <v>344</v>
      </c>
      <c r="C100" s="124"/>
    </row>
    <row r="101" spans="1:3" ht="12" customHeight="1">
      <c r="A101" s="12" t="s">
        <v>76</v>
      </c>
      <c r="B101" s="65" t="s">
        <v>343</v>
      </c>
      <c r="C101" s="124"/>
    </row>
    <row r="102" spans="1:3" ht="12" customHeight="1">
      <c r="A102" s="12" t="s">
        <v>77</v>
      </c>
      <c r="B102" s="63" t="s">
        <v>254</v>
      </c>
      <c r="C102" s="124"/>
    </row>
    <row r="103" spans="1:3" ht="12" customHeight="1">
      <c r="A103" s="12" t="s">
        <v>78</v>
      </c>
      <c r="B103" s="64" t="s">
        <v>255</v>
      </c>
      <c r="C103" s="124"/>
    </row>
    <row r="104" spans="1:3" ht="12" customHeight="1">
      <c r="A104" s="12" t="s">
        <v>79</v>
      </c>
      <c r="B104" s="64" t="s">
        <v>256</v>
      </c>
      <c r="C104" s="124"/>
    </row>
    <row r="105" spans="1:3" ht="12" customHeight="1">
      <c r="A105" s="12" t="s">
        <v>81</v>
      </c>
      <c r="B105" s="63" t="s">
        <v>257</v>
      </c>
      <c r="C105" s="124"/>
    </row>
    <row r="106" spans="1:3" ht="12" customHeight="1">
      <c r="A106" s="12" t="s">
        <v>111</v>
      </c>
      <c r="B106" s="63" t="s">
        <v>258</v>
      </c>
      <c r="C106" s="124"/>
    </row>
    <row r="107" spans="1:3" ht="12" customHeight="1">
      <c r="A107" s="12" t="s">
        <v>252</v>
      </c>
      <c r="B107" s="64" t="s">
        <v>259</v>
      </c>
      <c r="C107" s="124"/>
    </row>
    <row r="108" spans="1:3" ht="12" customHeight="1">
      <c r="A108" s="11" t="s">
        <v>253</v>
      </c>
      <c r="B108" s="65" t="s">
        <v>260</v>
      </c>
      <c r="C108" s="124"/>
    </row>
    <row r="109" spans="1:3" ht="12" customHeight="1">
      <c r="A109" s="12" t="s">
        <v>341</v>
      </c>
      <c r="B109" s="65" t="s">
        <v>261</v>
      </c>
      <c r="C109" s="124"/>
    </row>
    <row r="110" spans="1:3" ht="12" customHeight="1">
      <c r="A110" s="14" t="s">
        <v>342</v>
      </c>
      <c r="B110" s="65" t="s">
        <v>262</v>
      </c>
      <c r="C110" s="124"/>
    </row>
    <row r="111" spans="1:3" ht="12" customHeight="1">
      <c r="A111" s="12" t="s">
        <v>346</v>
      </c>
      <c r="B111" s="9" t="s">
        <v>38</v>
      </c>
      <c r="C111" s="122"/>
    </row>
    <row r="112" spans="1:3" ht="12" customHeight="1">
      <c r="A112" s="12" t="s">
        <v>347</v>
      </c>
      <c r="B112" s="6" t="s">
        <v>349</v>
      </c>
      <c r="C112" s="122"/>
    </row>
    <row r="113" spans="1:3" ht="12" customHeight="1" thickBot="1">
      <c r="A113" s="16" t="s">
        <v>348</v>
      </c>
      <c r="B113" s="278" t="s">
        <v>350</v>
      </c>
      <c r="C113" s="128"/>
    </row>
    <row r="114" spans="1:3" ht="12" customHeight="1" thickBot="1">
      <c r="A114" s="275" t="s">
        <v>8</v>
      </c>
      <c r="B114" s="276" t="s">
        <v>263</v>
      </c>
      <c r="C114" s="277">
        <f>+C115+C117+C119</f>
        <v>200000</v>
      </c>
    </row>
    <row r="115" spans="1:3" ht="12" customHeight="1">
      <c r="A115" s="13" t="s">
        <v>70</v>
      </c>
      <c r="B115" s="6" t="s">
        <v>131</v>
      </c>
      <c r="C115" s="123">
        <v>200000</v>
      </c>
    </row>
    <row r="116" spans="1:3" ht="12" customHeight="1">
      <c r="A116" s="13" t="s">
        <v>71</v>
      </c>
      <c r="B116" s="10" t="s">
        <v>267</v>
      </c>
      <c r="C116" s="123"/>
    </row>
    <row r="117" spans="1:3" ht="12" customHeight="1">
      <c r="A117" s="13" t="s">
        <v>72</v>
      </c>
      <c r="B117" s="10" t="s">
        <v>112</v>
      </c>
      <c r="C117" s="122"/>
    </row>
    <row r="118" spans="1:3" ht="12" customHeight="1">
      <c r="A118" s="13" t="s">
        <v>73</v>
      </c>
      <c r="B118" s="10" t="s">
        <v>268</v>
      </c>
      <c r="C118" s="113"/>
    </row>
    <row r="119" spans="1:3" ht="12" customHeight="1">
      <c r="A119" s="13" t="s">
        <v>74</v>
      </c>
      <c r="B119" s="117" t="s">
        <v>133</v>
      </c>
      <c r="C119" s="113"/>
    </row>
    <row r="120" spans="1:3" ht="12" customHeight="1">
      <c r="A120" s="13" t="s">
        <v>80</v>
      </c>
      <c r="B120" s="116" t="s">
        <v>331</v>
      </c>
      <c r="C120" s="113"/>
    </row>
    <row r="121" spans="1:3" ht="12" customHeight="1">
      <c r="A121" s="13" t="s">
        <v>82</v>
      </c>
      <c r="B121" s="220" t="s">
        <v>273</v>
      </c>
      <c r="C121" s="113"/>
    </row>
    <row r="122" spans="1:3">
      <c r="A122" s="13" t="s">
        <v>113</v>
      </c>
      <c r="B122" s="64" t="s">
        <v>256</v>
      </c>
      <c r="C122" s="113"/>
    </row>
    <row r="123" spans="1:3" ht="12" customHeight="1">
      <c r="A123" s="13" t="s">
        <v>114</v>
      </c>
      <c r="B123" s="64" t="s">
        <v>272</v>
      </c>
      <c r="C123" s="113"/>
    </row>
    <row r="124" spans="1:3" ht="12" customHeight="1">
      <c r="A124" s="13" t="s">
        <v>115</v>
      </c>
      <c r="B124" s="64" t="s">
        <v>271</v>
      </c>
      <c r="C124" s="113"/>
    </row>
    <row r="125" spans="1:3" ht="12" customHeight="1">
      <c r="A125" s="13" t="s">
        <v>264</v>
      </c>
      <c r="B125" s="64" t="s">
        <v>259</v>
      </c>
      <c r="C125" s="113"/>
    </row>
    <row r="126" spans="1:3" ht="12" customHeight="1">
      <c r="A126" s="13" t="s">
        <v>265</v>
      </c>
      <c r="B126" s="64" t="s">
        <v>270</v>
      </c>
      <c r="C126" s="113"/>
    </row>
    <row r="127" spans="1:3" ht="16.5" thickBot="1">
      <c r="A127" s="11" t="s">
        <v>266</v>
      </c>
      <c r="B127" s="64" t="s">
        <v>269</v>
      </c>
      <c r="C127" s="114"/>
    </row>
    <row r="128" spans="1:3" ht="12" customHeight="1" thickBot="1">
      <c r="A128" s="18" t="s">
        <v>9</v>
      </c>
      <c r="B128" s="59" t="s">
        <v>351</v>
      </c>
      <c r="C128" s="120">
        <f>+C93+C114</f>
        <v>406249639</v>
      </c>
    </row>
    <row r="129" spans="1:3" ht="12" customHeight="1" thickBot="1">
      <c r="A129" s="18" t="s">
        <v>10</v>
      </c>
      <c r="B129" s="59" t="s">
        <v>352</v>
      </c>
      <c r="C129" s="120">
        <f>+C130+C131+C132</f>
        <v>0</v>
      </c>
    </row>
    <row r="130" spans="1:3" ht="12" customHeight="1">
      <c r="A130" s="13" t="s">
        <v>168</v>
      </c>
      <c r="B130" s="10" t="s">
        <v>359</v>
      </c>
      <c r="C130" s="113"/>
    </row>
    <row r="131" spans="1:3" ht="12" customHeight="1">
      <c r="A131" s="13" t="s">
        <v>169</v>
      </c>
      <c r="B131" s="10" t="s">
        <v>360</v>
      </c>
      <c r="C131" s="113"/>
    </row>
    <row r="132" spans="1:3" ht="12" customHeight="1" thickBot="1">
      <c r="A132" s="11" t="s">
        <v>170</v>
      </c>
      <c r="B132" s="10" t="s">
        <v>361</v>
      </c>
      <c r="C132" s="113"/>
    </row>
    <row r="133" spans="1:3" ht="12" customHeight="1" thickBot="1">
      <c r="A133" s="18" t="s">
        <v>11</v>
      </c>
      <c r="B133" s="59" t="s">
        <v>353</v>
      </c>
      <c r="C133" s="120">
        <f>SUM(C134:C139)</f>
        <v>0</v>
      </c>
    </row>
    <row r="134" spans="1:3" ht="12" customHeight="1">
      <c r="A134" s="13" t="s">
        <v>57</v>
      </c>
      <c r="B134" s="7" t="s">
        <v>362</v>
      </c>
      <c r="C134" s="113"/>
    </row>
    <row r="135" spans="1:3" ht="12" customHeight="1">
      <c r="A135" s="13" t="s">
        <v>58</v>
      </c>
      <c r="B135" s="7" t="s">
        <v>354</v>
      </c>
      <c r="C135" s="113"/>
    </row>
    <row r="136" spans="1:3" ht="12" customHeight="1">
      <c r="A136" s="13" t="s">
        <v>59</v>
      </c>
      <c r="B136" s="7" t="s">
        <v>355</v>
      </c>
      <c r="C136" s="113"/>
    </row>
    <row r="137" spans="1:3" ht="12" customHeight="1">
      <c r="A137" s="13" t="s">
        <v>100</v>
      </c>
      <c r="B137" s="7" t="s">
        <v>356</v>
      </c>
      <c r="C137" s="113"/>
    </row>
    <row r="138" spans="1:3" ht="12" customHeight="1">
      <c r="A138" s="13" t="s">
        <v>101</v>
      </c>
      <c r="B138" s="7" t="s">
        <v>357</v>
      </c>
      <c r="C138" s="113"/>
    </row>
    <row r="139" spans="1:3" ht="12" customHeight="1" thickBot="1">
      <c r="A139" s="11" t="s">
        <v>102</v>
      </c>
      <c r="B139" s="7" t="s">
        <v>358</v>
      </c>
      <c r="C139" s="113"/>
    </row>
    <row r="140" spans="1:3" ht="12" customHeight="1" thickBot="1">
      <c r="A140" s="18" t="s">
        <v>12</v>
      </c>
      <c r="B140" s="59" t="s">
        <v>366</v>
      </c>
      <c r="C140" s="126">
        <f>+C141+C142+C143+C144</f>
        <v>6919680</v>
      </c>
    </row>
    <row r="141" spans="1:3" ht="12" customHeight="1">
      <c r="A141" s="13" t="s">
        <v>60</v>
      </c>
      <c r="B141" s="7" t="s">
        <v>274</v>
      </c>
      <c r="C141" s="113"/>
    </row>
    <row r="142" spans="1:3" ht="12" customHeight="1">
      <c r="A142" s="13" t="s">
        <v>61</v>
      </c>
      <c r="B142" s="7" t="s">
        <v>275</v>
      </c>
      <c r="C142" s="113">
        <v>6919680</v>
      </c>
    </row>
    <row r="143" spans="1:3" ht="12" customHeight="1">
      <c r="A143" s="13" t="s">
        <v>188</v>
      </c>
      <c r="B143" s="7" t="s">
        <v>367</v>
      </c>
      <c r="C143" s="113"/>
    </row>
    <row r="144" spans="1:3" ht="12" customHeight="1" thickBot="1">
      <c r="A144" s="11" t="s">
        <v>189</v>
      </c>
      <c r="B144" s="5" t="s">
        <v>294</v>
      </c>
      <c r="C144" s="113"/>
    </row>
    <row r="145" spans="1:9" ht="12" customHeight="1" thickBot="1">
      <c r="A145" s="18" t="s">
        <v>13</v>
      </c>
      <c r="B145" s="59" t="s">
        <v>368</v>
      </c>
      <c r="C145" s="129">
        <f>SUM(C146:C150)</f>
        <v>0</v>
      </c>
    </row>
    <row r="146" spans="1:9" ht="12" customHeight="1">
      <c r="A146" s="13" t="s">
        <v>62</v>
      </c>
      <c r="B146" s="7" t="s">
        <v>363</v>
      </c>
      <c r="C146" s="113"/>
    </row>
    <row r="147" spans="1:9" ht="12" customHeight="1">
      <c r="A147" s="13" t="s">
        <v>63</v>
      </c>
      <c r="B147" s="7" t="s">
        <v>370</v>
      </c>
      <c r="C147" s="113"/>
    </row>
    <row r="148" spans="1:9" ht="12" customHeight="1">
      <c r="A148" s="13" t="s">
        <v>200</v>
      </c>
      <c r="B148" s="7" t="s">
        <v>365</v>
      </c>
      <c r="C148" s="113"/>
    </row>
    <row r="149" spans="1:9" ht="12" customHeight="1">
      <c r="A149" s="13" t="s">
        <v>201</v>
      </c>
      <c r="B149" s="7" t="s">
        <v>371</v>
      </c>
      <c r="C149" s="113"/>
    </row>
    <row r="150" spans="1:9" ht="12" customHeight="1" thickBot="1">
      <c r="A150" s="13" t="s">
        <v>369</v>
      </c>
      <c r="B150" s="7" t="s">
        <v>372</v>
      </c>
      <c r="C150" s="113"/>
    </row>
    <row r="151" spans="1:9" ht="12" customHeight="1" thickBot="1">
      <c r="A151" s="18" t="s">
        <v>14</v>
      </c>
      <c r="B151" s="59" t="s">
        <v>373</v>
      </c>
      <c r="C151" s="279"/>
    </row>
    <row r="152" spans="1:9" ht="12" customHeight="1" thickBot="1">
      <c r="A152" s="18" t="s">
        <v>15</v>
      </c>
      <c r="B152" s="59" t="s">
        <v>374</v>
      </c>
      <c r="C152" s="279"/>
    </row>
    <row r="153" spans="1:9" ht="15" customHeight="1" thickBot="1">
      <c r="A153" s="18" t="s">
        <v>16</v>
      </c>
      <c r="B153" s="59" t="s">
        <v>376</v>
      </c>
      <c r="C153" s="234">
        <f>+C129+C133+C140+C145+C151+C152</f>
        <v>6919680</v>
      </c>
      <c r="F153" s="235"/>
      <c r="G153" s="236"/>
      <c r="H153" s="236"/>
      <c r="I153" s="236"/>
    </row>
    <row r="154" spans="1:9" s="223" customFormat="1" ht="12.95" customHeight="1" thickBot="1">
      <c r="A154" s="118" t="s">
        <v>17</v>
      </c>
      <c r="B154" s="198" t="s">
        <v>375</v>
      </c>
      <c r="C154" s="234">
        <f>+C128+C153</f>
        <v>413169319</v>
      </c>
    </row>
    <row r="155" spans="1:9" ht="7.5" customHeight="1"/>
    <row r="156" spans="1:9">
      <c r="A156" s="295" t="s">
        <v>276</v>
      </c>
      <c r="B156" s="295"/>
      <c r="C156" s="295"/>
    </row>
    <row r="157" spans="1:9" ht="15" customHeight="1" thickBot="1">
      <c r="A157" s="293" t="s">
        <v>89</v>
      </c>
      <c r="B157" s="293"/>
      <c r="C157" s="130" t="str">
        <f>C90</f>
        <v>Forintban!</v>
      </c>
    </row>
    <row r="158" spans="1:9" ht="13.5" customHeight="1" thickBot="1">
      <c r="A158" s="18">
        <v>1</v>
      </c>
      <c r="B158" s="25" t="s">
        <v>377</v>
      </c>
      <c r="C158" s="120">
        <f>+C62-C128</f>
        <v>6919680</v>
      </c>
      <c r="D158" s="237"/>
    </row>
    <row r="159" spans="1:9" ht="27.75" customHeight="1" thickBot="1">
      <c r="A159" s="18" t="s">
        <v>8</v>
      </c>
      <c r="B159" s="25" t="s">
        <v>383</v>
      </c>
      <c r="C159" s="120">
        <f>+C86-C153</f>
        <v>-6919680</v>
      </c>
    </row>
  </sheetData>
  <customSheetViews>
    <customSheetView guid="{D093A5FA-7046-4D11-AEFB-8494A20B21C2}" showPageBreaks="1" printArea="1" view="pageLayout">
      <selection activeCell="E7" sqref="E7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Mezőzombor Község Önkormányzat
2017. ÉVI KÖLTSÉGVETÉS
KÖTELEZŐ FELADATAINAK MÉRLEGE &amp;R&amp;"Times New Roman CE,Félkövér dőlt"&amp;11 1.2. melléklet a 1/2017. (II.23.)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Mezőzombor Község Önkormányzat
2017. ÉVI KÖLTSÉGVETÉS
KÖTELEZŐ FELADATAINAK MÉRLEGE &amp;R&amp;"Times New Roman CE,Félkövér dőlt"&amp;11 1.2. melléklet a 7/2017. (VI.22)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8">
    <tabColor rgb="FF92D050"/>
  </sheetPr>
  <dimension ref="A1:C60"/>
  <sheetViews>
    <sheetView tabSelected="1" zoomScale="145" zoomScaleNormal="145" workbookViewId="0">
      <selection activeCell="C1" sqref="C1"/>
    </sheetView>
  </sheetViews>
  <sheetFormatPr defaultRowHeight="12.75"/>
  <cols>
    <col min="1" max="1" width="13.83203125" style="108" customWidth="1"/>
    <col min="2" max="2" width="79.1640625" style="109" customWidth="1"/>
    <col min="3" max="3" width="25" style="109" customWidth="1"/>
    <col min="4" max="16384" width="9.33203125" style="109"/>
  </cols>
  <sheetData>
    <row r="1" spans="1:3" s="88" customFormat="1" ht="21" customHeight="1" thickBot="1">
      <c r="A1" s="87"/>
      <c r="B1" s="89"/>
      <c r="C1" s="290" t="s">
        <v>469</v>
      </c>
    </row>
    <row r="2" spans="1:3" s="261" customFormat="1" ht="25.5" customHeight="1">
      <c r="A2" s="214" t="s">
        <v>124</v>
      </c>
      <c r="B2" s="181" t="s">
        <v>447</v>
      </c>
      <c r="C2" s="195" t="s">
        <v>45</v>
      </c>
    </row>
    <row r="3" spans="1:3" s="261" customFormat="1" ht="24.75" thickBot="1">
      <c r="A3" s="255" t="s">
        <v>123</v>
      </c>
      <c r="B3" s="182" t="s">
        <v>450</v>
      </c>
      <c r="C3" s="196" t="s">
        <v>39</v>
      </c>
    </row>
    <row r="4" spans="1:3" s="262" customFormat="1" ht="15.95" customHeight="1" thickBot="1">
      <c r="A4" s="91"/>
      <c r="B4" s="91"/>
      <c r="C4" s="92" t="str">
        <f>'5.4. sz. mell'!C4</f>
        <v>Forintban</v>
      </c>
    </row>
    <row r="5" spans="1:3" ht="13.5" thickBot="1">
      <c r="A5" s="215" t="s">
        <v>125</v>
      </c>
      <c r="B5" s="93" t="s">
        <v>438</v>
      </c>
      <c r="C5" s="291" t="s">
        <v>40</v>
      </c>
    </row>
    <row r="6" spans="1:3" s="263" customFormat="1" ht="12.95" customHeight="1" thickBot="1">
      <c r="A6" s="83"/>
      <c r="B6" s="84" t="s">
        <v>390</v>
      </c>
      <c r="C6" s="85" t="s">
        <v>391</v>
      </c>
    </row>
    <row r="7" spans="1:3" s="263" customFormat="1" ht="15.95" customHeight="1" thickBot="1">
      <c r="A7" s="95"/>
      <c r="B7" s="96" t="s">
        <v>41</v>
      </c>
      <c r="C7" s="97"/>
    </row>
    <row r="8" spans="1:3" s="197" customFormat="1" ht="12" customHeight="1" thickBot="1">
      <c r="A8" s="83" t="s">
        <v>7</v>
      </c>
      <c r="B8" s="98" t="s">
        <v>412</v>
      </c>
      <c r="C8" s="140">
        <f>SUM(C9:C19)</f>
        <v>0</v>
      </c>
    </row>
    <row r="9" spans="1:3" s="197" customFormat="1" ht="12" customHeight="1">
      <c r="A9" s="256" t="s">
        <v>64</v>
      </c>
      <c r="B9" s="8" t="s">
        <v>177</v>
      </c>
      <c r="C9" s="186"/>
    </row>
    <row r="10" spans="1:3" s="197" customFormat="1" ht="12" customHeight="1">
      <c r="A10" s="257" t="s">
        <v>65</v>
      </c>
      <c r="B10" s="6" t="s">
        <v>178</v>
      </c>
      <c r="C10" s="138"/>
    </row>
    <row r="11" spans="1:3" s="197" customFormat="1" ht="12" customHeight="1">
      <c r="A11" s="257" t="s">
        <v>66</v>
      </c>
      <c r="B11" s="6" t="s">
        <v>179</v>
      </c>
      <c r="C11" s="138"/>
    </row>
    <row r="12" spans="1:3" s="197" customFormat="1" ht="12" customHeight="1">
      <c r="A12" s="257" t="s">
        <v>67</v>
      </c>
      <c r="B12" s="6" t="s">
        <v>180</v>
      </c>
      <c r="C12" s="138"/>
    </row>
    <row r="13" spans="1:3" s="197" customFormat="1" ht="12" customHeight="1">
      <c r="A13" s="257" t="s">
        <v>84</v>
      </c>
      <c r="B13" s="6" t="s">
        <v>181</v>
      </c>
      <c r="C13" s="138"/>
    </row>
    <row r="14" spans="1:3" s="197" customFormat="1" ht="12" customHeight="1">
      <c r="A14" s="257" t="s">
        <v>68</v>
      </c>
      <c r="B14" s="6" t="s">
        <v>304</v>
      </c>
      <c r="C14" s="138"/>
    </row>
    <row r="15" spans="1:3" s="197" customFormat="1" ht="12" customHeight="1">
      <c r="A15" s="257" t="s">
        <v>69</v>
      </c>
      <c r="B15" s="5" t="s">
        <v>305</v>
      </c>
      <c r="C15" s="138"/>
    </row>
    <row r="16" spans="1:3" s="197" customFormat="1" ht="12" customHeight="1">
      <c r="A16" s="257" t="s">
        <v>76</v>
      </c>
      <c r="B16" s="6" t="s">
        <v>184</v>
      </c>
      <c r="C16" s="187"/>
    </row>
    <row r="17" spans="1:3" s="264" customFormat="1" ht="12" customHeight="1">
      <c r="A17" s="257" t="s">
        <v>77</v>
      </c>
      <c r="B17" s="6" t="s">
        <v>185</v>
      </c>
      <c r="C17" s="138"/>
    </row>
    <row r="18" spans="1:3" s="264" customFormat="1" ht="12" customHeight="1">
      <c r="A18" s="257" t="s">
        <v>78</v>
      </c>
      <c r="B18" s="6" t="s">
        <v>339</v>
      </c>
      <c r="C18" s="139"/>
    </row>
    <row r="19" spans="1:3" s="264" customFormat="1" ht="12" customHeight="1" thickBot="1">
      <c r="A19" s="257" t="s">
        <v>79</v>
      </c>
      <c r="B19" s="5" t="s">
        <v>186</v>
      </c>
      <c r="C19" s="139"/>
    </row>
    <row r="20" spans="1:3" s="197" customFormat="1" ht="12" customHeight="1" thickBot="1">
      <c r="A20" s="83" t="s">
        <v>8</v>
      </c>
      <c r="B20" s="98" t="s">
        <v>306</v>
      </c>
      <c r="C20" s="140">
        <f>SUM(C21:C23)</f>
        <v>0</v>
      </c>
    </row>
    <row r="21" spans="1:3" s="264" customFormat="1" ht="12" customHeight="1">
      <c r="A21" s="257" t="s">
        <v>70</v>
      </c>
      <c r="B21" s="7" t="s">
        <v>158</v>
      </c>
      <c r="C21" s="138"/>
    </row>
    <row r="22" spans="1:3" s="264" customFormat="1" ht="12" customHeight="1">
      <c r="A22" s="257" t="s">
        <v>71</v>
      </c>
      <c r="B22" s="6" t="s">
        <v>307</v>
      </c>
      <c r="C22" s="138"/>
    </row>
    <row r="23" spans="1:3" s="264" customFormat="1" ht="12" customHeight="1">
      <c r="A23" s="257" t="s">
        <v>72</v>
      </c>
      <c r="B23" s="6" t="s">
        <v>308</v>
      </c>
      <c r="C23" s="138"/>
    </row>
    <row r="24" spans="1:3" s="264" customFormat="1" ht="12" customHeight="1" thickBot="1">
      <c r="A24" s="257" t="s">
        <v>73</v>
      </c>
      <c r="B24" s="6" t="s">
        <v>417</v>
      </c>
      <c r="C24" s="138"/>
    </row>
    <row r="25" spans="1:3" s="264" customFormat="1" ht="12" customHeight="1" thickBot="1">
      <c r="A25" s="86" t="s">
        <v>9</v>
      </c>
      <c r="B25" s="59" t="s">
        <v>99</v>
      </c>
      <c r="C25" s="167"/>
    </row>
    <row r="26" spans="1:3" s="264" customFormat="1" ht="12" customHeight="1" thickBot="1">
      <c r="A26" s="86" t="s">
        <v>10</v>
      </c>
      <c r="B26" s="59" t="s">
        <v>309</v>
      </c>
      <c r="C26" s="140">
        <f>+C27+C28</f>
        <v>0</v>
      </c>
    </row>
    <row r="27" spans="1:3" s="264" customFormat="1" ht="12" customHeight="1">
      <c r="A27" s="258" t="s">
        <v>168</v>
      </c>
      <c r="B27" s="259" t="s">
        <v>307</v>
      </c>
      <c r="C27" s="47"/>
    </row>
    <row r="28" spans="1:3" s="264" customFormat="1" ht="12" customHeight="1">
      <c r="A28" s="258" t="s">
        <v>169</v>
      </c>
      <c r="B28" s="260" t="s">
        <v>310</v>
      </c>
      <c r="C28" s="141"/>
    </row>
    <row r="29" spans="1:3" s="264" customFormat="1" ht="12" customHeight="1" thickBot="1">
      <c r="A29" s="257" t="s">
        <v>170</v>
      </c>
      <c r="B29" s="62" t="s">
        <v>418</v>
      </c>
      <c r="C29" s="50"/>
    </row>
    <row r="30" spans="1:3" s="264" customFormat="1" ht="12" customHeight="1" thickBot="1">
      <c r="A30" s="86" t="s">
        <v>11</v>
      </c>
      <c r="B30" s="59" t="s">
        <v>311</v>
      </c>
      <c r="C30" s="140">
        <f>+C31+C32+C33</f>
        <v>0</v>
      </c>
    </row>
    <row r="31" spans="1:3" s="264" customFormat="1" ht="12" customHeight="1">
      <c r="A31" s="258" t="s">
        <v>57</v>
      </c>
      <c r="B31" s="259" t="s">
        <v>191</v>
      </c>
      <c r="C31" s="47"/>
    </row>
    <row r="32" spans="1:3" s="264" customFormat="1" ht="12" customHeight="1">
      <c r="A32" s="258" t="s">
        <v>58</v>
      </c>
      <c r="B32" s="260" t="s">
        <v>192</v>
      </c>
      <c r="C32" s="141"/>
    </row>
    <row r="33" spans="1:3" s="264" customFormat="1" ht="12" customHeight="1" thickBot="1">
      <c r="A33" s="257" t="s">
        <v>59</v>
      </c>
      <c r="B33" s="62" t="s">
        <v>193</v>
      </c>
      <c r="C33" s="50"/>
    </row>
    <row r="34" spans="1:3" s="197" customFormat="1" ht="12" customHeight="1" thickBot="1">
      <c r="A34" s="86" t="s">
        <v>12</v>
      </c>
      <c r="B34" s="59" t="s">
        <v>279</v>
      </c>
      <c r="C34" s="167"/>
    </row>
    <row r="35" spans="1:3" s="197" customFormat="1" ht="12" customHeight="1" thickBot="1">
      <c r="A35" s="86" t="s">
        <v>13</v>
      </c>
      <c r="B35" s="59" t="s">
        <v>312</v>
      </c>
      <c r="C35" s="188"/>
    </row>
    <row r="36" spans="1:3" s="197" customFormat="1" ht="12" customHeight="1" thickBot="1">
      <c r="A36" s="83" t="s">
        <v>14</v>
      </c>
      <c r="B36" s="59" t="s">
        <v>419</v>
      </c>
      <c r="C36" s="189">
        <f>+C8+C20+C25+C26+C30+C34+C35</f>
        <v>0</v>
      </c>
    </row>
    <row r="37" spans="1:3" s="197" customFormat="1" ht="12" customHeight="1" thickBot="1">
      <c r="A37" s="99" t="s">
        <v>15</v>
      </c>
      <c r="B37" s="59" t="s">
        <v>314</v>
      </c>
      <c r="C37" s="189">
        <f>+C38+C39+C40</f>
        <v>8869262</v>
      </c>
    </row>
    <row r="38" spans="1:3" s="197" customFormat="1" ht="12" customHeight="1">
      <c r="A38" s="258" t="s">
        <v>315</v>
      </c>
      <c r="B38" s="259" t="s">
        <v>138</v>
      </c>
      <c r="C38" s="47"/>
    </row>
    <row r="39" spans="1:3" s="197" customFormat="1" ht="12" customHeight="1">
      <c r="A39" s="258" t="s">
        <v>316</v>
      </c>
      <c r="B39" s="260" t="s">
        <v>1</v>
      </c>
      <c r="C39" s="141"/>
    </row>
    <row r="40" spans="1:3" s="264" customFormat="1" ht="12" customHeight="1" thickBot="1">
      <c r="A40" s="257" t="s">
        <v>317</v>
      </c>
      <c r="B40" s="62" t="s">
        <v>318</v>
      </c>
      <c r="C40" s="50">
        <v>8869262</v>
      </c>
    </row>
    <row r="41" spans="1:3" s="264" customFormat="1" ht="15" customHeight="1" thickBot="1">
      <c r="A41" s="99" t="s">
        <v>16</v>
      </c>
      <c r="B41" s="100" t="s">
        <v>319</v>
      </c>
      <c r="C41" s="192">
        <f>+C36+C37</f>
        <v>8869262</v>
      </c>
    </row>
    <row r="42" spans="1:3" s="264" customFormat="1" ht="15" customHeight="1">
      <c r="A42" s="101"/>
      <c r="B42" s="102"/>
      <c r="C42" s="190"/>
    </row>
    <row r="43" spans="1:3" ht="13.5" thickBot="1">
      <c r="A43" s="103"/>
      <c r="B43" s="104"/>
      <c r="C43" s="191"/>
    </row>
    <row r="44" spans="1:3" s="263" customFormat="1" ht="16.5" customHeight="1" thickBot="1">
      <c r="A44" s="105"/>
      <c r="B44" s="106" t="s">
        <v>42</v>
      </c>
      <c r="C44" s="192"/>
    </row>
    <row r="45" spans="1:3" s="265" customFormat="1" ht="12" customHeight="1" thickBot="1">
      <c r="A45" s="86" t="s">
        <v>7</v>
      </c>
      <c r="B45" s="59" t="s">
        <v>320</v>
      </c>
      <c r="C45" s="140">
        <f>SUM(C46:C50)</f>
        <v>8689262</v>
      </c>
    </row>
    <row r="46" spans="1:3" ht="12" customHeight="1">
      <c r="A46" s="257" t="s">
        <v>64</v>
      </c>
      <c r="B46" s="7" t="s">
        <v>37</v>
      </c>
      <c r="C46" s="47">
        <v>5658744</v>
      </c>
    </row>
    <row r="47" spans="1:3" ht="12" customHeight="1">
      <c r="A47" s="257" t="s">
        <v>65</v>
      </c>
      <c r="B47" s="6" t="s">
        <v>108</v>
      </c>
      <c r="C47" s="49">
        <v>1265718</v>
      </c>
    </row>
    <row r="48" spans="1:3" ht="12" customHeight="1">
      <c r="A48" s="257" t="s">
        <v>66</v>
      </c>
      <c r="B48" s="6" t="s">
        <v>83</v>
      </c>
      <c r="C48" s="49">
        <v>1764800</v>
      </c>
    </row>
    <row r="49" spans="1:3" ht="12" customHeight="1">
      <c r="A49" s="257" t="s">
        <v>67</v>
      </c>
      <c r="B49" s="6" t="s">
        <v>109</v>
      </c>
      <c r="C49" s="49"/>
    </row>
    <row r="50" spans="1:3" ht="12" customHeight="1" thickBot="1">
      <c r="A50" s="257" t="s">
        <v>84</v>
      </c>
      <c r="B50" s="6" t="s">
        <v>110</v>
      </c>
      <c r="C50" s="49"/>
    </row>
    <row r="51" spans="1:3" ht="12" customHeight="1" thickBot="1">
      <c r="A51" s="86" t="s">
        <v>8</v>
      </c>
      <c r="B51" s="59" t="s">
        <v>321</v>
      </c>
      <c r="C51" s="140">
        <f>SUM(C52:C54)</f>
        <v>0</v>
      </c>
    </row>
    <row r="52" spans="1:3" s="265" customFormat="1" ht="12" customHeight="1">
      <c r="A52" s="257" t="s">
        <v>70</v>
      </c>
      <c r="B52" s="7" t="s">
        <v>131</v>
      </c>
      <c r="C52" s="47"/>
    </row>
    <row r="53" spans="1:3" ht="12" customHeight="1">
      <c r="A53" s="257" t="s">
        <v>71</v>
      </c>
      <c r="B53" s="6" t="s">
        <v>112</v>
      </c>
      <c r="C53" s="49"/>
    </row>
    <row r="54" spans="1:3" ht="12" customHeight="1">
      <c r="A54" s="257" t="s">
        <v>72</v>
      </c>
      <c r="B54" s="6" t="s">
        <v>43</v>
      </c>
      <c r="C54" s="49"/>
    </row>
    <row r="55" spans="1:3" ht="12" customHeight="1" thickBot="1">
      <c r="A55" s="257" t="s">
        <v>73</v>
      </c>
      <c r="B55" s="6" t="s">
        <v>416</v>
      </c>
      <c r="C55" s="49"/>
    </row>
    <row r="56" spans="1:3" ht="15" customHeight="1" thickBot="1">
      <c r="A56" s="86" t="s">
        <v>9</v>
      </c>
      <c r="B56" s="59" t="s">
        <v>3</v>
      </c>
      <c r="C56" s="167"/>
    </row>
    <row r="57" spans="1:3" ht="13.5" thickBot="1">
      <c r="A57" s="86" t="s">
        <v>10</v>
      </c>
      <c r="B57" s="107" t="s">
        <v>421</v>
      </c>
      <c r="C57" s="193">
        <f>+C45+C51+C56</f>
        <v>8689262</v>
      </c>
    </row>
    <row r="58" spans="1:3" ht="15" customHeight="1" thickBot="1">
      <c r="C58" s="194"/>
    </row>
    <row r="59" spans="1:3" ht="14.25" customHeight="1" thickBot="1">
      <c r="A59" s="110" t="s">
        <v>411</v>
      </c>
      <c r="B59" s="111"/>
      <c r="C59" s="57"/>
    </row>
    <row r="60" spans="1:3" ht="13.5" thickBot="1">
      <c r="A60" s="110" t="s">
        <v>126</v>
      </c>
      <c r="B60" s="111"/>
      <c r="C60" s="57"/>
    </row>
  </sheetData>
  <sheetProtection formatCells="0"/>
  <customSheetViews>
    <customSheetView guid="{D093A5FA-7046-4D11-AEFB-8494A20B21C2}" scale="145">
      <selection activeCell="E7" sqref="E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6">
    <tabColor rgb="FF92D050"/>
  </sheetPr>
  <dimension ref="A1:I159"/>
  <sheetViews>
    <sheetView view="pageLayout" zoomScaleNormal="130" zoomScaleSheetLayoutView="100" workbookViewId="0">
      <selection activeCell="D3" sqref="D3"/>
    </sheetView>
  </sheetViews>
  <sheetFormatPr defaultRowHeight="15.75"/>
  <cols>
    <col min="1" max="1" width="9.5" style="199" customWidth="1"/>
    <col min="2" max="2" width="91.6640625" style="199" customWidth="1"/>
    <col min="3" max="3" width="21.6640625" style="200" customWidth="1"/>
    <col min="4" max="4" width="9" style="221" customWidth="1"/>
    <col min="5" max="16384" width="9.33203125" style="221"/>
  </cols>
  <sheetData>
    <row r="1" spans="1:3" ht="15.95" customHeight="1">
      <c r="A1" s="292" t="s">
        <v>4</v>
      </c>
      <c r="B1" s="292"/>
      <c r="C1" s="292"/>
    </row>
    <row r="2" spans="1:3" ht="15.95" customHeight="1" thickBot="1">
      <c r="A2" s="293" t="s">
        <v>87</v>
      </c>
      <c r="B2" s="293"/>
      <c r="C2" s="130" t="str">
        <f>'1.2.sz.mell.'!C2</f>
        <v>Forintban!</v>
      </c>
    </row>
    <row r="3" spans="1:3" ht="38.1" customHeight="1" thickBot="1">
      <c r="A3" s="21" t="s">
        <v>52</v>
      </c>
      <c r="B3" s="22" t="s">
        <v>6</v>
      </c>
      <c r="C3" s="30" t="s">
        <v>451</v>
      </c>
    </row>
    <row r="4" spans="1:3" s="222" customFormat="1" ht="12" customHeight="1" thickBot="1">
      <c r="A4" s="216"/>
      <c r="B4" s="217" t="s">
        <v>390</v>
      </c>
      <c r="C4" s="218" t="s">
        <v>391</v>
      </c>
    </row>
    <row r="5" spans="1:3" s="223" customFormat="1" ht="12" customHeight="1" thickBot="1">
      <c r="A5" s="18" t="s">
        <v>7</v>
      </c>
      <c r="B5" s="19" t="s">
        <v>153</v>
      </c>
      <c r="C5" s="120">
        <f>+C6+C7+C8+C9+C10+C11</f>
        <v>18957115</v>
      </c>
    </row>
    <row r="6" spans="1:3" s="223" customFormat="1" ht="12" customHeight="1">
      <c r="A6" s="13" t="s">
        <v>64</v>
      </c>
      <c r="B6" s="224" t="s">
        <v>154</v>
      </c>
      <c r="C6" s="123"/>
    </row>
    <row r="7" spans="1:3" s="223" customFormat="1" ht="12" customHeight="1">
      <c r="A7" s="12" t="s">
        <v>65</v>
      </c>
      <c r="B7" s="225" t="s">
        <v>155</v>
      </c>
      <c r="C7" s="122"/>
    </row>
    <row r="8" spans="1:3" s="223" customFormat="1" ht="12" customHeight="1">
      <c r="A8" s="12" t="s">
        <v>66</v>
      </c>
      <c r="B8" s="225" t="s">
        <v>425</v>
      </c>
      <c r="C8" s="122"/>
    </row>
    <row r="9" spans="1:3" s="223" customFormat="1" ht="12" customHeight="1">
      <c r="A9" s="12" t="s">
        <v>67</v>
      </c>
      <c r="B9" s="225" t="s">
        <v>156</v>
      </c>
      <c r="C9" s="122">
        <v>2868240</v>
      </c>
    </row>
    <row r="10" spans="1:3" s="223" customFormat="1" ht="12" customHeight="1">
      <c r="A10" s="12" t="s">
        <v>84</v>
      </c>
      <c r="B10" s="116" t="s">
        <v>335</v>
      </c>
      <c r="C10" s="122">
        <v>16088875</v>
      </c>
    </row>
    <row r="11" spans="1:3" s="223" customFormat="1" ht="12" customHeight="1" thickBot="1">
      <c r="A11" s="14" t="s">
        <v>68</v>
      </c>
      <c r="B11" s="117" t="s">
        <v>336</v>
      </c>
      <c r="C11" s="122"/>
    </row>
    <row r="12" spans="1:3" s="223" customFormat="1" ht="12" customHeight="1" thickBot="1">
      <c r="A12" s="18" t="s">
        <v>8</v>
      </c>
      <c r="B12" s="115" t="s">
        <v>157</v>
      </c>
      <c r="C12" s="120">
        <f>+C13+C14+C15+C16+C17</f>
        <v>0</v>
      </c>
    </row>
    <row r="13" spans="1:3" s="223" customFormat="1" ht="12" customHeight="1">
      <c r="A13" s="13" t="s">
        <v>70</v>
      </c>
      <c r="B13" s="224" t="s">
        <v>158</v>
      </c>
      <c r="C13" s="123"/>
    </row>
    <row r="14" spans="1:3" s="223" customFormat="1" ht="12" customHeight="1">
      <c r="A14" s="12" t="s">
        <v>71</v>
      </c>
      <c r="B14" s="225" t="s">
        <v>159</v>
      </c>
      <c r="C14" s="122"/>
    </row>
    <row r="15" spans="1:3" s="223" customFormat="1" ht="12" customHeight="1">
      <c r="A15" s="12" t="s">
        <v>72</v>
      </c>
      <c r="B15" s="225" t="s">
        <v>325</v>
      </c>
      <c r="C15" s="122"/>
    </row>
    <row r="16" spans="1:3" s="223" customFormat="1" ht="12" customHeight="1">
      <c r="A16" s="12" t="s">
        <v>73</v>
      </c>
      <c r="B16" s="225" t="s">
        <v>326</v>
      </c>
      <c r="C16" s="122"/>
    </row>
    <row r="17" spans="1:3" s="223" customFormat="1" ht="12" customHeight="1">
      <c r="A17" s="12" t="s">
        <v>74</v>
      </c>
      <c r="B17" s="225" t="s">
        <v>160</v>
      </c>
      <c r="C17" s="122"/>
    </row>
    <row r="18" spans="1:3" s="223" customFormat="1" ht="12" customHeight="1" thickBot="1">
      <c r="A18" s="14" t="s">
        <v>80</v>
      </c>
      <c r="B18" s="117" t="s">
        <v>161</v>
      </c>
      <c r="C18" s="124"/>
    </row>
    <row r="19" spans="1:3" s="223" customFormat="1" ht="12" customHeight="1" thickBot="1">
      <c r="A19" s="18" t="s">
        <v>9</v>
      </c>
      <c r="B19" s="19" t="s">
        <v>162</v>
      </c>
      <c r="C19" s="120">
        <f>+C20+C21+C22+C23+C24</f>
        <v>23000000</v>
      </c>
    </row>
    <row r="20" spans="1:3" s="223" customFormat="1" ht="12" customHeight="1">
      <c r="A20" s="13" t="s">
        <v>53</v>
      </c>
      <c r="B20" s="224" t="s">
        <v>163</v>
      </c>
      <c r="C20" s="123">
        <v>23000000</v>
      </c>
    </row>
    <row r="21" spans="1:3" s="223" customFormat="1" ht="12" customHeight="1">
      <c r="A21" s="12" t="s">
        <v>54</v>
      </c>
      <c r="B21" s="225" t="s">
        <v>164</v>
      </c>
      <c r="C21" s="122"/>
    </row>
    <row r="22" spans="1:3" s="223" customFormat="1" ht="12" customHeight="1">
      <c r="A22" s="12" t="s">
        <v>55</v>
      </c>
      <c r="B22" s="225" t="s">
        <v>327</v>
      </c>
      <c r="C22" s="122"/>
    </row>
    <row r="23" spans="1:3" s="223" customFormat="1" ht="12" customHeight="1">
      <c r="A23" s="12" t="s">
        <v>56</v>
      </c>
      <c r="B23" s="225" t="s">
        <v>328</v>
      </c>
      <c r="C23" s="122"/>
    </row>
    <row r="24" spans="1:3" s="223" customFormat="1" ht="12" customHeight="1">
      <c r="A24" s="12" t="s">
        <v>96</v>
      </c>
      <c r="B24" s="225" t="s">
        <v>165</v>
      </c>
      <c r="C24" s="122"/>
    </row>
    <row r="25" spans="1:3" s="223" customFormat="1" ht="12" customHeight="1" thickBot="1">
      <c r="A25" s="14" t="s">
        <v>97</v>
      </c>
      <c r="B25" s="226" t="s">
        <v>166</v>
      </c>
      <c r="C25" s="124"/>
    </row>
    <row r="26" spans="1:3" s="223" customFormat="1" ht="12" customHeight="1" thickBot="1">
      <c r="A26" s="18" t="s">
        <v>98</v>
      </c>
      <c r="B26" s="19" t="s">
        <v>426</v>
      </c>
      <c r="C26" s="126">
        <f>SUM(C27:C33)</f>
        <v>0</v>
      </c>
    </row>
    <row r="27" spans="1:3" s="223" customFormat="1" ht="12" customHeight="1">
      <c r="A27" s="13" t="s">
        <v>168</v>
      </c>
      <c r="B27" s="224" t="s">
        <v>430</v>
      </c>
      <c r="C27" s="123"/>
    </row>
    <row r="28" spans="1:3" s="223" customFormat="1" ht="12" customHeight="1">
      <c r="A28" s="12" t="s">
        <v>169</v>
      </c>
      <c r="B28" s="225" t="s">
        <v>431</v>
      </c>
      <c r="C28" s="122"/>
    </row>
    <row r="29" spans="1:3" s="223" customFormat="1" ht="12" customHeight="1">
      <c r="A29" s="12" t="s">
        <v>170</v>
      </c>
      <c r="B29" s="225" t="s">
        <v>432</v>
      </c>
      <c r="C29" s="122"/>
    </row>
    <row r="30" spans="1:3" s="223" customFormat="1" ht="12" customHeight="1">
      <c r="A30" s="12" t="s">
        <v>171</v>
      </c>
      <c r="B30" s="225" t="s">
        <v>433</v>
      </c>
      <c r="C30" s="122"/>
    </row>
    <row r="31" spans="1:3" s="223" customFormat="1" ht="12" customHeight="1">
      <c r="A31" s="12" t="s">
        <v>427</v>
      </c>
      <c r="B31" s="225" t="s">
        <v>172</v>
      </c>
      <c r="C31" s="122"/>
    </row>
    <row r="32" spans="1:3" s="223" customFormat="1" ht="12" customHeight="1">
      <c r="A32" s="12" t="s">
        <v>428</v>
      </c>
      <c r="B32" s="225" t="s">
        <v>173</v>
      </c>
      <c r="C32" s="122"/>
    </row>
    <row r="33" spans="1:3" s="223" customFormat="1" ht="12" customHeight="1" thickBot="1">
      <c r="A33" s="14" t="s">
        <v>429</v>
      </c>
      <c r="B33" s="284" t="s">
        <v>174</v>
      </c>
      <c r="C33" s="124"/>
    </row>
    <row r="34" spans="1:3" s="223" customFormat="1" ht="12" customHeight="1" thickBot="1">
      <c r="A34" s="18" t="s">
        <v>11</v>
      </c>
      <c r="B34" s="19" t="s">
        <v>337</v>
      </c>
      <c r="C34" s="120">
        <f>SUM(C35:C45)</f>
        <v>5746579</v>
      </c>
    </row>
    <row r="35" spans="1:3" s="223" customFormat="1" ht="12" customHeight="1">
      <c r="A35" s="13" t="s">
        <v>57</v>
      </c>
      <c r="B35" s="224" t="s">
        <v>177</v>
      </c>
      <c r="C35" s="123"/>
    </row>
    <row r="36" spans="1:3" s="223" customFormat="1" ht="12" customHeight="1">
      <c r="A36" s="12" t="s">
        <v>58</v>
      </c>
      <c r="B36" s="225" t="s">
        <v>178</v>
      </c>
      <c r="C36" s="122"/>
    </row>
    <row r="37" spans="1:3" s="223" customFormat="1" ht="12" customHeight="1">
      <c r="A37" s="12" t="s">
        <v>59</v>
      </c>
      <c r="B37" s="225" t="s">
        <v>179</v>
      </c>
      <c r="C37" s="122">
        <v>3801637</v>
      </c>
    </row>
    <row r="38" spans="1:3" s="223" customFormat="1" ht="12" customHeight="1">
      <c r="A38" s="12" t="s">
        <v>100</v>
      </c>
      <c r="B38" s="225" t="s">
        <v>180</v>
      </c>
      <c r="C38" s="122"/>
    </row>
    <row r="39" spans="1:3" s="223" customFormat="1" ht="12" customHeight="1">
      <c r="A39" s="12" t="s">
        <v>101</v>
      </c>
      <c r="B39" s="225" t="s">
        <v>181</v>
      </c>
      <c r="C39" s="122"/>
    </row>
    <row r="40" spans="1:3" s="223" customFormat="1" ht="12" customHeight="1">
      <c r="A40" s="12" t="s">
        <v>102</v>
      </c>
      <c r="B40" s="225" t="s">
        <v>182</v>
      </c>
      <c r="C40" s="122"/>
    </row>
    <row r="41" spans="1:3" s="223" customFormat="1" ht="12" customHeight="1">
      <c r="A41" s="12" t="s">
        <v>103</v>
      </c>
      <c r="B41" s="225" t="s">
        <v>183</v>
      </c>
      <c r="C41" s="122">
        <v>1026442</v>
      </c>
    </row>
    <row r="42" spans="1:3" s="223" customFormat="1" ht="12" customHeight="1">
      <c r="A42" s="12" t="s">
        <v>104</v>
      </c>
      <c r="B42" s="225" t="s">
        <v>434</v>
      </c>
      <c r="C42" s="122"/>
    </row>
    <row r="43" spans="1:3" s="223" customFormat="1" ht="12" customHeight="1">
      <c r="A43" s="12" t="s">
        <v>175</v>
      </c>
      <c r="B43" s="225" t="s">
        <v>185</v>
      </c>
      <c r="C43" s="125"/>
    </row>
    <row r="44" spans="1:3" s="223" customFormat="1" ht="12" customHeight="1">
      <c r="A44" s="14" t="s">
        <v>176</v>
      </c>
      <c r="B44" s="226" t="s">
        <v>339</v>
      </c>
      <c r="C44" s="213"/>
    </row>
    <row r="45" spans="1:3" s="223" customFormat="1" ht="12" customHeight="1" thickBot="1">
      <c r="A45" s="14" t="s">
        <v>338</v>
      </c>
      <c r="B45" s="117" t="s">
        <v>186</v>
      </c>
      <c r="C45" s="213">
        <v>918500</v>
      </c>
    </row>
    <row r="46" spans="1:3" s="223" customFormat="1" ht="12" customHeight="1" thickBot="1">
      <c r="A46" s="18" t="s">
        <v>12</v>
      </c>
      <c r="B46" s="19" t="s">
        <v>187</v>
      </c>
      <c r="C46" s="120">
        <f>SUM(C47:C51)</f>
        <v>0</v>
      </c>
    </row>
    <row r="47" spans="1:3" s="223" customFormat="1" ht="12" customHeight="1">
      <c r="A47" s="13" t="s">
        <v>60</v>
      </c>
      <c r="B47" s="224" t="s">
        <v>191</v>
      </c>
      <c r="C47" s="266"/>
    </row>
    <row r="48" spans="1:3" s="223" customFormat="1" ht="12" customHeight="1">
      <c r="A48" s="12" t="s">
        <v>61</v>
      </c>
      <c r="B48" s="225" t="s">
        <v>192</v>
      </c>
      <c r="C48" s="125"/>
    </row>
    <row r="49" spans="1:3" s="223" customFormat="1" ht="12" customHeight="1">
      <c r="A49" s="12" t="s">
        <v>188</v>
      </c>
      <c r="B49" s="225" t="s">
        <v>193</v>
      </c>
      <c r="C49" s="125"/>
    </row>
    <row r="50" spans="1:3" s="223" customFormat="1" ht="12" customHeight="1">
      <c r="A50" s="12" t="s">
        <v>189</v>
      </c>
      <c r="B50" s="225" t="s">
        <v>194</v>
      </c>
      <c r="C50" s="125"/>
    </row>
    <row r="51" spans="1:3" s="223" customFormat="1" ht="12" customHeight="1" thickBot="1">
      <c r="A51" s="14" t="s">
        <v>190</v>
      </c>
      <c r="B51" s="117" t="s">
        <v>195</v>
      </c>
      <c r="C51" s="213"/>
    </row>
    <row r="52" spans="1:3" s="223" customFormat="1" ht="12" customHeight="1" thickBot="1">
      <c r="A52" s="18" t="s">
        <v>105</v>
      </c>
      <c r="B52" s="19" t="s">
        <v>196</v>
      </c>
      <c r="C52" s="120">
        <f>SUM(C53:C55)</f>
        <v>0</v>
      </c>
    </row>
    <row r="53" spans="1:3" s="223" customFormat="1" ht="12" customHeight="1">
      <c r="A53" s="13" t="s">
        <v>62</v>
      </c>
      <c r="B53" s="224" t="s">
        <v>197</v>
      </c>
      <c r="C53" s="123"/>
    </row>
    <row r="54" spans="1:3" s="223" customFormat="1" ht="12" customHeight="1">
      <c r="A54" s="12" t="s">
        <v>63</v>
      </c>
      <c r="B54" s="225" t="s">
        <v>329</v>
      </c>
      <c r="C54" s="122"/>
    </row>
    <row r="55" spans="1:3" s="223" customFormat="1" ht="12" customHeight="1">
      <c r="A55" s="12" t="s">
        <v>200</v>
      </c>
      <c r="B55" s="225" t="s">
        <v>198</v>
      </c>
      <c r="C55" s="122"/>
    </row>
    <row r="56" spans="1:3" s="223" customFormat="1" ht="12" customHeight="1" thickBot="1">
      <c r="A56" s="14" t="s">
        <v>201</v>
      </c>
      <c r="B56" s="117" t="s">
        <v>199</v>
      </c>
      <c r="C56" s="124"/>
    </row>
    <row r="57" spans="1:3" s="223" customFormat="1" ht="12" customHeight="1" thickBot="1">
      <c r="A57" s="18" t="s">
        <v>14</v>
      </c>
      <c r="B57" s="115" t="s">
        <v>202</v>
      </c>
      <c r="C57" s="120">
        <f>SUM(C58:C60)</f>
        <v>0</v>
      </c>
    </row>
    <row r="58" spans="1:3" s="223" customFormat="1" ht="12" customHeight="1">
      <c r="A58" s="13" t="s">
        <v>106</v>
      </c>
      <c r="B58" s="224" t="s">
        <v>204</v>
      </c>
      <c r="C58" s="125"/>
    </row>
    <row r="59" spans="1:3" s="223" customFormat="1" ht="12" customHeight="1">
      <c r="A59" s="12" t="s">
        <v>107</v>
      </c>
      <c r="B59" s="225" t="s">
        <v>330</v>
      </c>
      <c r="C59" s="125"/>
    </row>
    <row r="60" spans="1:3" s="223" customFormat="1" ht="12" customHeight="1">
      <c r="A60" s="12" t="s">
        <v>132</v>
      </c>
      <c r="B60" s="225" t="s">
        <v>205</v>
      </c>
      <c r="C60" s="125"/>
    </row>
    <row r="61" spans="1:3" s="223" customFormat="1" ht="12" customHeight="1" thickBot="1">
      <c r="A61" s="14" t="s">
        <v>203</v>
      </c>
      <c r="B61" s="117" t="s">
        <v>206</v>
      </c>
      <c r="C61" s="125"/>
    </row>
    <row r="62" spans="1:3" s="223" customFormat="1" ht="12" customHeight="1" thickBot="1">
      <c r="A62" s="280" t="s">
        <v>379</v>
      </c>
      <c r="B62" s="19" t="s">
        <v>207</v>
      </c>
      <c r="C62" s="126">
        <f>+C5+C12+C19+C26+C34+C46+C52+C57</f>
        <v>47703694</v>
      </c>
    </row>
    <row r="63" spans="1:3" s="223" customFormat="1" ht="12" customHeight="1" thickBot="1">
      <c r="A63" s="268" t="s">
        <v>208</v>
      </c>
      <c r="B63" s="115" t="s">
        <v>209</v>
      </c>
      <c r="C63" s="120">
        <f>SUM(C64:C66)</f>
        <v>20000000</v>
      </c>
    </row>
    <row r="64" spans="1:3" s="223" customFormat="1" ht="12" customHeight="1">
      <c r="A64" s="13" t="s">
        <v>240</v>
      </c>
      <c r="B64" s="224" t="s">
        <v>210</v>
      </c>
      <c r="C64" s="125"/>
    </row>
    <row r="65" spans="1:3" s="223" customFormat="1" ht="12" customHeight="1">
      <c r="A65" s="12" t="s">
        <v>249</v>
      </c>
      <c r="B65" s="225" t="s">
        <v>211</v>
      </c>
      <c r="C65" s="125">
        <v>20000000</v>
      </c>
    </row>
    <row r="66" spans="1:3" s="223" customFormat="1" ht="12" customHeight="1" thickBot="1">
      <c r="A66" s="14" t="s">
        <v>250</v>
      </c>
      <c r="B66" s="274" t="s">
        <v>364</v>
      </c>
      <c r="C66" s="125"/>
    </row>
    <row r="67" spans="1:3" s="223" customFormat="1" ht="12" customHeight="1" thickBot="1">
      <c r="A67" s="268" t="s">
        <v>213</v>
      </c>
      <c r="B67" s="115" t="s">
        <v>214</v>
      </c>
      <c r="C67" s="120">
        <f>SUM(C68:C71)</f>
        <v>0</v>
      </c>
    </row>
    <row r="68" spans="1:3" s="223" customFormat="1" ht="12" customHeight="1">
      <c r="A68" s="13" t="s">
        <v>85</v>
      </c>
      <c r="B68" s="224" t="s">
        <v>215</v>
      </c>
      <c r="C68" s="125"/>
    </row>
    <row r="69" spans="1:3" s="223" customFormat="1" ht="12" customHeight="1">
      <c r="A69" s="12" t="s">
        <v>86</v>
      </c>
      <c r="B69" s="225" t="s">
        <v>216</v>
      </c>
      <c r="C69" s="125"/>
    </row>
    <row r="70" spans="1:3" s="223" customFormat="1" ht="12" customHeight="1">
      <c r="A70" s="12" t="s">
        <v>241</v>
      </c>
      <c r="B70" s="225" t="s">
        <v>217</v>
      </c>
      <c r="C70" s="125"/>
    </row>
    <row r="71" spans="1:3" s="223" customFormat="1" ht="12" customHeight="1" thickBot="1">
      <c r="A71" s="14" t="s">
        <v>242</v>
      </c>
      <c r="B71" s="117" t="s">
        <v>218</v>
      </c>
      <c r="C71" s="125"/>
    </row>
    <row r="72" spans="1:3" s="223" customFormat="1" ht="12" customHeight="1" thickBot="1">
      <c r="A72" s="268" t="s">
        <v>219</v>
      </c>
      <c r="B72" s="115" t="s">
        <v>220</v>
      </c>
      <c r="C72" s="120">
        <f>SUM(C73:C74)</f>
        <v>20033428</v>
      </c>
    </row>
    <row r="73" spans="1:3" s="223" customFormat="1" ht="12" customHeight="1">
      <c r="A73" s="13" t="s">
        <v>243</v>
      </c>
      <c r="B73" s="224" t="s">
        <v>221</v>
      </c>
      <c r="C73" s="125">
        <v>20033428</v>
      </c>
    </row>
    <row r="74" spans="1:3" s="223" customFormat="1" ht="12" customHeight="1" thickBot="1">
      <c r="A74" s="14" t="s">
        <v>244</v>
      </c>
      <c r="B74" s="117" t="s">
        <v>222</v>
      </c>
      <c r="C74" s="125"/>
    </row>
    <row r="75" spans="1:3" s="223" customFormat="1" ht="12" customHeight="1" thickBot="1">
      <c r="A75" s="268" t="s">
        <v>223</v>
      </c>
      <c r="B75" s="115" t="s">
        <v>224</v>
      </c>
      <c r="C75" s="120">
        <f>SUM(C76:C78)</f>
        <v>0</v>
      </c>
    </row>
    <row r="76" spans="1:3" s="223" customFormat="1" ht="12" customHeight="1">
      <c r="A76" s="13" t="s">
        <v>245</v>
      </c>
      <c r="B76" s="224" t="s">
        <v>225</v>
      </c>
      <c r="C76" s="125"/>
    </row>
    <row r="77" spans="1:3" s="223" customFormat="1" ht="12" customHeight="1">
      <c r="A77" s="12" t="s">
        <v>246</v>
      </c>
      <c r="B77" s="225" t="s">
        <v>226</v>
      </c>
      <c r="C77" s="125"/>
    </row>
    <row r="78" spans="1:3" s="223" customFormat="1" ht="12" customHeight="1" thickBot="1">
      <c r="A78" s="14" t="s">
        <v>247</v>
      </c>
      <c r="B78" s="117" t="s">
        <v>227</v>
      </c>
      <c r="C78" s="125"/>
    </row>
    <row r="79" spans="1:3" s="223" customFormat="1" ht="12" customHeight="1" thickBot="1">
      <c r="A79" s="268" t="s">
        <v>228</v>
      </c>
      <c r="B79" s="115" t="s">
        <v>248</v>
      </c>
      <c r="C79" s="120">
        <f>SUM(C80:C83)</f>
        <v>0</v>
      </c>
    </row>
    <row r="80" spans="1:3" s="223" customFormat="1" ht="12" customHeight="1">
      <c r="A80" s="228" t="s">
        <v>229</v>
      </c>
      <c r="B80" s="224" t="s">
        <v>230</v>
      </c>
      <c r="C80" s="125"/>
    </row>
    <row r="81" spans="1:3" s="223" customFormat="1" ht="12" customHeight="1">
      <c r="A81" s="229" t="s">
        <v>231</v>
      </c>
      <c r="B81" s="225" t="s">
        <v>232</v>
      </c>
      <c r="C81" s="125"/>
    </row>
    <row r="82" spans="1:3" s="223" customFormat="1" ht="12" customHeight="1">
      <c r="A82" s="229" t="s">
        <v>233</v>
      </c>
      <c r="B82" s="225" t="s">
        <v>234</v>
      </c>
      <c r="C82" s="125"/>
    </row>
    <row r="83" spans="1:3" s="223" customFormat="1" ht="12" customHeight="1" thickBot="1">
      <c r="A83" s="230" t="s">
        <v>235</v>
      </c>
      <c r="B83" s="117" t="s">
        <v>236</v>
      </c>
      <c r="C83" s="125"/>
    </row>
    <row r="84" spans="1:3" s="223" customFormat="1" ht="12" customHeight="1" thickBot="1">
      <c r="A84" s="268" t="s">
        <v>237</v>
      </c>
      <c r="B84" s="115" t="s">
        <v>378</v>
      </c>
      <c r="C84" s="267"/>
    </row>
    <row r="85" spans="1:3" s="223" customFormat="1" ht="13.5" customHeight="1" thickBot="1">
      <c r="A85" s="268" t="s">
        <v>239</v>
      </c>
      <c r="B85" s="115" t="s">
        <v>238</v>
      </c>
      <c r="C85" s="267"/>
    </row>
    <row r="86" spans="1:3" s="223" customFormat="1" ht="15.75" customHeight="1" thickBot="1">
      <c r="A86" s="268" t="s">
        <v>251</v>
      </c>
      <c r="B86" s="231" t="s">
        <v>381</v>
      </c>
      <c r="C86" s="126">
        <f>+C63+C67+C72+C75+C79+C85+C84</f>
        <v>40033428</v>
      </c>
    </row>
    <row r="87" spans="1:3" s="223" customFormat="1" ht="16.5" customHeight="1" thickBot="1">
      <c r="A87" s="269" t="s">
        <v>380</v>
      </c>
      <c r="B87" s="232" t="s">
        <v>382</v>
      </c>
      <c r="C87" s="126">
        <f>+C62+C86</f>
        <v>87737122</v>
      </c>
    </row>
    <row r="88" spans="1:3" s="223" customFormat="1" ht="83.25" customHeight="1">
      <c r="A88" s="3"/>
      <c r="B88" s="4"/>
      <c r="C88" s="127"/>
    </row>
    <row r="89" spans="1:3" ht="16.5" customHeight="1">
      <c r="A89" s="292" t="s">
        <v>35</v>
      </c>
      <c r="B89" s="292"/>
      <c r="C89" s="292"/>
    </row>
    <row r="90" spans="1:3" s="233" customFormat="1" ht="16.5" customHeight="1" thickBot="1">
      <c r="A90" s="294" t="s">
        <v>88</v>
      </c>
      <c r="B90" s="294"/>
      <c r="C90" s="61" t="str">
        <f>C2</f>
        <v>Forintban!</v>
      </c>
    </row>
    <row r="91" spans="1:3" ht="38.1" customHeight="1" thickBot="1">
      <c r="A91" s="21" t="s">
        <v>52</v>
      </c>
      <c r="B91" s="22" t="s">
        <v>36</v>
      </c>
      <c r="C91" s="30" t="str">
        <f>+C3</f>
        <v>2017. évi előirányzat</v>
      </c>
    </row>
    <row r="92" spans="1:3" s="222" customFormat="1" ht="12" customHeight="1" thickBot="1">
      <c r="A92" s="27"/>
      <c r="B92" s="28" t="s">
        <v>390</v>
      </c>
      <c r="C92" s="29" t="s">
        <v>391</v>
      </c>
    </row>
    <row r="93" spans="1:3" ht="12" customHeight="1" thickBot="1">
      <c r="A93" s="20" t="s">
        <v>7</v>
      </c>
      <c r="B93" s="26" t="s">
        <v>340</v>
      </c>
      <c r="C93" s="119">
        <f>C94+C95+C96+C97+C98+C111</f>
        <v>44737122</v>
      </c>
    </row>
    <row r="94" spans="1:3" ht="12" customHeight="1">
      <c r="A94" s="15" t="s">
        <v>64</v>
      </c>
      <c r="B94" s="8" t="s">
        <v>37</v>
      </c>
      <c r="C94" s="121">
        <v>15606839</v>
      </c>
    </row>
    <row r="95" spans="1:3" ht="12" customHeight="1">
      <c r="A95" s="12" t="s">
        <v>65</v>
      </c>
      <c r="B95" s="6" t="s">
        <v>108</v>
      </c>
      <c r="C95" s="122">
        <v>3683377</v>
      </c>
    </row>
    <row r="96" spans="1:3" ht="12" customHeight="1">
      <c r="A96" s="12" t="s">
        <v>66</v>
      </c>
      <c r="B96" s="6" t="s">
        <v>83</v>
      </c>
      <c r="C96" s="124">
        <v>23586906</v>
      </c>
    </row>
    <row r="97" spans="1:3" ht="12" customHeight="1">
      <c r="A97" s="12" t="s">
        <v>67</v>
      </c>
      <c r="B97" s="9" t="s">
        <v>109</v>
      </c>
      <c r="C97" s="124"/>
    </row>
    <row r="98" spans="1:3" ht="12" customHeight="1">
      <c r="A98" s="12" t="s">
        <v>75</v>
      </c>
      <c r="B98" s="17" t="s">
        <v>110</v>
      </c>
      <c r="C98" s="124">
        <v>1860000</v>
      </c>
    </row>
    <row r="99" spans="1:3" ht="12" customHeight="1">
      <c r="A99" s="12" t="s">
        <v>68</v>
      </c>
      <c r="B99" s="6" t="s">
        <v>345</v>
      </c>
      <c r="C99" s="124"/>
    </row>
    <row r="100" spans="1:3" ht="12" customHeight="1">
      <c r="A100" s="12" t="s">
        <v>69</v>
      </c>
      <c r="B100" s="65" t="s">
        <v>344</v>
      </c>
      <c r="C100" s="124"/>
    </row>
    <row r="101" spans="1:3" ht="12" customHeight="1">
      <c r="A101" s="12" t="s">
        <v>76</v>
      </c>
      <c r="B101" s="65" t="s">
        <v>343</v>
      </c>
      <c r="C101" s="124"/>
    </row>
    <row r="102" spans="1:3" ht="12" customHeight="1">
      <c r="A102" s="12" t="s">
        <v>77</v>
      </c>
      <c r="B102" s="63" t="s">
        <v>254</v>
      </c>
      <c r="C102" s="124"/>
    </row>
    <row r="103" spans="1:3" ht="12" customHeight="1">
      <c r="A103" s="12" t="s">
        <v>78</v>
      </c>
      <c r="B103" s="64" t="s">
        <v>255</v>
      </c>
      <c r="C103" s="124"/>
    </row>
    <row r="104" spans="1:3" ht="12" customHeight="1">
      <c r="A104" s="12" t="s">
        <v>79</v>
      </c>
      <c r="B104" s="64" t="s">
        <v>256</v>
      </c>
      <c r="C104" s="124"/>
    </row>
    <row r="105" spans="1:3" ht="12" customHeight="1">
      <c r="A105" s="12" t="s">
        <v>81</v>
      </c>
      <c r="B105" s="63" t="s">
        <v>257</v>
      </c>
      <c r="C105" s="124"/>
    </row>
    <row r="106" spans="1:3" ht="12" customHeight="1">
      <c r="A106" s="12" t="s">
        <v>111</v>
      </c>
      <c r="B106" s="63" t="s">
        <v>258</v>
      </c>
      <c r="C106" s="124"/>
    </row>
    <row r="107" spans="1:3" ht="12" customHeight="1">
      <c r="A107" s="12" t="s">
        <v>252</v>
      </c>
      <c r="B107" s="64" t="s">
        <v>259</v>
      </c>
      <c r="C107" s="124"/>
    </row>
    <row r="108" spans="1:3" ht="12" customHeight="1">
      <c r="A108" s="11" t="s">
        <v>253</v>
      </c>
      <c r="B108" s="65" t="s">
        <v>260</v>
      </c>
      <c r="C108" s="124"/>
    </row>
    <row r="109" spans="1:3" ht="12" customHeight="1">
      <c r="A109" s="12" t="s">
        <v>341</v>
      </c>
      <c r="B109" s="65" t="s">
        <v>261</v>
      </c>
      <c r="C109" s="124"/>
    </row>
    <row r="110" spans="1:3" ht="12" customHeight="1">
      <c r="A110" s="14" t="s">
        <v>342</v>
      </c>
      <c r="B110" s="65" t="s">
        <v>262</v>
      </c>
      <c r="C110" s="124">
        <v>1860000</v>
      </c>
    </row>
    <row r="111" spans="1:3" ht="12" customHeight="1">
      <c r="A111" s="12" t="s">
        <v>346</v>
      </c>
      <c r="B111" s="9" t="s">
        <v>38</v>
      </c>
      <c r="C111" s="122"/>
    </row>
    <row r="112" spans="1:3" ht="12" customHeight="1">
      <c r="A112" s="12" t="s">
        <v>347</v>
      </c>
      <c r="B112" s="6" t="s">
        <v>349</v>
      </c>
      <c r="C112" s="122"/>
    </row>
    <row r="113" spans="1:3" ht="12" customHeight="1" thickBot="1">
      <c r="A113" s="16" t="s">
        <v>348</v>
      </c>
      <c r="B113" s="278" t="s">
        <v>350</v>
      </c>
      <c r="C113" s="128"/>
    </row>
    <row r="114" spans="1:3" ht="12" customHeight="1" thickBot="1">
      <c r="A114" s="275" t="s">
        <v>8</v>
      </c>
      <c r="B114" s="276" t="s">
        <v>263</v>
      </c>
      <c r="C114" s="277">
        <f>+C115+C117+C119</f>
        <v>23000000</v>
      </c>
    </row>
    <row r="115" spans="1:3" ht="12" customHeight="1">
      <c r="A115" s="13" t="s">
        <v>70</v>
      </c>
      <c r="B115" s="6" t="s">
        <v>131</v>
      </c>
      <c r="C115" s="123">
        <v>23000000</v>
      </c>
    </row>
    <row r="116" spans="1:3" ht="12" customHeight="1">
      <c r="A116" s="13" t="s">
        <v>71</v>
      </c>
      <c r="B116" s="10" t="s">
        <v>267</v>
      </c>
      <c r="C116" s="123"/>
    </row>
    <row r="117" spans="1:3" ht="12" customHeight="1">
      <c r="A117" s="13" t="s">
        <v>72</v>
      </c>
      <c r="B117" s="10" t="s">
        <v>112</v>
      </c>
      <c r="C117" s="122"/>
    </row>
    <row r="118" spans="1:3" ht="12" customHeight="1">
      <c r="A118" s="13" t="s">
        <v>73</v>
      </c>
      <c r="B118" s="10" t="s">
        <v>268</v>
      </c>
      <c r="C118" s="113"/>
    </row>
    <row r="119" spans="1:3" ht="12" customHeight="1">
      <c r="A119" s="13" t="s">
        <v>74</v>
      </c>
      <c r="B119" s="117" t="s">
        <v>133</v>
      </c>
      <c r="C119" s="113"/>
    </row>
    <row r="120" spans="1:3" ht="12" customHeight="1">
      <c r="A120" s="13" t="s">
        <v>80</v>
      </c>
      <c r="B120" s="116" t="s">
        <v>331</v>
      </c>
      <c r="C120" s="113"/>
    </row>
    <row r="121" spans="1:3" ht="12" customHeight="1">
      <c r="A121" s="13" t="s">
        <v>82</v>
      </c>
      <c r="B121" s="220" t="s">
        <v>273</v>
      </c>
      <c r="C121" s="113"/>
    </row>
    <row r="122" spans="1:3">
      <c r="A122" s="13" t="s">
        <v>113</v>
      </c>
      <c r="B122" s="64" t="s">
        <v>256</v>
      </c>
      <c r="C122" s="113"/>
    </row>
    <row r="123" spans="1:3" ht="12" customHeight="1">
      <c r="A123" s="13" t="s">
        <v>114</v>
      </c>
      <c r="B123" s="64" t="s">
        <v>272</v>
      </c>
      <c r="C123" s="113"/>
    </row>
    <row r="124" spans="1:3" ht="12" customHeight="1">
      <c r="A124" s="13" t="s">
        <v>115</v>
      </c>
      <c r="B124" s="64" t="s">
        <v>271</v>
      </c>
      <c r="C124" s="113"/>
    </row>
    <row r="125" spans="1:3" ht="12" customHeight="1">
      <c r="A125" s="13" t="s">
        <v>264</v>
      </c>
      <c r="B125" s="64" t="s">
        <v>259</v>
      </c>
      <c r="C125" s="113"/>
    </row>
    <row r="126" spans="1:3" ht="12" customHeight="1">
      <c r="A126" s="13" t="s">
        <v>265</v>
      </c>
      <c r="B126" s="64" t="s">
        <v>270</v>
      </c>
      <c r="C126" s="113"/>
    </row>
    <row r="127" spans="1:3" ht="16.5" thickBot="1">
      <c r="A127" s="11" t="s">
        <v>266</v>
      </c>
      <c r="B127" s="64" t="s">
        <v>269</v>
      </c>
      <c r="C127" s="114"/>
    </row>
    <row r="128" spans="1:3" ht="12" customHeight="1" thickBot="1">
      <c r="A128" s="18" t="s">
        <v>9</v>
      </c>
      <c r="B128" s="59" t="s">
        <v>351</v>
      </c>
      <c r="C128" s="120">
        <f>+C93+C114</f>
        <v>67737122</v>
      </c>
    </row>
    <row r="129" spans="1:3" ht="12" customHeight="1" thickBot="1">
      <c r="A129" s="18" t="s">
        <v>10</v>
      </c>
      <c r="B129" s="59" t="s">
        <v>352</v>
      </c>
      <c r="C129" s="120">
        <f>+C130+C131+C132</f>
        <v>20000000</v>
      </c>
    </row>
    <row r="130" spans="1:3" ht="12" customHeight="1">
      <c r="A130" s="13" t="s">
        <v>168</v>
      </c>
      <c r="B130" s="10" t="s">
        <v>359</v>
      </c>
      <c r="C130" s="113"/>
    </row>
    <row r="131" spans="1:3" ht="12" customHeight="1">
      <c r="A131" s="13" t="s">
        <v>169</v>
      </c>
      <c r="B131" s="10" t="s">
        <v>360</v>
      </c>
      <c r="C131" s="113">
        <v>20000000</v>
      </c>
    </row>
    <row r="132" spans="1:3" ht="12" customHeight="1" thickBot="1">
      <c r="A132" s="11" t="s">
        <v>170</v>
      </c>
      <c r="B132" s="10" t="s">
        <v>361</v>
      </c>
      <c r="C132" s="113"/>
    </row>
    <row r="133" spans="1:3" ht="12" customHeight="1" thickBot="1">
      <c r="A133" s="18" t="s">
        <v>11</v>
      </c>
      <c r="B133" s="59" t="s">
        <v>353</v>
      </c>
      <c r="C133" s="120">
        <f>SUM(C134:C139)</f>
        <v>0</v>
      </c>
    </row>
    <row r="134" spans="1:3" ht="12" customHeight="1">
      <c r="A134" s="13" t="s">
        <v>57</v>
      </c>
      <c r="B134" s="7" t="s">
        <v>362</v>
      </c>
      <c r="C134" s="113"/>
    </row>
    <row r="135" spans="1:3" ht="12" customHeight="1">
      <c r="A135" s="13" t="s">
        <v>58</v>
      </c>
      <c r="B135" s="7" t="s">
        <v>354</v>
      </c>
      <c r="C135" s="113"/>
    </row>
    <row r="136" spans="1:3" ht="12" customHeight="1">
      <c r="A136" s="13" t="s">
        <v>59</v>
      </c>
      <c r="B136" s="7" t="s">
        <v>355</v>
      </c>
      <c r="C136" s="113"/>
    </row>
    <row r="137" spans="1:3" ht="12" customHeight="1">
      <c r="A137" s="13" t="s">
        <v>100</v>
      </c>
      <c r="B137" s="7" t="s">
        <v>356</v>
      </c>
      <c r="C137" s="113"/>
    </row>
    <row r="138" spans="1:3" ht="12" customHeight="1">
      <c r="A138" s="13" t="s">
        <v>101</v>
      </c>
      <c r="B138" s="7" t="s">
        <v>357</v>
      </c>
      <c r="C138" s="113"/>
    </row>
    <row r="139" spans="1:3" ht="12" customHeight="1" thickBot="1">
      <c r="A139" s="11" t="s">
        <v>102</v>
      </c>
      <c r="B139" s="7" t="s">
        <v>358</v>
      </c>
      <c r="C139" s="113"/>
    </row>
    <row r="140" spans="1:3" ht="12" customHeight="1" thickBot="1">
      <c r="A140" s="18" t="s">
        <v>12</v>
      </c>
      <c r="B140" s="59" t="s">
        <v>366</v>
      </c>
      <c r="C140" s="126">
        <f>+C141+C142+C143+C144</f>
        <v>0</v>
      </c>
    </row>
    <row r="141" spans="1:3" ht="12" customHeight="1">
      <c r="A141" s="13" t="s">
        <v>60</v>
      </c>
      <c r="B141" s="7" t="s">
        <v>274</v>
      </c>
      <c r="C141" s="113"/>
    </row>
    <row r="142" spans="1:3" ht="12" customHeight="1">
      <c r="A142" s="13" t="s">
        <v>61</v>
      </c>
      <c r="B142" s="7" t="s">
        <v>275</v>
      </c>
      <c r="C142" s="113"/>
    </row>
    <row r="143" spans="1:3" ht="12" customHeight="1">
      <c r="A143" s="13" t="s">
        <v>188</v>
      </c>
      <c r="B143" s="7" t="s">
        <v>367</v>
      </c>
      <c r="C143" s="113"/>
    </row>
    <row r="144" spans="1:3" ht="12" customHeight="1" thickBot="1">
      <c r="A144" s="11" t="s">
        <v>189</v>
      </c>
      <c r="B144" s="5" t="s">
        <v>294</v>
      </c>
      <c r="C144" s="113"/>
    </row>
    <row r="145" spans="1:9" ht="12" customHeight="1" thickBot="1">
      <c r="A145" s="18" t="s">
        <v>13</v>
      </c>
      <c r="B145" s="59" t="s">
        <v>368</v>
      </c>
      <c r="C145" s="129">
        <f>SUM(C146:C150)</f>
        <v>0</v>
      </c>
    </row>
    <row r="146" spans="1:9" ht="12" customHeight="1">
      <c r="A146" s="13" t="s">
        <v>62</v>
      </c>
      <c r="B146" s="7" t="s">
        <v>363</v>
      </c>
      <c r="C146" s="113"/>
    </row>
    <row r="147" spans="1:9" ht="12" customHeight="1">
      <c r="A147" s="13" t="s">
        <v>63</v>
      </c>
      <c r="B147" s="7" t="s">
        <v>370</v>
      </c>
      <c r="C147" s="113"/>
    </row>
    <row r="148" spans="1:9" ht="12" customHeight="1">
      <c r="A148" s="13" t="s">
        <v>200</v>
      </c>
      <c r="B148" s="7" t="s">
        <v>365</v>
      </c>
      <c r="C148" s="113"/>
    </row>
    <row r="149" spans="1:9" ht="12" customHeight="1">
      <c r="A149" s="13" t="s">
        <v>201</v>
      </c>
      <c r="B149" s="7" t="s">
        <v>371</v>
      </c>
      <c r="C149" s="113"/>
    </row>
    <row r="150" spans="1:9" ht="12" customHeight="1" thickBot="1">
      <c r="A150" s="13" t="s">
        <v>369</v>
      </c>
      <c r="B150" s="7" t="s">
        <v>372</v>
      </c>
      <c r="C150" s="113"/>
    </row>
    <row r="151" spans="1:9" ht="12" customHeight="1" thickBot="1">
      <c r="A151" s="18" t="s">
        <v>14</v>
      </c>
      <c r="B151" s="59" t="s">
        <v>373</v>
      </c>
      <c r="C151" s="279"/>
    </row>
    <row r="152" spans="1:9" ht="12" customHeight="1" thickBot="1">
      <c r="A152" s="18" t="s">
        <v>15</v>
      </c>
      <c r="B152" s="59" t="s">
        <v>374</v>
      </c>
      <c r="C152" s="279"/>
    </row>
    <row r="153" spans="1:9" ht="15" customHeight="1" thickBot="1">
      <c r="A153" s="18" t="s">
        <v>16</v>
      </c>
      <c r="B153" s="59" t="s">
        <v>376</v>
      </c>
      <c r="C153" s="234">
        <f>+C129+C133+C140+C145+C151+C152</f>
        <v>20000000</v>
      </c>
      <c r="F153" s="235"/>
      <c r="G153" s="236"/>
      <c r="H153" s="236"/>
      <c r="I153" s="236"/>
    </row>
    <row r="154" spans="1:9" s="223" customFormat="1" ht="12.95" customHeight="1" thickBot="1">
      <c r="A154" s="118" t="s">
        <v>17</v>
      </c>
      <c r="B154" s="198" t="s">
        <v>375</v>
      </c>
      <c r="C154" s="234">
        <f>+C128+C153</f>
        <v>87737122</v>
      </c>
    </row>
    <row r="155" spans="1:9" ht="7.5" customHeight="1"/>
    <row r="156" spans="1:9">
      <c r="A156" s="295" t="s">
        <v>276</v>
      </c>
      <c r="B156" s="295"/>
      <c r="C156" s="295"/>
    </row>
    <row r="157" spans="1:9" ht="15" customHeight="1" thickBot="1">
      <c r="A157" s="293" t="s">
        <v>89</v>
      </c>
      <c r="B157" s="293"/>
      <c r="C157" s="130" t="str">
        <f>C90</f>
        <v>Forintban!</v>
      </c>
    </row>
    <row r="158" spans="1:9" ht="13.5" customHeight="1" thickBot="1">
      <c r="A158" s="18">
        <v>1</v>
      </c>
      <c r="B158" s="25" t="s">
        <v>377</v>
      </c>
      <c r="C158" s="120">
        <f>+C62-C128</f>
        <v>-20033428</v>
      </c>
      <c r="D158" s="237"/>
    </row>
    <row r="159" spans="1:9" ht="27.75" customHeight="1" thickBot="1">
      <c r="A159" s="18" t="s">
        <v>8</v>
      </c>
      <c r="B159" s="25" t="s">
        <v>383</v>
      </c>
      <c r="C159" s="120">
        <f>+C86-C153</f>
        <v>20033428</v>
      </c>
    </row>
  </sheetData>
  <customSheetViews>
    <customSheetView guid="{D093A5FA-7046-4D11-AEFB-8494A20B21C2}" showPageBreaks="1" printArea="1" view="pageLayout">
      <selection activeCell="E7" sqref="E7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Mezőzombor Község Önkormányzat
2017. ÉVI KÖLTSÉGVETÉS
ÖNKÉNT VÁLLALT FELADATAINAK MÉRLEGE
&amp;R&amp;"Times New Roman CE,Félkövér"&amp;11 1.3. melléklet a 1/2017. (II.23.)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Mezőzombor Község Önkormányzat
2017. ÉVI KÖLTSÉGVETÉS
ÖNKÉNT VÁLLALT FELADATAINAK MÉRLEGE
&amp;R&amp;"Times New Roman CE,Félkövér"&amp;11 1.3. melléklet a 7/2017. (VI.22) 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rgb="FF92D050"/>
  </sheetPr>
  <dimension ref="A1:I159"/>
  <sheetViews>
    <sheetView view="pageLayout" zoomScaleNormal="130" zoomScaleSheetLayoutView="100" workbookViewId="0">
      <selection activeCell="C3" sqref="C3"/>
    </sheetView>
  </sheetViews>
  <sheetFormatPr defaultRowHeight="15.75"/>
  <cols>
    <col min="1" max="1" width="9.5" style="199" customWidth="1"/>
    <col min="2" max="2" width="91.6640625" style="199" customWidth="1"/>
    <col min="3" max="3" width="21.6640625" style="200" customWidth="1"/>
    <col min="4" max="4" width="9" style="221" customWidth="1"/>
    <col min="5" max="16384" width="9.33203125" style="221"/>
  </cols>
  <sheetData>
    <row r="1" spans="1:3" ht="15.95" customHeight="1">
      <c r="A1" s="292" t="s">
        <v>4</v>
      </c>
      <c r="B1" s="292"/>
      <c r="C1" s="292"/>
    </row>
    <row r="2" spans="1:3" ht="15.95" customHeight="1" thickBot="1">
      <c r="A2" s="293" t="s">
        <v>87</v>
      </c>
      <c r="B2" s="293"/>
      <c r="C2" s="130" t="str">
        <f>'1.3.sz.mell.'!C2</f>
        <v>Forintban!</v>
      </c>
    </row>
    <row r="3" spans="1:3" ht="38.1" customHeight="1" thickBot="1">
      <c r="A3" s="21" t="s">
        <v>52</v>
      </c>
      <c r="B3" s="22" t="s">
        <v>6</v>
      </c>
      <c r="C3" s="30" t="s">
        <v>451</v>
      </c>
    </row>
    <row r="4" spans="1:3" s="222" customFormat="1" ht="12" customHeight="1" thickBot="1">
      <c r="A4" s="216"/>
      <c r="B4" s="217" t="s">
        <v>390</v>
      </c>
      <c r="C4" s="218" t="s">
        <v>391</v>
      </c>
    </row>
    <row r="5" spans="1:3" s="223" customFormat="1" ht="12" customHeight="1" thickBot="1">
      <c r="A5" s="18" t="s">
        <v>7</v>
      </c>
      <c r="B5" s="19" t="s">
        <v>153</v>
      </c>
      <c r="C5" s="120">
        <f>+C6+C7+C8+C9+C10+C11</f>
        <v>43125457</v>
      </c>
    </row>
    <row r="6" spans="1:3" s="223" customFormat="1" ht="12" customHeight="1">
      <c r="A6" s="13" t="s">
        <v>64</v>
      </c>
      <c r="B6" s="224" t="s">
        <v>154</v>
      </c>
      <c r="C6" s="123">
        <v>32197400</v>
      </c>
    </row>
    <row r="7" spans="1:3" s="223" customFormat="1" ht="12" customHeight="1">
      <c r="A7" s="12" t="s">
        <v>65</v>
      </c>
      <c r="B7" s="225" t="s">
        <v>155</v>
      </c>
      <c r="C7" s="122"/>
    </row>
    <row r="8" spans="1:3" s="223" customFormat="1" ht="12" customHeight="1">
      <c r="A8" s="12" t="s">
        <v>66</v>
      </c>
      <c r="B8" s="225" t="s">
        <v>425</v>
      </c>
      <c r="C8" s="122"/>
    </row>
    <row r="9" spans="1:3" s="223" customFormat="1" ht="12" customHeight="1">
      <c r="A9" s="12" t="s">
        <v>67</v>
      </c>
      <c r="B9" s="225" t="s">
        <v>156</v>
      </c>
      <c r="C9" s="122"/>
    </row>
    <row r="10" spans="1:3" s="223" customFormat="1" ht="12" customHeight="1">
      <c r="A10" s="12" t="s">
        <v>84</v>
      </c>
      <c r="B10" s="116" t="s">
        <v>335</v>
      </c>
      <c r="C10" s="122">
        <v>10928057</v>
      </c>
    </row>
    <row r="11" spans="1:3" s="223" customFormat="1" ht="12" customHeight="1" thickBot="1">
      <c r="A11" s="14" t="s">
        <v>68</v>
      </c>
      <c r="B11" s="117" t="s">
        <v>336</v>
      </c>
      <c r="C11" s="122"/>
    </row>
    <row r="12" spans="1:3" s="223" customFormat="1" ht="12" customHeight="1" thickBot="1">
      <c r="A12" s="18" t="s">
        <v>8</v>
      </c>
      <c r="B12" s="115" t="s">
        <v>157</v>
      </c>
      <c r="C12" s="120">
        <f>+C13+C14+C15+C16+C17</f>
        <v>0</v>
      </c>
    </row>
    <row r="13" spans="1:3" s="223" customFormat="1" ht="12" customHeight="1">
      <c r="A13" s="13" t="s">
        <v>70</v>
      </c>
      <c r="B13" s="224" t="s">
        <v>158</v>
      </c>
      <c r="C13" s="123"/>
    </row>
    <row r="14" spans="1:3" s="223" customFormat="1" ht="12" customHeight="1">
      <c r="A14" s="12" t="s">
        <v>71</v>
      </c>
      <c r="B14" s="225" t="s">
        <v>159</v>
      </c>
      <c r="C14" s="122"/>
    </row>
    <row r="15" spans="1:3" s="223" customFormat="1" ht="12" customHeight="1">
      <c r="A15" s="12" t="s">
        <v>72</v>
      </c>
      <c r="B15" s="225" t="s">
        <v>325</v>
      </c>
      <c r="C15" s="122"/>
    </row>
    <row r="16" spans="1:3" s="223" customFormat="1" ht="12" customHeight="1">
      <c r="A16" s="12" t="s">
        <v>73</v>
      </c>
      <c r="B16" s="225" t="s">
        <v>326</v>
      </c>
      <c r="C16" s="122"/>
    </row>
    <row r="17" spans="1:3" s="223" customFormat="1" ht="12" customHeight="1">
      <c r="A17" s="12" t="s">
        <v>74</v>
      </c>
      <c r="B17" s="225" t="s">
        <v>160</v>
      </c>
      <c r="C17" s="122"/>
    </row>
    <row r="18" spans="1:3" s="223" customFormat="1" ht="12" customHeight="1" thickBot="1">
      <c r="A18" s="14" t="s">
        <v>80</v>
      </c>
      <c r="B18" s="117" t="s">
        <v>161</v>
      </c>
      <c r="C18" s="124"/>
    </row>
    <row r="19" spans="1:3" s="223" customFormat="1" ht="12" customHeight="1" thickBot="1">
      <c r="A19" s="18" t="s">
        <v>9</v>
      </c>
      <c r="B19" s="19" t="s">
        <v>162</v>
      </c>
      <c r="C19" s="120">
        <f>+C20+C21+C22+C23+C24</f>
        <v>6000000</v>
      </c>
    </row>
    <row r="20" spans="1:3" s="223" customFormat="1" ht="12" customHeight="1">
      <c r="A20" s="13" t="s">
        <v>53</v>
      </c>
      <c r="B20" s="224" t="s">
        <v>163</v>
      </c>
      <c r="C20" s="123">
        <v>6000000</v>
      </c>
    </row>
    <row r="21" spans="1:3" s="223" customFormat="1" ht="12" customHeight="1">
      <c r="A21" s="12" t="s">
        <v>54</v>
      </c>
      <c r="B21" s="225" t="s">
        <v>164</v>
      </c>
      <c r="C21" s="122"/>
    </row>
    <row r="22" spans="1:3" s="223" customFormat="1" ht="12" customHeight="1">
      <c r="A22" s="12" t="s">
        <v>55</v>
      </c>
      <c r="B22" s="225" t="s">
        <v>327</v>
      </c>
      <c r="C22" s="122"/>
    </row>
    <row r="23" spans="1:3" s="223" customFormat="1" ht="12" customHeight="1">
      <c r="A23" s="12" t="s">
        <v>56</v>
      </c>
      <c r="B23" s="225" t="s">
        <v>328</v>
      </c>
      <c r="C23" s="122"/>
    </row>
    <row r="24" spans="1:3" s="223" customFormat="1" ht="12" customHeight="1">
      <c r="A24" s="12" t="s">
        <v>96</v>
      </c>
      <c r="B24" s="225" t="s">
        <v>165</v>
      </c>
      <c r="C24" s="122"/>
    </row>
    <row r="25" spans="1:3" s="223" customFormat="1" ht="12" customHeight="1" thickBot="1">
      <c r="A25" s="14" t="s">
        <v>97</v>
      </c>
      <c r="B25" s="226" t="s">
        <v>166</v>
      </c>
      <c r="C25" s="124"/>
    </row>
    <row r="26" spans="1:3" s="223" customFormat="1" ht="12" customHeight="1" thickBot="1">
      <c r="A26" s="18" t="s">
        <v>98</v>
      </c>
      <c r="B26" s="19" t="s">
        <v>435</v>
      </c>
      <c r="C26" s="126">
        <f>SUM(C27:C33)</f>
        <v>38390996</v>
      </c>
    </row>
    <row r="27" spans="1:3" s="223" customFormat="1" ht="12" customHeight="1">
      <c r="A27" s="13" t="s">
        <v>168</v>
      </c>
      <c r="B27" s="224" t="s">
        <v>430</v>
      </c>
      <c r="C27" s="123">
        <v>4773418</v>
      </c>
    </row>
    <row r="28" spans="1:3" s="223" customFormat="1" ht="12" customHeight="1">
      <c r="A28" s="12" t="s">
        <v>169</v>
      </c>
      <c r="B28" s="225" t="s">
        <v>431</v>
      </c>
      <c r="C28" s="122">
        <v>290400</v>
      </c>
    </row>
    <row r="29" spans="1:3" s="223" customFormat="1" ht="12" customHeight="1">
      <c r="A29" s="12" t="s">
        <v>170</v>
      </c>
      <c r="B29" s="225" t="s">
        <v>432</v>
      </c>
      <c r="C29" s="122">
        <v>24858497</v>
      </c>
    </row>
    <row r="30" spans="1:3" s="223" customFormat="1" ht="12" customHeight="1">
      <c r="A30" s="12" t="s">
        <v>171</v>
      </c>
      <c r="B30" s="225" t="s">
        <v>433</v>
      </c>
      <c r="C30" s="122">
        <v>788250</v>
      </c>
    </row>
    <row r="31" spans="1:3" s="223" customFormat="1" ht="12" customHeight="1">
      <c r="A31" s="12" t="s">
        <v>427</v>
      </c>
      <c r="B31" s="225" t="s">
        <v>172</v>
      </c>
      <c r="C31" s="122">
        <v>3108706</v>
      </c>
    </row>
    <row r="32" spans="1:3" s="223" customFormat="1" ht="12" customHeight="1">
      <c r="A32" s="12" t="s">
        <v>428</v>
      </c>
      <c r="B32" s="225" t="s">
        <v>173</v>
      </c>
      <c r="C32" s="122">
        <v>4173516</v>
      </c>
    </row>
    <row r="33" spans="1:3" s="223" customFormat="1" ht="12" customHeight="1" thickBot="1">
      <c r="A33" s="14" t="s">
        <v>429</v>
      </c>
      <c r="B33" s="284" t="s">
        <v>174</v>
      </c>
      <c r="C33" s="124">
        <v>398209</v>
      </c>
    </row>
    <row r="34" spans="1:3" s="223" customFormat="1" ht="12" customHeight="1" thickBot="1">
      <c r="A34" s="18" t="s">
        <v>11</v>
      </c>
      <c r="B34" s="19" t="s">
        <v>337</v>
      </c>
      <c r="C34" s="120">
        <f>SUM(C35:C45)</f>
        <v>0</v>
      </c>
    </row>
    <row r="35" spans="1:3" s="223" customFormat="1" ht="12" customHeight="1">
      <c r="A35" s="13" t="s">
        <v>57</v>
      </c>
      <c r="B35" s="224" t="s">
        <v>177</v>
      </c>
      <c r="C35" s="123"/>
    </row>
    <row r="36" spans="1:3" s="223" customFormat="1" ht="12" customHeight="1">
      <c r="A36" s="12" t="s">
        <v>58</v>
      </c>
      <c r="B36" s="225" t="s">
        <v>178</v>
      </c>
      <c r="C36" s="122"/>
    </row>
    <row r="37" spans="1:3" s="223" customFormat="1" ht="12" customHeight="1">
      <c r="A37" s="12" t="s">
        <v>59</v>
      </c>
      <c r="B37" s="225" t="s">
        <v>179</v>
      </c>
      <c r="C37" s="122"/>
    </row>
    <row r="38" spans="1:3" s="223" customFormat="1" ht="12" customHeight="1">
      <c r="A38" s="12" t="s">
        <v>100</v>
      </c>
      <c r="B38" s="225" t="s">
        <v>180</v>
      </c>
      <c r="C38" s="122"/>
    </row>
    <row r="39" spans="1:3" s="223" customFormat="1" ht="12" customHeight="1">
      <c r="A39" s="12" t="s">
        <v>101</v>
      </c>
      <c r="B39" s="225" t="s">
        <v>181</v>
      </c>
      <c r="C39" s="122"/>
    </row>
    <row r="40" spans="1:3" s="223" customFormat="1" ht="12" customHeight="1">
      <c r="A40" s="12" t="s">
        <v>102</v>
      </c>
      <c r="B40" s="225" t="s">
        <v>182</v>
      </c>
      <c r="C40" s="122"/>
    </row>
    <row r="41" spans="1:3" s="223" customFormat="1" ht="12" customHeight="1">
      <c r="A41" s="12" t="s">
        <v>103</v>
      </c>
      <c r="B41" s="225" t="s">
        <v>183</v>
      </c>
      <c r="C41" s="122"/>
    </row>
    <row r="42" spans="1:3" s="223" customFormat="1" ht="12" customHeight="1">
      <c r="A42" s="12" t="s">
        <v>104</v>
      </c>
      <c r="B42" s="225" t="s">
        <v>434</v>
      </c>
      <c r="C42" s="122"/>
    </row>
    <row r="43" spans="1:3" s="223" customFormat="1" ht="12" customHeight="1">
      <c r="A43" s="12" t="s">
        <v>175</v>
      </c>
      <c r="B43" s="225" t="s">
        <v>185</v>
      </c>
      <c r="C43" s="125"/>
    </row>
    <row r="44" spans="1:3" s="223" customFormat="1" ht="12" customHeight="1">
      <c r="A44" s="14" t="s">
        <v>176</v>
      </c>
      <c r="B44" s="226" t="s">
        <v>339</v>
      </c>
      <c r="C44" s="213"/>
    </row>
    <row r="45" spans="1:3" s="223" customFormat="1" ht="12" customHeight="1" thickBot="1">
      <c r="A45" s="14" t="s">
        <v>338</v>
      </c>
      <c r="B45" s="117" t="s">
        <v>186</v>
      </c>
      <c r="C45" s="213"/>
    </row>
    <row r="46" spans="1:3" s="223" customFormat="1" ht="12" customHeight="1" thickBot="1">
      <c r="A46" s="18" t="s">
        <v>12</v>
      </c>
      <c r="B46" s="19" t="s">
        <v>187</v>
      </c>
      <c r="C46" s="120">
        <f>SUM(C47:C51)</f>
        <v>0</v>
      </c>
    </row>
    <row r="47" spans="1:3" s="223" customFormat="1" ht="12" customHeight="1">
      <c r="A47" s="13" t="s">
        <v>60</v>
      </c>
      <c r="B47" s="224" t="s">
        <v>191</v>
      </c>
      <c r="C47" s="266"/>
    </row>
    <row r="48" spans="1:3" s="223" customFormat="1" ht="12" customHeight="1">
      <c r="A48" s="12" t="s">
        <v>61</v>
      </c>
      <c r="B48" s="225" t="s">
        <v>192</v>
      </c>
      <c r="C48" s="125"/>
    </row>
    <row r="49" spans="1:3" s="223" customFormat="1" ht="12" customHeight="1">
      <c r="A49" s="12" t="s">
        <v>188</v>
      </c>
      <c r="B49" s="225" t="s">
        <v>193</v>
      </c>
      <c r="C49" s="125"/>
    </row>
    <row r="50" spans="1:3" s="223" customFormat="1" ht="12" customHeight="1">
      <c r="A50" s="12" t="s">
        <v>189</v>
      </c>
      <c r="B50" s="225" t="s">
        <v>194</v>
      </c>
      <c r="C50" s="125"/>
    </row>
    <row r="51" spans="1:3" s="223" customFormat="1" ht="12" customHeight="1" thickBot="1">
      <c r="A51" s="14" t="s">
        <v>190</v>
      </c>
      <c r="B51" s="117" t="s">
        <v>195</v>
      </c>
      <c r="C51" s="213"/>
    </row>
    <row r="52" spans="1:3" s="223" customFormat="1" ht="12" customHeight="1" thickBot="1">
      <c r="A52" s="18" t="s">
        <v>105</v>
      </c>
      <c r="B52" s="19" t="s">
        <v>196</v>
      </c>
      <c r="C52" s="120">
        <f>SUM(C53:C55)</f>
        <v>0</v>
      </c>
    </row>
    <row r="53" spans="1:3" s="223" customFormat="1" ht="12" customHeight="1">
      <c r="A53" s="13" t="s">
        <v>62</v>
      </c>
      <c r="B53" s="224" t="s">
        <v>197</v>
      </c>
      <c r="C53" s="123"/>
    </row>
    <row r="54" spans="1:3" s="223" customFormat="1" ht="12" customHeight="1">
      <c r="A54" s="12" t="s">
        <v>63</v>
      </c>
      <c r="B54" s="225" t="s">
        <v>329</v>
      </c>
      <c r="C54" s="122"/>
    </row>
    <row r="55" spans="1:3" s="223" customFormat="1" ht="12" customHeight="1">
      <c r="A55" s="12" t="s">
        <v>200</v>
      </c>
      <c r="B55" s="225" t="s">
        <v>198</v>
      </c>
      <c r="C55" s="122"/>
    </row>
    <row r="56" spans="1:3" s="223" customFormat="1" ht="12" customHeight="1" thickBot="1">
      <c r="A56" s="14" t="s">
        <v>201</v>
      </c>
      <c r="B56" s="117" t="s">
        <v>199</v>
      </c>
      <c r="C56" s="124"/>
    </row>
    <row r="57" spans="1:3" s="223" customFormat="1" ht="12" customHeight="1" thickBot="1">
      <c r="A57" s="18" t="s">
        <v>14</v>
      </c>
      <c r="B57" s="115" t="s">
        <v>202</v>
      </c>
      <c r="C57" s="120">
        <f>SUM(C58:C60)</f>
        <v>0</v>
      </c>
    </row>
    <row r="58" spans="1:3" s="223" customFormat="1" ht="12" customHeight="1">
      <c r="A58" s="13" t="s">
        <v>106</v>
      </c>
      <c r="B58" s="224" t="s">
        <v>204</v>
      </c>
      <c r="C58" s="125"/>
    </row>
    <row r="59" spans="1:3" s="223" customFormat="1" ht="12" customHeight="1">
      <c r="A59" s="12" t="s">
        <v>107</v>
      </c>
      <c r="B59" s="225" t="s">
        <v>330</v>
      </c>
      <c r="C59" s="125"/>
    </row>
    <row r="60" spans="1:3" s="223" customFormat="1" ht="12" customHeight="1">
      <c r="A60" s="12" t="s">
        <v>132</v>
      </c>
      <c r="B60" s="225" t="s">
        <v>205</v>
      </c>
      <c r="C60" s="125"/>
    </row>
    <row r="61" spans="1:3" s="223" customFormat="1" ht="12" customHeight="1" thickBot="1">
      <c r="A61" s="14" t="s">
        <v>203</v>
      </c>
      <c r="B61" s="117" t="s">
        <v>206</v>
      </c>
      <c r="C61" s="125"/>
    </row>
    <row r="62" spans="1:3" s="223" customFormat="1" ht="12" customHeight="1" thickBot="1">
      <c r="A62" s="280" t="s">
        <v>379</v>
      </c>
      <c r="B62" s="19" t="s">
        <v>207</v>
      </c>
      <c r="C62" s="126">
        <v>87511447</v>
      </c>
    </row>
    <row r="63" spans="1:3" s="223" customFormat="1" ht="12" customHeight="1" thickBot="1">
      <c r="A63" s="268" t="s">
        <v>208</v>
      </c>
      <c r="B63" s="115" t="s">
        <v>209</v>
      </c>
      <c r="C63" s="120">
        <f>SUM(C64:C66)</f>
        <v>0</v>
      </c>
    </row>
    <row r="64" spans="1:3" s="223" customFormat="1" ht="12" customHeight="1">
      <c r="A64" s="13" t="s">
        <v>240</v>
      </c>
      <c r="B64" s="224" t="s">
        <v>210</v>
      </c>
      <c r="C64" s="125"/>
    </row>
    <row r="65" spans="1:3" s="223" customFormat="1" ht="12" customHeight="1">
      <c r="A65" s="12" t="s">
        <v>249</v>
      </c>
      <c r="B65" s="225" t="s">
        <v>211</v>
      </c>
      <c r="C65" s="125"/>
    </row>
    <row r="66" spans="1:3" s="223" customFormat="1" ht="12" customHeight="1" thickBot="1">
      <c r="A66" s="14" t="s">
        <v>250</v>
      </c>
      <c r="B66" s="274" t="s">
        <v>364</v>
      </c>
      <c r="C66" s="125"/>
    </row>
    <row r="67" spans="1:3" s="223" customFormat="1" ht="12" customHeight="1" thickBot="1">
      <c r="A67" s="268" t="s">
        <v>213</v>
      </c>
      <c r="B67" s="115" t="s">
        <v>214</v>
      </c>
      <c r="C67" s="120">
        <f>SUM(C68:C71)</f>
        <v>0</v>
      </c>
    </row>
    <row r="68" spans="1:3" s="223" customFormat="1" ht="12" customHeight="1">
      <c r="A68" s="13" t="s">
        <v>85</v>
      </c>
      <c r="B68" s="224" t="s">
        <v>215</v>
      </c>
      <c r="C68" s="125"/>
    </row>
    <row r="69" spans="1:3" s="223" customFormat="1" ht="12" customHeight="1">
      <c r="A69" s="12" t="s">
        <v>86</v>
      </c>
      <c r="B69" s="225" t="s">
        <v>216</v>
      </c>
      <c r="C69" s="125"/>
    </row>
    <row r="70" spans="1:3" s="223" customFormat="1" ht="12" customHeight="1">
      <c r="A70" s="12" t="s">
        <v>241</v>
      </c>
      <c r="B70" s="225" t="s">
        <v>217</v>
      </c>
      <c r="C70" s="125"/>
    </row>
    <row r="71" spans="1:3" s="223" customFormat="1" ht="12" customHeight="1" thickBot="1">
      <c r="A71" s="14" t="s">
        <v>242</v>
      </c>
      <c r="B71" s="117" t="s">
        <v>218</v>
      </c>
      <c r="C71" s="125"/>
    </row>
    <row r="72" spans="1:3" s="223" customFormat="1" ht="12" customHeight="1" thickBot="1">
      <c r="A72" s="268" t="s">
        <v>219</v>
      </c>
      <c r="B72" s="115" t="s">
        <v>220</v>
      </c>
      <c r="C72" s="120">
        <f>SUM(C73:C74)</f>
        <v>0</v>
      </c>
    </row>
    <row r="73" spans="1:3" s="223" customFormat="1" ht="12" customHeight="1">
      <c r="A73" s="13" t="s">
        <v>243</v>
      </c>
      <c r="B73" s="224" t="s">
        <v>221</v>
      </c>
      <c r="C73" s="125"/>
    </row>
    <row r="74" spans="1:3" s="223" customFormat="1" ht="12" customHeight="1" thickBot="1">
      <c r="A74" s="14" t="s">
        <v>244</v>
      </c>
      <c r="B74" s="117" t="s">
        <v>222</v>
      </c>
      <c r="C74" s="125"/>
    </row>
    <row r="75" spans="1:3" s="223" customFormat="1" ht="12" customHeight="1" thickBot="1">
      <c r="A75" s="268" t="s">
        <v>223</v>
      </c>
      <c r="B75" s="115" t="s">
        <v>224</v>
      </c>
      <c r="C75" s="120">
        <f>SUM(C76:C78)</f>
        <v>0</v>
      </c>
    </row>
    <row r="76" spans="1:3" s="223" customFormat="1" ht="12" customHeight="1">
      <c r="A76" s="13" t="s">
        <v>245</v>
      </c>
      <c r="B76" s="224" t="s">
        <v>225</v>
      </c>
      <c r="C76" s="125"/>
    </row>
    <row r="77" spans="1:3" s="223" customFormat="1" ht="12" customHeight="1">
      <c r="A77" s="12" t="s">
        <v>246</v>
      </c>
      <c r="B77" s="225" t="s">
        <v>226</v>
      </c>
      <c r="C77" s="125"/>
    </row>
    <row r="78" spans="1:3" s="223" customFormat="1" ht="12" customHeight="1" thickBot="1">
      <c r="A78" s="14" t="s">
        <v>247</v>
      </c>
      <c r="B78" s="117" t="s">
        <v>227</v>
      </c>
      <c r="C78" s="125"/>
    </row>
    <row r="79" spans="1:3" s="223" customFormat="1" ht="12" customHeight="1" thickBot="1">
      <c r="A79" s="268" t="s">
        <v>228</v>
      </c>
      <c r="B79" s="115" t="s">
        <v>248</v>
      </c>
      <c r="C79" s="120">
        <f>SUM(C80:C83)</f>
        <v>0</v>
      </c>
    </row>
    <row r="80" spans="1:3" s="223" customFormat="1" ht="12" customHeight="1">
      <c r="A80" s="228" t="s">
        <v>229</v>
      </c>
      <c r="B80" s="224" t="s">
        <v>230</v>
      </c>
      <c r="C80" s="125"/>
    </row>
    <row r="81" spans="1:3" s="223" customFormat="1" ht="12" customHeight="1">
      <c r="A81" s="229" t="s">
        <v>231</v>
      </c>
      <c r="B81" s="225" t="s">
        <v>232</v>
      </c>
      <c r="C81" s="125"/>
    </row>
    <row r="82" spans="1:3" s="223" customFormat="1" ht="12" customHeight="1">
      <c r="A82" s="229" t="s">
        <v>233</v>
      </c>
      <c r="B82" s="225" t="s">
        <v>234</v>
      </c>
      <c r="C82" s="125"/>
    </row>
    <row r="83" spans="1:3" s="223" customFormat="1" ht="12" customHeight="1" thickBot="1">
      <c r="A83" s="230" t="s">
        <v>235</v>
      </c>
      <c r="B83" s="117" t="s">
        <v>236</v>
      </c>
      <c r="C83" s="125"/>
    </row>
    <row r="84" spans="1:3" s="223" customFormat="1" ht="12" customHeight="1" thickBot="1">
      <c r="A84" s="268" t="s">
        <v>237</v>
      </c>
      <c r="B84" s="115" t="s">
        <v>378</v>
      </c>
      <c r="C84" s="267"/>
    </row>
    <row r="85" spans="1:3" s="223" customFormat="1" ht="13.5" customHeight="1" thickBot="1">
      <c r="A85" s="268" t="s">
        <v>239</v>
      </c>
      <c r="B85" s="115" t="s">
        <v>238</v>
      </c>
      <c r="C85" s="267"/>
    </row>
    <row r="86" spans="1:3" s="223" customFormat="1" ht="15.75" customHeight="1" thickBot="1">
      <c r="A86" s="268" t="s">
        <v>251</v>
      </c>
      <c r="B86" s="231" t="s">
        <v>381</v>
      </c>
      <c r="C86" s="126">
        <f>+C63+C67+C72+C75+C79+C85+C84</f>
        <v>0</v>
      </c>
    </row>
    <row r="87" spans="1:3" s="223" customFormat="1" ht="16.5" customHeight="1" thickBot="1">
      <c r="A87" s="269" t="s">
        <v>380</v>
      </c>
      <c r="B87" s="232" t="s">
        <v>382</v>
      </c>
      <c r="C87" s="126">
        <f>+C62+C86</f>
        <v>87511447</v>
      </c>
    </row>
    <row r="88" spans="1:3" s="223" customFormat="1" ht="83.25" customHeight="1">
      <c r="A88" s="3"/>
      <c r="B88" s="4"/>
      <c r="C88" s="127"/>
    </row>
    <row r="89" spans="1:3" ht="16.5" customHeight="1">
      <c r="A89" s="292" t="s">
        <v>35</v>
      </c>
      <c r="B89" s="292"/>
      <c r="C89" s="292"/>
    </row>
    <row r="90" spans="1:3" s="233" customFormat="1" ht="16.5" customHeight="1" thickBot="1">
      <c r="A90" s="294" t="s">
        <v>88</v>
      </c>
      <c r="B90" s="294"/>
      <c r="C90" s="61" t="str">
        <f>C2</f>
        <v>Forintban!</v>
      </c>
    </row>
    <row r="91" spans="1:3" ht="38.1" customHeight="1" thickBot="1">
      <c r="A91" s="21" t="s">
        <v>52</v>
      </c>
      <c r="B91" s="22" t="s">
        <v>36</v>
      </c>
      <c r="C91" s="30" t="str">
        <f>+C3</f>
        <v>2017. évi előirányzat</v>
      </c>
    </row>
    <row r="92" spans="1:3" s="222" customFormat="1" ht="12" customHeight="1" thickBot="1">
      <c r="A92" s="27"/>
      <c r="B92" s="28" t="s">
        <v>390</v>
      </c>
      <c r="C92" s="29" t="s">
        <v>391</v>
      </c>
    </row>
    <row r="93" spans="1:3" ht="12" customHeight="1" thickBot="1">
      <c r="A93" s="20" t="s">
        <v>7</v>
      </c>
      <c r="B93" s="26" t="s">
        <v>340</v>
      </c>
      <c r="C93" s="119">
        <f>C94+C95+C96+C97+C98+C111</f>
        <v>81511447</v>
      </c>
    </row>
    <row r="94" spans="1:3" ht="12" customHeight="1">
      <c r="A94" s="15" t="s">
        <v>64</v>
      </c>
      <c r="B94" s="8" t="s">
        <v>37</v>
      </c>
      <c r="C94" s="121">
        <v>50858209</v>
      </c>
    </row>
    <row r="95" spans="1:3" ht="12" customHeight="1">
      <c r="A95" s="12" t="s">
        <v>65</v>
      </c>
      <c r="B95" s="6" t="s">
        <v>108</v>
      </c>
      <c r="C95" s="122">
        <v>11394507</v>
      </c>
    </row>
    <row r="96" spans="1:3" ht="12" customHeight="1">
      <c r="A96" s="12" t="s">
        <v>66</v>
      </c>
      <c r="B96" s="6" t="s">
        <v>83</v>
      </c>
      <c r="C96" s="124">
        <v>13685930</v>
      </c>
    </row>
    <row r="97" spans="1:3" ht="12" customHeight="1">
      <c r="A97" s="12" t="s">
        <v>67</v>
      </c>
      <c r="B97" s="9" t="s">
        <v>109</v>
      </c>
      <c r="C97" s="124"/>
    </row>
    <row r="98" spans="1:3" ht="12" customHeight="1">
      <c r="A98" s="12" t="s">
        <v>75</v>
      </c>
      <c r="B98" s="17" t="s">
        <v>110</v>
      </c>
      <c r="C98" s="124">
        <v>5572801</v>
      </c>
    </row>
    <row r="99" spans="1:3" ht="12" customHeight="1">
      <c r="A99" s="12" t="s">
        <v>68</v>
      </c>
      <c r="B99" s="6" t="s">
        <v>345</v>
      </c>
      <c r="C99" s="124"/>
    </row>
    <row r="100" spans="1:3" ht="12" customHeight="1">
      <c r="A100" s="12" t="s">
        <v>69</v>
      </c>
      <c r="B100" s="65" t="s">
        <v>344</v>
      </c>
      <c r="C100" s="124"/>
    </row>
    <row r="101" spans="1:3" ht="12" customHeight="1">
      <c r="A101" s="12" t="s">
        <v>76</v>
      </c>
      <c r="B101" s="65" t="s">
        <v>343</v>
      </c>
      <c r="C101" s="124"/>
    </row>
    <row r="102" spans="1:3" ht="12" customHeight="1">
      <c r="A102" s="12" t="s">
        <v>77</v>
      </c>
      <c r="B102" s="63" t="s">
        <v>254</v>
      </c>
      <c r="C102" s="124"/>
    </row>
    <row r="103" spans="1:3" ht="12" customHeight="1">
      <c r="A103" s="12" t="s">
        <v>78</v>
      </c>
      <c r="B103" s="64" t="s">
        <v>255</v>
      </c>
      <c r="C103" s="124"/>
    </row>
    <row r="104" spans="1:3" ht="12" customHeight="1">
      <c r="A104" s="12" t="s">
        <v>79</v>
      </c>
      <c r="B104" s="64" t="s">
        <v>256</v>
      </c>
      <c r="C104" s="124"/>
    </row>
    <row r="105" spans="1:3" ht="12" customHeight="1">
      <c r="A105" s="12" t="s">
        <v>81</v>
      </c>
      <c r="B105" s="63" t="s">
        <v>257</v>
      </c>
      <c r="C105" s="124">
        <v>5572801</v>
      </c>
    </row>
    <row r="106" spans="1:3" ht="12" customHeight="1">
      <c r="A106" s="12" t="s">
        <v>111</v>
      </c>
      <c r="B106" s="63" t="s">
        <v>258</v>
      </c>
      <c r="C106" s="124"/>
    </row>
    <row r="107" spans="1:3" ht="12" customHeight="1">
      <c r="A107" s="12" t="s">
        <v>252</v>
      </c>
      <c r="B107" s="64" t="s">
        <v>259</v>
      </c>
      <c r="C107" s="124"/>
    </row>
    <row r="108" spans="1:3" ht="12" customHeight="1">
      <c r="A108" s="11" t="s">
        <v>253</v>
      </c>
      <c r="B108" s="65" t="s">
        <v>260</v>
      </c>
      <c r="C108" s="124"/>
    </row>
    <row r="109" spans="1:3" ht="12" customHeight="1">
      <c r="A109" s="12" t="s">
        <v>341</v>
      </c>
      <c r="B109" s="65" t="s">
        <v>261</v>
      </c>
      <c r="C109" s="124"/>
    </row>
    <row r="110" spans="1:3" ht="12" customHeight="1">
      <c r="A110" s="14" t="s">
        <v>342</v>
      </c>
      <c r="B110" s="65" t="s">
        <v>262</v>
      </c>
      <c r="C110" s="124"/>
    </row>
    <row r="111" spans="1:3" ht="12" customHeight="1">
      <c r="A111" s="12" t="s">
        <v>346</v>
      </c>
      <c r="B111" s="9" t="s">
        <v>38</v>
      </c>
      <c r="C111" s="122"/>
    </row>
    <row r="112" spans="1:3" ht="12" customHeight="1">
      <c r="A112" s="12" t="s">
        <v>347</v>
      </c>
      <c r="B112" s="6" t="s">
        <v>349</v>
      </c>
      <c r="C112" s="122"/>
    </row>
    <row r="113" spans="1:3" ht="12" customHeight="1" thickBot="1">
      <c r="A113" s="16" t="s">
        <v>348</v>
      </c>
      <c r="B113" s="278" t="s">
        <v>350</v>
      </c>
      <c r="C113" s="128"/>
    </row>
    <row r="114" spans="1:3" ht="12" customHeight="1" thickBot="1">
      <c r="A114" s="275" t="s">
        <v>8</v>
      </c>
      <c r="B114" s="276" t="s">
        <v>263</v>
      </c>
      <c r="C114" s="277">
        <f>+C115+C117+C119</f>
        <v>6000000</v>
      </c>
    </row>
    <row r="115" spans="1:3" ht="12" customHeight="1">
      <c r="A115" s="13" t="s">
        <v>70</v>
      </c>
      <c r="B115" s="6" t="s">
        <v>131</v>
      </c>
      <c r="C115" s="123">
        <v>6000000</v>
      </c>
    </row>
    <row r="116" spans="1:3" ht="12" customHeight="1">
      <c r="A116" s="13" t="s">
        <v>71</v>
      </c>
      <c r="B116" s="10" t="s">
        <v>267</v>
      </c>
      <c r="C116" s="123"/>
    </row>
    <row r="117" spans="1:3" ht="12" customHeight="1">
      <c r="A117" s="13" t="s">
        <v>72</v>
      </c>
      <c r="B117" s="10" t="s">
        <v>112</v>
      </c>
      <c r="C117" s="122"/>
    </row>
    <row r="118" spans="1:3" ht="12" customHeight="1">
      <c r="A118" s="13" t="s">
        <v>73</v>
      </c>
      <c r="B118" s="10" t="s">
        <v>268</v>
      </c>
      <c r="C118" s="113"/>
    </row>
    <row r="119" spans="1:3" ht="12" customHeight="1">
      <c r="A119" s="13" t="s">
        <v>74</v>
      </c>
      <c r="B119" s="117" t="s">
        <v>133</v>
      </c>
      <c r="C119" s="113"/>
    </row>
    <row r="120" spans="1:3" ht="12" customHeight="1">
      <c r="A120" s="13" t="s">
        <v>80</v>
      </c>
      <c r="B120" s="116" t="s">
        <v>331</v>
      </c>
      <c r="C120" s="113"/>
    </row>
    <row r="121" spans="1:3" ht="12" customHeight="1">
      <c r="A121" s="13" t="s">
        <v>82</v>
      </c>
      <c r="B121" s="220" t="s">
        <v>273</v>
      </c>
      <c r="C121" s="113"/>
    </row>
    <row r="122" spans="1:3">
      <c r="A122" s="13" t="s">
        <v>113</v>
      </c>
      <c r="B122" s="64" t="s">
        <v>256</v>
      </c>
      <c r="C122" s="113"/>
    </row>
    <row r="123" spans="1:3" ht="12" customHeight="1">
      <c r="A123" s="13" t="s">
        <v>114</v>
      </c>
      <c r="B123" s="64" t="s">
        <v>272</v>
      </c>
      <c r="C123" s="113"/>
    </row>
    <row r="124" spans="1:3" ht="12" customHeight="1">
      <c r="A124" s="13" t="s">
        <v>115</v>
      </c>
      <c r="B124" s="64" t="s">
        <v>271</v>
      </c>
      <c r="C124" s="113"/>
    </row>
    <row r="125" spans="1:3" ht="12" customHeight="1">
      <c r="A125" s="13" t="s">
        <v>264</v>
      </c>
      <c r="B125" s="64" t="s">
        <v>259</v>
      </c>
      <c r="C125" s="113"/>
    </row>
    <row r="126" spans="1:3" ht="12" customHeight="1">
      <c r="A126" s="13" t="s">
        <v>265</v>
      </c>
      <c r="B126" s="64" t="s">
        <v>270</v>
      </c>
      <c r="C126" s="113"/>
    </row>
    <row r="127" spans="1:3" ht="16.5" thickBot="1">
      <c r="A127" s="11" t="s">
        <v>266</v>
      </c>
      <c r="B127" s="64" t="s">
        <v>269</v>
      </c>
      <c r="C127" s="114"/>
    </row>
    <row r="128" spans="1:3" ht="12" customHeight="1" thickBot="1">
      <c r="A128" s="18" t="s">
        <v>9</v>
      </c>
      <c r="B128" s="59" t="s">
        <v>351</v>
      </c>
      <c r="C128" s="120">
        <f>+C93+C114</f>
        <v>87511447</v>
      </c>
    </row>
    <row r="129" spans="1:3" ht="12" customHeight="1" thickBot="1">
      <c r="A129" s="18" t="s">
        <v>10</v>
      </c>
      <c r="B129" s="59" t="s">
        <v>352</v>
      </c>
      <c r="C129" s="120">
        <f>+C130+C131+C132</f>
        <v>0</v>
      </c>
    </row>
    <row r="130" spans="1:3" ht="12" customHeight="1">
      <c r="A130" s="13" t="s">
        <v>168</v>
      </c>
      <c r="B130" s="10" t="s">
        <v>359</v>
      </c>
      <c r="C130" s="113"/>
    </row>
    <row r="131" spans="1:3" ht="12" customHeight="1">
      <c r="A131" s="13" t="s">
        <v>169</v>
      </c>
      <c r="B131" s="10" t="s">
        <v>360</v>
      </c>
      <c r="C131" s="113"/>
    </row>
    <row r="132" spans="1:3" ht="12" customHeight="1" thickBot="1">
      <c r="A132" s="11" t="s">
        <v>170</v>
      </c>
      <c r="B132" s="10" t="s">
        <v>361</v>
      </c>
      <c r="C132" s="113"/>
    </row>
    <row r="133" spans="1:3" ht="12" customHeight="1" thickBot="1">
      <c r="A133" s="18" t="s">
        <v>11</v>
      </c>
      <c r="B133" s="59" t="s">
        <v>353</v>
      </c>
      <c r="C133" s="120">
        <f>SUM(C134:C139)</f>
        <v>0</v>
      </c>
    </row>
    <row r="134" spans="1:3" ht="12" customHeight="1">
      <c r="A134" s="13" t="s">
        <v>57</v>
      </c>
      <c r="B134" s="7" t="s">
        <v>362</v>
      </c>
      <c r="C134" s="113"/>
    </row>
    <row r="135" spans="1:3" ht="12" customHeight="1">
      <c r="A135" s="13" t="s">
        <v>58</v>
      </c>
      <c r="B135" s="7" t="s">
        <v>354</v>
      </c>
      <c r="C135" s="113"/>
    </row>
    <row r="136" spans="1:3" ht="12" customHeight="1">
      <c r="A136" s="13" t="s">
        <v>59</v>
      </c>
      <c r="B136" s="7" t="s">
        <v>355</v>
      </c>
      <c r="C136" s="113"/>
    </row>
    <row r="137" spans="1:3" ht="12" customHeight="1">
      <c r="A137" s="13" t="s">
        <v>100</v>
      </c>
      <c r="B137" s="7" t="s">
        <v>356</v>
      </c>
      <c r="C137" s="113"/>
    </row>
    <row r="138" spans="1:3" ht="12" customHeight="1">
      <c r="A138" s="13" t="s">
        <v>101</v>
      </c>
      <c r="B138" s="7" t="s">
        <v>357</v>
      </c>
      <c r="C138" s="113"/>
    </row>
    <row r="139" spans="1:3" ht="12" customHeight="1" thickBot="1">
      <c r="A139" s="11" t="s">
        <v>102</v>
      </c>
      <c r="B139" s="7" t="s">
        <v>358</v>
      </c>
      <c r="C139" s="113"/>
    </row>
    <row r="140" spans="1:3" ht="12" customHeight="1" thickBot="1">
      <c r="A140" s="18" t="s">
        <v>12</v>
      </c>
      <c r="B140" s="59" t="s">
        <v>366</v>
      </c>
      <c r="C140" s="126">
        <f>+C141+C142+C143+C144</f>
        <v>0</v>
      </c>
    </row>
    <row r="141" spans="1:3" ht="12" customHeight="1">
      <c r="A141" s="13" t="s">
        <v>60</v>
      </c>
      <c r="B141" s="7" t="s">
        <v>274</v>
      </c>
      <c r="C141" s="113"/>
    </row>
    <row r="142" spans="1:3" ht="12" customHeight="1">
      <c r="A142" s="13" t="s">
        <v>61</v>
      </c>
      <c r="B142" s="7" t="s">
        <v>275</v>
      </c>
      <c r="C142" s="113"/>
    </row>
    <row r="143" spans="1:3" ht="12" customHeight="1">
      <c r="A143" s="13" t="s">
        <v>188</v>
      </c>
      <c r="B143" s="7" t="s">
        <v>367</v>
      </c>
      <c r="C143" s="113"/>
    </row>
    <row r="144" spans="1:3" ht="12" customHeight="1" thickBot="1">
      <c r="A144" s="11" t="s">
        <v>189</v>
      </c>
      <c r="B144" s="5" t="s">
        <v>294</v>
      </c>
      <c r="C144" s="113"/>
    </row>
    <row r="145" spans="1:9" ht="12" customHeight="1" thickBot="1">
      <c r="A145" s="18" t="s">
        <v>13</v>
      </c>
      <c r="B145" s="59" t="s">
        <v>368</v>
      </c>
      <c r="C145" s="129">
        <f>SUM(C146:C150)</f>
        <v>0</v>
      </c>
    </row>
    <row r="146" spans="1:9" ht="12" customHeight="1">
      <c r="A146" s="13" t="s">
        <v>62</v>
      </c>
      <c r="B146" s="7" t="s">
        <v>363</v>
      </c>
      <c r="C146" s="113"/>
    </row>
    <row r="147" spans="1:9" ht="12" customHeight="1">
      <c r="A147" s="13" t="s">
        <v>63</v>
      </c>
      <c r="B147" s="7" t="s">
        <v>370</v>
      </c>
      <c r="C147" s="113"/>
    </row>
    <row r="148" spans="1:9" ht="12" customHeight="1">
      <c r="A148" s="13" t="s">
        <v>200</v>
      </c>
      <c r="B148" s="7" t="s">
        <v>365</v>
      </c>
      <c r="C148" s="113"/>
    </row>
    <row r="149" spans="1:9" ht="12" customHeight="1">
      <c r="A149" s="13" t="s">
        <v>201</v>
      </c>
      <c r="B149" s="7" t="s">
        <v>371</v>
      </c>
      <c r="C149" s="113"/>
    </row>
    <row r="150" spans="1:9" ht="12" customHeight="1" thickBot="1">
      <c r="A150" s="13" t="s">
        <v>369</v>
      </c>
      <c r="B150" s="7" t="s">
        <v>372</v>
      </c>
      <c r="C150" s="113"/>
    </row>
    <row r="151" spans="1:9" ht="12" customHeight="1" thickBot="1">
      <c r="A151" s="18" t="s">
        <v>14</v>
      </c>
      <c r="B151" s="59" t="s">
        <v>373</v>
      </c>
      <c r="C151" s="279"/>
    </row>
    <row r="152" spans="1:9" ht="12" customHeight="1" thickBot="1">
      <c r="A152" s="18" t="s">
        <v>15</v>
      </c>
      <c r="B152" s="59" t="s">
        <v>374</v>
      </c>
      <c r="C152" s="279"/>
    </row>
    <row r="153" spans="1:9" ht="15" customHeight="1" thickBot="1">
      <c r="A153" s="18" t="s">
        <v>16</v>
      </c>
      <c r="B153" s="59" t="s">
        <v>376</v>
      </c>
      <c r="C153" s="234">
        <f>+C129+C133+C140+C145+C151+C152</f>
        <v>0</v>
      </c>
      <c r="F153" s="235"/>
      <c r="G153" s="236"/>
      <c r="H153" s="236"/>
      <c r="I153" s="236"/>
    </row>
    <row r="154" spans="1:9" s="223" customFormat="1" ht="12.95" customHeight="1" thickBot="1">
      <c r="A154" s="118" t="s">
        <v>17</v>
      </c>
      <c r="B154" s="198" t="s">
        <v>375</v>
      </c>
      <c r="C154" s="234">
        <f>+C128+C153</f>
        <v>87511447</v>
      </c>
    </row>
    <row r="155" spans="1:9" ht="7.5" customHeight="1"/>
    <row r="156" spans="1:9">
      <c r="A156" s="295" t="s">
        <v>276</v>
      </c>
      <c r="B156" s="295"/>
      <c r="C156" s="295"/>
    </row>
    <row r="157" spans="1:9" ht="15" customHeight="1" thickBot="1">
      <c r="A157" s="293" t="s">
        <v>89</v>
      </c>
      <c r="B157" s="293"/>
      <c r="C157" s="130" t="str">
        <f>C90</f>
        <v>Forintban!</v>
      </c>
    </row>
    <row r="158" spans="1:9" ht="13.5" customHeight="1" thickBot="1">
      <c r="A158" s="18">
        <v>1</v>
      </c>
      <c r="B158" s="25" t="s">
        <v>377</v>
      </c>
      <c r="C158" s="120">
        <f>+C62-C128</f>
        <v>0</v>
      </c>
      <c r="D158" s="237"/>
    </row>
    <row r="159" spans="1:9" ht="27.75" customHeight="1" thickBot="1">
      <c r="A159" s="18" t="s">
        <v>8</v>
      </c>
      <c r="B159" s="25" t="s">
        <v>383</v>
      </c>
      <c r="C159" s="120">
        <f>+C86-C153</f>
        <v>0</v>
      </c>
    </row>
  </sheetData>
  <customSheetViews>
    <customSheetView guid="{D093A5FA-7046-4D11-AEFB-8494A20B21C2}" showPageBreaks="1" printArea="1" view="pageLayout">
      <selection activeCell="E7" sqref="E7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Mezőzombor Község Önkormányzat
2017. ÉVI KÖLTSÉGVETÉS
ÁLLAMIGAZGATÁSI FELADATAINAK MÉRLEGE
&amp;R&amp;"Times New Roman CE,Félkövér dőlt"&amp;11 1.4. melléklet a 1/2017. (II.23.)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Mezőzombor Község Önkormányzat
2017. ÉVI KÖLTSÉGVETÉS
ÁLLAMIGAZGATÁSI FELADATAINAK MÉRLEGE
&amp;R&amp;"Times New Roman CE,Félkövér dőlt"&amp;11 1.4. melléklet a 7/2017. (VI.22)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F33"/>
  <sheetViews>
    <sheetView zoomScaleSheetLayoutView="100" workbookViewId="0">
      <selection activeCell="I14" sqref="I14"/>
    </sheetView>
  </sheetViews>
  <sheetFormatPr defaultRowHeight="12.75"/>
  <cols>
    <col min="1" max="1" width="6.83203125" style="39" customWidth="1"/>
    <col min="2" max="2" width="55.1640625" style="79" customWidth="1"/>
    <col min="3" max="3" width="16.33203125" style="39" customWidth="1"/>
    <col min="4" max="4" width="55.1640625" style="39" customWidth="1"/>
    <col min="5" max="5" width="16.33203125" style="39" customWidth="1"/>
    <col min="6" max="6" width="4.83203125" style="39" customWidth="1"/>
    <col min="7" max="16384" width="9.33203125" style="39"/>
  </cols>
  <sheetData>
    <row r="1" spans="1:6" ht="39.75" customHeight="1">
      <c r="B1" s="142" t="s">
        <v>92</v>
      </c>
      <c r="C1" s="143"/>
      <c r="D1" s="143"/>
      <c r="E1" s="143"/>
      <c r="F1" s="298" t="s">
        <v>456</v>
      </c>
    </row>
    <row r="2" spans="1:6" ht="14.25" thickBot="1">
      <c r="E2" s="144" t="str">
        <f>'1.4.sz.mell.'!C2</f>
        <v>Forintban!</v>
      </c>
      <c r="F2" s="298"/>
    </row>
    <row r="3" spans="1:6" ht="18" customHeight="1" thickBot="1">
      <c r="A3" s="296" t="s">
        <v>52</v>
      </c>
      <c r="B3" s="145" t="s">
        <v>41</v>
      </c>
      <c r="C3" s="146"/>
      <c r="D3" s="145" t="s">
        <v>42</v>
      </c>
      <c r="E3" s="147"/>
      <c r="F3" s="298"/>
    </row>
    <row r="4" spans="1:6" s="148" customFormat="1" ht="35.25" customHeight="1" thickBot="1">
      <c r="A4" s="297"/>
      <c r="B4" s="80" t="s">
        <v>46</v>
      </c>
      <c r="C4" s="81" t="s">
        <v>451</v>
      </c>
      <c r="D4" s="80" t="s">
        <v>46</v>
      </c>
      <c r="E4" s="36" t="str">
        <f>+C4</f>
        <v>2017. évi előirányzat</v>
      </c>
      <c r="F4" s="298"/>
    </row>
    <row r="5" spans="1:6" s="153" customFormat="1" ht="12" customHeight="1" thickBot="1">
      <c r="A5" s="149"/>
      <c r="B5" s="150" t="s">
        <v>390</v>
      </c>
      <c r="C5" s="151" t="s">
        <v>391</v>
      </c>
      <c r="D5" s="150" t="s">
        <v>392</v>
      </c>
      <c r="E5" s="152" t="s">
        <v>394</v>
      </c>
      <c r="F5" s="298"/>
    </row>
    <row r="6" spans="1:6" ht="12.95" customHeight="1">
      <c r="A6" s="154" t="s">
        <v>7</v>
      </c>
      <c r="B6" s="155" t="s">
        <v>277</v>
      </c>
      <c r="C6" s="131">
        <v>228497913</v>
      </c>
      <c r="D6" s="155" t="s">
        <v>47</v>
      </c>
      <c r="E6" s="137">
        <v>331071639</v>
      </c>
      <c r="F6" s="298"/>
    </row>
    <row r="7" spans="1:6" ht="12.95" customHeight="1">
      <c r="A7" s="156" t="s">
        <v>8</v>
      </c>
      <c r="B7" s="157" t="s">
        <v>278</v>
      </c>
      <c r="C7" s="132">
        <v>231120838</v>
      </c>
      <c r="D7" s="157" t="s">
        <v>108</v>
      </c>
      <c r="E7" s="138">
        <v>58303590</v>
      </c>
      <c r="F7" s="298"/>
    </row>
    <row r="8" spans="1:6" ht="12.95" customHeight="1">
      <c r="A8" s="156" t="s">
        <v>9</v>
      </c>
      <c r="B8" s="157" t="s">
        <v>299</v>
      </c>
      <c r="C8" s="132"/>
      <c r="D8" s="157" t="s">
        <v>136</v>
      </c>
      <c r="E8" s="138">
        <v>115912304</v>
      </c>
      <c r="F8" s="298"/>
    </row>
    <row r="9" spans="1:6" ht="12.95" customHeight="1">
      <c r="A9" s="156" t="s">
        <v>10</v>
      </c>
      <c r="B9" s="157" t="s">
        <v>99</v>
      </c>
      <c r="C9" s="132">
        <v>38385996</v>
      </c>
      <c r="D9" s="157" t="s">
        <v>109</v>
      </c>
      <c r="E9" s="138">
        <v>19577874</v>
      </c>
      <c r="F9" s="298"/>
    </row>
    <row r="10" spans="1:6" ht="12.95" customHeight="1">
      <c r="A10" s="156" t="s">
        <v>11</v>
      </c>
      <c r="B10" s="158" t="s">
        <v>324</v>
      </c>
      <c r="C10" s="132">
        <v>21379713</v>
      </c>
      <c r="D10" s="157" t="s">
        <v>110</v>
      </c>
      <c r="E10" s="138">
        <v>7432801</v>
      </c>
      <c r="F10" s="298"/>
    </row>
    <row r="11" spans="1:6" ht="12.95" customHeight="1">
      <c r="A11" s="156" t="s">
        <v>12</v>
      </c>
      <c r="B11" s="157" t="s">
        <v>279</v>
      </c>
      <c r="C11" s="133"/>
      <c r="D11" s="157" t="s">
        <v>38</v>
      </c>
      <c r="E11" s="138"/>
      <c r="F11" s="298"/>
    </row>
    <row r="12" spans="1:6" ht="12.95" customHeight="1">
      <c r="A12" s="156" t="s">
        <v>13</v>
      </c>
      <c r="B12" s="157" t="s">
        <v>384</v>
      </c>
      <c r="C12" s="132"/>
      <c r="D12" s="34"/>
      <c r="E12" s="138"/>
      <c r="F12" s="298"/>
    </row>
    <row r="13" spans="1:6" ht="12.95" customHeight="1">
      <c r="A13" s="156" t="s">
        <v>14</v>
      </c>
      <c r="B13" s="34"/>
      <c r="C13" s="132"/>
      <c r="D13" s="34"/>
      <c r="E13" s="138"/>
      <c r="F13" s="298"/>
    </row>
    <row r="14" spans="1:6" ht="12.95" customHeight="1">
      <c r="A14" s="156" t="s">
        <v>15</v>
      </c>
      <c r="B14" s="238"/>
      <c r="C14" s="133"/>
      <c r="D14" s="34"/>
      <c r="E14" s="138"/>
      <c r="F14" s="298"/>
    </row>
    <row r="15" spans="1:6" ht="12.95" customHeight="1">
      <c r="A15" s="156" t="s">
        <v>16</v>
      </c>
      <c r="B15" s="34"/>
      <c r="C15" s="132"/>
      <c r="D15" s="34"/>
      <c r="E15" s="138"/>
      <c r="F15" s="298"/>
    </row>
    <row r="16" spans="1:6" ht="12.95" customHeight="1">
      <c r="A16" s="156" t="s">
        <v>17</v>
      </c>
      <c r="B16" s="34"/>
      <c r="C16" s="132"/>
      <c r="D16" s="34"/>
      <c r="E16" s="138"/>
      <c r="F16" s="298"/>
    </row>
    <row r="17" spans="1:6" ht="12.95" customHeight="1" thickBot="1">
      <c r="A17" s="156" t="s">
        <v>18</v>
      </c>
      <c r="B17" s="41"/>
      <c r="C17" s="134"/>
      <c r="D17" s="34"/>
      <c r="E17" s="139"/>
      <c r="F17" s="298"/>
    </row>
    <row r="18" spans="1:6" ht="15.95" customHeight="1" thickBot="1">
      <c r="A18" s="159" t="s">
        <v>19</v>
      </c>
      <c r="B18" s="60" t="s">
        <v>385</v>
      </c>
      <c r="C18" s="135">
        <f>SUM(C6:C17)</f>
        <v>519384460</v>
      </c>
      <c r="D18" s="60" t="s">
        <v>285</v>
      </c>
      <c r="E18" s="140">
        <f>SUM(E6:E17)</f>
        <v>532298208</v>
      </c>
      <c r="F18" s="298"/>
    </row>
    <row r="19" spans="1:6" ht="12.95" customHeight="1">
      <c r="A19" s="160" t="s">
        <v>20</v>
      </c>
      <c r="B19" s="161" t="s">
        <v>282</v>
      </c>
      <c r="C19" s="281">
        <v>20033428</v>
      </c>
      <c r="D19" s="162" t="s">
        <v>116</v>
      </c>
      <c r="E19" s="141"/>
      <c r="F19" s="298"/>
    </row>
    <row r="20" spans="1:6" ht="12.95" customHeight="1">
      <c r="A20" s="163" t="s">
        <v>21</v>
      </c>
      <c r="B20" s="162" t="s">
        <v>129</v>
      </c>
      <c r="C20" s="48">
        <v>20033428</v>
      </c>
      <c r="D20" s="162" t="s">
        <v>284</v>
      </c>
      <c r="E20" s="49">
        <v>20000000</v>
      </c>
      <c r="F20" s="298"/>
    </row>
    <row r="21" spans="1:6" ht="12.95" customHeight="1">
      <c r="A21" s="163" t="s">
        <v>22</v>
      </c>
      <c r="B21" s="162" t="s">
        <v>130</v>
      </c>
      <c r="C21" s="48"/>
      <c r="D21" s="162" t="s">
        <v>90</v>
      </c>
      <c r="E21" s="49"/>
      <c r="F21" s="298"/>
    </row>
    <row r="22" spans="1:6" ht="12.95" customHeight="1">
      <c r="A22" s="163" t="s">
        <v>23</v>
      </c>
      <c r="B22" s="162" t="s">
        <v>134</v>
      </c>
      <c r="C22" s="48"/>
      <c r="D22" s="162" t="s">
        <v>91</v>
      </c>
      <c r="E22" s="49"/>
      <c r="F22" s="298"/>
    </row>
    <row r="23" spans="1:6" ht="12.95" customHeight="1">
      <c r="A23" s="163" t="s">
        <v>24</v>
      </c>
      <c r="B23" s="162" t="s">
        <v>135</v>
      </c>
      <c r="C23" s="48"/>
      <c r="D23" s="161" t="s">
        <v>137</v>
      </c>
      <c r="E23" s="49"/>
      <c r="F23" s="298"/>
    </row>
    <row r="24" spans="1:6" ht="12.95" customHeight="1">
      <c r="A24" s="163" t="s">
        <v>25</v>
      </c>
      <c r="B24" s="162" t="s">
        <v>283</v>
      </c>
      <c r="C24" s="164">
        <v>20000000</v>
      </c>
      <c r="D24" s="162" t="s">
        <v>117</v>
      </c>
      <c r="E24" s="49"/>
      <c r="F24" s="298"/>
    </row>
    <row r="25" spans="1:6" ht="12.95" customHeight="1">
      <c r="A25" s="160" t="s">
        <v>26</v>
      </c>
      <c r="B25" s="161" t="s">
        <v>280</v>
      </c>
      <c r="C25" s="136">
        <v>20000000</v>
      </c>
      <c r="D25" s="155" t="s">
        <v>367</v>
      </c>
      <c r="E25" s="141"/>
      <c r="F25" s="298"/>
    </row>
    <row r="26" spans="1:6" ht="12.95" customHeight="1">
      <c r="A26" s="163" t="s">
        <v>27</v>
      </c>
      <c r="B26" s="162" t="s">
        <v>281</v>
      </c>
      <c r="C26" s="48"/>
      <c r="D26" s="157" t="s">
        <v>373</v>
      </c>
      <c r="E26" s="49"/>
      <c r="F26" s="298"/>
    </row>
    <row r="27" spans="1:6" ht="12.95" customHeight="1">
      <c r="A27" s="156" t="s">
        <v>28</v>
      </c>
      <c r="B27" s="162" t="s">
        <v>378</v>
      </c>
      <c r="C27" s="48"/>
      <c r="D27" s="157" t="s">
        <v>374</v>
      </c>
      <c r="E27" s="49"/>
      <c r="F27" s="298"/>
    </row>
    <row r="28" spans="1:6" ht="15.75" customHeight="1" thickBot="1">
      <c r="A28" s="210" t="s">
        <v>29</v>
      </c>
      <c r="B28" s="161" t="s">
        <v>238</v>
      </c>
      <c r="C28" s="136"/>
      <c r="D28" s="240" t="s">
        <v>275</v>
      </c>
      <c r="E28" s="141">
        <v>6919680</v>
      </c>
      <c r="F28" s="298"/>
    </row>
    <row r="29" spans="1:6" ht="15.95" customHeight="1" thickBot="1">
      <c r="A29" s="159" t="s">
        <v>30</v>
      </c>
      <c r="B29" s="60" t="s">
        <v>386</v>
      </c>
      <c r="C29" s="135">
        <f>+C19+C24+C27+C28</f>
        <v>40033428</v>
      </c>
      <c r="D29" s="60" t="s">
        <v>388</v>
      </c>
      <c r="E29" s="140">
        <f>SUM(E19:E28)</f>
        <v>26919680</v>
      </c>
      <c r="F29" s="298"/>
    </row>
    <row r="30" spans="1:6" ht="13.5" thickBot="1">
      <c r="A30" s="159" t="s">
        <v>31</v>
      </c>
      <c r="B30" s="165" t="s">
        <v>387</v>
      </c>
      <c r="C30" s="166">
        <f>+C18+C29</f>
        <v>559417888</v>
      </c>
      <c r="D30" s="165" t="s">
        <v>389</v>
      </c>
      <c r="E30" s="166">
        <f>+E18+E29</f>
        <v>559217888</v>
      </c>
      <c r="F30" s="298"/>
    </row>
    <row r="31" spans="1:6" ht="13.5" thickBot="1">
      <c r="A31" s="159" t="s">
        <v>32</v>
      </c>
      <c r="B31" s="165" t="s">
        <v>94</v>
      </c>
      <c r="C31" s="166">
        <f>IF(C18-E18&lt;0,E18-C18,"-")</f>
        <v>12913748</v>
      </c>
      <c r="D31" s="165" t="s">
        <v>95</v>
      </c>
      <c r="E31" s="166" t="str">
        <f>IF(C18-E18&gt;0,C18-E18,"-")</f>
        <v>-</v>
      </c>
      <c r="F31" s="298"/>
    </row>
    <row r="32" spans="1:6" ht="13.5" thickBot="1">
      <c r="A32" s="159" t="s">
        <v>33</v>
      </c>
      <c r="B32" s="165" t="s">
        <v>440</v>
      </c>
      <c r="C32" s="166" t="str">
        <f>IF(C30-E30&lt;0,E30-C30,"-")</f>
        <v>-</v>
      </c>
      <c r="D32" s="165" t="s">
        <v>441</v>
      </c>
      <c r="E32" s="166">
        <f>IF(C30-E30&gt;0,C30-E30,"-")</f>
        <v>200000</v>
      </c>
      <c r="F32" s="298"/>
    </row>
    <row r="33" spans="2:4" ht="18.75">
      <c r="B33" s="299"/>
      <c r="C33" s="299"/>
      <c r="D33" s="299"/>
    </row>
  </sheetData>
  <customSheetViews>
    <customSheetView guid="{D093A5FA-7046-4D11-AEFB-8494A20B21C2}">
      <selection activeCell="E7" sqref="E7"/>
      <pageMargins left="0.33" right="0.48" top="0.9055118110236221" bottom="0.5" header="0.6692913385826772" footer="0.28000000000000003"/>
      <printOptions horizontalCentered="1"/>
      <pageSetup paperSize="9" orientation="landscape" r:id="rId1"/>
      <headerFooter alignWithMargins="0">
        <oddHeader xml:space="preserve">&amp;R&amp;"Times New Roman CE,Félkövér dőlt"&amp;11 </oddHeader>
      </headerFooter>
    </customSheetView>
  </customSheetViews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r:id="rId2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</sheetPr>
  <dimension ref="A1:F33"/>
  <sheetViews>
    <sheetView zoomScale="110" zoomScaleNormal="110" zoomScaleSheetLayoutView="115" workbookViewId="0">
      <selection activeCell="G11" sqref="G11"/>
    </sheetView>
  </sheetViews>
  <sheetFormatPr defaultRowHeight="12.75"/>
  <cols>
    <col min="1" max="1" width="6.83203125" style="39" customWidth="1"/>
    <col min="2" max="2" width="55.1640625" style="79" customWidth="1"/>
    <col min="3" max="3" width="16.33203125" style="39" customWidth="1"/>
    <col min="4" max="4" width="55.1640625" style="39" customWidth="1"/>
    <col min="5" max="5" width="16.33203125" style="39" customWidth="1"/>
    <col min="6" max="6" width="4.83203125" style="39" customWidth="1"/>
    <col min="7" max="16384" width="9.33203125" style="39"/>
  </cols>
  <sheetData>
    <row r="1" spans="1:6" ht="31.5">
      <c r="B1" s="142" t="s">
        <v>93</v>
      </c>
      <c r="C1" s="143"/>
      <c r="D1" s="143"/>
      <c r="E1" s="143"/>
      <c r="F1" s="298" t="s">
        <v>457</v>
      </c>
    </row>
    <row r="2" spans="1:6" ht="14.25" thickBot="1">
      <c r="E2" s="144" t="str">
        <f>'2.1.sz.mell  '!E2</f>
        <v>Forintban!</v>
      </c>
      <c r="F2" s="298"/>
    </row>
    <row r="3" spans="1:6" ht="13.5" thickBot="1">
      <c r="A3" s="300" t="s">
        <v>52</v>
      </c>
      <c r="B3" s="145" t="s">
        <v>41</v>
      </c>
      <c r="C3" s="146"/>
      <c r="D3" s="145" t="s">
        <v>42</v>
      </c>
      <c r="E3" s="147"/>
      <c r="F3" s="298"/>
    </row>
    <row r="4" spans="1:6" s="148" customFormat="1" ht="24.75" thickBot="1">
      <c r="A4" s="301"/>
      <c r="B4" s="80" t="s">
        <v>46</v>
      </c>
      <c r="C4" s="81" t="str">
        <f>+'2.1.sz.mell  '!C4</f>
        <v>2017. évi előirányzat</v>
      </c>
      <c r="D4" s="80" t="s">
        <v>46</v>
      </c>
      <c r="E4" s="36" t="str">
        <f>+'2.1.sz.mell  '!C4</f>
        <v>2017. évi előirányzat</v>
      </c>
      <c r="F4" s="298"/>
    </row>
    <row r="5" spans="1:6" s="148" customFormat="1" ht="13.5" thickBot="1">
      <c r="A5" s="149"/>
      <c r="B5" s="150" t="s">
        <v>390</v>
      </c>
      <c r="C5" s="151" t="s">
        <v>391</v>
      </c>
      <c r="D5" s="150" t="s">
        <v>392</v>
      </c>
      <c r="E5" s="152" t="s">
        <v>394</v>
      </c>
      <c r="F5" s="298"/>
    </row>
    <row r="6" spans="1:6" ht="12.95" customHeight="1">
      <c r="A6" s="154" t="s">
        <v>7</v>
      </c>
      <c r="B6" s="155" t="s">
        <v>286</v>
      </c>
      <c r="C6" s="131">
        <v>29000000</v>
      </c>
      <c r="D6" s="155" t="s">
        <v>131</v>
      </c>
      <c r="E6" s="137">
        <v>29200000</v>
      </c>
      <c r="F6" s="298"/>
    </row>
    <row r="7" spans="1:6">
      <c r="A7" s="156" t="s">
        <v>8</v>
      </c>
      <c r="B7" s="157" t="s">
        <v>287</v>
      </c>
      <c r="C7" s="132"/>
      <c r="D7" s="157" t="s">
        <v>292</v>
      </c>
      <c r="E7" s="138"/>
      <c r="F7" s="298"/>
    </row>
    <row r="8" spans="1:6" ht="12.95" customHeight="1">
      <c r="A8" s="156" t="s">
        <v>9</v>
      </c>
      <c r="B8" s="157" t="s">
        <v>2</v>
      </c>
      <c r="C8" s="132"/>
      <c r="D8" s="157" t="s">
        <v>112</v>
      </c>
      <c r="E8" s="138"/>
      <c r="F8" s="298"/>
    </row>
    <row r="9" spans="1:6" ht="12.95" customHeight="1">
      <c r="A9" s="156" t="s">
        <v>10</v>
      </c>
      <c r="B9" s="157" t="s">
        <v>288</v>
      </c>
      <c r="C9" s="132"/>
      <c r="D9" s="157" t="s">
        <v>293</v>
      </c>
      <c r="E9" s="138"/>
      <c r="F9" s="298"/>
    </row>
    <row r="10" spans="1:6" ht="12.75" customHeight="1">
      <c r="A10" s="156" t="s">
        <v>11</v>
      </c>
      <c r="B10" s="157" t="s">
        <v>289</v>
      </c>
      <c r="C10" s="132"/>
      <c r="D10" s="157" t="s">
        <v>133</v>
      </c>
      <c r="E10" s="138"/>
      <c r="F10" s="298"/>
    </row>
    <row r="11" spans="1:6" ht="12.95" customHeight="1">
      <c r="A11" s="156" t="s">
        <v>12</v>
      </c>
      <c r="B11" s="157" t="s">
        <v>290</v>
      </c>
      <c r="C11" s="133"/>
      <c r="D11" s="241"/>
      <c r="E11" s="138"/>
      <c r="F11" s="298"/>
    </row>
    <row r="12" spans="1:6" ht="12.95" customHeight="1">
      <c r="A12" s="156" t="s">
        <v>13</v>
      </c>
      <c r="B12" s="34"/>
      <c r="C12" s="132"/>
      <c r="D12" s="241"/>
      <c r="E12" s="138"/>
      <c r="F12" s="298"/>
    </row>
    <row r="13" spans="1:6" ht="12.95" customHeight="1">
      <c r="A13" s="156" t="s">
        <v>14</v>
      </c>
      <c r="B13" s="34"/>
      <c r="C13" s="132"/>
      <c r="D13" s="242"/>
      <c r="E13" s="138"/>
      <c r="F13" s="298"/>
    </row>
    <row r="14" spans="1:6" ht="12.95" customHeight="1">
      <c r="A14" s="156" t="s">
        <v>15</v>
      </c>
      <c r="B14" s="239"/>
      <c r="C14" s="133"/>
      <c r="D14" s="241"/>
      <c r="E14" s="138"/>
      <c r="F14" s="298"/>
    </row>
    <row r="15" spans="1:6">
      <c r="A15" s="156" t="s">
        <v>16</v>
      </c>
      <c r="B15" s="34"/>
      <c r="C15" s="133"/>
      <c r="D15" s="241"/>
      <c r="E15" s="138"/>
      <c r="F15" s="298"/>
    </row>
    <row r="16" spans="1:6" ht="12.95" customHeight="1" thickBot="1">
      <c r="A16" s="210" t="s">
        <v>17</v>
      </c>
      <c r="B16" s="240"/>
      <c r="C16" s="212"/>
      <c r="D16" s="211" t="s">
        <v>38</v>
      </c>
      <c r="E16" s="187"/>
      <c r="F16" s="298"/>
    </row>
    <row r="17" spans="1:6" ht="15.95" customHeight="1" thickBot="1">
      <c r="A17" s="159" t="s">
        <v>18</v>
      </c>
      <c r="B17" s="60" t="s">
        <v>300</v>
      </c>
      <c r="C17" s="135">
        <f>+C6+C8+C9+C11+C12+C13+C14+C15+C16</f>
        <v>29000000</v>
      </c>
      <c r="D17" s="60" t="s">
        <v>301</v>
      </c>
      <c r="E17" s="140">
        <f>+E6+E8+E10+E11+E12+E13+E14+E15+E16</f>
        <v>29200000</v>
      </c>
      <c r="F17" s="298"/>
    </row>
    <row r="18" spans="1:6" ht="12.95" customHeight="1">
      <c r="A18" s="154" t="s">
        <v>19</v>
      </c>
      <c r="B18" s="169" t="s">
        <v>149</v>
      </c>
      <c r="C18" s="176">
        <f>SUM(C19:C23)</f>
        <v>0</v>
      </c>
      <c r="D18" s="162" t="s">
        <v>116</v>
      </c>
      <c r="E18" s="47"/>
      <c r="F18" s="298"/>
    </row>
    <row r="19" spans="1:6" ht="12.95" customHeight="1">
      <c r="A19" s="156" t="s">
        <v>20</v>
      </c>
      <c r="B19" s="170" t="s">
        <v>138</v>
      </c>
      <c r="C19" s="48"/>
      <c r="D19" s="162" t="s">
        <v>119</v>
      </c>
      <c r="E19" s="49"/>
      <c r="F19" s="298"/>
    </row>
    <row r="20" spans="1:6" ht="12.95" customHeight="1">
      <c r="A20" s="154" t="s">
        <v>21</v>
      </c>
      <c r="B20" s="170" t="s">
        <v>139</v>
      </c>
      <c r="C20" s="48"/>
      <c r="D20" s="162" t="s">
        <v>90</v>
      </c>
      <c r="E20" s="49"/>
      <c r="F20" s="298"/>
    </row>
    <row r="21" spans="1:6" ht="12.95" customHeight="1">
      <c r="A21" s="156" t="s">
        <v>22</v>
      </c>
      <c r="B21" s="170" t="s">
        <v>140</v>
      </c>
      <c r="C21" s="48"/>
      <c r="D21" s="162" t="s">
        <v>91</v>
      </c>
      <c r="E21" s="49"/>
      <c r="F21" s="298"/>
    </row>
    <row r="22" spans="1:6" ht="12.95" customHeight="1">
      <c r="A22" s="154" t="s">
        <v>23</v>
      </c>
      <c r="B22" s="170" t="s">
        <v>141</v>
      </c>
      <c r="C22" s="48"/>
      <c r="D22" s="161" t="s">
        <v>137</v>
      </c>
      <c r="E22" s="49"/>
      <c r="F22" s="298"/>
    </row>
    <row r="23" spans="1:6" ht="12.95" customHeight="1">
      <c r="A23" s="156" t="s">
        <v>24</v>
      </c>
      <c r="B23" s="171" t="s">
        <v>142</v>
      </c>
      <c r="C23" s="48"/>
      <c r="D23" s="162" t="s">
        <v>120</v>
      </c>
      <c r="E23" s="49"/>
      <c r="F23" s="298"/>
    </row>
    <row r="24" spans="1:6" ht="12.95" customHeight="1">
      <c r="A24" s="154" t="s">
        <v>25</v>
      </c>
      <c r="B24" s="172" t="s">
        <v>143</v>
      </c>
      <c r="C24" s="164">
        <f>+C25+C26+C27+C28+C29</f>
        <v>0</v>
      </c>
      <c r="D24" s="173" t="s">
        <v>118</v>
      </c>
      <c r="E24" s="49"/>
      <c r="F24" s="298"/>
    </row>
    <row r="25" spans="1:6" ht="12.95" customHeight="1">
      <c r="A25" s="156" t="s">
        <v>26</v>
      </c>
      <c r="B25" s="171" t="s">
        <v>144</v>
      </c>
      <c r="C25" s="48"/>
      <c r="D25" s="173" t="s">
        <v>294</v>
      </c>
      <c r="E25" s="49"/>
      <c r="F25" s="298"/>
    </row>
    <row r="26" spans="1:6" ht="12.95" customHeight="1">
      <c r="A26" s="154" t="s">
        <v>27</v>
      </c>
      <c r="B26" s="171" t="s">
        <v>145</v>
      </c>
      <c r="C26" s="48"/>
      <c r="D26" s="168"/>
      <c r="E26" s="49"/>
      <c r="F26" s="298"/>
    </row>
    <row r="27" spans="1:6" ht="12.95" customHeight="1">
      <c r="A27" s="156" t="s">
        <v>28</v>
      </c>
      <c r="B27" s="170" t="s">
        <v>146</v>
      </c>
      <c r="C27" s="48"/>
      <c r="D27" s="58"/>
      <c r="E27" s="49"/>
      <c r="F27" s="298"/>
    </row>
    <row r="28" spans="1:6" ht="12.95" customHeight="1">
      <c r="A28" s="154" t="s">
        <v>29</v>
      </c>
      <c r="B28" s="174" t="s">
        <v>147</v>
      </c>
      <c r="C28" s="48"/>
      <c r="D28" s="34"/>
      <c r="E28" s="49"/>
      <c r="F28" s="298"/>
    </row>
    <row r="29" spans="1:6" ht="12.95" customHeight="1" thickBot="1">
      <c r="A29" s="156" t="s">
        <v>30</v>
      </c>
      <c r="B29" s="175" t="s">
        <v>148</v>
      </c>
      <c r="C29" s="48"/>
      <c r="D29" s="58"/>
      <c r="E29" s="49"/>
      <c r="F29" s="298"/>
    </row>
    <row r="30" spans="1:6" ht="21.75" customHeight="1" thickBot="1">
      <c r="A30" s="159" t="s">
        <v>31</v>
      </c>
      <c r="B30" s="60" t="s">
        <v>291</v>
      </c>
      <c r="C30" s="135">
        <f>+C18+C24</f>
        <v>0</v>
      </c>
      <c r="D30" s="60" t="s">
        <v>295</v>
      </c>
      <c r="E30" s="140">
        <f>SUM(E18:E29)</f>
        <v>0</v>
      </c>
      <c r="F30" s="298"/>
    </row>
    <row r="31" spans="1:6" ht="13.5" thickBot="1">
      <c r="A31" s="159" t="s">
        <v>32</v>
      </c>
      <c r="B31" s="165" t="s">
        <v>296</v>
      </c>
      <c r="C31" s="166">
        <f>+C17+C30</f>
        <v>29000000</v>
      </c>
      <c r="D31" s="165" t="s">
        <v>297</v>
      </c>
      <c r="E31" s="166">
        <f>+E17+E30</f>
        <v>29200000</v>
      </c>
      <c r="F31" s="298"/>
    </row>
    <row r="32" spans="1:6" ht="13.5" thickBot="1">
      <c r="A32" s="159" t="s">
        <v>33</v>
      </c>
      <c r="B32" s="165" t="s">
        <v>94</v>
      </c>
      <c r="C32" s="166">
        <v>200000</v>
      </c>
      <c r="D32" s="165" t="s">
        <v>95</v>
      </c>
      <c r="E32" s="166" t="str">
        <f>IF(C17-E17&gt;0,C17-E17,"-")</f>
        <v>-</v>
      </c>
      <c r="F32" s="298"/>
    </row>
    <row r="33" spans="1:6" ht="13.5" thickBot="1">
      <c r="A33" s="159" t="s">
        <v>34</v>
      </c>
      <c r="B33" s="165" t="s">
        <v>440</v>
      </c>
      <c r="C33" s="166">
        <v>200000</v>
      </c>
      <c r="D33" s="165" t="s">
        <v>441</v>
      </c>
      <c r="E33" s="166" t="str">
        <f>IF(C31-E31&gt;0,C31-E31,"-")</f>
        <v>-</v>
      </c>
      <c r="F33" s="298"/>
    </row>
  </sheetData>
  <customSheetViews>
    <customSheetView guid="{D093A5FA-7046-4D11-AEFB-8494A20B21C2}" scale="110">
      <selection activeCell="E7" sqref="E7"/>
      <pageMargins left="0.78740157480314965" right="0.78740157480314965" top="0.49" bottom="0.79" header="0.49" footer="0.78740157480314965"/>
      <printOptions horizontalCentered="1"/>
      <pageSetup paperSize="9" scale="93" orientation="landscape" r:id="rId1"/>
      <headerFooter alignWithMargins="0"/>
    </customSheetView>
  </customSheetViews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2">
    <tabColor rgb="FF92D050"/>
  </sheetPr>
  <dimension ref="A1:D12"/>
  <sheetViews>
    <sheetView view="pageLayout" zoomScaleNormal="120" workbookViewId="0">
      <selection activeCell="C6" sqref="C6"/>
    </sheetView>
  </sheetViews>
  <sheetFormatPr defaultRowHeight="15"/>
  <cols>
    <col min="1" max="1" width="5.6640625" style="67" customWidth="1"/>
    <col min="2" max="2" width="68.6640625" style="67" customWidth="1"/>
    <col min="3" max="3" width="19.5" style="67" customWidth="1"/>
    <col min="4" max="16384" width="9.33203125" style="67"/>
  </cols>
  <sheetData>
    <row r="1" spans="1:4" ht="33" customHeight="1">
      <c r="A1" s="302" t="s">
        <v>442</v>
      </c>
      <c r="B1" s="302"/>
      <c r="C1" s="302"/>
    </row>
    <row r="2" spans="1:4" ht="15.95" customHeight="1" thickBot="1">
      <c r="A2" s="68"/>
      <c r="B2" s="68"/>
      <c r="C2" s="70" t="str">
        <f>'2.2.sz.mell  '!E2</f>
        <v>Forintban!</v>
      </c>
      <c r="D2" s="69"/>
    </row>
    <row r="3" spans="1:4" ht="26.25" customHeight="1" thickBot="1">
      <c r="A3" s="71" t="s">
        <v>5</v>
      </c>
      <c r="B3" s="72" t="s">
        <v>121</v>
      </c>
      <c r="C3" s="73" t="s">
        <v>452</v>
      </c>
    </row>
    <row r="4" spans="1:4" ht="15.75" thickBot="1">
      <c r="A4" s="74"/>
      <c r="B4" s="285" t="s">
        <v>390</v>
      </c>
      <c r="C4" s="286" t="s">
        <v>391</v>
      </c>
    </row>
    <row r="5" spans="1:4">
      <c r="A5" s="75" t="s">
        <v>7</v>
      </c>
      <c r="B5" s="180" t="s">
        <v>395</v>
      </c>
      <c r="C5" s="177">
        <v>37987787</v>
      </c>
    </row>
    <row r="6" spans="1:4" ht="24.75">
      <c r="A6" s="76" t="s">
        <v>8</v>
      </c>
      <c r="B6" s="201" t="s">
        <v>150</v>
      </c>
      <c r="C6" s="178"/>
    </row>
    <row r="7" spans="1:4">
      <c r="A7" s="76" t="s">
        <v>9</v>
      </c>
      <c r="B7" s="202" t="s">
        <v>396</v>
      </c>
      <c r="C7" s="178"/>
    </row>
    <row r="8" spans="1:4" ht="24.75">
      <c r="A8" s="76" t="s">
        <v>10</v>
      </c>
      <c r="B8" s="202" t="s">
        <v>152</v>
      </c>
      <c r="C8" s="178"/>
    </row>
    <row r="9" spans="1:4">
      <c r="A9" s="77" t="s">
        <v>11</v>
      </c>
      <c r="B9" s="202" t="s">
        <v>151</v>
      </c>
      <c r="C9" s="179">
        <v>398209</v>
      </c>
    </row>
    <row r="10" spans="1:4" ht="15.75" thickBot="1">
      <c r="A10" s="76" t="s">
        <v>12</v>
      </c>
      <c r="B10" s="203" t="s">
        <v>397</v>
      </c>
      <c r="C10" s="178"/>
    </row>
    <row r="11" spans="1:4" ht="15.75" thickBot="1">
      <c r="A11" s="303" t="s">
        <v>122</v>
      </c>
      <c r="B11" s="304"/>
      <c r="C11" s="78">
        <f>SUM(C5:C10)</f>
        <v>38385996</v>
      </c>
    </row>
    <row r="12" spans="1:4" ht="23.25" customHeight="1">
      <c r="A12" s="305" t="s">
        <v>128</v>
      </c>
      <c r="B12" s="305"/>
      <c r="C12" s="305"/>
    </row>
  </sheetData>
  <customSheetViews>
    <customSheetView guid="{D093A5FA-7046-4D11-AEFB-8494A20B21C2}" showPageBreaks="1" view="pageLayout">
      <selection activeCell="E7" sqref="E7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4. melléklet a 1/2017. (II.23.) önkormányzati rendelethez</oddHeader>
      </headerFooter>
    </customSheetView>
  </customSheetViews>
  <mergeCells count="3">
    <mergeCell ref="A1:C1"/>
    <mergeCell ref="A11:B1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2"/>
  <headerFooter alignWithMargins="0">
    <oddHeader>&amp;R&amp;"Times New Roman CE,Félkövér dőlt"&amp;11 3. melléklet a 7/2017. (VI.22)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4">
    <tabColor rgb="FF92D050"/>
  </sheetPr>
  <dimension ref="A1:F23"/>
  <sheetViews>
    <sheetView view="pageLayout" workbookViewId="0">
      <selection activeCell="D11" sqref="D11"/>
    </sheetView>
  </sheetViews>
  <sheetFormatPr defaultRowHeight="12.75"/>
  <cols>
    <col min="1" max="1" width="47.1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39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5.5" customHeight="1">
      <c r="A1" s="306" t="s">
        <v>0</v>
      </c>
      <c r="B1" s="306"/>
      <c r="C1" s="306"/>
      <c r="D1" s="306"/>
      <c r="E1" s="306"/>
      <c r="F1" s="306"/>
    </row>
    <row r="2" spans="1:6" ht="22.5" customHeight="1" thickBot="1">
      <c r="A2" s="79"/>
      <c r="B2" s="39"/>
      <c r="C2" s="39"/>
      <c r="D2" s="39"/>
      <c r="E2" s="39"/>
      <c r="F2" s="35" t="s">
        <v>454</v>
      </c>
    </row>
    <row r="3" spans="1:6" s="33" customFormat="1" ht="44.25" customHeight="1" thickBot="1">
      <c r="A3" s="80" t="s">
        <v>49</v>
      </c>
      <c r="B3" s="81" t="s">
        <v>50</v>
      </c>
      <c r="C3" s="81" t="s">
        <v>51</v>
      </c>
      <c r="D3" s="81" t="s">
        <v>455</v>
      </c>
      <c r="E3" s="81" t="s">
        <v>452</v>
      </c>
      <c r="F3" s="36" t="s">
        <v>453</v>
      </c>
    </row>
    <row r="4" spans="1:6" s="39" customFormat="1" ht="12" customHeight="1" thickBot="1">
      <c r="A4" s="37" t="s">
        <v>390</v>
      </c>
      <c r="B4" s="38" t="s">
        <v>391</v>
      </c>
      <c r="C4" s="38" t="s">
        <v>392</v>
      </c>
      <c r="D4" s="38" t="s">
        <v>394</v>
      </c>
      <c r="E4" s="38" t="s">
        <v>393</v>
      </c>
      <c r="F4" s="288" t="s">
        <v>437</v>
      </c>
    </row>
    <row r="5" spans="1:6" ht="15.95" customHeight="1">
      <c r="A5" s="270" t="s">
        <v>446</v>
      </c>
      <c r="B5" s="23">
        <v>23000000</v>
      </c>
      <c r="C5" s="272" t="s">
        <v>444</v>
      </c>
      <c r="D5" s="23"/>
      <c r="E5" s="23">
        <v>23000000</v>
      </c>
      <c r="F5" s="40"/>
    </row>
    <row r="6" spans="1:6" ht="15.95" customHeight="1">
      <c r="A6" s="270" t="s">
        <v>443</v>
      </c>
      <c r="B6" s="23">
        <v>6000000</v>
      </c>
      <c r="C6" s="272" t="s">
        <v>444</v>
      </c>
      <c r="D6" s="23"/>
      <c r="E6" s="23">
        <v>6000000</v>
      </c>
      <c r="F6" s="40"/>
    </row>
    <row r="7" spans="1:6" ht="15.95" customHeight="1">
      <c r="A7" s="270" t="s">
        <v>445</v>
      </c>
      <c r="B7" s="23">
        <v>200000</v>
      </c>
      <c r="C7" s="272" t="s">
        <v>444</v>
      </c>
      <c r="D7" s="23"/>
      <c r="E7" s="23">
        <v>200000</v>
      </c>
      <c r="F7" s="40"/>
    </row>
    <row r="8" spans="1:6" ht="15.95" customHeight="1">
      <c r="A8" s="271"/>
      <c r="B8" s="23"/>
      <c r="C8" s="272"/>
      <c r="D8" s="23"/>
      <c r="E8" s="23"/>
      <c r="F8" s="40">
        <f t="shared" ref="F8:F22" si="0">B8-D8-E8</f>
        <v>0</v>
      </c>
    </row>
    <row r="9" spans="1:6" ht="15.95" customHeight="1">
      <c r="A9" s="270"/>
      <c r="B9" s="23"/>
      <c r="C9" s="272"/>
      <c r="D9" s="23"/>
      <c r="E9" s="23"/>
      <c r="F9" s="40">
        <f t="shared" si="0"/>
        <v>0</v>
      </c>
    </row>
    <row r="10" spans="1:6" ht="15.95" customHeight="1">
      <c r="A10" s="271"/>
      <c r="B10" s="23"/>
      <c r="C10" s="272"/>
      <c r="D10" s="23"/>
      <c r="E10" s="23"/>
      <c r="F10" s="40">
        <f t="shared" si="0"/>
        <v>0</v>
      </c>
    </row>
    <row r="11" spans="1:6" ht="15.95" customHeight="1">
      <c r="A11" s="270"/>
      <c r="B11" s="23"/>
      <c r="C11" s="272"/>
      <c r="D11" s="23"/>
      <c r="E11" s="23"/>
      <c r="F11" s="40"/>
    </row>
    <row r="12" spans="1:6" ht="15.95" customHeight="1">
      <c r="A12" s="270"/>
      <c r="B12" s="23"/>
      <c r="C12" s="272"/>
      <c r="D12" s="23"/>
      <c r="E12" s="23"/>
      <c r="F12" s="40">
        <f t="shared" si="0"/>
        <v>0</v>
      </c>
    </row>
    <row r="13" spans="1:6" ht="15.95" customHeight="1">
      <c r="A13" s="270"/>
      <c r="B13" s="23"/>
      <c r="C13" s="272"/>
      <c r="D13" s="23"/>
      <c r="E13" s="23"/>
      <c r="F13" s="40">
        <f t="shared" si="0"/>
        <v>0</v>
      </c>
    </row>
    <row r="14" spans="1:6" ht="15.95" customHeight="1">
      <c r="A14" s="270"/>
      <c r="B14" s="23"/>
      <c r="C14" s="272"/>
      <c r="D14" s="23"/>
      <c r="E14" s="23"/>
      <c r="F14" s="40">
        <f t="shared" si="0"/>
        <v>0</v>
      </c>
    </row>
    <row r="15" spans="1:6" ht="15.95" customHeight="1">
      <c r="A15" s="270"/>
      <c r="B15" s="23"/>
      <c r="C15" s="272"/>
      <c r="D15" s="23"/>
      <c r="E15" s="23"/>
      <c r="F15" s="40">
        <f t="shared" si="0"/>
        <v>0</v>
      </c>
    </row>
    <row r="16" spans="1:6" ht="15.95" customHeight="1">
      <c r="A16" s="270"/>
      <c r="B16" s="23"/>
      <c r="C16" s="272"/>
      <c r="D16" s="23"/>
      <c r="E16" s="23"/>
      <c r="F16" s="40">
        <f t="shared" si="0"/>
        <v>0</v>
      </c>
    </row>
    <row r="17" spans="1:6" ht="15.95" customHeight="1">
      <c r="A17" s="270"/>
      <c r="B17" s="23"/>
      <c r="C17" s="272"/>
      <c r="D17" s="23"/>
      <c r="E17" s="23"/>
      <c r="F17" s="40">
        <f t="shared" si="0"/>
        <v>0</v>
      </c>
    </row>
    <row r="18" spans="1:6" ht="15.95" customHeight="1">
      <c r="A18" s="270"/>
      <c r="B18" s="23"/>
      <c r="C18" s="272"/>
      <c r="D18" s="23"/>
      <c r="E18" s="23"/>
      <c r="F18" s="40">
        <f t="shared" si="0"/>
        <v>0</v>
      </c>
    </row>
    <row r="19" spans="1:6" ht="15.95" customHeight="1">
      <c r="A19" s="270"/>
      <c r="B19" s="23"/>
      <c r="C19" s="272"/>
      <c r="D19" s="23"/>
      <c r="E19" s="23"/>
      <c r="F19" s="40">
        <f t="shared" si="0"/>
        <v>0</v>
      </c>
    </row>
    <row r="20" spans="1:6" ht="15.95" customHeight="1">
      <c r="A20" s="270"/>
      <c r="B20" s="23"/>
      <c r="C20" s="272"/>
      <c r="D20" s="23"/>
      <c r="E20" s="23"/>
      <c r="F20" s="40">
        <f t="shared" si="0"/>
        <v>0</v>
      </c>
    </row>
    <row r="21" spans="1:6" ht="15.95" customHeight="1">
      <c r="A21" s="270"/>
      <c r="B21" s="23"/>
      <c r="C21" s="272"/>
      <c r="D21" s="23"/>
      <c r="E21" s="23"/>
      <c r="F21" s="40">
        <f t="shared" si="0"/>
        <v>0</v>
      </c>
    </row>
    <row r="22" spans="1:6" ht="15.95" customHeight="1" thickBot="1">
      <c r="A22" s="41"/>
      <c r="B22" s="24"/>
      <c r="C22" s="273"/>
      <c r="D22" s="24"/>
      <c r="E22" s="24"/>
      <c r="F22" s="42">
        <f t="shared" si="0"/>
        <v>0</v>
      </c>
    </row>
    <row r="23" spans="1:6" s="45" customFormat="1" ht="18" customHeight="1" thickBot="1">
      <c r="A23" s="82" t="s">
        <v>48</v>
      </c>
      <c r="B23" s="43">
        <f>SUM(B5:B22)</f>
        <v>29200000</v>
      </c>
      <c r="C23" s="56"/>
      <c r="D23" s="43">
        <f>SUM(D5:D22)</f>
        <v>0</v>
      </c>
      <c r="E23" s="43">
        <f>SUM(E5:E22)</f>
        <v>29200000</v>
      </c>
      <c r="F23" s="44">
        <f>SUM(F5:F22)</f>
        <v>0</v>
      </c>
    </row>
  </sheetData>
  <customSheetViews>
    <customSheetView guid="{D093A5FA-7046-4D11-AEFB-8494A20B21C2}" showPageBreaks="1" view="pageLayout" topLeftCell="B1">
      <selection activeCell="E7" sqref="E7"/>
      <pageMargins left="0.78740157480314965" right="0.78740157480314965" top="1.0236220472440944" bottom="0.98425196850393704" header="0.78740157480314965" footer="0.78740157480314965"/>
      <printOptions horizontalCentered="1"/>
      <pageSetup paperSize="9" scale="105" orientation="landscape" horizontalDpi="300" verticalDpi="300" r:id="rId1"/>
      <headerFooter alignWithMargins="0">
        <oddHeader>&amp;R&amp;"Times New Roman CE,Félkövér dőlt"&amp;11 6. melléklet a 1/2017. (II.23.) önkormányzati rendelethez</oddHeader>
      </headerFooter>
    </customSheetView>
  </customSheetViews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2"/>
  <headerFooter alignWithMargins="0">
    <oddHeader>&amp;R&amp;"Times New Roman CE,Félkövér dőlt"&amp;11 4. melléklet a 7/2017. (VI.22) 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207" customWidth="1"/>
    <col min="2" max="2" width="72" style="208" customWidth="1"/>
    <col min="3" max="3" width="25" style="209" customWidth="1"/>
    <col min="4" max="16384" width="9.33203125" style="2"/>
  </cols>
  <sheetData>
    <row r="1" spans="1:3" s="1" customFormat="1" ht="16.5" customHeight="1" thickBot="1">
      <c r="A1" s="87"/>
      <c r="B1" s="89"/>
      <c r="C1" s="289" t="s">
        <v>458</v>
      </c>
    </row>
    <row r="2" spans="1:3" s="51" customFormat="1" ht="21" customHeight="1">
      <c r="A2" s="214" t="s">
        <v>46</v>
      </c>
      <c r="B2" s="181" t="s">
        <v>127</v>
      </c>
      <c r="C2" s="183" t="s">
        <v>39</v>
      </c>
    </row>
    <row r="3" spans="1:3" s="51" customFormat="1" ht="16.5" thickBot="1">
      <c r="A3" s="90" t="s">
        <v>123</v>
      </c>
      <c r="B3" s="182" t="s">
        <v>302</v>
      </c>
      <c r="C3" s="282" t="s">
        <v>39</v>
      </c>
    </row>
    <row r="4" spans="1:3" s="52" customFormat="1" ht="15.95" customHeight="1" thickBot="1">
      <c r="A4" s="91"/>
      <c r="B4" s="91"/>
      <c r="C4" s="92" t="s">
        <v>454</v>
      </c>
    </row>
    <row r="5" spans="1:3" ht="13.5" thickBot="1">
      <c r="A5" s="215" t="s">
        <v>125</v>
      </c>
      <c r="B5" s="93" t="s">
        <v>438</v>
      </c>
      <c r="C5" s="184" t="s">
        <v>40</v>
      </c>
    </row>
    <row r="6" spans="1:3" s="46" customFormat="1" ht="12.95" customHeight="1" thickBot="1">
      <c r="A6" s="83"/>
      <c r="B6" s="84" t="s">
        <v>390</v>
      </c>
      <c r="C6" s="85" t="s">
        <v>391</v>
      </c>
    </row>
    <row r="7" spans="1:3" s="46" customFormat="1" ht="15.95" customHeight="1" thickBot="1">
      <c r="A7" s="95"/>
      <c r="B7" s="96" t="s">
        <v>41</v>
      </c>
      <c r="C7" s="185"/>
    </row>
    <row r="8" spans="1:3" s="46" customFormat="1" ht="12" customHeight="1" thickBot="1">
      <c r="A8" s="27" t="s">
        <v>7</v>
      </c>
      <c r="B8" s="19" t="s">
        <v>153</v>
      </c>
      <c r="C8" s="120">
        <f>+C9+C10+C11+C12+C13+C14</f>
        <v>228497913</v>
      </c>
    </row>
    <row r="9" spans="1:3" s="53" customFormat="1" ht="12" customHeight="1">
      <c r="A9" s="243" t="s">
        <v>64</v>
      </c>
      <c r="B9" s="224" t="s">
        <v>154</v>
      </c>
      <c r="C9" s="123">
        <v>65392174</v>
      </c>
    </row>
    <row r="10" spans="1:3" s="54" customFormat="1" ht="12" customHeight="1">
      <c r="A10" s="244" t="s">
        <v>65</v>
      </c>
      <c r="B10" s="225" t="s">
        <v>155</v>
      </c>
      <c r="C10" s="122">
        <v>53621600</v>
      </c>
    </row>
    <row r="11" spans="1:3" s="54" customFormat="1" ht="12" customHeight="1">
      <c r="A11" s="244" t="s">
        <v>66</v>
      </c>
      <c r="B11" s="225" t="s">
        <v>425</v>
      </c>
      <c r="C11" s="122">
        <v>70207992</v>
      </c>
    </row>
    <row r="12" spans="1:3" s="54" customFormat="1" ht="12" customHeight="1">
      <c r="A12" s="244" t="s">
        <v>67</v>
      </c>
      <c r="B12" s="225" t="s">
        <v>156</v>
      </c>
      <c r="C12" s="122">
        <v>2868240</v>
      </c>
    </row>
    <row r="13" spans="1:3" s="54" customFormat="1" ht="12" customHeight="1">
      <c r="A13" s="244" t="s">
        <v>84</v>
      </c>
      <c r="B13" s="225" t="s">
        <v>398</v>
      </c>
      <c r="C13" s="122">
        <v>36407907</v>
      </c>
    </row>
    <row r="14" spans="1:3" s="53" customFormat="1" ht="12" customHeight="1" thickBot="1">
      <c r="A14" s="245" t="s">
        <v>68</v>
      </c>
      <c r="B14" s="226" t="s">
        <v>336</v>
      </c>
      <c r="C14" s="122"/>
    </row>
    <row r="15" spans="1:3" s="53" customFormat="1" ht="12" customHeight="1" thickBot="1">
      <c r="A15" s="27" t="s">
        <v>8</v>
      </c>
      <c r="B15" s="115" t="s">
        <v>157</v>
      </c>
      <c r="C15" s="120">
        <f>+C16+C17+C18+C19+C20</f>
        <v>231120838</v>
      </c>
    </row>
    <row r="16" spans="1:3" s="53" customFormat="1" ht="12" customHeight="1">
      <c r="A16" s="243" t="s">
        <v>70</v>
      </c>
      <c r="B16" s="224" t="s">
        <v>158</v>
      </c>
      <c r="C16" s="123"/>
    </row>
    <row r="17" spans="1:3" s="53" customFormat="1" ht="12" customHeight="1">
      <c r="A17" s="244" t="s">
        <v>71</v>
      </c>
      <c r="B17" s="225" t="s">
        <v>159</v>
      </c>
      <c r="C17" s="122"/>
    </row>
    <row r="18" spans="1:3" s="53" customFormat="1" ht="12" customHeight="1">
      <c r="A18" s="244" t="s">
        <v>72</v>
      </c>
      <c r="B18" s="225" t="s">
        <v>325</v>
      </c>
      <c r="C18" s="122"/>
    </row>
    <row r="19" spans="1:3" s="53" customFormat="1" ht="12" customHeight="1">
      <c r="A19" s="244" t="s">
        <v>73</v>
      </c>
      <c r="B19" s="225" t="s">
        <v>326</v>
      </c>
      <c r="C19" s="122">
        <v>231120838</v>
      </c>
    </row>
    <row r="20" spans="1:3" s="53" customFormat="1" ht="12" customHeight="1">
      <c r="A20" s="244" t="s">
        <v>74</v>
      </c>
      <c r="B20" s="225" t="s">
        <v>160</v>
      </c>
      <c r="C20" s="122"/>
    </row>
    <row r="21" spans="1:3" s="54" customFormat="1" ht="12" customHeight="1" thickBot="1">
      <c r="A21" s="245" t="s">
        <v>80</v>
      </c>
      <c r="B21" s="226" t="s">
        <v>161</v>
      </c>
      <c r="C21" s="124"/>
    </row>
    <row r="22" spans="1:3" s="54" customFormat="1" ht="12" customHeight="1" thickBot="1">
      <c r="A22" s="27" t="s">
        <v>9</v>
      </c>
      <c r="B22" s="19" t="s">
        <v>162</v>
      </c>
      <c r="C22" s="120">
        <f>+C23+C24+C25+C26+C27</f>
        <v>29000000</v>
      </c>
    </row>
    <row r="23" spans="1:3" s="54" customFormat="1" ht="12" customHeight="1">
      <c r="A23" s="243" t="s">
        <v>53</v>
      </c>
      <c r="B23" s="224" t="s">
        <v>163</v>
      </c>
      <c r="C23" s="123">
        <v>29000000</v>
      </c>
    </row>
    <row r="24" spans="1:3" s="53" customFormat="1" ht="12" customHeight="1">
      <c r="A24" s="244" t="s">
        <v>54</v>
      </c>
      <c r="B24" s="225" t="s">
        <v>164</v>
      </c>
      <c r="C24" s="122"/>
    </row>
    <row r="25" spans="1:3" s="54" customFormat="1" ht="12" customHeight="1">
      <c r="A25" s="244" t="s">
        <v>55</v>
      </c>
      <c r="B25" s="225" t="s">
        <v>327</v>
      </c>
      <c r="C25" s="122"/>
    </row>
    <row r="26" spans="1:3" s="54" customFormat="1" ht="12" customHeight="1">
      <c r="A26" s="244" t="s">
        <v>56</v>
      </c>
      <c r="B26" s="225" t="s">
        <v>328</v>
      </c>
      <c r="C26" s="122"/>
    </row>
    <row r="27" spans="1:3" s="54" customFormat="1" ht="12" customHeight="1">
      <c r="A27" s="244" t="s">
        <v>96</v>
      </c>
      <c r="B27" s="225" t="s">
        <v>165</v>
      </c>
      <c r="C27" s="122"/>
    </row>
    <row r="28" spans="1:3" s="54" customFormat="1" ht="12" customHeight="1" thickBot="1">
      <c r="A28" s="245" t="s">
        <v>97</v>
      </c>
      <c r="B28" s="226" t="s">
        <v>166</v>
      </c>
      <c r="C28" s="124"/>
    </row>
    <row r="29" spans="1:3" s="54" customFormat="1" ht="12" customHeight="1" thickBot="1">
      <c r="A29" s="27" t="s">
        <v>98</v>
      </c>
      <c r="B29" s="19" t="s">
        <v>435</v>
      </c>
      <c r="C29" s="126">
        <f>SUM(C30:C36)</f>
        <v>38385996</v>
      </c>
    </row>
    <row r="30" spans="1:3" s="54" customFormat="1" ht="12" customHeight="1">
      <c r="A30" s="243" t="s">
        <v>168</v>
      </c>
      <c r="B30" s="224" t="s">
        <v>430</v>
      </c>
      <c r="C30" s="219">
        <v>4773418</v>
      </c>
    </row>
    <row r="31" spans="1:3" s="54" customFormat="1" ht="12" customHeight="1">
      <c r="A31" s="244" t="s">
        <v>169</v>
      </c>
      <c r="B31" s="225" t="s">
        <v>431</v>
      </c>
      <c r="C31" s="122">
        <v>290400</v>
      </c>
    </row>
    <row r="32" spans="1:3" s="54" customFormat="1" ht="12" customHeight="1">
      <c r="A32" s="244" t="s">
        <v>170</v>
      </c>
      <c r="B32" s="225" t="s">
        <v>432</v>
      </c>
      <c r="C32" s="122">
        <v>24858497</v>
      </c>
    </row>
    <row r="33" spans="1:3" s="54" customFormat="1" ht="12" customHeight="1">
      <c r="A33" s="244" t="s">
        <v>171</v>
      </c>
      <c r="B33" s="225" t="s">
        <v>433</v>
      </c>
      <c r="C33" s="122">
        <v>788250</v>
      </c>
    </row>
    <row r="34" spans="1:3" s="54" customFormat="1" ht="12" customHeight="1">
      <c r="A34" s="244" t="s">
        <v>427</v>
      </c>
      <c r="B34" s="225" t="s">
        <v>172</v>
      </c>
      <c r="C34" s="122">
        <v>3103706</v>
      </c>
    </row>
    <row r="35" spans="1:3" s="54" customFormat="1" ht="12" customHeight="1">
      <c r="A35" s="244" t="s">
        <v>428</v>
      </c>
      <c r="B35" s="225" t="s">
        <v>173</v>
      </c>
      <c r="C35" s="122">
        <v>4173516</v>
      </c>
    </row>
    <row r="36" spans="1:3" s="54" customFormat="1" ht="12" customHeight="1" thickBot="1">
      <c r="A36" s="245" t="s">
        <v>429</v>
      </c>
      <c r="B36" s="284" t="s">
        <v>174</v>
      </c>
      <c r="C36" s="124">
        <v>398209</v>
      </c>
    </row>
    <row r="37" spans="1:3" s="54" customFormat="1" ht="12" customHeight="1" thickBot="1">
      <c r="A37" s="27" t="s">
        <v>11</v>
      </c>
      <c r="B37" s="19" t="s">
        <v>337</v>
      </c>
      <c r="C37" s="120">
        <f>SUM(C38:C48)</f>
        <v>13355394</v>
      </c>
    </row>
    <row r="38" spans="1:3" s="54" customFormat="1" ht="12" customHeight="1">
      <c r="A38" s="243" t="s">
        <v>57</v>
      </c>
      <c r="B38" s="224" t="s">
        <v>177</v>
      </c>
      <c r="C38" s="123"/>
    </row>
    <row r="39" spans="1:3" s="54" customFormat="1" ht="12" customHeight="1">
      <c r="A39" s="244" t="s">
        <v>58</v>
      </c>
      <c r="B39" s="225" t="s">
        <v>178</v>
      </c>
      <c r="C39" s="122">
        <v>637032</v>
      </c>
    </row>
    <row r="40" spans="1:3" s="54" customFormat="1" ht="12" customHeight="1">
      <c r="A40" s="244" t="s">
        <v>59</v>
      </c>
      <c r="B40" s="225" t="s">
        <v>179</v>
      </c>
      <c r="C40" s="122">
        <v>3801637</v>
      </c>
    </row>
    <row r="41" spans="1:3" s="54" customFormat="1" ht="12" customHeight="1">
      <c r="A41" s="244" t="s">
        <v>100</v>
      </c>
      <c r="B41" s="225" t="s">
        <v>180</v>
      </c>
      <c r="C41" s="122"/>
    </row>
    <row r="42" spans="1:3" s="54" customFormat="1" ht="12" customHeight="1">
      <c r="A42" s="244" t="s">
        <v>101</v>
      </c>
      <c r="B42" s="225" t="s">
        <v>181</v>
      </c>
      <c r="C42" s="122">
        <v>4795000</v>
      </c>
    </row>
    <row r="43" spans="1:3" s="54" customFormat="1" ht="12" customHeight="1">
      <c r="A43" s="244" t="s">
        <v>102</v>
      </c>
      <c r="B43" s="225" t="s">
        <v>182</v>
      </c>
      <c r="C43" s="122">
        <v>3203225</v>
      </c>
    </row>
    <row r="44" spans="1:3" s="54" customFormat="1" ht="12" customHeight="1">
      <c r="A44" s="244" t="s">
        <v>103</v>
      </c>
      <c r="B44" s="225" t="s">
        <v>183</v>
      </c>
      <c r="C44" s="122"/>
    </row>
    <row r="45" spans="1:3" s="54" customFormat="1" ht="12" customHeight="1">
      <c r="A45" s="244" t="s">
        <v>104</v>
      </c>
      <c r="B45" s="225" t="s">
        <v>434</v>
      </c>
      <c r="C45" s="122"/>
    </row>
    <row r="46" spans="1:3" s="54" customFormat="1" ht="12" customHeight="1">
      <c r="A46" s="244" t="s">
        <v>175</v>
      </c>
      <c r="B46" s="225" t="s">
        <v>185</v>
      </c>
      <c r="C46" s="125"/>
    </row>
    <row r="47" spans="1:3" s="54" customFormat="1" ht="12" customHeight="1">
      <c r="A47" s="245" t="s">
        <v>176</v>
      </c>
      <c r="B47" s="226" t="s">
        <v>339</v>
      </c>
      <c r="C47" s="213"/>
    </row>
    <row r="48" spans="1:3" s="54" customFormat="1" ht="12" customHeight="1" thickBot="1">
      <c r="A48" s="245" t="s">
        <v>338</v>
      </c>
      <c r="B48" s="226" t="s">
        <v>186</v>
      </c>
      <c r="C48" s="213">
        <v>918500</v>
      </c>
    </row>
    <row r="49" spans="1:3" s="54" customFormat="1" ht="12" customHeight="1" thickBot="1">
      <c r="A49" s="27" t="s">
        <v>12</v>
      </c>
      <c r="B49" s="19" t="s">
        <v>187</v>
      </c>
      <c r="C49" s="120">
        <f>SUM(C50:C54)</f>
        <v>0</v>
      </c>
    </row>
    <row r="50" spans="1:3" s="54" customFormat="1" ht="12" customHeight="1">
      <c r="A50" s="243" t="s">
        <v>60</v>
      </c>
      <c r="B50" s="224" t="s">
        <v>191</v>
      </c>
      <c r="C50" s="266"/>
    </row>
    <row r="51" spans="1:3" s="54" customFormat="1" ht="12" customHeight="1">
      <c r="A51" s="244" t="s">
        <v>61</v>
      </c>
      <c r="B51" s="225" t="s">
        <v>192</v>
      </c>
      <c r="C51" s="125"/>
    </row>
    <row r="52" spans="1:3" s="54" customFormat="1" ht="12" customHeight="1">
      <c r="A52" s="244" t="s">
        <v>188</v>
      </c>
      <c r="B52" s="225" t="s">
        <v>193</v>
      </c>
      <c r="C52" s="125"/>
    </row>
    <row r="53" spans="1:3" s="54" customFormat="1" ht="12" customHeight="1">
      <c r="A53" s="244" t="s">
        <v>189</v>
      </c>
      <c r="B53" s="225" t="s">
        <v>194</v>
      </c>
      <c r="C53" s="125"/>
    </row>
    <row r="54" spans="1:3" s="54" customFormat="1" ht="12" customHeight="1" thickBot="1">
      <c r="A54" s="245" t="s">
        <v>190</v>
      </c>
      <c r="B54" s="226" t="s">
        <v>195</v>
      </c>
      <c r="C54" s="213"/>
    </row>
    <row r="55" spans="1:3" s="54" customFormat="1" ht="12" customHeight="1" thickBot="1">
      <c r="A55" s="27" t="s">
        <v>105</v>
      </c>
      <c r="B55" s="19" t="s">
        <v>196</v>
      </c>
      <c r="C55" s="120">
        <f>SUM(C56:C58)</f>
        <v>0</v>
      </c>
    </row>
    <row r="56" spans="1:3" s="54" customFormat="1" ht="12" customHeight="1">
      <c r="A56" s="243" t="s">
        <v>62</v>
      </c>
      <c r="B56" s="224" t="s">
        <v>197</v>
      </c>
      <c r="C56" s="123"/>
    </row>
    <row r="57" spans="1:3" s="54" customFormat="1" ht="12" customHeight="1">
      <c r="A57" s="244" t="s">
        <v>63</v>
      </c>
      <c r="B57" s="225" t="s">
        <v>329</v>
      </c>
      <c r="C57" s="122"/>
    </row>
    <row r="58" spans="1:3" s="54" customFormat="1" ht="12" customHeight="1">
      <c r="A58" s="244" t="s">
        <v>200</v>
      </c>
      <c r="B58" s="225" t="s">
        <v>198</v>
      </c>
      <c r="C58" s="122"/>
    </row>
    <row r="59" spans="1:3" s="54" customFormat="1" ht="12" customHeight="1" thickBot="1">
      <c r="A59" s="245" t="s">
        <v>201</v>
      </c>
      <c r="B59" s="226" t="s">
        <v>199</v>
      </c>
      <c r="C59" s="124"/>
    </row>
    <row r="60" spans="1:3" s="54" customFormat="1" ht="12" customHeight="1" thickBot="1">
      <c r="A60" s="27" t="s">
        <v>14</v>
      </c>
      <c r="B60" s="115" t="s">
        <v>202</v>
      </c>
      <c r="C60" s="120">
        <f>SUM(C61:C63)</f>
        <v>0</v>
      </c>
    </row>
    <row r="61" spans="1:3" s="54" customFormat="1" ht="12" customHeight="1">
      <c r="A61" s="243" t="s">
        <v>106</v>
      </c>
      <c r="B61" s="224" t="s">
        <v>204</v>
      </c>
      <c r="C61" s="125"/>
    </row>
    <row r="62" spans="1:3" s="54" customFormat="1" ht="12" customHeight="1">
      <c r="A62" s="244" t="s">
        <v>107</v>
      </c>
      <c r="B62" s="225" t="s">
        <v>330</v>
      </c>
      <c r="C62" s="125"/>
    </row>
    <row r="63" spans="1:3" s="54" customFormat="1" ht="12" customHeight="1">
      <c r="A63" s="244" t="s">
        <v>132</v>
      </c>
      <c r="B63" s="225" t="s">
        <v>205</v>
      </c>
      <c r="C63" s="125"/>
    </row>
    <row r="64" spans="1:3" s="54" customFormat="1" ht="12" customHeight="1" thickBot="1">
      <c r="A64" s="245" t="s">
        <v>203</v>
      </c>
      <c r="B64" s="226" t="s">
        <v>206</v>
      </c>
      <c r="C64" s="125"/>
    </row>
    <row r="65" spans="1:3" s="54" customFormat="1" ht="12" customHeight="1" thickBot="1">
      <c r="A65" s="27" t="s">
        <v>15</v>
      </c>
      <c r="B65" s="19" t="s">
        <v>207</v>
      </c>
      <c r="C65" s="126">
        <f>+C8+C15+C22+C29+C37+C49+C55+C60</f>
        <v>540360141</v>
      </c>
    </row>
    <row r="66" spans="1:3" s="54" customFormat="1" ht="12" customHeight="1" thickBot="1">
      <c r="A66" s="246" t="s">
        <v>298</v>
      </c>
      <c r="B66" s="115" t="s">
        <v>209</v>
      </c>
      <c r="C66" s="120">
        <f>SUM(C67:C69)</f>
        <v>20000000</v>
      </c>
    </row>
    <row r="67" spans="1:3" s="54" customFormat="1" ht="12" customHeight="1">
      <c r="A67" s="243" t="s">
        <v>240</v>
      </c>
      <c r="B67" s="224" t="s">
        <v>210</v>
      </c>
      <c r="C67" s="125"/>
    </row>
    <row r="68" spans="1:3" s="54" customFormat="1" ht="12" customHeight="1">
      <c r="A68" s="244" t="s">
        <v>249</v>
      </c>
      <c r="B68" s="225" t="s">
        <v>211</v>
      </c>
      <c r="C68" s="125"/>
    </row>
    <row r="69" spans="1:3" s="54" customFormat="1" ht="12" customHeight="1" thickBot="1">
      <c r="A69" s="245" t="s">
        <v>250</v>
      </c>
      <c r="B69" s="227" t="s">
        <v>212</v>
      </c>
      <c r="C69" s="125">
        <v>20000000</v>
      </c>
    </row>
    <row r="70" spans="1:3" s="54" customFormat="1" ht="12" customHeight="1" thickBot="1">
      <c r="A70" s="246" t="s">
        <v>213</v>
      </c>
      <c r="B70" s="115" t="s">
        <v>214</v>
      </c>
      <c r="C70" s="120">
        <f>SUM(C71:C74)</f>
        <v>0</v>
      </c>
    </row>
    <row r="71" spans="1:3" s="54" customFormat="1" ht="12" customHeight="1">
      <c r="A71" s="243" t="s">
        <v>85</v>
      </c>
      <c r="B71" s="224" t="s">
        <v>215</v>
      </c>
      <c r="C71" s="125"/>
    </row>
    <row r="72" spans="1:3" s="54" customFormat="1" ht="12" customHeight="1">
      <c r="A72" s="244" t="s">
        <v>86</v>
      </c>
      <c r="B72" s="225" t="s">
        <v>216</v>
      </c>
      <c r="C72" s="125"/>
    </row>
    <row r="73" spans="1:3" s="54" customFormat="1" ht="12" customHeight="1">
      <c r="A73" s="244" t="s">
        <v>241</v>
      </c>
      <c r="B73" s="225" t="s">
        <v>217</v>
      </c>
      <c r="C73" s="125"/>
    </row>
    <row r="74" spans="1:3" s="54" customFormat="1" ht="12" customHeight="1" thickBot="1">
      <c r="A74" s="245" t="s">
        <v>242</v>
      </c>
      <c r="B74" s="226" t="s">
        <v>218</v>
      </c>
      <c r="C74" s="125"/>
    </row>
    <row r="75" spans="1:3" s="54" customFormat="1" ht="12" customHeight="1" thickBot="1">
      <c r="A75" s="246" t="s">
        <v>219</v>
      </c>
      <c r="B75" s="115" t="s">
        <v>220</v>
      </c>
      <c r="C75" s="120">
        <f>SUM(C76:C77)</f>
        <v>20033428</v>
      </c>
    </row>
    <row r="76" spans="1:3" s="54" customFormat="1" ht="12" customHeight="1">
      <c r="A76" s="243" t="s">
        <v>243</v>
      </c>
      <c r="B76" s="224" t="s">
        <v>221</v>
      </c>
      <c r="C76" s="125">
        <v>20033428</v>
      </c>
    </row>
    <row r="77" spans="1:3" s="54" customFormat="1" ht="12" customHeight="1" thickBot="1">
      <c r="A77" s="245" t="s">
        <v>244</v>
      </c>
      <c r="B77" s="226" t="s">
        <v>222</v>
      </c>
      <c r="C77" s="125"/>
    </row>
    <row r="78" spans="1:3" s="53" customFormat="1" ht="12" customHeight="1" thickBot="1">
      <c r="A78" s="246" t="s">
        <v>223</v>
      </c>
      <c r="B78" s="115" t="s">
        <v>224</v>
      </c>
      <c r="C78" s="120">
        <f>SUM(C79:C81)</f>
        <v>0</v>
      </c>
    </row>
    <row r="79" spans="1:3" s="54" customFormat="1" ht="12" customHeight="1">
      <c r="A79" s="243" t="s">
        <v>245</v>
      </c>
      <c r="B79" s="224" t="s">
        <v>225</v>
      </c>
      <c r="C79" s="125"/>
    </row>
    <row r="80" spans="1:3" s="54" customFormat="1" ht="12" customHeight="1">
      <c r="A80" s="244" t="s">
        <v>246</v>
      </c>
      <c r="B80" s="225" t="s">
        <v>226</v>
      </c>
      <c r="C80" s="125"/>
    </row>
    <row r="81" spans="1:3" s="54" customFormat="1" ht="12" customHeight="1" thickBot="1">
      <c r="A81" s="245" t="s">
        <v>247</v>
      </c>
      <c r="B81" s="226" t="s">
        <v>227</v>
      </c>
      <c r="C81" s="125"/>
    </row>
    <row r="82" spans="1:3" s="54" customFormat="1" ht="12" customHeight="1" thickBot="1">
      <c r="A82" s="246" t="s">
        <v>228</v>
      </c>
      <c r="B82" s="115" t="s">
        <v>248</v>
      </c>
      <c r="C82" s="120">
        <f>SUM(C83:C86)</f>
        <v>0</v>
      </c>
    </row>
    <row r="83" spans="1:3" s="54" customFormat="1" ht="12" customHeight="1">
      <c r="A83" s="247" t="s">
        <v>229</v>
      </c>
      <c r="B83" s="224" t="s">
        <v>230</v>
      </c>
      <c r="C83" s="125"/>
    </row>
    <row r="84" spans="1:3" s="54" customFormat="1" ht="12" customHeight="1">
      <c r="A84" s="248" t="s">
        <v>231</v>
      </c>
      <c r="B84" s="225" t="s">
        <v>232</v>
      </c>
      <c r="C84" s="125"/>
    </row>
    <row r="85" spans="1:3" s="54" customFormat="1" ht="12" customHeight="1">
      <c r="A85" s="248" t="s">
        <v>233</v>
      </c>
      <c r="B85" s="225" t="s">
        <v>234</v>
      </c>
      <c r="C85" s="125"/>
    </row>
    <row r="86" spans="1:3" s="53" customFormat="1" ht="12" customHeight="1" thickBot="1">
      <c r="A86" s="249" t="s">
        <v>235</v>
      </c>
      <c r="B86" s="226" t="s">
        <v>236</v>
      </c>
      <c r="C86" s="125"/>
    </row>
    <row r="87" spans="1:3" s="53" customFormat="1" ht="12" customHeight="1" thickBot="1">
      <c r="A87" s="246" t="s">
        <v>237</v>
      </c>
      <c r="B87" s="115" t="s">
        <v>378</v>
      </c>
      <c r="C87" s="267"/>
    </row>
    <row r="88" spans="1:3" s="53" customFormat="1" ht="12" customHeight="1" thickBot="1">
      <c r="A88" s="246" t="s">
        <v>399</v>
      </c>
      <c r="B88" s="115" t="s">
        <v>238</v>
      </c>
      <c r="C88" s="267"/>
    </row>
    <row r="89" spans="1:3" s="53" customFormat="1" ht="12" customHeight="1" thickBot="1">
      <c r="A89" s="246" t="s">
        <v>400</v>
      </c>
      <c r="B89" s="231" t="s">
        <v>381</v>
      </c>
      <c r="C89" s="126">
        <f>+C66+C70+C75+C78+C82+C88+C87</f>
        <v>40033428</v>
      </c>
    </row>
    <row r="90" spans="1:3" s="53" customFormat="1" ht="12" customHeight="1" thickBot="1">
      <c r="A90" s="250" t="s">
        <v>401</v>
      </c>
      <c r="B90" s="232" t="s">
        <v>402</v>
      </c>
      <c r="C90" s="126">
        <f>+C65+C89</f>
        <v>580393569</v>
      </c>
    </row>
    <row r="91" spans="1:3" s="54" customFormat="1" ht="15" customHeight="1" thickBot="1">
      <c r="A91" s="101"/>
      <c r="B91" s="102"/>
      <c r="C91" s="190"/>
    </row>
    <row r="92" spans="1:3" s="46" customFormat="1" ht="16.5" customHeight="1" thickBot="1">
      <c r="A92" s="105"/>
      <c r="B92" s="106" t="s">
        <v>42</v>
      </c>
      <c r="C92" s="192"/>
    </row>
    <row r="93" spans="1:3" s="55" customFormat="1" ht="12" customHeight="1" thickBot="1">
      <c r="A93" s="216" t="s">
        <v>7</v>
      </c>
      <c r="B93" s="26" t="s">
        <v>406</v>
      </c>
      <c r="C93" s="119">
        <f>+C94+C95+C96+C97+C98+C111</f>
        <v>377737665</v>
      </c>
    </row>
    <row r="94" spans="1:3" ht="12" customHeight="1">
      <c r="A94" s="251" t="s">
        <v>64</v>
      </c>
      <c r="B94" s="8" t="s">
        <v>37</v>
      </c>
      <c r="C94" s="121">
        <v>235338758</v>
      </c>
    </row>
    <row r="95" spans="1:3" ht="12" customHeight="1">
      <c r="A95" s="244" t="s">
        <v>65</v>
      </c>
      <c r="B95" s="6" t="s">
        <v>108</v>
      </c>
      <c r="C95" s="122">
        <v>37366472</v>
      </c>
    </row>
    <row r="96" spans="1:3" ht="12" customHeight="1">
      <c r="A96" s="244" t="s">
        <v>66</v>
      </c>
      <c r="B96" s="6" t="s">
        <v>83</v>
      </c>
      <c r="C96" s="124">
        <v>78021760</v>
      </c>
    </row>
    <row r="97" spans="1:3" ht="12" customHeight="1">
      <c r="A97" s="244" t="s">
        <v>67</v>
      </c>
      <c r="B97" s="9" t="s">
        <v>109</v>
      </c>
      <c r="C97" s="124">
        <v>19577874</v>
      </c>
    </row>
    <row r="98" spans="1:3" ht="12" customHeight="1">
      <c r="A98" s="244" t="s">
        <v>75</v>
      </c>
      <c r="B98" s="17" t="s">
        <v>110</v>
      </c>
      <c r="C98" s="124">
        <v>7432801</v>
      </c>
    </row>
    <row r="99" spans="1:3" ht="12" customHeight="1">
      <c r="A99" s="244" t="s">
        <v>68</v>
      </c>
      <c r="B99" s="6" t="s">
        <v>403</v>
      </c>
      <c r="C99" s="124"/>
    </row>
    <row r="100" spans="1:3" ht="12" customHeight="1">
      <c r="A100" s="244" t="s">
        <v>69</v>
      </c>
      <c r="B100" s="63" t="s">
        <v>344</v>
      </c>
      <c r="C100" s="124"/>
    </row>
    <row r="101" spans="1:3" ht="12" customHeight="1">
      <c r="A101" s="244" t="s">
        <v>76</v>
      </c>
      <c r="B101" s="63" t="s">
        <v>343</v>
      </c>
      <c r="C101" s="124"/>
    </row>
    <row r="102" spans="1:3" ht="12" customHeight="1">
      <c r="A102" s="244" t="s">
        <v>77</v>
      </c>
      <c r="B102" s="63" t="s">
        <v>254</v>
      </c>
      <c r="C102" s="124"/>
    </row>
    <row r="103" spans="1:3" ht="12" customHeight="1">
      <c r="A103" s="244" t="s">
        <v>78</v>
      </c>
      <c r="B103" s="64" t="s">
        <v>255</v>
      </c>
      <c r="C103" s="124"/>
    </row>
    <row r="104" spans="1:3" ht="12" customHeight="1">
      <c r="A104" s="244" t="s">
        <v>79</v>
      </c>
      <c r="B104" s="64" t="s">
        <v>256</v>
      </c>
      <c r="C104" s="124"/>
    </row>
    <row r="105" spans="1:3" ht="12" customHeight="1">
      <c r="A105" s="244" t="s">
        <v>81</v>
      </c>
      <c r="B105" s="63" t="s">
        <v>257</v>
      </c>
      <c r="C105" s="124">
        <v>7432801</v>
      </c>
    </row>
    <row r="106" spans="1:3" ht="12" customHeight="1">
      <c r="A106" s="244" t="s">
        <v>111</v>
      </c>
      <c r="B106" s="63" t="s">
        <v>258</v>
      </c>
      <c r="C106" s="124"/>
    </row>
    <row r="107" spans="1:3" ht="12" customHeight="1">
      <c r="A107" s="244" t="s">
        <v>252</v>
      </c>
      <c r="B107" s="64" t="s">
        <v>259</v>
      </c>
      <c r="C107" s="124"/>
    </row>
    <row r="108" spans="1:3" ht="12" customHeight="1">
      <c r="A108" s="252" t="s">
        <v>253</v>
      </c>
      <c r="B108" s="65" t="s">
        <v>260</v>
      </c>
      <c r="C108" s="124"/>
    </row>
    <row r="109" spans="1:3" ht="12" customHeight="1">
      <c r="A109" s="244" t="s">
        <v>341</v>
      </c>
      <c r="B109" s="65" t="s">
        <v>261</v>
      </c>
      <c r="C109" s="124"/>
    </row>
    <row r="110" spans="1:3" ht="12" customHeight="1">
      <c r="A110" s="244" t="s">
        <v>342</v>
      </c>
      <c r="B110" s="64" t="s">
        <v>262</v>
      </c>
      <c r="C110" s="122"/>
    </row>
    <row r="111" spans="1:3" ht="12" customHeight="1">
      <c r="A111" s="244" t="s">
        <v>346</v>
      </c>
      <c r="B111" s="9" t="s">
        <v>38</v>
      </c>
      <c r="C111" s="122"/>
    </row>
    <row r="112" spans="1:3" ht="12" customHeight="1">
      <c r="A112" s="245" t="s">
        <v>347</v>
      </c>
      <c r="B112" s="6" t="s">
        <v>404</v>
      </c>
      <c r="C112" s="124"/>
    </row>
    <row r="113" spans="1:3" ht="12" customHeight="1" thickBot="1">
      <c r="A113" s="253" t="s">
        <v>348</v>
      </c>
      <c r="B113" s="66" t="s">
        <v>405</v>
      </c>
      <c r="C113" s="128"/>
    </row>
    <row r="114" spans="1:3" ht="12" customHeight="1" thickBot="1">
      <c r="A114" s="27" t="s">
        <v>8</v>
      </c>
      <c r="B114" s="25" t="s">
        <v>263</v>
      </c>
      <c r="C114" s="120">
        <f>+C115+C117+C119</f>
        <v>29200000</v>
      </c>
    </row>
    <row r="115" spans="1:3" ht="12" customHeight="1">
      <c r="A115" s="243" t="s">
        <v>70</v>
      </c>
      <c r="B115" s="6" t="s">
        <v>131</v>
      </c>
      <c r="C115" s="123">
        <v>29200000</v>
      </c>
    </row>
    <row r="116" spans="1:3" ht="12" customHeight="1">
      <c r="A116" s="243" t="s">
        <v>71</v>
      </c>
      <c r="B116" s="10" t="s">
        <v>267</v>
      </c>
      <c r="C116" s="123"/>
    </row>
    <row r="117" spans="1:3" ht="12" customHeight="1">
      <c r="A117" s="243" t="s">
        <v>72</v>
      </c>
      <c r="B117" s="10" t="s">
        <v>112</v>
      </c>
      <c r="C117" s="122"/>
    </row>
    <row r="118" spans="1:3" ht="12" customHeight="1">
      <c r="A118" s="243" t="s">
        <v>73</v>
      </c>
      <c r="B118" s="10" t="s">
        <v>268</v>
      </c>
      <c r="C118" s="113"/>
    </row>
    <row r="119" spans="1:3" ht="12" customHeight="1">
      <c r="A119" s="243" t="s">
        <v>74</v>
      </c>
      <c r="B119" s="117" t="s">
        <v>133</v>
      </c>
      <c r="C119" s="113"/>
    </row>
    <row r="120" spans="1:3" ht="12" customHeight="1">
      <c r="A120" s="243" t="s">
        <v>80</v>
      </c>
      <c r="B120" s="116" t="s">
        <v>331</v>
      </c>
      <c r="C120" s="113"/>
    </row>
    <row r="121" spans="1:3" ht="12" customHeight="1">
      <c r="A121" s="243" t="s">
        <v>82</v>
      </c>
      <c r="B121" s="220" t="s">
        <v>273</v>
      </c>
      <c r="C121" s="113"/>
    </row>
    <row r="122" spans="1:3" ht="12" customHeight="1">
      <c r="A122" s="243" t="s">
        <v>113</v>
      </c>
      <c r="B122" s="64" t="s">
        <v>256</v>
      </c>
      <c r="C122" s="113"/>
    </row>
    <row r="123" spans="1:3" ht="12" customHeight="1">
      <c r="A123" s="243" t="s">
        <v>114</v>
      </c>
      <c r="B123" s="64" t="s">
        <v>272</v>
      </c>
      <c r="C123" s="113"/>
    </row>
    <row r="124" spans="1:3" ht="12" customHeight="1">
      <c r="A124" s="243" t="s">
        <v>115</v>
      </c>
      <c r="B124" s="64" t="s">
        <v>271</v>
      </c>
      <c r="C124" s="113"/>
    </row>
    <row r="125" spans="1:3" ht="12" customHeight="1">
      <c r="A125" s="243" t="s">
        <v>264</v>
      </c>
      <c r="B125" s="64" t="s">
        <v>259</v>
      </c>
      <c r="C125" s="113"/>
    </row>
    <row r="126" spans="1:3" ht="12" customHeight="1">
      <c r="A126" s="243" t="s">
        <v>265</v>
      </c>
      <c r="B126" s="64" t="s">
        <v>270</v>
      </c>
      <c r="C126" s="113"/>
    </row>
    <row r="127" spans="1:3" ht="12" customHeight="1" thickBot="1">
      <c r="A127" s="252" t="s">
        <v>266</v>
      </c>
      <c r="B127" s="64" t="s">
        <v>269</v>
      </c>
      <c r="C127" s="114"/>
    </row>
    <row r="128" spans="1:3" ht="12" customHeight="1" thickBot="1">
      <c r="A128" s="27" t="s">
        <v>9</v>
      </c>
      <c r="B128" s="59" t="s">
        <v>351</v>
      </c>
      <c r="C128" s="120">
        <f>+C93+C114</f>
        <v>406937665</v>
      </c>
    </row>
    <row r="129" spans="1:11" ht="12" customHeight="1" thickBot="1">
      <c r="A129" s="27" t="s">
        <v>10</v>
      </c>
      <c r="B129" s="59" t="s">
        <v>352</v>
      </c>
      <c r="C129" s="120">
        <f>+C130+C131+C132</f>
        <v>20000000</v>
      </c>
    </row>
    <row r="130" spans="1:11" s="55" customFormat="1" ht="12" customHeight="1">
      <c r="A130" s="243" t="s">
        <v>168</v>
      </c>
      <c r="B130" s="7" t="s">
        <v>409</v>
      </c>
      <c r="C130" s="113"/>
    </row>
    <row r="131" spans="1:11" ht="12" customHeight="1">
      <c r="A131" s="243" t="s">
        <v>169</v>
      </c>
      <c r="B131" s="7" t="s">
        <v>360</v>
      </c>
      <c r="C131" s="113">
        <v>20000000</v>
      </c>
    </row>
    <row r="132" spans="1:11" ht="12" customHeight="1" thickBot="1">
      <c r="A132" s="252" t="s">
        <v>170</v>
      </c>
      <c r="B132" s="5" t="s">
        <v>408</v>
      </c>
      <c r="C132" s="113"/>
    </row>
    <row r="133" spans="1:11" ht="12" customHeight="1" thickBot="1">
      <c r="A133" s="27" t="s">
        <v>11</v>
      </c>
      <c r="B133" s="59" t="s">
        <v>353</v>
      </c>
      <c r="C133" s="120">
        <f>+C134+C135+C136+C137+C138+C139</f>
        <v>0</v>
      </c>
    </row>
    <row r="134" spans="1:11" ht="12" customHeight="1">
      <c r="A134" s="243" t="s">
        <v>57</v>
      </c>
      <c r="B134" s="7" t="s">
        <v>362</v>
      </c>
      <c r="C134" s="113"/>
    </row>
    <row r="135" spans="1:11" ht="12" customHeight="1">
      <c r="A135" s="243" t="s">
        <v>58</v>
      </c>
      <c r="B135" s="7" t="s">
        <v>354</v>
      </c>
      <c r="C135" s="113"/>
    </row>
    <row r="136" spans="1:11" ht="12" customHeight="1">
      <c r="A136" s="243" t="s">
        <v>59</v>
      </c>
      <c r="B136" s="7" t="s">
        <v>355</v>
      </c>
      <c r="C136" s="113"/>
    </row>
    <row r="137" spans="1:11" ht="12" customHeight="1">
      <c r="A137" s="243" t="s">
        <v>100</v>
      </c>
      <c r="B137" s="7" t="s">
        <v>407</v>
      </c>
      <c r="C137" s="113"/>
    </row>
    <row r="138" spans="1:11" ht="12" customHeight="1">
      <c r="A138" s="243" t="s">
        <v>101</v>
      </c>
      <c r="B138" s="7" t="s">
        <v>357</v>
      </c>
      <c r="C138" s="113"/>
    </row>
    <row r="139" spans="1:11" s="55" customFormat="1" ht="12" customHeight="1" thickBot="1">
      <c r="A139" s="252" t="s">
        <v>102</v>
      </c>
      <c r="B139" s="5" t="s">
        <v>358</v>
      </c>
      <c r="C139" s="113"/>
    </row>
    <row r="140" spans="1:11" ht="12" customHeight="1" thickBot="1">
      <c r="A140" s="27" t="s">
        <v>12</v>
      </c>
      <c r="B140" s="59" t="s">
        <v>424</v>
      </c>
      <c r="C140" s="126">
        <f>+C141+C142+C144+C145+C143</f>
        <v>153455904</v>
      </c>
      <c r="K140" s="112"/>
    </row>
    <row r="141" spans="1:11">
      <c r="A141" s="243" t="s">
        <v>60</v>
      </c>
      <c r="B141" s="7" t="s">
        <v>274</v>
      </c>
      <c r="C141" s="113"/>
    </row>
    <row r="142" spans="1:11" ht="12" customHeight="1">
      <c r="A142" s="243" t="s">
        <v>61</v>
      </c>
      <c r="B142" s="7" t="s">
        <v>275</v>
      </c>
      <c r="C142" s="113">
        <v>6919680</v>
      </c>
    </row>
    <row r="143" spans="1:11" ht="12" customHeight="1">
      <c r="A143" s="243" t="s">
        <v>188</v>
      </c>
      <c r="B143" s="7" t="s">
        <v>423</v>
      </c>
      <c r="C143" s="113">
        <v>146536224</v>
      </c>
    </row>
    <row r="144" spans="1:11" s="55" customFormat="1" ht="12" customHeight="1">
      <c r="A144" s="243" t="s">
        <v>189</v>
      </c>
      <c r="B144" s="7" t="s">
        <v>367</v>
      </c>
      <c r="C144" s="113"/>
    </row>
    <row r="145" spans="1:3" s="55" customFormat="1" ht="12" customHeight="1" thickBot="1">
      <c r="A145" s="252" t="s">
        <v>190</v>
      </c>
      <c r="B145" s="5" t="s">
        <v>294</v>
      </c>
      <c r="C145" s="113"/>
    </row>
    <row r="146" spans="1:3" s="55" customFormat="1" ht="12" customHeight="1" thickBot="1">
      <c r="A146" s="27" t="s">
        <v>13</v>
      </c>
      <c r="B146" s="59" t="s">
        <v>368</v>
      </c>
      <c r="C146" s="129">
        <f>+C147+C148+C149+C150+C151</f>
        <v>0</v>
      </c>
    </row>
    <row r="147" spans="1:3" s="55" customFormat="1" ht="12" customHeight="1">
      <c r="A147" s="243" t="s">
        <v>62</v>
      </c>
      <c r="B147" s="7" t="s">
        <v>363</v>
      </c>
      <c r="C147" s="113"/>
    </row>
    <row r="148" spans="1:3" s="55" customFormat="1" ht="12" customHeight="1">
      <c r="A148" s="243" t="s">
        <v>63</v>
      </c>
      <c r="B148" s="7" t="s">
        <v>370</v>
      </c>
      <c r="C148" s="113"/>
    </row>
    <row r="149" spans="1:3" s="55" customFormat="1" ht="12" customHeight="1">
      <c r="A149" s="243" t="s">
        <v>200</v>
      </c>
      <c r="B149" s="7" t="s">
        <v>365</v>
      </c>
      <c r="C149" s="113"/>
    </row>
    <row r="150" spans="1:3" s="55" customFormat="1" ht="12" customHeight="1">
      <c r="A150" s="243" t="s">
        <v>201</v>
      </c>
      <c r="B150" s="7" t="s">
        <v>410</v>
      </c>
      <c r="C150" s="113"/>
    </row>
    <row r="151" spans="1:3" ht="12.75" customHeight="1" thickBot="1">
      <c r="A151" s="252" t="s">
        <v>369</v>
      </c>
      <c r="B151" s="5" t="s">
        <v>372</v>
      </c>
      <c r="C151" s="114"/>
    </row>
    <row r="152" spans="1:3" ht="12.75" customHeight="1" thickBot="1">
      <c r="A152" s="283" t="s">
        <v>14</v>
      </c>
      <c r="B152" s="59" t="s">
        <v>373</v>
      </c>
      <c r="C152" s="129"/>
    </row>
    <row r="153" spans="1:3" ht="12.75" customHeight="1" thickBot="1">
      <c r="A153" s="283" t="s">
        <v>15</v>
      </c>
      <c r="B153" s="59" t="s">
        <v>374</v>
      </c>
      <c r="C153" s="129"/>
    </row>
    <row r="154" spans="1:3" ht="12" customHeight="1" thickBot="1">
      <c r="A154" s="27" t="s">
        <v>16</v>
      </c>
      <c r="B154" s="59" t="s">
        <v>376</v>
      </c>
      <c r="C154" s="234">
        <f>+C129+C133+C140+C146+C152+C153</f>
        <v>173455904</v>
      </c>
    </row>
    <row r="155" spans="1:3" ht="15" customHeight="1" thickBot="1">
      <c r="A155" s="254" t="s">
        <v>17</v>
      </c>
      <c r="B155" s="198" t="s">
        <v>375</v>
      </c>
      <c r="C155" s="234">
        <f>+C128+C154</f>
        <v>580393569</v>
      </c>
    </row>
    <row r="156" spans="1:3" ht="13.5" thickBot="1">
      <c r="A156" s="204"/>
      <c r="B156" s="205"/>
      <c r="C156" s="206"/>
    </row>
    <row r="157" spans="1:3" ht="15" customHeight="1" thickBot="1">
      <c r="A157" s="110" t="s">
        <v>411</v>
      </c>
      <c r="B157" s="111"/>
      <c r="C157" s="57"/>
    </row>
    <row r="158" spans="1:3" ht="14.25" customHeight="1" thickBot="1">
      <c r="A158" s="110" t="s">
        <v>126</v>
      </c>
      <c r="B158" s="111"/>
      <c r="C158" s="57"/>
    </row>
  </sheetData>
  <sheetProtection formatCells="0"/>
  <customSheetViews>
    <customSheetView guid="{D093A5FA-7046-4D11-AEFB-8494A20B21C2}" scale="130">
      <selection activeCell="E7" sqref="E7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16</vt:i4>
      </vt:variant>
    </vt:vector>
  </HeadingPairs>
  <TitlesOfParts>
    <vt:vector size="37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4.sz.mell.</vt:lpstr>
      <vt:lpstr>5.1. sz. mell</vt:lpstr>
      <vt:lpstr>5.1.1. sz. mell </vt:lpstr>
      <vt:lpstr>5.1.2. sz. mell </vt:lpstr>
      <vt:lpstr>5.1.3. sz. mell</vt:lpstr>
      <vt:lpstr>5.2. sz. mell</vt:lpstr>
      <vt:lpstr>5.2.1. sz. mell</vt:lpstr>
      <vt:lpstr>5.2.2 sz.  mell</vt:lpstr>
      <vt:lpstr>5.2.3. sz. mell</vt:lpstr>
      <vt:lpstr>5.3. sz. mell</vt:lpstr>
      <vt:lpstr>5.3.1. sz. mell</vt:lpstr>
      <vt:lpstr>5.4. sz. mell</vt:lpstr>
      <vt:lpstr>5.4.1. sz. mell</vt:lpstr>
      <vt:lpstr>Munka1</vt:lpstr>
      <vt:lpstr>'5.1. sz. mell'!Nyomtatási_cím</vt:lpstr>
      <vt:lpstr>'5.1.1. sz. mell '!Nyomtatási_cím</vt:lpstr>
      <vt:lpstr>'5.1.2. sz. mell '!Nyomtatási_cím</vt:lpstr>
      <vt:lpstr>'5.1.3. sz. mell'!Nyomtatási_cím</vt:lpstr>
      <vt:lpstr>'5.2. sz. mell'!Nyomtatási_cím</vt:lpstr>
      <vt:lpstr>'5.2.1. sz. mell'!Nyomtatási_cím</vt:lpstr>
      <vt:lpstr>'5.2.2 sz.  mell'!Nyomtatási_cím</vt:lpstr>
      <vt:lpstr>'5.2.3. sz. mell'!Nyomtatási_cím</vt:lpstr>
      <vt:lpstr>'5.3. sz. mell'!Nyomtatási_cím</vt:lpstr>
      <vt:lpstr>'5.3.1. sz. mell'!Nyomtatási_cím</vt:lpstr>
      <vt:lpstr>'5.4. sz. mell'!Nyomtatási_cím</vt:lpstr>
      <vt:lpstr>'5.4.1.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-</cp:lastModifiedBy>
  <cp:lastPrinted>2017-06-22T06:26:12Z</cp:lastPrinted>
  <dcterms:created xsi:type="dcterms:W3CDTF">1999-10-30T10:30:45Z</dcterms:created>
  <dcterms:modified xsi:type="dcterms:W3CDTF">2017-06-22T06:32:44Z</dcterms:modified>
</cp:coreProperties>
</file>