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okument\word\Anikó\A testület\képviselő testület\rendeletek\2018\"/>
    </mc:Choice>
  </mc:AlternateContent>
  <xr:revisionPtr revIDLastSave="0" documentId="10_ncr:8100000_{C46CF78B-35AF-481C-8F13-4B5547AAD18D}" xr6:coauthVersionLast="32" xr6:coauthVersionMax="32" xr10:uidLastSave="{00000000-0000-0000-0000-000000000000}"/>
  <bookViews>
    <workbookView xWindow="0" yWindow="0" windowWidth="16380" windowHeight="8190" tabRatio="989" activeTab="4" xr2:uid="{00000000-000D-0000-FFFF-FFFF00000000}"/>
  </bookViews>
  <sheets>
    <sheet name="Mérleg" sheetId="1" r:id="rId1"/>
    <sheet name="bevét" sheetId="2" r:id="rId2"/>
    <sheet name="Normatíva " sheetId="3" r:id="rId3"/>
    <sheet name="Bevételek" sheetId="4" r:id="rId4"/>
    <sheet name="Bér, dologi" sheetId="5" r:id="rId5"/>
    <sheet name="Segély" sheetId="6" r:id="rId6"/>
    <sheet name="Fejlesztés" sheetId="7" r:id="rId7"/>
    <sheet name="Támogatások" sheetId="8" r:id="rId8"/>
    <sheet name="Vagyonmérleg" sheetId="9" r:id="rId9"/>
    <sheet name="Közv.támog." sheetId="10" r:id="rId10"/>
    <sheet name="Önk. és intézmények " sheetId="11" r:id="rId11"/>
    <sheet name="Többéves kihatással járó kötel." sheetId="12" r:id="rId12"/>
  </sheets>
  <calcPr calcId="162913" iterateDelta="1E-4"/>
</workbook>
</file>

<file path=xl/calcChain.xml><?xml version="1.0" encoding="utf-8"?>
<calcChain xmlns="http://schemas.openxmlformats.org/spreadsheetml/2006/main">
  <c r="D31" i="7" l="1"/>
  <c r="F44" i="7"/>
  <c r="F45" i="7"/>
  <c r="C31" i="7"/>
  <c r="F27" i="7"/>
  <c r="F35" i="7"/>
  <c r="F36" i="7"/>
  <c r="F43" i="7"/>
  <c r="F46" i="7"/>
  <c r="F13" i="7"/>
  <c r="F14" i="7"/>
  <c r="F15" i="7"/>
  <c r="D12" i="7"/>
  <c r="E31" i="7"/>
  <c r="C18" i="7"/>
  <c r="C28" i="7" s="1"/>
  <c r="D18" i="7"/>
  <c r="E18" i="7"/>
  <c r="C16" i="7"/>
  <c r="D16" i="7"/>
  <c r="D28" i="7" s="1"/>
  <c r="E16" i="7"/>
  <c r="E12" i="7"/>
  <c r="F12" i="7" s="1"/>
  <c r="F10" i="7"/>
  <c r="F11" i="7"/>
  <c r="D8" i="6"/>
  <c r="D26" i="6" s="1"/>
  <c r="D16" i="6"/>
  <c r="D22" i="6"/>
  <c r="C8" i="6"/>
  <c r="C26" i="6" s="1"/>
  <c r="C16" i="6"/>
  <c r="C22" i="6"/>
  <c r="B8" i="6"/>
  <c r="B26" i="6" s="1"/>
  <c r="E31" i="8"/>
  <c r="C27" i="8"/>
  <c r="D27" i="8"/>
  <c r="E27" i="8" s="1"/>
  <c r="G26" i="5"/>
  <c r="G27" i="5"/>
  <c r="G28" i="5"/>
  <c r="K24" i="5"/>
  <c r="K26" i="5"/>
  <c r="K27" i="5"/>
  <c r="K28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6" i="5"/>
  <c r="O27" i="5"/>
  <c r="O28" i="5"/>
  <c r="K10" i="5"/>
  <c r="K11" i="5"/>
  <c r="K12" i="5"/>
  <c r="K14" i="5"/>
  <c r="G10" i="5"/>
  <c r="G11" i="5"/>
  <c r="G12" i="5"/>
  <c r="G14" i="5"/>
  <c r="G9" i="5"/>
  <c r="D36" i="2"/>
  <c r="E36" i="2" s="1"/>
  <c r="C36" i="2"/>
  <c r="J58" i="11"/>
  <c r="E58" i="11"/>
  <c r="I57" i="11"/>
  <c r="I59" i="11" s="1"/>
  <c r="J59" i="11" s="1"/>
  <c r="H57" i="11"/>
  <c r="H59" i="11"/>
  <c r="G57" i="11"/>
  <c r="G59" i="11" s="1"/>
  <c r="D57" i="11"/>
  <c r="D59" i="11"/>
  <c r="C57" i="11"/>
  <c r="C59" i="11" s="1"/>
  <c r="E59" i="11" s="1"/>
  <c r="B57" i="11"/>
  <c r="B59" i="11"/>
  <c r="E56" i="11"/>
  <c r="J55" i="11"/>
  <c r="E55" i="11"/>
  <c r="J54" i="11"/>
  <c r="E54" i="11"/>
  <c r="J53" i="11"/>
  <c r="E53" i="11"/>
  <c r="J44" i="11"/>
  <c r="E44" i="11"/>
  <c r="I43" i="11"/>
  <c r="I45" i="11"/>
  <c r="H43" i="11"/>
  <c r="H45" i="11" s="1"/>
  <c r="J45" i="11" s="1"/>
  <c r="G43" i="11"/>
  <c r="G45" i="11"/>
  <c r="D43" i="11"/>
  <c r="D45" i="11" s="1"/>
  <c r="E45" i="11" s="1"/>
  <c r="C43" i="11"/>
  <c r="C45" i="11"/>
  <c r="B43" i="11"/>
  <c r="B45" i="11" s="1"/>
  <c r="J42" i="11"/>
  <c r="E42" i="11"/>
  <c r="J41" i="11"/>
  <c r="E41" i="11"/>
  <c r="J40" i="11"/>
  <c r="E40" i="11"/>
  <c r="J30" i="11"/>
  <c r="E30" i="11"/>
  <c r="I28" i="11"/>
  <c r="I31" i="11"/>
  <c r="H28" i="11"/>
  <c r="H31" i="11" s="1"/>
  <c r="J31" i="11" s="1"/>
  <c r="G28" i="11"/>
  <c r="G31" i="11"/>
  <c r="D28" i="11"/>
  <c r="E28" i="11" s="1"/>
  <c r="C28" i="11"/>
  <c r="C31" i="11"/>
  <c r="E31" i="11" s="1"/>
  <c r="B28" i="11"/>
  <c r="B31" i="11" s="1"/>
  <c r="J27" i="11"/>
  <c r="E27" i="11"/>
  <c r="J26" i="11"/>
  <c r="E26" i="11"/>
  <c r="J25" i="11"/>
  <c r="E25" i="11"/>
  <c r="D13" i="11"/>
  <c r="D17" i="11" s="1"/>
  <c r="C13" i="11"/>
  <c r="C17" i="11" s="1"/>
  <c r="J15" i="11"/>
  <c r="J14" i="11"/>
  <c r="E14" i="11"/>
  <c r="I13" i="11"/>
  <c r="J13" i="11" s="1"/>
  <c r="H13" i="11"/>
  <c r="H17" i="11"/>
  <c r="J17" i="11" s="1"/>
  <c r="G13" i="11"/>
  <c r="G17" i="11" s="1"/>
  <c r="B13" i="11"/>
  <c r="B17" i="11"/>
  <c r="J12" i="11"/>
  <c r="J11" i="11"/>
  <c r="E11" i="11"/>
  <c r="J10" i="11"/>
  <c r="E10" i="11"/>
  <c r="J9" i="11"/>
  <c r="E9" i="11"/>
  <c r="J8" i="11"/>
  <c r="E8" i="11"/>
  <c r="J7" i="11"/>
  <c r="E7" i="11"/>
  <c r="C27" i="10"/>
  <c r="C11" i="10"/>
  <c r="E33" i="8"/>
  <c r="E29" i="8"/>
  <c r="E28" i="8"/>
  <c r="B27" i="8"/>
  <c r="D25" i="8"/>
  <c r="C25" i="8"/>
  <c r="E25" i="8" s="1"/>
  <c r="B25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8" i="8"/>
  <c r="E7" i="8"/>
  <c r="C47" i="7"/>
  <c r="F49" i="7"/>
  <c r="F48" i="7"/>
  <c r="E47" i="7"/>
  <c r="D47" i="7"/>
  <c r="F47" i="7" s="1"/>
  <c r="F34" i="7"/>
  <c r="F33" i="7"/>
  <c r="F32" i="7"/>
  <c r="F26" i="7"/>
  <c r="F25" i="7"/>
  <c r="F23" i="7"/>
  <c r="F22" i="7"/>
  <c r="F21" i="7"/>
  <c r="F20" i="7"/>
  <c r="F19" i="7"/>
  <c r="F17" i="7"/>
  <c r="N25" i="5"/>
  <c r="O25" i="5" s="1"/>
  <c r="N29" i="5"/>
  <c r="M25" i="5"/>
  <c r="M29" i="5" s="1"/>
  <c r="L25" i="5"/>
  <c r="L29" i="5"/>
  <c r="J25" i="5"/>
  <c r="K25" i="5" s="1"/>
  <c r="I25" i="5"/>
  <c r="I29" i="5"/>
  <c r="H25" i="5"/>
  <c r="H29" i="5" s="1"/>
  <c r="F25" i="5"/>
  <c r="G25" i="5" s="1"/>
  <c r="F29" i="5"/>
  <c r="G29" i="5" s="1"/>
  <c r="E25" i="5"/>
  <c r="E29" i="5"/>
  <c r="D25" i="5"/>
  <c r="D29" i="5" s="1"/>
  <c r="C25" i="5"/>
  <c r="C29" i="5"/>
  <c r="K23" i="5"/>
  <c r="G23" i="5"/>
  <c r="O9" i="5"/>
  <c r="K9" i="5"/>
  <c r="I19" i="4"/>
  <c r="H19" i="4"/>
  <c r="G19" i="4"/>
  <c r="F19" i="4"/>
  <c r="E19" i="4"/>
  <c r="D19" i="4"/>
  <c r="C19" i="4"/>
  <c r="B19" i="4"/>
  <c r="J18" i="4"/>
  <c r="J17" i="4"/>
  <c r="J16" i="4"/>
  <c r="J15" i="4"/>
  <c r="J14" i="4"/>
  <c r="J13" i="4"/>
  <c r="J12" i="4"/>
  <c r="J11" i="4"/>
  <c r="J10" i="4"/>
  <c r="J9" i="4"/>
  <c r="J19" i="4" s="1"/>
  <c r="D14" i="3"/>
  <c r="E14" i="3"/>
  <c r="C14" i="3"/>
  <c r="B14" i="3"/>
  <c r="E13" i="3"/>
  <c r="E12" i="3"/>
  <c r="E11" i="3"/>
  <c r="E10" i="3"/>
  <c r="E9" i="3"/>
  <c r="D42" i="2"/>
  <c r="E42" i="2" s="1"/>
  <c r="C42" i="2"/>
  <c r="B42" i="2"/>
  <c r="E41" i="2"/>
  <c r="E40" i="2"/>
  <c r="E39" i="2"/>
  <c r="E38" i="2"/>
  <c r="B36" i="2"/>
  <c r="E35" i="2"/>
  <c r="E32" i="2"/>
  <c r="E31" i="2"/>
  <c r="E28" i="2"/>
  <c r="D25" i="2"/>
  <c r="C25" i="2"/>
  <c r="E25" i="2"/>
  <c r="B25" i="2"/>
  <c r="E24" i="2"/>
  <c r="E23" i="2"/>
  <c r="E22" i="2"/>
  <c r="E21" i="2"/>
  <c r="E20" i="2"/>
  <c r="D17" i="2"/>
  <c r="C17" i="2"/>
  <c r="B17" i="2"/>
  <c r="E15" i="2"/>
  <c r="E14" i="2"/>
  <c r="E13" i="2"/>
  <c r="E12" i="2"/>
  <c r="E11" i="2"/>
  <c r="E10" i="2"/>
  <c r="E9" i="2"/>
  <c r="E7" i="2"/>
  <c r="H17" i="1"/>
  <c r="H23" i="1" s="1"/>
  <c r="H25" i="1" s="1"/>
  <c r="G17" i="1"/>
  <c r="G23" i="1" s="1"/>
  <c r="G25" i="1" s="1"/>
  <c r="F17" i="1"/>
  <c r="F23" i="1"/>
  <c r="F25" i="1" s="1"/>
  <c r="D17" i="1"/>
  <c r="D23" i="1"/>
  <c r="D25" i="1"/>
  <c r="C17" i="1"/>
  <c r="C23" i="1" s="1"/>
  <c r="C25" i="1" s="1"/>
  <c r="B17" i="1"/>
  <c r="B23" i="1" s="1"/>
  <c r="B25" i="1" s="1"/>
  <c r="E17" i="2"/>
  <c r="E57" i="11"/>
  <c r="I17" i="11"/>
  <c r="J28" i="11"/>
  <c r="F31" i="7"/>
  <c r="C50" i="7"/>
  <c r="E50" i="7"/>
  <c r="E43" i="11"/>
  <c r="D31" i="11"/>
  <c r="J29" i="5"/>
  <c r="K29" i="5" s="1"/>
  <c r="D50" i="7" l="1"/>
  <c r="F50" i="7" s="1"/>
  <c r="F16" i="7"/>
  <c r="F18" i="7"/>
  <c r="O29" i="5"/>
  <c r="E17" i="11"/>
  <c r="J57" i="11"/>
  <c r="E28" i="7"/>
  <c r="F28" i="7" s="1"/>
  <c r="E13" i="11"/>
  <c r="J43" i="11"/>
</calcChain>
</file>

<file path=xl/sharedStrings.xml><?xml version="1.0" encoding="utf-8"?>
<sst xmlns="http://schemas.openxmlformats.org/spreadsheetml/2006/main" count="603" uniqueCount="446">
  <si>
    <t>Piliscsév Község Önkormányzata</t>
  </si>
  <si>
    <t>2017. évi beszámoló</t>
  </si>
  <si>
    <t>Összevont mérleg</t>
  </si>
  <si>
    <t>eFt</t>
  </si>
  <si>
    <t>Bevételek</t>
  </si>
  <si>
    <t>Kiadások</t>
  </si>
  <si>
    <t>Eredeti</t>
  </si>
  <si>
    <t>Mód</t>
  </si>
  <si>
    <t>Telj.</t>
  </si>
  <si>
    <t>Önkormányzatok működési támogatása (B11)</t>
  </si>
  <si>
    <t>Személyi juttatások (K1)</t>
  </si>
  <si>
    <t>Egyéb műk. c. tám. bev. államh.-on belülről (B16)</t>
  </si>
  <si>
    <t>Munkaadót terh. járulékok és szoc. h. adó (K2)</t>
  </si>
  <si>
    <t>Közhatalmi bevételek (B3)</t>
  </si>
  <si>
    <t>Dologi kiadások (K3)</t>
  </si>
  <si>
    <t>Működési bevételek (B4)</t>
  </si>
  <si>
    <t>Ellátottak pénzbeli juttatásai (K4)</t>
  </si>
  <si>
    <t>Felhalmozási bevételek (B5)</t>
  </si>
  <si>
    <t>Egyéb műk. c. támog. államházt. belülre (K506)</t>
  </si>
  <si>
    <t>Műk. Célú átvett pénzeszközök (B6)</t>
  </si>
  <si>
    <t>Egyéb műk. c. támog. államházt.kívülre (K511)</t>
  </si>
  <si>
    <t>Műk.c.támogatások államh.-on belülről(B6)</t>
  </si>
  <si>
    <t>Központi, irányítószervi támogatás (B816)</t>
  </si>
  <si>
    <t>Központi, irányító szervi kiadások folyósítása (K915)</t>
  </si>
  <si>
    <t>Tárgyévi bevételek</t>
  </si>
  <si>
    <t>Tárgyévi működési kiadások</t>
  </si>
  <si>
    <t>ÁHT-n belüli megelőlegezések</t>
  </si>
  <si>
    <t>Beruházások (K6)</t>
  </si>
  <si>
    <t>Maradvány igénybevétele (B813) önkormányzat</t>
  </si>
  <si>
    <t>Felújítások (K7)</t>
  </si>
  <si>
    <t>Maradvány igénybevétele (B813) óvoda</t>
  </si>
  <si>
    <t>Műk.c.visszatérítendő támogatások</t>
  </si>
  <si>
    <t>Maradvány igénybevétele (B813) művelődési ház</t>
  </si>
  <si>
    <t>ÁHT-n belüli megelőlegezések visszafizetése</t>
  </si>
  <si>
    <t>Maradvány igénybevétele (B813) közös hivatal</t>
  </si>
  <si>
    <t>Tartalékok (K512)</t>
  </si>
  <si>
    <t>Mindösszesen</t>
  </si>
  <si>
    <t>Intézményfinanszírozás</t>
  </si>
  <si>
    <t>Halmozódásmentes főösszeg</t>
  </si>
  <si>
    <t>Bevételek, 2017.</t>
  </si>
  <si>
    <t>Ft</t>
  </si>
  <si>
    <t>Eredeti előirányzat</t>
  </si>
  <si>
    <t>Módosított előirányzat</t>
  </si>
  <si>
    <t>Teljesítés</t>
  </si>
  <si>
    <t>%</t>
  </si>
  <si>
    <t>Intézményi működési bevételek</t>
  </si>
  <si>
    <t>Szolgáltatások ellenértéke teljesítése</t>
  </si>
  <si>
    <t>Tárgyi eszközök bérbeadásából származó bevételek</t>
  </si>
  <si>
    <t>Közvetített szolgáltatások ellenértéke teljesítése</t>
  </si>
  <si>
    <t>Tulajdonosi bevételek teljesítése</t>
  </si>
  <si>
    <t>Ellátási díjak teljesítése</t>
  </si>
  <si>
    <t>Kiszámlázott általános forgalmi adó teljesítése</t>
  </si>
  <si>
    <t>Általános forgalmi adó visszatérítése előirányzata</t>
  </si>
  <si>
    <t>Egyéb kapott (járó) kamatok és kamatjellegű bevételek teljesítése</t>
  </si>
  <si>
    <t>Egyéb működési bevételek teljesítése</t>
  </si>
  <si>
    <t>Kiadások visszatérítései</t>
  </si>
  <si>
    <t>Intézményi működési bevételek össz.</t>
  </si>
  <si>
    <t>Közhatalmi bevételek</t>
  </si>
  <si>
    <t>Magánszemélyek kommunális adója bevételei</t>
  </si>
  <si>
    <t>Állandó jelleggel végzett tevékenység után fizetett iparűzési adó bevételei</t>
  </si>
  <si>
    <t>Helyi önkormányzatokat megillető belföldi gépjárműadó bevételei</t>
  </si>
  <si>
    <t>Tartózkodás után fizetett Idegenforgalmi adó bevételei</t>
  </si>
  <si>
    <t>Egyéb közhatalmi bevételek teljesítése</t>
  </si>
  <si>
    <t>Közhatalmi bevételek összesen</t>
  </si>
  <si>
    <t>Önkormányzatok működési támogatásai</t>
  </si>
  <si>
    <t>Pályázat (Vis Maior)</t>
  </si>
  <si>
    <t>Ingatlan értékesítés</t>
  </si>
  <si>
    <t>Felhalmozási bevételek</t>
  </si>
  <si>
    <t>Közfoglalkoztatásra kapott támogatás</t>
  </si>
  <si>
    <t>Műk. c. tám. bev. államházt.-on belülről (MEP)</t>
  </si>
  <si>
    <t>Egyéb műk. c. tám. bev. államházt.-on belülről</t>
  </si>
  <si>
    <t>2017.</t>
  </si>
  <si>
    <t>Állami támogatás</t>
  </si>
  <si>
    <t>Jogcím</t>
  </si>
  <si>
    <t>Helyi önkormányzatok működésének általános támogatása teljesítése</t>
  </si>
  <si>
    <t>Települési önkormányzatok egyes köznevelési feladatainak támogatása</t>
  </si>
  <si>
    <t>Települési önkormányzatok szociális és gyermekjóléti feladatainak támogatása teljesítése</t>
  </si>
  <si>
    <t>Települési önkormányzatok kulturális feladatainak támogatása teljesítése</t>
  </si>
  <si>
    <t>Működési célú költségvetési támogatások és kiegészítő támogatások teljesítése</t>
  </si>
  <si>
    <t>Intézményi működési bevételek (teljesítés adatai)</t>
  </si>
  <si>
    <t>B e v é t e l e k</t>
  </si>
  <si>
    <t>Igazgatás</t>
  </si>
  <si>
    <t>Önkormány-zati vagyon</t>
  </si>
  <si>
    <t>Óvodai étkezés</t>
  </si>
  <si>
    <t>Iskolai étkezés</t>
  </si>
  <si>
    <t>Műv.Ház</t>
  </si>
  <si>
    <t>Óvoda</t>
  </si>
  <si>
    <t>Közös Hiv.</t>
  </si>
  <si>
    <t>Önkormányzat összesen</t>
  </si>
  <si>
    <t>Intézm. műk. bevételek összesen</t>
  </si>
  <si>
    <t>Működési kiadások</t>
  </si>
  <si>
    <t>Bér, járulék és dologi kiadások kormányzati funkció (COFOG) szerinti bontásban</t>
  </si>
  <si>
    <t>Kormányzati funkció (COFOG)</t>
  </si>
  <si>
    <t>Személyi juttatások</t>
  </si>
  <si>
    <t>Munkaadót terhelő járulékok</t>
  </si>
  <si>
    <t>Dologi kiadások</t>
  </si>
  <si>
    <t>száma</t>
  </si>
  <si>
    <t>megnevezése</t>
  </si>
  <si>
    <t>lét-szám</t>
  </si>
  <si>
    <t>011130</t>
  </si>
  <si>
    <t>Önkormányzatok és önk. hivatalok jogalkotási és általános igazgatási tevékenysége</t>
  </si>
  <si>
    <t>041236</t>
  </si>
  <si>
    <t>Országos közfoglalkoztatási program</t>
  </si>
  <si>
    <t>066020</t>
  </si>
  <si>
    <t>Város-, községgazdálkodási egyéb szolgáltatások</t>
  </si>
  <si>
    <t>074031</t>
  </si>
  <si>
    <t>Család és nővédelmi eü. gondozás</t>
  </si>
  <si>
    <t>074032</t>
  </si>
  <si>
    <t>Ifjuság-eü. gondozás</t>
  </si>
  <si>
    <t>096015</t>
  </si>
  <si>
    <t>Intézményi étkeztetés</t>
  </si>
  <si>
    <t>013320</t>
  </si>
  <si>
    <t>Köztemető fenntartása</t>
  </si>
  <si>
    <t>013350</t>
  </si>
  <si>
    <t>016080</t>
  </si>
  <si>
    <t>Kiemelt állami és önkormányzati rendezvények</t>
  </si>
  <si>
    <t>045160</t>
  </si>
  <si>
    <t>Közutak, hidak, alagutak üzemeltetése, fenntartása</t>
  </si>
  <si>
    <t>104037</t>
  </si>
  <si>
    <t>Intézményen kívüli gyermekétkeztetés</t>
  </si>
  <si>
    <t>104035</t>
  </si>
  <si>
    <t>Bölcsődei étkeztetés</t>
  </si>
  <si>
    <t>107060</t>
  </si>
  <si>
    <t>Szoc. tűzifa tám.</t>
  </si>
  <si>
    <t>064010</t>
  </si>
  <si>
    <t>Közvilágítás</t>
  </si>
  <si>
    <t>013370</t>
  </si>
  <si>
    <t>Inf.fejlesztések (ASP)</t>
  </si>
  <si>
    <t>104042</t>
  </si>
  <si>
    <t>Családsegítés</t>
  </si>
  <si>
    <t>Közös Önk.Hivatal</t>
  </si>
  <si>
    <t>Műv. Ház és Könyvtár</t>
  </si>
  <si>
    <t>Óvoda és Bölcsőde</t>
  </si>
  <si>
    <t>Ellátottak juttatásai, 2017.</t>
  </si>
  <si>
    <t>Megnevezés</t>
  </si>
  <si>
    <t>Egyéb, az önkormányzat rendeletében megállapított juttatás</t>
  </si>
  <si>
    <t>Felhalmozási kiadások, 2017.</t>
  </si>
  <si>
    <t>Beruházások</t>
  </si>
  <si>
    <t>Informatikai eszközök beszerzése, létesítése</t>
  </si>
  <si>
    <t>Egyéb tárgyi eszközök beszerzése, létesítése</t>
  </si>
  <si>
    <t>Beruházási célú előzetesen felszámított általános forgalmi adó</t>
  </si>
  <si>
    <t>Beruházások mindösszesen</t>
  </si>
  <si>
    <t>Felújítások</t>
  </si>
  <si>
    <t>Ingatlanok felújítása</t>
  </si>
  <si>
    <t>ebből: Műv.Ház felújítás pályázat</t>
  </si>
  <si>
    <t>Egyéb tárgyi eszközök felújítása</t>
  </si>
  <si>
    <t>Felújítási célú előzetesen felszámított általános forgalmi adó</t>
  </si>
  <si>
    <t>Felújítások mindösszesen</t>
  </si>
  <si>
    <t>Támogatások, átadott pénzeszközök, 2017.</t>
  </si>
  <si>
    <t>Diákönkormányzat</t>
  </si>
  <si>
    <t>Cselgáncs klub</t>
  </si>
  <si>
    <t>Vöröskereszt</t>
  </si>
  <si>
    <t>Piliscsév SE</t>
  </si>
  <si>
    <t>Szlovák Baráti kör</t>
  </si>
  <si>
    <t>Asszonykórus</t>
  </si>
  <si>
    <t>Nyugdíjas klub</t>
  </si>
  <si>
    <t>Pincefalu Egyesület</t>
  </si>
  <si>
    <t>Piliscsévi Polgárőr Egylet</t>
  </si>
  <si>
    <t>Egyéb támogatások (Kolibri,Pilis Kupa, stb.)</t>
  </si>
  <si>
    <t>Pilis-Gerecse Társulás</t>
  </si>
  <si>
    <t>Istergránum</t>
  </si>
  <si>
    <t>Szlovák önkormányzat</t>
  </si>
  <si>
    <t>Lövész Sportegyesület</t>
  </si>
  <si>
    <t>Egyházi kórus</t>
  </si>
  <si>
    <t>Trnka tánccsoport</t>
  </si>
  <si>
    <t>TDM tagdíj</t>
  </si>
  <si>
    <t>Esztergomi kórház, eü. egyedi kérelmek</t>
  </si>
  <si>
    <t>Civil szervezetek támogatása</t>
  </si>
  <si>
    <t>Dorogi Többcélú Kist. Társulásnak átadott p.</t>
  </si>
  <si>
    <t>ebből: Idősek nappali ellátására</t>
  </si>
  <si>
    <t>Családsegítésre</t>
  </si>
  <si>
    <t>Intézmény finanszírozás</t>
  </si>
  <si>
    <t>Piliscsév Község Önkormányzatának vagyonmérlege</t>
  </si>
  <si>
    <t>2017. december 31.</t>
  </si>
  <si>
    <t>Az önkormányzat által nyújtott közvetett támogatások</t>
  </si>
  <si>
    <t>jogcím</t>
  </si>
  <si>
    <t>Visszanem térítendő lakás építási tám:</t>
  </si>
  <si>
    <t>Helyi adónál biztosított kedvezmények</t>
  </si>
  <si>
    <t>Bérbeadásnál nyújtott kedvezmény</t>
  </si>
  <si>
    <t>Egyéb nyújtott kedvezmény</t>
  </si>
  <si>
    <t>Összesen</t>
  </si>
  <si>
    <t>Az önkormányzat adósság állománya</t>
  </si>
  <si>
    <t>Ft-ban</t>
  </si>
  <si>
    <t>típus</t>
  </si>
  <si>
    <t>összeg</t>
  </si>
  <si>
    <t>lejárat</t>
  </si>
  <si>
    <t>belföldi szállító</t>
  </si>
  <si>
    <t>2017. évi saját beszámoló</t>
  </si>
  <si>
    <t>Eredeti ei.</t>
  </si>
  <si>
    <t>Mód.ei.</t>
  </si>
  <si>
    <t>Önkormányzatok műk.támogatásai</t>
  </si>
  <si>
    <t>Átvett pénzeszközök</t>
  </si>
  <si>
    <t>Munkaadót terh. befizetések</t>
  </si>
  <si>
    <t>Működési bevételek</t>
  </si>
  <si>
    <t>Segélyek, egyéb pénzbeli jutt.</t>
  </si>
  <si>
    <t>Támogatások, átadott pénzeszk.</t>
  </si>
  <si>
    <t>Intézmény finanszírozás</t>
  </si>
  <si>
    <t>Önkorm. pénzmaradványa</t>
  </si>
  <si>
    <t>Fejlesztések</t>
  </si>
  <si>
    <t>ÁHT-n belüli megelőlegezések v.</t>
  </si>
  <si>
    <t>Tartalékok</t>
  </si>
  <si>
    <t>Piliscsévi Közös Önkormányzati Hivatal</t>
  </si>
  <si>
    <t>Tartalék(elköt.pénzm.terh.)</t>
  </si>
  <si>
    <t>Pénzmaradvány</t>
  </si>
  <si>
    <t>Kálmánfi Béla Művelődési Ház és Könyvtár</t>
  </si>
  <si>
    <t>Műv ház pénzmaradványa</t>
  </si>
  <si>
    <t>Piliscsévi"Aranykapu" Óvoda-Bölcsőde</t>
  </si>
  <si>
    <t>Egyéb működési célú átvett pénzeszközök bevételei</t>
  </si>
  <si>
    <t>Felhalmozási bevételek összesen</t>
  </si>
  <si>
    <t>Közművelődési érdekeltségnövelő támogatás</t>
  </si>
  <si>
    <t>TOP pályázat (Szoc. Alapellátó Központ)</t>
  </si>
  <si>
    <t>Rendszeres Gyermekvédelmi Kedvezmény</t>
  </si>
  <si>
    <t>Bursa Hungarica visszaut.</t>
  </si>
  <si>
    <t>Az önkormányzati vagyonnal való gazd.kapcs.feladatok</t>
  </si>
  <si>
    <t>01</t>
  </si>
  <si>
    <t>A/I/1 Vagyoni értékű jogok</t>
  </si>
  <si>
    <t>181</t>
  </si>
  <si>
    <t>G/I  Nemzeti vagyon induláskori értéke</t>
  </si>
  <si>
    <t>02</t>
  </si>
  <si>
    <t>A/I/2 Szellemi termékek</t>
  </si>
  <si>
    <t>182</t>
  </si>
  <si>
    <t>G/II Nemzeti vagyon változásai</t>
  </si>
  <si>
    <t>04</t>
  </si>
  <si>
    <t>A/I Immateriális javak (=A/I/1+A/I/2+A/I/3)</t>
  </si>
  <si>
    <t>185</t>
  </si>
  <si>
    <t>G/III/3 Pénzeszközön kívüli egyéb eszközök induláskori értéke és változásai</t>
  </si>
  <si>
    <t>05</t>
  </si>
  <si>
    <t>A/II/1 Ingatlanok és a kapcsolódó vagyoni értékű jogok</t>
  </si>
  <si>
    <t>186</t>
  </si>
  <si>
    <t>G/III Egyéb eszközök induláskori értéke és változásai (=G/III/1+G/III/2+/G/III/3)</t>
  </si>
  <si>
    <t>06</t>
  </si>
  <si>
    <t>A/II/2 Gépek, berendezések, felszerelések, járművek</t>
  </si>
  <si>
    <t>187</t>
  </si>
  <si>
    <t>G/IV Felhalmozott eredmény</t>
  </si>
  <si>
    <t>08</t>
  </si>
  <si>
    <t>A/II/4 Beruházások, felújítások</t>
  </si>
  <si>
    <t>188</t>
  </si>
  <si>
    <t>G/V Eszközök értékhelyesbítésének forrása</t>
  </si>
  <si>
    <t>10</t>
  </si>
  <si>
    <t>A/II Tárgyi eszközök (=A/II/1+...+A/II/5)</t>
  </si>
  <si>
    <t>189</t>
  </si>
  <si>
    <t>G/VI Mérleg szerinti eredmény</t>
  </si>
  <si>
    <t>17</t>
  </si>
  <si>
    <t>A/III/2 Tartós hitelviszonyt megtestesítő értékpapírok (&gt;=A/III/2a+A/III/2/b)</t>
  </si>
  <si>
    <t>190</t>
  </si>
  <si>
    <t>G) SAJÁT TŐKE  (= G/I+…+G/VI)</t>
  </si>
  <si>
    <t>20</t>
  </si>
  <si>
    <t>A/III/3 Befektetett pénzügyi eszközök értékhelyesbítése</t>
  </si>
  <si>
    <t>191</t>
  </si>
  <si>
    <t>H/I/1 Költségvetési évben esedékes kötelezettségek személyi juttatásokra</t>
  </si>
  <si>
    <t>21</t>
  </si>
  <si>
    <t>A/III Befektetett pénzügyi eszközök (=A/III/1+A/III/2+A/III/3)</t>
  </si>
  <si>
    <t>192</t>
  </si>
  <si>
    <t>H/I/2 Költségvetési évben esedékes kötelezettségek munkaadókat terhelő járulékokra és szociális hozzájárulási adóra</t>
  </si>
  <si>
    <t>22</t>
  </si>
  <si>
    <t>A/IV/1 Koncesszióba, vagyonkezelésbe adott eszközök (=A/IV/1a+A/IV/1b+A/IV/1c)</t>
  </si>
  <si>
    <t>193</t>
  </si>
  <si>
    <t>H/I/3 Költségvetési évben esedékes kötelezettségek dologi kiadásokra</t>
  </si>
  <si>
    <t>24</t>
  </si>
  <si>
    <t>A/IV/1b - ebből: tárgyi eszközök</t>
  </si>
  <si>
    <t>194</t>
  </si>
  <si>
    <t>H/I/4 Költségvetési évben esedékes kötelezettségek ellátottak pénzbeli juttatásaira</t>
  </si>
  <si>
    <t>27</t>
  </si>
  <si>
    <t>A/IV Koncesszióba, vagyonkezelésbe adott eszközök (=A/IV/1+A/IV/2)</t>
  </si>
  <si>
    <t>195</t>
  </si>
  <si>
    <t>H/I/5 Költségvetési évben esedékes kötelezettségek egyéb működési célú kiadásokra (&gt;=H/I/5a+H/I/5b)</t>
  </si>
  <si>
    <t>28</t>
  </si>
  <si>
    <t>A) NEMZETI VAGYONBA TARTOZÓ BEFEKTETETT ESZKÖZÖK (=A/I+A/II+A/III+A/IV)</t>
  </si>
  <si>
    <t>198</t>
  </si>
  <si>
    <t>H/I/6 Költségvetési évben esedékes kötelezettségek beruházásokra</t>
  </si>
  <si>
    <t>53</t>
  </si>
  <si>
    <t>C/III/1 Kincstáron kívüli forintszámlák</t>
  </si>
  <si>
    <t>199</t>
  </si>
  <si>
    <t>H/I/7 Költségvetési évben esedékes kötelezettségek felújításokra</t>
  </si>
  <si>
    <t>54</t>
  </si>
  <si>
    <t>C/III/2 Kincstárban vezetett forintszámlák</t>
  </si>
  <si>
    <t>203</t>
  </si>
  <si>
    <t>H/I/9 Költségvetési évben esedékes kötelezettségek finanszírozási kiadásokra (&gt;=H/I/9a+…+H/I/9m)</t>
  </si>
  <si>
    <t>55</t>
  </si>
  <si>
    <t>C/III Forintszámlák (=C/III/1+C/III/2)</t>
  </si>
  <si>
    <t>210</t>
  </si>
  <si>
    <t>H/I/9g - ebből: költségvetési évben esedékes kötelezettségek államháztartáson belüli megelőlegezések visszafizetésére</t>
  </si>
  <si>
    <t>59</t>
  </si>
  <si>
    <t>C) PÉNZESZKÖZÖK (=C/I+…+C/IV)</t>
  </si>
  <si>
    <t>217</t>
  </si>
  <si>
    <t>H/I Költségvetési évben esedékes kötelezettségek (=H/I/1+…+H/I/9)</t>
  </si>
  <si>
    <t>60</t>
  </si>
  <si>
    <t>D/I/1 Költségvetési évben esedékes követelések működési célú támogatások bevételeire államháztartáson belülről (&gt;=D/I/1a)</t>
  </si>
  <si>
    <t>230</t>
  </si>
  <si>
    <t>H/II/9 Költségvetési évet követően esedékes kötelezettségek finanszírozási kiadásokra (=&gt;H/II/9a+…+H/II/9j)</t>
  </si>
  <si>
    <t>62</t>
  </si>
  <si>
    <t>D/I/2 Költségvetési évben esedékes követelések felhalmozási célú támogatások bevételeire államháztartáson belülről (&gt;=D/I/2a)</t>
  </si>
  <si>
    <t>235</t>
  </si>
  <si>
    <t>H/II/9e - ebből: költségvetési évet követően esedékes kötelezettségek államháztartáson belüli megelőlegezések visszafizetésére</t>
  </si>
  <si>
    <t>64</t>
  </si>
  <si>
    <t>D/I/3 Költségvetési évben esedékes követelések közhatalmi bevételre (=D/I/3a+…+D/I/3f)</t>
  </si>
  <si>
    <t>241</t>
  </si>
  <si>
    <t>H/II Költségvetési évet követően esedékes kötelezettségek (=H/II/1+…+H/II/9)</t>
  </si>
  <si>
    <t>68</t>
  </si>
  <si>
    <t>D/I/3d - ebből: költségvetési évben esedékes követelések vagyoni típusú adókra</t>
  </si>
  <si>
    <t>242</t>
  </si>
  <si>
    <t>H/III/1 Kapott előlegek</t>
  </si>
  <si>
    <t>69</t>
  </si>
  <si>
    <t>D/I/3e - ebből: költségvetési évben esedékes követelések termékek és szolgáltatások adóira</t>
  </si>
  <si>
    <t>244</t>
  </si>
  <si>
    <t>H/III/3 Más szervezetet megillető bevételek elszámolása</t>
  </si>
  <si>
    <t>70</t>
  </si>
  <si>
    <t>D/I/3f - ebből: költségvetési évben esedékes követelések egyéb közhatalmi bevételekre</t>
  </si>
  <si>
    <t>252</t>
  </si>
  <si>
    <t>H/III Kötelezettség jellegű sajátos elszámolások (=H/III/1+…+H/III/10)</t>
  </si>
  <si>
    <t>71</t>
  </si>
  <si>
    <t>D/I/4 Költségvetési évben esedékes követelések működési bevételre (=D/I/4a+…+D/I/4i)</t>
  </si>
  <si>
    <t>253</t>
  </si>
  <si>
    <t>H) KÖTELEZETTSÉGEK (=H/I+H/II+H/III)</t>
  </si>
  <si>
    <t>72</t>
  </si>
  <si>
    <t>D/I/4a - ebből: költségvetési évben esedékes követelések készletértékesítés ellenértékére, szolgáltatások ellenértékére, közvetített szolgáltatások ellenértékére</t>
  </si>
  <si>
    <t>259</t>
  </si>
  <si>
    <t>FORRÁSOK ÖSSZESEN (=G+H+I+J)</t>
  </si>
  <si>
    <t>73</t>
  </si>
  <si>
    <t>D/I/4b - ebből: költségvetési évben esedékes követelések tulajdonosi bevételekre</t>
  </si>
  <si>
    <t>74</t>
  </si>
  <si>
    <t>D/I/4c - ebből: költségvetési évben esedékes követelések ellátási díjakra</t>
  </si>
  <si>
    <t>75</t>
  </si>
  <si>
    <t>D/I/4d - ebből: költségvetési évben esedékes követelések kiszámlázott általános forgalmi adóra</t>
  </si>
  <si>
    <t>76</t>
  </si>
  <si>
    <t>D/I/4e - ebből: költségvetési évben esedékes követelések általános forgalmi adó visszatérítésére</t>
  </si>
  <si>
    <t>77</t>
  </si>
  <si>
    <t>D/I/4f - ebből: költségvetési évben esedékes követelések kamatbevételekre és más nyereségjellegű bevételekre</t>
  </si>
  <si>
    <t>80</t>
  </si>
  <si>
    <t>D/I/4i - ebből: költségvetési évben esedékes követelések egyéb működési bevételekre</t>
  </si>
  <si>
    <t>81</t>
  </si>
  <si>
    <t>D/I/5 Költségvetési évben esedékes követelések felhalmozási bevételre (=D/I/5a+…+D/I/5e)</t>
  </si>
  <si>
    <t>83</t>
  </si>
  <si>
    <t>D/I/5b - ebből: költségvetési évben esedékes követelések ingatlanok értékesítésére</t>
  </si>
  <si>
    <t>91</t>
  </si>
  <si>
    <t>D/I/7 Költségvetési évben esedékes követelések felhalmozási célú átvett pénzeszközre (&gt;=D/I/7a+D/I/7b+D/I/7c)</t>
  </si>
  <si>
    <t>94</t>
  </si>
  <si>
    <t>D/I/7c - ebből: költségvetési évben esedékes követelések felhalmozási célú visszatérítendő támogatások, kölcsönök visszatérülésére államháztartáson kívülről</t>
  </si>
  <si>
    <t>103</t>
  </si>
  <si>
    <t>D/I Költségvetési évben esedékes követelések (=D/I/1+…+D/I/8)</t>
  </si>
  <si>
    <t>145</t>
  </si>
  <si>
    <t>D/III/1 Adott előlegek (=D/III/1a+…+D/III/1f)</t>
  </si>
  <si>
    <t>150</t>
  </si>
  <si>
    <t>D/III/1e - ebből: foglalkoztatottaknak adott előlegek</t>
  </si>
  <si>
    <t>160</t>
  </si>
  <si>
    <t>D/III Követelés jellegű sajátos elszámolások (=D/III/1+…+D/III/9)</t>
  </si>
  <si>
    <t>161</t>
  </si>
  <si>
    <t>D) KÖVETELÉSEK  (=D/I+D/II+D/III)</t>
  </si>
  <si>
    <t>163</t>
  </si>
  <si>
    <t>E/I/2 Más előzetesen felszámított levonható általános forgalmi adó</t>
  </si>
  <si>
    <t>165</t>
  </si>
  <si>
    <t>E/I/4 Más előzetesen felszámított nem levonható általános forgalmi adó</t>
  </si>
  <si>
    <t>166</t>
  </si>
  <si>
    <t>E/I Előzetesen felszámított általános forgalmi adó elszámolása (=E/I/1+…+E/I/4)</t>
  </si>
  <si>
    <t>168</t>
  </si>
  <si>
    <t>E/II/2 Más fizetendő általános forgalmi adó</t>
  </si>
  <si>
    <t>169</t>
  </si>
  <si>
    <t>E/II Fizetendő általános forgalmi adó elszámolása (=E/II/1+E/II/2)</t>
  </si>
  <si>
    <t>170</t>
  </si>
  <si>
    <t>E/III/1 December havi illetmények, munkabérek elszámolása</t>
  </si>
  <si>
    <t>174</t>
  </si>
  <si>
    <t>E/III Egyéb sajátos eszközoldali elszámolások (=E/III/1+…+E/III/4)</t>
  </si>
  <si>
    <t>175</t>
  </si>
  <si>
    <t>E) EGYÉB SAJÁTOS ESZKÖZOLDALI  ELSZÁMOLÁSOK (=E/I+E/II+E/III)</t>
  </si>
  <si>
    <t>180</t>
  </si>
  <si>
    <t>ESZKÖZÖK ÖSSZESEN (=A+B+C+D+E+F)</t>
  </si>
  <si>
    <t>Források</t>
  </si>
  <si>
    <t>Központi költségvetési szervnek átad.(Bursa H.)</t>
  </si>
  <si>
    <t>Tisztító-mű</t>
  </si>
  <si>
    <t xml:space="preserve">         ebből:   Arany J. pályázat</t>
  </si>
  <si>
    <t xml:space="preserve">                       babautalvány</t>
  </si>
  <si>
    <t xml:space="preserve">                       ösztöndíj</t>
  </si>
  <si>
    <t xml:space="preserve">                       csévi gyermekek (beiskolázási s.)</t>
  </si>
  <si>
    <t xml:space="preserve">                       csévi gyermekek (bérlet)</t>
  </si>
  <si>
    <t xml:space="preserve">                       idősek un. karácsonyi segélye</t>
  </si>
  <si>
    <t xml:space="preserve">Köztemetés </t>
  </si>
  <si>
    <t>Települési támogatás</t>
  </si>
  <si>
    <t xml:space="preserve">         ebből:   ápolási díj</t>
  </si>
  <si>
    <t xml:space="preserve">                      átmeneti segély</t>
  </si>
  <si>
    <t xml:space="preserve">                      lakhatással kapcs.támogatás</t>
  </si>
  <si>
    <t xml:space="preserve">                      kórházi ápolás, gyógyszertám.</t>
  </si>
  <si>
    <t xml:space="preserve">                       temetési segély</t>
  </si>
  <si>
    <t xml:space="preserve">Önkormányzat által saját hatáskörben (nem szociális és gyermekvédelmi előírások alapján) adott természetbeni ellátás          </t>
  </si>
  <si>
    <t xml:space="preserve">         ebből:   étkezési térítési díj támogatás</t>
  </si>
  <si>
    <t xml:space="preserve">                     SNI fejlesztő foglalkozások</t>
  </si>
  <si>
    <t>Egyéb pénzbeli és természetbeni gyermekvédelmi ámogatások (Erzsébet utalvány)</t>
  </si>
  <si>
    <t>Szociális juttatások mindösszesen</t>
  </si>
  <si>
    <t>Eszközök</t>
  </si>
  <si>
    <t>Immateriális javak beszerzése, létesítése</t>
  </si>
  <si>
    <t>ebből: Települési Arculati Kézikönyv</t>
  </si>
  <si>
    <t>Külterületi helyi közutak fejlesztése</t>
  </si>
  <si>
    <t>döntés</t>
  </si>
  <si>
    <t>benyújtás</t>
  </si>
  <si>
    <t>önerő</t>
  </si>
  <si>
    <t>ASP pályázat (migráció)</t>
  </si>
  <si>
    <t>Sportöltöző felújítás ebr351207</t>
  </si>
  <si>
    <t>TOP (Szoc. Alapellátó Központ)</t>
  </si>
  <si>
    <t>Művelődési Ház felújítás ebr317930</t>
  </si>
  <si>
    <t>következő évekre áthúzódó összeg</t>
  </si>
  <si>
    <t>Pályázat megnevezése</t>
  </si>
  <si>
    <t>Többéves kihatással járó kötelezettségek</t>
  </si>
  <si>
    <t>Vis Maior ebr350295 (Templom előtt pince beszakadás; Ady u. partfal)</t>
  </si>
  <si>
    <t>Ingatlanok beszerzése, létesítése</t>
  </si>
  <si>
    <t>ebből: Tájház melleti ingatlan megvásárlása</t>
  </si>
  <si>
    <t xml:space="preserve">          Csabai utca burkolatépítés</t>
  </si>
  <si>
    <t xml:space="preserve">          Buszváró kialakítása</t>
  </si>
  <si>
    <t>ebből: egyéb informatikai eszközbeszerzés</t>
  </si>
  <si>
    <t>ebből: önkorm. eszközbeszerzés</t>
  </si>
  <si>
    <t xml:space="preserve">           közfoglalkoztatás keretében eszközbeszerzés</t>
  </si>
  <si>
    <t xml:space="preserve">          védőnői szolgálat eszk. beszerzés</t>
  </si>
  <si>
    <t xml:space="preserve">ebből: Tisztítómű gépeinek felújítása, csatorna </t>
  </si>
  <si>
    <t xml:space="preserve">          Gépkocsi vásárlás (Dacia Duster)</t>
  </si>
  <si>
    <t>Közös Hivatal (székek beszerzése)</t>
  </si>
  <si>
    <t>Művelődési Ház (informatikai és egyéb eszközbeszerzés)</t>
  </si>
  <si>
    <t>Óvoda (informatikai és egyéb eszközbeszerzés)</t>
  </si>
  <si>
    <t>3500000</t>
  </si>
  <si>
    <t xml:space="preserve">          Óvodai és iskolai ablakcsere</t>
  </si>
  <si>
    <t xml:space="preserve">          Vis maior önerő/Vis Maior pályázat</t>
  </si>
  <si>
    <t xml:space="preserve">          Orvosi rendelő festése, vizesblokk felújítása</t>
  </si>
  <si>
    <t xml:space="preserve">          Kiviteli terv (Hősök tere 9.)</t>
  </si>
  <si>
    <t xml:space="preserve">          Rendezési terv</t>
  </si>
  <si>
    <t xml:space="preserve">          Sportcsarnok terv</t>
  </si>
  <si>
    <t xml:space="preserve">          Képújság</t>
  </si>
  <si>
    <t xml:space="preserve">         Utak rendezése</t>
  </si>
  <si>
    <t xml:space="preserve">          Csabai utca</t>
  </si>
  <si>
    <t xml:space="preserve">         Tisztítómű felújítása</t>
  </si>
  <si>
    <t xml:space="preserve">         Ravatalozó előtti esőbeálló festése</t>
  </si>
  <si>
    <t xml:space="preserve">         Sportöltöző felújítása</t>
  </si>
  <si>
    <t xml:space="preserve">        TOP pályázat (Szoc.Alapell. Közp.)</t>
  </si>
  <si>
    <t>Pályázat (Sportöltöző felújítás)</t>
  </si>
  <si>
    <t>1. melléklet az 5/2018.(V.30.) önkormányzati rendelethez</t>
  </si>
  <si>
    <t>2. melléklet az 5/2018.(V.30.) önkormányzati rendelethez</t>
  </si>
  <si>
    <t>3. melléklet az 5/2018.(V.30.) önkormányzati rendelethez</t>
  </si>
  <si>
    <t>4. melléklet az 5/2018.(V.30.) önkormányzati rendelethez</t>
  </si>
  <si>
    <t>5. melléklet az 5/2018.(V.30.) önkormányzati rendelethez</t>
  </si>
  <si>
    <t>6. melléklet az 5/2018.(V.30.) önkormányzati rendelethez</t>
  </si>
  <si>
    <t>7. melléklet az 5/2018.(V.30.) önkormányzati rendelethez</t>
  </si>
  <si>
    <t>8. melléklet az 5/2018.(V.30.) önkormányzati rendelethez</t>
  </si>
  <si>
    <t>9. melléklet  az 5/2018.(V.30.) önkormányzati rendelethez</t>
  </si>
  <si>
    <t>10. melléklet az 5/2018.(V.30.) önkormányzati rendelethez</t>
  </si>
  <si>
    <t>11. melléklet az 5/2018.(V.30.) önkormányzati rendelethez</t>
  </si>
  <si>
    <t>12. melléklet az 5/2018.(V.30.) önkormányzati rendelethez</t>
  </si>
  <si>
    <t>13. melléklet az 5/2018.(V.30.) önkormányzati rendelethez</t>
  </si>
  <si>
    <t>14. melléklet az 5/2018.(V.30.) önkormányzati rendelethez</t>
  </si>
  <si>
    <t>15. melléklet az 5/2018.(V.30.) önkormányzati rendelethez</t>
  </si>
  <si>
    <t>16. melléklet az 5/2018.(V.30.)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</si>
</sst>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,_F_t_-;\-* #,##0.00,_F_t_-;_-* \-??\ _F_t_-;_-@_-"/>
    <numFmt numFmtId="165" formatCode="_-* #,##0,_F_t_-;\-* #,##0,_F_t_-;_-* \-??\ _F_t_-;_-@_-"/>
    <numFmt numFmtId="166" formatCode="_(* #,##0_);_(* \(#,##0\);_(* \-??_);_(@_)"/>
    <numFmt numFmtId="167" formatCode="#,##0_ ;\-#,##0\ "/>
    <numFmt numFmtId="168" formatCode="_-* #,##0\ _F_t_-;\-* #,##0\ _F_t_-;_-* &quot;-&quot;??\ _F_t_-;_-@_-"/>
  </numFmts>
  <fonts count="58" x14ac:knownFonts="1"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1"/>
      <name val="Bookman Old Style"/>
      <family val="1"/>
      <charset val="238"/>
    </font>
    <font>
      <sz val="12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4"/>
      <name val="Bookman Old Style"/>
      <family val="1"/>
      <charset val="1"/>
    </font>
    <font>
      <sz val="12"/>
      <name val="Bookman Old Style"/>
      <family val="1"/>
      <charset val="1"/>
    </font>
    <font>
      <b/>
      <sz val="11"/>
      <name val="Bookman Old Style"/>
      <family val="1"/>
      <charset val="1"/>
    </font>
    <font>
      <sz val="10"/>
      <name val="Bookman Old Style"/>
      <family val="1"/>
      <charset val="1"/>
    </font>
    <font>
      <b/>
      <sz val="10"/>
      <name val="Bookman Old Style"/>
      <family val="1"/>
      <charset val="1"/>
    </font>
    <font>
      <sz val="9"/>
      <name val="Bookman Old Style"/>
      <family val="1"/>
      <charset val="1"/>
    </font>
    <font>
      <sz val="9"/>
      <name val="Times New Roman"/>
      <family val="1"/>
      <charset val="238"/>
    </font>
    <font>
      <b/>
      <sz val="9"/>
      <name val="Bookman Old Style"/>
      <family val="1"/>
      <charset val="1"/>
    </font>
    <font>
      <b/>
      <sz val="10"/>
      <name val="Arial CE"/>
      <family val="2"/>
      <charset val="238"/>
    </font>
    <font>
      <b/>
      <sz val="9"/>
      <name val="Times New Roman"/>
      <family val="1"/>
      <charset val="238"/>
    </font>
    <font>
      <sz val="9.75"/>
      <color indexed="63"/>
      <name val="Times New Roman"/>
      <family val="2"/>
      <charset val="1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i/>
      <sz val="9"/>
      <name val="Times New Roman"/>
      <family val="1"/>
      <charset val="238"/>
    </font>
    <font>
      <sz val="12"/>
      <name val="Bookman Old Style"/>
      <family val="1"/>
      <charset val="238"/>
    </font>
    <font>
      <sz val="9"/>
      <name val="Bookman Old Style"/>
      <family val="1"/>
      <charset val="238"/>
    </font>
    <font>
      <b/>
      <sz val="12"/>
      <name val="Times New Roman"/>
      <family val="1"/>
      <charset val="238"/>
    </font>
    <font>
      <sz val="10"/>
      <color indexed="10"/>
      <name val="Arial CE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1"/>
    </font>
    <font>
      <sz val="10"/>
      <name val="Arial"/>
      <family val="2"/>
      <charset val="1"/>
    </font>
    <font>
      <sz val="9"/>
      <name val="Times New Roman"/>
      <family val="1"/>
      <charset val="1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Times New Roman"/>
      <family val="1"/>
      <charset val="238"/>
    </font>
    <font>
      <b/>
      <sz val="9.75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sz val="9.75"/>
      <color indexed="8"/>
      <name val="Times New Roman"/>
      <family val="2"/>
      <charset val="1"/>
    </font>
    <font>
      <i/>
      <sz val="9.75"/>
      <color indexed="63"/>
      <name val="Times New Roman"/>
      <family val="1"/>
      <charset val="238"/>
    </font>
    <font>
      <b/>
      <sz val="9.75"/>
      <color indexed="63"/>
      <name val="Times New Roman"/>
      <family val="1"/>
      <charset val="238"/>
    </font>
    <font>
      <i/>
      <sz val="9.75"/>
      <color indexed="8"/>
      <name val="Times New Roman"/>
      <family val="1"/>
      <charset val="238"/>
    </font>
    <font>
      <b/>
      <i/>
      <sz val="9.75"/>
      <color indexed="8"/>
      <name val="Times New Roman"/>
      <family val="1"/>
      <charset val="238"/>
    </font>
    <font>
      <sz val="14"/>
      <name val="Bookman Old Style"/>
      <family val="1"/>
      <charset val="1"/>
    </font>
    <font>
      <sz val="9.75"/>
      <color indexed="63"/>
      <name val="Times New Roman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Times New Roman"/>
      <family val="1"/>
      <charset val="238"/>
    </font>
    <font>
      <i/>
      <sz val="9"/>
      <name val="Arial"/>
      <family val="2"/>
      <charset val="238"/>
    </font>
    <font>
      <b/>
      <sz val="10"/>
      <name val="Arial"/>
      <charset val="238"/>
    </font>
    <font>
      <sz val="9.75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000000"/>
      <name val="MS Sans Serif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0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6" fillId="0" borderId="0" applyBorder="0" applyProtection="0"/>
    <xf numFmtId="0" fontId="57" fillId="0" borderId="0"/>
    <xf numFmtId="9" fontId="46" fillId="0" borderId="0" applyBorder="0" applyProtection="0"/>
  </cellStyleXfs>
  <cellXfs count="48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right"/>
    </xf>
    <xf numFmtId="0" fontId="4" fillId="0" borderId="0" xfId="0" applyFont="1"/>
    <xf numFmtId="0" fontId="0" fillId="0" borderId="0" xfId="0" applyBorder="1" applyAlignment="1"/>
    <xf numFmtId="3" fontId="5" fillId="0" borderId="0" xfId="0" applyNumberFormat="1" applyFont="1" applyBorder="1" applyAlignment="1">
      <alignment horizontal="center"/>
    </xf>
    <xf numFmtId="0" fontId="0" fillId="0" borderId="0" xfId="0" applyBorder="1"/>
    <xf numFmtId="3" fontId="7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/>
    </xf>
    <xf numFmtId="0" fontId="10" fillId="0" borderId="1" xfId="0" applyFont="1" applyBorder="1"/>
    <xf numFmtId="1" fontId="11" fillId="0" borderId="2" xfId="3" applyNumberFormat="1" applyFont="1" applyBorder="1" applyAlignment="1" applyProtection="1">
      <alignment horizontal="center"/>
    </xf>
    <xf numFmtId="1" fontId="11" fillId="0" borderId="3" xfId="3" applyNumberFormat="1" applyFont="1" applyBorder="1" applyAlignment="1" applyProtection="1">
      <alignment horizontal="center"/>
    </xf>
    <xf numFmtId="0" fontId="11" fillId="0" borderId="4" xfId="0" applyFont="1" applyBorder="1" applyAlignment="1">
      <alignment horizontal="center"/>
    </xf>
    <xf numFmtId="1" fontId="11" fillId="0" borderId="5" xfId="3" applyNumberFormat="1" applyFont="1" applyBorder="1" applyAlignment="1" applyProtection="1">
      <alignment horizontal="center"/>
    </xf>
    <xf numFmtId="1" fontId="11" fillId="0" borderId="6" xfId="3" applyNumberFormat="1" applyFont="1" applyBorder="1" applyAlignment="1" applyProtection="1">
      <alignment horizontal="center"/>
    </xf>
    <xf numFmtId="0" fontId="12" fillId="0" borderId="7" xfId="0" applyFont="1" applyBorder="1"/>
    <xf numFmtId="3" fontId="13" fillId="0" borderId="8" xfId="0" applyNumberFormat="1" applyFont="1" applyBorder="1"/>
    <xf numFmtId="3" fontId="13" fillId="0" borderId="9" xfId="0" applyNumberFormat="1" applyFont="1" applyBorder="1"/>
    <xf numFmtId="3" fontId="12" fillId="0" borderId="10" xfId="0" applyNumberFormat="1" applyFont="1" applyBorder="1"/>
    <xf numFmtId="3" fontId="12" fillId="0" borderId="11" xfId="0" applyNumberFormat="1" applyFont="1" applyBorder="1"/>
    <xf numFmtId="3" fontId="12" fillId="0" borderId="12" xfId="0" applyNumberFormat="1" applyFont="1" applyBorder="1" applyAlignment="1"/>
    <xf numFmtId="0" fontId="12" fillId="0" borderId="13" xfId="0" applyFont="1" applyBorder="1"/>
    <xf numFmtId="3" fontId="12" fillId="0" borderId="14" xfId="3" applyNumberFormat="1" applyFont="1" applyBorder="1" applyAlignment="1" applyProtection="1"/>
    <xf numFmtId="3" fontId="12" fillId="0" borderId="15" xfId="3" applyNumberFormat="1" applyFont="1" applyBorder="1" applyAlignment="1" applyProtection="1"/>
    <xf numFmtId="3" fontId="12" fillId="0" borderId="16" xfId="0" applyNumberFormat="1" applyFont="1" applyBorder="1"/>
    <xf numFmtId="3" fontId="12" fillId="0" borderId="14" xfId="0" applyNumberFormat="1" applyFont="1" applyBorder="1"/>
    <xf numFmtId="3" fontId="12" fillId="0" borderId="15" xfId="0" applyNumberFormat="1" applyFont="1" applyBorder="1" applyAlignment="1"/>
    <xf numFmtId="3" fontId="12" fillId="2" borderId="15" xfId="3" applyNumberFormat="1" applyFont="1" applyFill="1" applyBorder="1" applyAlignment="1" applyProtection="1"/>
    <xf numFmtId="0" fontId="12" fillId="0" borderId="17" xfId="0" applyFont="1" applyBorder="1"/>
    <xf numFmtId="0" fontId="12" fillId="0" borderId="18" xfId="0" applyFont="1" applyBorder="1"/>
    <xf numFmtId="3" fontId="12" fillId="0" borderId="2" xfId="3" applyNumberFormat="1" applyFont="1" applyBorder="1" applyAlignment="1" applyProtection="1"/>
    <xf numFmtId="3" fontId="12" fillId="0" borderId="3" xfId="3" applyNumberFormat="1" applyFont="1" applyBorder="1" applyAlignment="1" applyProtection="1"/>
    <xf numFmtId="3" fontId="12" fillId="0" borderId="4" xfId="0" applyNumberFormat="1" applyFont="1" applyBorder="1"/>
    <xf numFmtId="3" fontId="12" fillId="0" borderId="1" xfId="3" applyNumberFormat="1" applyFont="1" applyBorder="1" applyAlignment="1" applyProtection="1"/>
    <xf numFmtId="0" fontId="14" fillId="0" borderId="19" xfId="0" applyFont="1" applyBorder="1"/>
    <xf numFmtId="3" fontId="12" fillId="0" borderId="20" xfId="3" applyNumberFormat="1" applyFont="1" applyBorder="1" applyAlignment="1" applyProtection="1"/>
    <xf numFmtId="3" fontId="12" fillId="0" borderId="21" xfId="3" applyNumberFormat="1" applyFont="1" applyBorder="1" applyAlignment="1" applyProtection="1"/>
    <xf numFmtId="3" fontId="12" fillId="0" borderId="22" xfId="3" applyNumberFormat="1" applyFont="1" applyBorder="1" applyAlignment="1" applyProtection="1"/>
    <xf numFmtId="3" fontId="14" fillId="0" borderId="23" xfId="0" applyNumberFormat="1" applyFont="1" applyBorder="1"/>
    <xf numFmtId="3" fontId="12" fillId="0" borderId="24" xfId="0" applyNumberFormat="1" applyFont="1" applyBorder="1"/>
    <xf numFmtId="3" fontId="12" fillId="0" borderId="24" xfId="0" applyNumberFormat="1" applyFont="1" applyBorder="1" applyAlignment="1"/>
    <xf numFmtId="3" fontId="12" fillId="0" borderId="25" xfId="0" applyNumberFormat="1" applyFont="1" applyBorder="1" applyAlignment="1"/>
    <xf numFmtId="0" fontId="12" fillId="0" borderId="26" xfId="0" applyFont="1" applyBorder="1"/>
    <xf numFmtId="3" fontId="12" fillId="0" borderId="11" xfId="3" applyNumberFormat="1" applyFont="1" applyBorder="1" applyAlignment="1" applyProtection="1"/>
    <xf numFmtId="3" fontId="12" fillId="0" borderId="27" xfId="3" applyNumberFormat="1" applyFont="1" applyBorder="1" applyAlignment="1" applyProtection="1"/>
    <xf numFmtId="3" fontId="12" fillId="2" borderId="28" xfId="0" applyNumberFormat="1" applyFont="1" applyFill="1" applyBorder="1"/>
    <xf numFmtId="3" fontId="12" fillId="0" borderId="8" xfId="0" applyNumberFormat="1" applyFont="1" applyBorder="1"/>
    <xf numFmtId="3" fontId="12" fillId="0" borderId="8" xfId="0" applyNumberFormat="1" applyFont="1" applyBorder="1" applyAlignment="1"/>
    <xf numFmtId="3" fontId="12" fillId="0" borderId="9" xfId="0" applyNumberFormat="1" applyFont="1" applyBorder="1" applyAlignment="1"/>
    <xf numFmtId="0" fontId="12" fillId="0" borderId="29" xfId="0" applyFont="1" applyBorder="1"/>
    <xf numFmtId="3" fontId="12" fillId="0" borderId="30" xfId="3" applyNumberFormat="1" applyFont="1" applyBorder="1" applyAlignment="1" applyProtection="1"/>
    <xf numFmtId="3" fontId="12" fillId="0" borderId="29" xfId="0" applyNumberFormat="1" applyFont="1" applyBorder="1"/>
    <xf numFmtId="3" fontId="12" fillId="2" borderId="15" xfId="0" applyNumberFormat="1" applyFont="1" applyFill="1" applyBorder="1" applyAlignment="1"/>
    <xf numFmtId="0" fontId="12" fillId="0" borderId="1" xfId="0" applyFont="1" applyBorder="1"/>
    <xf numFmtId="3" fontId="12" fillId="0" borderId="31" xfId="3" applyNumberFormat="1" applyFont="1" applyBorder="1" applyAlignment="1" applyProtection="1"/>
    <xf numFmtId="3" fontId="12" fillId="0" borderId="1" xfId="0" applyNumberFormat="1" applyFont="1" applyBorder="1"/>
    <xf numFmtId="3" fontId="12" fillId="0" borderId="2" xfId="0" applyNumberFormat="1" applyFont="1" applyBorder="1"/>
    <xf numFmtId="3" fontId="12" fillId="0" borderId="3" xfId="0" applyNumberFormat="1" applyFont="1" applyBorder="1" applyAlignment="1"/>
    <xf numFmtId="0" fontId="14" fillId="0" borderId="28" xfId="0" applyFont="1" applyBorder="1"/>
    <xf numFmtId="3" fontId="14" fillId="0" borderId="8" xfId="0" applyNumberFormat="1" applyFont="1" applyBorder="1"/>
    <xf numFmtId="3" fontId="14" fillId="0" borderId="28" xfId="0" applyNumberFormat="1" applyFont="1" applyBorder="1"/>
    <xf numFmtId="3" fontId="14" fillId="0" borderId="8" xfId="0" applyNumberFormat="1" applyFont="1" applyBorder="1" applyAlignment="1"/>
    <xf numFmtId="3" fontId="14" fillId="0" borderId="9" xfId="0" applyNumberFormat="1" applyFont="1" applyBorder="1" applyAlignment="1"/>
    <xf numFmtId="0" fontId="14" fillId="0" borderId="32" xfId="0" applyFont="1" applyBorder="1"/>
    <xf numFmtId="3" fontId="14" fillId="0" borderId="5" xfId="3" applyNumberFormat="1" applyFont="1" applyBorder="1" applyAlignment="1" applyProtection="1"/>
    <xf numFmtId="0" fontId="14" fillId="0" borderId="23" xfId="0" applyFont="1" applyBorder="1"/>
    <xf numFmtId="3" fontId="14" fillId="0" borderId="24" xfId="3" applyNumberFormat="1" applyFont="1" applyBorder="1" applyAlignment="1" applyProtection="1"/>
    <xf numFmtId="3" fontId="14" fillId="0" borderId="24" xfId="0" applyNumberFormat="1" applyFont="1" applyBorder="1"/>
    <xf numFmtId="3" fontId="14" fillId="0" borderId="25" xfId="0" applyNumberFormat="1" applyFont="1" applyBorder="1"/>
    <xf numFmtId="3" fontId="14" fillId="0" borderId="24" xfId="0" applyNumberFormat="1" applyFont="1" applyBorder="1" applyAlignment="1"/>
    <xf numFmtId="3" fontId="14" fillId="0" borderId="25" xfId="0" applyNumberFormat="1" applyFont="1" applyBorder="1" applyAlignment="1"/>
    <xf numFmtId="0" fontId="0" fillId="0" borderId="0" xfId="0" applyBorder="1" applyAlignment="1">
      <alignment horizontal="center"/>
    </xf>
    <xf numFmtId="0" fontId="0" fillId="2" borderId="0" xfId="0" applyFont="1" applyFill="1" applyBorder="1"/>
    <xf numFmtId="0" fontId="0" fillId="0" borderId="0" xfId="0" applyFont="1" applyBorder="1" applyAlignment="1">
      <alignment horizontal="center"/>
    </xf>
    <xf numFmtId="0" fontId="6" fillId="0" borderId="0" xfId="0" applyFont="1" applyAlignment="1"/>
    <xf numFmtId="3" fontId="5" fillId="0" borderId="0" xfId="0" applyNumberFormat="1" applyFont="1" applyBorder="1" applyAlignment="1"/>
    <xf numFmtId="0" fontId="6" fillId="0" borderId="0" xfId="0" applyFont="1" applyAlignment="1">
      <alignment horizontal="center"/>
    </xf>
    <xf numFmtId="49" fontId="13" fillId="2" borderId="0" xfId="0" applyNumberFormat="1" applyFont="1" applyFill="1" applyBorder="1" applyAlignment="1" applyProtection="1">
      <alignment horizontal="right" vertical="center" wrapText="1" shrinkToFit="1"/>
    </xf>
    <xf numFmtId="0" fontId="8" fillId="0" borderId="23" xfId="0" applyFont="1" applyBorder="1"/>
    <xf numFmtId="0" fontId="16" fillId="2" borderId="24" xfId="0" applyFont="1" applyFill="1" applyBorder="1" applyAlignment="1" applyProtection="1">
      <alignment horizontal="center" vertical="center" wrapText="1" shrinkToFit="1"/>
    </xf>
    <xf numFmtId="0" fontId="16" fillId="2" borderId="25" xfId="0" applyFont="1" applyFill="1" applyBorder="1" applyAlignment="1" applyProtection="1">
      <alignment horizontal="center" vertical="center" wrapText="1" shrinkToFit="1"/>
    </xf>
    <xf numFmtId="49" fontId="16" fillId="2" borderId="28" xfId="0" applyNumberFormat="1" applyFont="1" applyFill="1" applyBorder="1" applyAlignment="1" applyProtection="1">
      <alignment vertical="center" wrapText="1" shrinkToFit="1"/>
    </xf>
    <xf numFmtId="0" fontId="3" fillId="0" borderId="8" xfId="0" applyFont="1" applyBorder="1"/>
    <xf numFmtId="0" fontId="3" fillId="0" borderId="9" xfId="0" applyFont="1" applyBorder="1"/>
    <xf numFmtId="49" fontId="17" fillId="0" borderId="14" xfId="0" applyNumberFormat="1" applyFont="1" applyBorder="1" applyAlignment="1" applyProtection="1">
      <alignment vertical="center" wrapText="1"/>
    </xf>
    <xf numFmtId="3" fontId="17" fillId="0" borderId="14" xfId="0" applyNumberFormat="1" applyFont="1" applyBorder="1" applyAlignment="1" applyProtection="1">
      <alignment vertical="center" wrapText="1"/>
    </xf>
    <xf numFmtId="49" fontId="16" fillId="2" borderId="29" xfId="0" applyNumberFormat="1" applyFont="1" applyFill="1" applyBorder="1" applyAlignment="1" applyProtection="1">
      <alignment vertical="center" wrapText="1" shrinkToFit="1"/>
    </xf>
    <xf numFmtId="3" fontId="16" fillId="2" borderId="14" xfId="0" applyNumberFormat="1" applyFont="1" applyFill="1" applyBorder="1" applyAlignment="1" applyProtection="1">
      <alignment vertical="center" wrapText="1" shrinkToFit="1"/>
    </xf>
    <xf numFmtId="0" fontId="8" fillId="0" borderId="29" xfId="0" applyFont="1" applyBorder="1"/>
    <xf numFmtId="0" fontId="3" fillId="0" borderId="14" xfId="0" applyFont="1" applyBorder="1"/>
    <xf numFmtId="0" fontId="18" fillId="0" borderId="14" xfId="0" applyFont="1" applyBorder="1"/>
    <xf numFmtId="0" fontId="19" fillId="0" borderId="14" xfId="0" applyFont="1" applyBorder="1"/>
    <xf numFmtId="0" fontId="9" fillId="0" borderId="29" xfId="0" applyFont="1" applyBorder="1"/>
    <xf numFmtId="3" fontId="9" fillId="0" borderId="14" xfId="0" applyNumberFormat="1" applyFont="1" applyBorder="1"/>
    <xf numFmtId="3" fontId="0" fillId="0" borderId="0" xfId="0" applyNumberFormat="1"/>
    <xf numFmtId="49" fontId="13" fillId="2" borderId="29" xfId="0" applyNumberFormat="1" applyFont="1" applyFill="1" applyBorder="1" applyAlignment="1" applyProtection="1">
      <alignment vertical="center" wrapText="1" shrinkToFit="1"/>
    </xf>
    <xf numFmtId="3" fontId="13" fillId="2" borderId="14" xfId="0" applyNumberFormat="1" applyFont="1" applyFill="1" applyBorder="1" applyAlignment="1" applyProtection="1">
      <alignment vertical="center" wrapText="1" shrinkToFit="1"/>
    </xf>
    <xf numFmtId="49" fontId="16" fillId="2" borderId="1" xfId="0" applyNumberFormat="1" applyFont="1" applyFill="1" applyBorder="1" applyAlignment="1" applyProtection="1">
      <alignment vertical="center" wrapText="1" shrinkToFit="1"/>
    </xf>
    <xf numFmtId="3" fontId="16" fillId="2" borderId="2" xfId="0" applyNumberFormat="1" applyFont="1" applyFill="1" applyBorder="1" applyAlignment="1" applyProtection="1">
      <alignment vertical="center" wrapText="1" shrinkToFit="1"/>
    </xf>
    <xf numFmtId="0" fontId="0" fillId="2" borderId="0" xfId="0" applyFill="1"/>
    <xf numFmtId="0" fontId="0" fillId="0" borderId="0" xfId="0" applyAlignment="1">
      <alignment horizontal="right"/>
    </xf>
    <xf numFmtId="0" fontId="16" fillId="2" borderId="23" xfId="0" applyFont="1" applyFill="1" applyBorder="1" applyAlignment="1" applyProtection="1">
      <alignment horizontal="center" vertical="center" wrapText="1" shrinkToFit="1"/>
    </xf>
    <xf numFmtId="49" fontId="17" fillId="0" borderId="29" xfId="0" applyNumberFormat="1" applyFont="1" applyBorder="1" applyAlignment="1" applyProtection="1">
      <alignment vertical="center" wrapText="1"/>
    </xf>
    <xf numFmtId="3" fontId="13" fillId="2" borderId="9" xfId="0" applyNumberFormat="1" applyFont="1" applyFill="1" applyBorder="1" applyAlignment="1" applyProtection="1">
      <alignment horizontal="center" vertical="center" wrapText="1" shrinkToFit="1"/>
    </xf>
    <xf numFmtId="3" fontId="13" fillId="2" borderId="15" xfId="0" applyNumberFormat="1" applyFont="1" applyFill="1" applyBorder="1" applyAlignment="1" applyProtection="1">
      <alignment horizontal="center" vertical="center" wrapText="1" shrinkToFit="1"/>
    </xf>
    <xf numFmtId="49" fontId="20" fillId="2" borderId="33" xfId="0" applyNumberFormat="1" applyFont="1" applyFill="1" applyBorder="1" applyAlignment="1" applyProtection="1">
      <alignment vertical="center" wrapText="1" shrinkToFit="1"/>
    </xf>
    <xf numFmtId="3" fontId="20" fillId="2" borderId="2" xfId="0" applyNumberFormat="1" applyFont="1" applyFill="1" applyBorder="1" applyAlignment="1" applyProtection="1">
      <alignment vertical="center" wrapText="1" shrinkToFit="1"/>
    </xf>
    <xf numFmtId="3" fontId="20" fillId="2" borderId="3" xfId="0" applyNumberFormat="1" applyFont="1" applyFill="1" applyBorder="1" applyAlignment="1" applyProtection="1">
      <alignment horizontal="center" vertical="center" wrapText="1" shrinkToFit="1"/>
    </xf>
    <xf numFmtId="0" fontId="21" fillId="0" borderId="0" xfId="0" applyFont="1"/>
    <xf numFmtId="0" fontId="22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49" fontId="13" fillId="2" borderId="24" xfId="0" applyNumberFormat="1" applyFont="1" applyFill="1" applyBorder="1" applyAlignment="1" applyProtection="1">
      <alignment horizontal="center" vertical="center" wrapText="1" shrinkToFit="1"/>
    </xf>
    <xf numFmtId="49" fontId="13" fillId="0" borderId="24" xfId="0" applyNumberFormat="1" applyFont="1" applyBorder="1" applyAlignment="1" applyProtection="1">
      <alignment horizontal="center" vertical="center" wrapText="1" shrinkToFit="1"/>
    </xf>
    <xf numFmtId="49" fontId="13" fillId="0" borderId="19" xfId="0" applyNumberFormat="1" applyFont="1" applyBorder="1" applyAlignment="1" applyProtection="1">
      <alignment horizontal="center" vertical="center" wrapText="1" shrinkToFit="1"/>
    </xf>
    <xf numFmtId="3" fontId="13" fillId="2" borderId="14" xfId="0" applyNumberFormat="1" applyFont="1" applyFill="1" applyBorder="1" applyAlignment="1" applyProtection="1">
      <alignment horizontal="right" vertical="center" wrapText="1" shrinkToFit="1"/>
    </xf>
    <xf numFmtId="0" fontId="13" fillId="2" borderId="14" xfId="0" applyFont="1" applyFill="1" applyBorder="1" applyAlignment="1" applyProtection="1">
      <alignment horizontal="right" vertical="center" wrapText="1" shrinkToFit="1"/>
    </xf>
    <xf numFmtId="49" fontId="16" fillId="2" borderId="24" xfId="0" applyNumberFormat="1" applyFont="1" applyFill="1" applyBorder="1" applyAlignment="1" applyProtection="1">
      <alignment horizontal="right" vertical="center" wrapText="1" shrinkToFit="1"/>
    </xf>
    <xf numFmtId="49" fontId="0" fillId="0" borderId="0" xfId="0" applyNumberFormat="1" applyAlignment="1">
      <alignment horizontal="center"/>
    </xf>
    <xf numFmtId="0" fontId="15" fillId="0" borderId="0" xfId="0" applyFont="1"/>
    <xf numFmtId="0" fontId="24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25" fillId="0" borderId="0" xfId="0" applyFont="1" applyBorder="1" applyAlignment="1"/>
    <xf numFmtId="0" fontId="26" fillId="0" borderId="0" xfId="0" applyFont="1" applyBorder="1" applyAlignment="1"/>
    <xf numFmtId="0" fontId="23" fillId="0" borderId="0" xfId="0" applyFont="1" applyBorder="1" applyAlignment="1">
      <alignment horizontal="center"/>
    </xf>
    <xf numFmtId="0" fontId="27" fillId="0" borderId="0" xfId="0" applyFont="1" applyBorder="1" applyAlignment="1">
      <alignment horizontal="right"/>
    </xf>
    <xf numFmtId="49" fontId="0" fillId="0" borderId="28" xfId="0" applyNumberFormat="1" applyFont="1" applyBorder="1" applyAlignment="1">
      <alignment horizontal="center" vertical="center"/>
    </xf>
    <xf numFmtId="0" fontId="31" fillId="0" borderId="34" xfId="0" applyFont="1" applyBorder="1" applyAlignment="1">
      <alignment wrapText="1"/>
    </xf>
    <xf numFmtId="0" fontId="31" fillId="0" borderId="35" xfId="0" applyFont="1" applyBorder="1" applyAlignment="1">
      <alignment horizontal="center" vertical="center" wrapText="1"/>
    </xf>
    <xf numFmtId="49" fontId="0" fillId="0" borderId="29" xfId="0" applyNumberFormat="1" applyFont="1" applyBorder="1" applyAlignment="1">
      <alignment horizontal="center" vertical="center"/>
    </xf>
    <xf numFmtId="0" fontId="31" fillId="0" borderId="30" xfId="0" applyFont="1" applyBorder="1" applyAlignment="1">
      <alignment wrapText="1"/>
    </xf>
    <xf numFmtId="0" fontId="31" fillId="0" borderId="36" xfId="0" applyFont="1" applyBorder="1" applyAlignment="1">
      <alignment horizontal="center" vertical="center" wrapText="1"/>
    </xf>
    <xf numFmtId="165" fontId="32" fillId="0" borderId="16" xfId="1" applyNumberFormat="1" applyFont="1" applyBorder="1" applyAlignment="1" applyProtection="1">
      <alignment vertical="center"/>
    </xf>
    <xf numFmtId="165" fontId="32" fillId="0" borderId="14" xfId="1" applyNumberFormat="1" applyFont="1" applyBorder="1" applyAlignment="1" applyProtection="1">
      <alignment vertical="center"/>
    </xf>
    <xf numFmtId="165" fontId="32" fillId="0" borderId="29" xfId="1" applyNumberFormat="1" applyFont="1" applyBorder="1" applyAlignment="1" applyProtection="1">
      <alignment vertical="center"/>
    </xf>
    <xf numFmtId="3" fontId="0" fillId="0" borderId="14" xfId="0" applyNumberFormat="1" applyFont="1" applyBorder="1"/>
    <xf numFmtId="3" fontId="0" fillId="0" borderId="5" xfId="0" applyNumberFormat="1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49" fontId="33" fillId="2" borderId="23" xfId="0" applyNumberFormat="1" applyFont="1" applyFill="1" applyBorder="1" applyAlignment="1" applyProtection="1">
      <alignment horizontal="center" vertical="center" wrapText="1" shrinkToFit="1"/>
    </xf>
    <xf numFmtId="49" fontId="16" fillId="2" borderId="24" xfId="0" applyNumberFormat="1" applyFont="1" applyFill="1" applyBorder="1" applyAlignment="1" applyProtection="1">
      <alignment horizontal="center" vertical="center" wrapText="1" shrinkToFit="1"/>
    </xf>
    <xf numFmtId="49" fontId="16" fillId="2" borderId="25" xfId="0" applyNumberFormat="1" applyFont="1" applyFill="1" applyBorder="1" applyAlignment="1" applyProtection="1">
      <alignment horizontal="center" vertical="center" wrapText="1" shrinkToFit="1"/>
    </xf>
    <xf numFmtId="3" fontId="34" fillId="2" borderId="8" xfId="0" applyNumberFormat="1" applyFont="1" applyFill="1" applyBorder="1" applyAlignment="1" applyProtection="1">
      <alignment vertical="center" wrapText="1"/>
    </xf>
    <xf numFmtId="3" fontId="34" fillId="2" borderId="9" xfId="0" applyNumberFormat="1" applyFont="1" applyFill="1" applyBorder="1" applyAlignment="1" applyProtection="1">
      <alignment horizontal="center" vertical="center" wrapText="1"/>
    </xf>
    <xf numFmtId="49" fontId="35" fillId="2" borderId="29" xfId="0" applyNumberFormat="1" applyFont="1" applyFill="1" applyBorder="1" applyAlignment="1" applyProtection="1">
      <alignment vertical="center" wrapText="1" shrinkToFit="1"/>
    </xf>
    <xf numFmtId="3" fontId="36" fillId="2" borderId="14" xfId="0" applyNumberFormat="1" applyFont="1" applyFill="1" applyBorder="1" applyAlignment="1" applyProtection="1">
      <alignment vertical="center" wrapText="1"/>
    </xf>
    <xf numFmtId="3" fontId="36" fillId="2" borderId="15" xfId="0" applyNumberFormat="1" applyFont="1" applyFill="1" applyBorder="1" applyAlignment="1" applyProtection="1">
      <alignment horizontal="center" vertical="center" wrapText="1"/>
    </xf>
    <xf numFmtId="49" fontId="34" fillId="0" borderId="29" xfId="0" applyNumberFormat="1" applyFont="1" applyBorder="1" applyAlignment="1" applyProtection="1">
      <alignment vertical="center" wrapText="1"/>
    </xf>
    <xf numFmtId="3" fontId="34" fillId="2" borderId="14" xfId="0" applyNumberFormat="1" applyFont="1" applyFill="1" applyBorder="1" applyAlignment="1" applyProtection="1">
      <alignment vertical="center" wrapText="1"/>
    </xf>
    <xf numFmtId="3" fontId="34" fillId="2" borderId="15" xfId="0" applyNumberFormat="1" applyFont="1" applyFill="1" applyBorder="1" applyAlignment="1" applyProtection="1">
      <alignment horizontal="center" vertical="center" wrapText="1"/>
    </xf>
    <xf numFmtId="49" fontId="34" fillId="2" borderId="29" xfId="0" applyNumberFormat="1" applyFont="1" applyFill="1" applyBorder="1" applyAlignment="1" applyProtection="1">
      <alignment vertical="center" wrapText="1"/>
    </xf>
    <xf numFmtId="49" fontId="17" fillId="0" borderId="29" xfId="0" applyNumberFormat="1" applyFont="1" applyBorder="1" applyAlignment="1" applyProtection="1">
      <alignment horizontal="left" vertical="center" wrapText="1"/>
    </xf>
    <xf numFmtId="3" fontId="17" fillId="0" borderId="14" xfId="0" applyNumberFormat="1" applyFont="1" applyBorder="1" applyAlignment="1" applyProtection="1">
      <alignment horizontal="right" vertical="center" wrapText="1"/>
    </xf>
    <xf numFmtId="49" fontId="38" fillId="0" borderId="23" xfId="0" applyNumberFormat="1" applyFont="1" applyBorder="1" applyAlignment="1" applyProtection="1">
      <alignment horizontal="left" vertical="center" wrapText="1"/>
    </xf>
    <xf numFmtId="3" fontId="38" fillId="0" borderId="24" xfId="0" applyNumberFormat="1" applyFont="1" applyBorder="1" applyAlignment="1" applyProtection="1">
      <alignment horizontal="right" vertical="center" wrapText="1"/>
    </xf>
    <xf numFmtId="3" fontId="34" fillId="2" borderId="25" xfId="0" applyNumberFormat="1" applyFont="1" applyFill="1" applyBorder="1" applyAlignment="1" applyProtection="1">
      <alignment horizontal="center" vertical="center" wrapText="1"/>
    </xf>
    <xf numFmtId="49" fontId="38" fillId="0" borderId="32" xfId="0" applyNumberFormat="1" applyFont="1" applyBorder="1" applyAlignment="1" applyProtection="1">
      <alignment horizontal="left" vertical="center" wrapText="1"/>
    </xf>
    <xf numFmtId="3" fontId="38" fillId="0" borderId="5" xfId="0" applyNumberFormat="1" applyFont="1" applyBorder="1" applyAlignment="1" applyProtection="1">
      <alignment horizontal="right" vertical="center" wrapText="1"/>
    </xf>
    <xf numFmtId="3" fontId="34" fillId="2" borderId="6" xfId="0" applyNumberFormat="1" applyFont="1" applyFill="1" applyBorder="1" applyAlignment="1" applyProtection="1">
      <alignment horizontal="center" vertical="center" wrapText="1"/>
    </xf>
    <xf numFmtId="49" fontId="34" fillId="0" borderId="28" xfId="0" applyNumberFormat="1" applyFont="1" applyBorder="1" applyAlignment="1" applyProtection="1">
      <alignment vertical="center" wrapText="1"/>
    </xf>
    <xf numFmtId="49" fontId="35" fillId="2" borderId="14" xfId="0" applyNumberFormat="1" applyFont="1" applyFill="1" applyBorder="1" applyAlignment="1" applyProtection="1">
      <alignment vertical="center" wrapText="1" shrinkToFit="1"/>
    </xf>
    <xf numFmtId="3" fontId="39" fillId="2" borderId="14" xfId="0" applyNumberFormat="1" applyFont="1" applyFill="1" applyBorder="1" applyAlignment="1" applyProtection="1">
      <alignment horizontal="left" vertical="center" wrapText="1"/>
    </xf>
    <xf numFmtId="3" fontId="39" fillId="2" borderId="15" xfId="0" applyNumberFormat="1" applyFont="1" applyFill="1" applyBorder="1" applyAlignment="1" applyProtection="1">
      <alignment horizontal="center" vertical="center" wrapText="1"/>
    </xf>
    <xf numFmtId="3" fontId="35" fillId="2" borderId="14" xfId="0" applyNumberFormat="1" applyFont="1" applyFill="1" applyBorder="1" applyAlignment="1" applyProtection="1">
      <alignment horizontal="left" vertical="center" wrapText="1" shrinkToFit="1"/>
    </xf>
    <xf numFmtId="49" fontId="35" fillId="2" borderId="29" xfId="0" applyNumberFormat="1" applyFont="1" applyFill="1" applyBorder="1" applyAlignment="1" applyProtection="1">
      <alignment horizontal="left" vertical="center" wrapText="1" shrinkToFit="1"/>
    </xf>
    <xf numFmtId="3" fontId="40" fillId="2" borderId="14" xfId="0" applyNumberFormat="1" applyFont="1" applyFill="1" applyBorder="1" applyAlignment="1" applyProtection="1">
      <alignment horizontal="left" vertical="center" wrapText="1"/>
    </xf>
    <xf numFmtId="49" fontId="34" fillId="0" borderId="32" xfId="0" applyNumberFormat="1" applyFont="1" applyBorder="1" applyAlignment="1" applyProtection="1">
      <alignment vertical="center" wrapText="1"/>
    </xf>
    <xf numFmtId="3" fontId="34" fillId="2" borderId="5" xfId="0" applyNumberFormat="1" applyFont="1" applyFill="1" applyBorder="1" applyAlignment="1" applyProtection="1">
      <alignment vertical="center" wrapText="1"/>
    </xf>
    <xf numFmtId="3" fontId="34" fillId="0" borderId="24" xfId="0" applyNumberFormat="1" applyFont="1" applyBorder="1" applyAlignment="1" applyProtection="1">
      <alignment vertical="center" wrapText="1"/>
    </xf>
    <xf numFmtId="49" fontId="17" fillId="0" borderId="0" xfId="0" applyNumberFormat="1" applyFont="1" applyBorder="1" applyAlignment="1" applyProtection="1">
      <alignment horizontal="left" vertical="center" wrapText="1"/>
    </xf>
    <xf numFmtId="3" fontId="17" fillId="0" borderId="0" xfId="0" applyNumberFormat="1" applyFont="1" applyBorder="1" applyAlignment="1" applyProtection="1">
      <alignment horizontal="right" vertical="center" wrapText="1"/>
    </xf>
    <xf numFmtId="3" fontId="13" fillId="2" borderId="0" xfId="0" applyNumberFormat="1" applyFont="1" applyFill="1" applyBorder="1" applyAlignment="1" applyProtection="1">
      <alignment horizontal="center" vertical="center" wrapText="1" shrinkToFit="1"/>
    </xf>
    <xf numFmtId="49" fontId="37" fillId="2" borderId="0" xfId="0" applyNumberFormat="1" applyFont="1" applyFill="1" applyBorder="1" applyAlignment="1" applyProtection="1">
      <alignment horizontal="left" vertical="center" wrapText="1"/>
    </xf>
    <xf numFmtId="3" fontId="37" fillId="0" borderId="0" xfId="0" applyNumberFormat="1" applyFont="1" applyBorder="1" applyAlignment="1" applyProtection="1">
      <alignment horizontal="left" vertical="center" wrapText="1"/>
    </xf>
    <xf numFmtId="3" fontId="35" fillId="2" borderId="0" xfId="0" applyNumberFormat="1" applyFont="1" applyFill="1" applyBorder="1" applyAlignment="1" applyProtection="1">
      <alignment horizontal="center" vertical="center" wrapText="1" shrinkToFit="1"/>
    </xf>
    <xf numFmtId="49" fontId="16" fillId="0" borderId="0" xfId="0" applyNumberFormat="1" applyFont="1" applyBorder="1" applyAlignment="1" applyProtection="1">
      <alignment horizontal="center" vertical="center" wrapText="1" shrinkToFit="1"/>
    </xf>
    <xf numFmtId="3" fontId="16" fillId="2" borderId="0" xfId="0" applyNumberFormat="1" applyFont="1" applyFill="1" applyBorder="1" applyAlignment="1" applyProtection="1">
      <alignment vertical="center" wrapText="1" shrinkToFit="1"/>
    </xf>
    <xf numFmtId="3" fontId="16" fillId="2" borderId="0" xfId="0" applyNumberFormat="1" applyFont="1" applyFill="1" applyBorder="1" applyAlignment="1" applyProtection="1">
      <alignment horizontal="center" vertical="center" wrapText="1" shrinkToFit="1"/>
    </xf>
    <xf numFmtId="49" fontId="35" fillId="0" borderId="0" xfId="0" applyNumberFormat="1" applyFont="1" applyBorder="1" applyAlignment="1" applyProtection="1">
      <alignment horizontal="center" vertical="center" wrapText="1" shrinkToFit="1"/>
    </xf>
    <xf numFmtId="3" fontId="35" fillId="0" borderId="0" xfId="0" applyNumberFormat="1" applyFont="1" applyBorder="1" applyAlignment="1" applyProtection="1">
      <alignment vertical="center" wrapText="1" shrinkToFit="1"/>
    </xf>
    <xf numFmtId="49" fontId="20" fillId="2" borderId="0" xfId="0" applyNumberFormat="1" applyFont="1" applyFill="1" applyBorder="1" applyAlignment="1" applyProtection="1">
      <alignment horizontal="center" vertical="center" wrapText="1" shrinkToFit="1"/>
    </xf>
    <xf numFmtId="3" fontId="20" fillId="2" borderId="0" xfId="0" applyNumberFormat="1" applyFont="1" applyFill="1" applyBorder="1" applyAlignment="1" applyProtection="1">
      <alignment vertical="center" wrapText="1" shrinkToFit="1"/>
    </xf>
    <xf numFmtId="3" fontId="20" fillId="2" borderId="0" xfId="0" applyNumberFormat="1" applyFont="1" applyFill="1" applyBorder="1" applyAlignment="1" applyProtection="1">
      <alignment horizontal="center" vertical="center" wrapText="1" shrinkToFit="1"/>
    </xf>
    <xf numFmtId="0" fontId="41" fillId="0" borderId="0" xfId="0" applyFont="1"/>
    <xf numFmtId="49" fontId="33" fillId="2" borderId="14" xfId="0" applyNumberFormat="1" applyFont="1" applyFill="1" applyBorder="1" applyAlignment="1" applyProtection="1">
      <alignment horizontal="center" vertical="center" wrapText="1" shrinkToFit="1"/>
    </xf>
    <xf numFmtId="0" fontId="16" fillId="2" borderId="14" xfId="0" applyFont="1" applyFill="1" applyBorder="1" applyAlignment="1" applyProtection="1">
      <alignment horizontal="center" vertical="center" wrapText="1" shrinkToFit="1"/>
    </xf>
    <xf numFmtId="49" fontId="42" fillId="0" borderId="14" xfId="0" applyNumberFormat="1" applyFont="1" applyBorder="1" applyAlignment="1" applyProtection="1">
      <alignment vertical="center" wrapText="1"/>
    </xf>
    <xf numFmtId="166" fontId="1" fillId="0" borderId="14" xfId="1" applyNumberFormat="1" applyFont="1" applyBorder="1" applyAlignment="1" applyProtection="1">
      <alignment horizontal="right" vertical="center"/>
    </xf>
    <xf numFmtId="3" fontId="13" fillId="2" borderId="14" xfId="0" applyNumberFormat="1" applyFont="1" applyFill="1" applyBorder="1" applyAlignment="1" applyProtection="1">
      <alignment horizontal="center" vertical="center" wrapText="1" shrinkToFit="1"/>
    </xf>
    <xf numFmtId="49" fontId="16" fillId="2" borderId="14" xfId="0" applyNumberFormat="1" applyFont="1" applyFill="1" applyBorder="1" applyAlignment="1" applyProtection="1">
      <alignment vertical="center" wrapText="1" shrinkToFit="1"/>
    </xf>
    <xf numFmtId="3" fontId="16" fillId="2" borderId="14" xfId="0" applyNumberFormat="1" applyFont="1" applyFill="1" applyBorder="1" applyAlignment="1" applyProtection="1">
      <alignment horizontal="center" vertical="center" wrapText="1" shrinkToFit="1"/>
    </xf>
    <xf numFmtId="49" fontId="13" fillId="2" borderId="14" xfId="0" applyNumberFormat="1" applyFont="1" applyFill="1" applyBorder="1" applyAlignment="1" applyProtection="1">
      <alignment vertical="center" wrapText="1" shrinkToFit="1"/>
    </xf>
    <xf numFmtId="49" fontId="16" fillId="0" borderId="14" xfId="0" applyNumberFormat="1" applyFont="1" applyBorder="1" applyAlignment="1" applyProtection="1">
      <alignment vertical="center" wrapText="1" shrinkToFit="1"/>
    </xf>
    <xf numFmtId="3" fontId="16" fillId="0" borderId="14" xfId="0" applyNumberFormat="1" applyFont="1" applyBorder="1" applyAlignment="1" applyProtection="1">
      <alignment horizontal="center" vertical="center" wrapText="1" shrinkToFit="1"/>
    </xf>
    <xf numFmtId="49" fontId="35" fillId="0" borderId="14" xfId="0" applyNumberFormat="1" applyFont="1" applyBorder="1" applyAlignment="1" applyProtection="1">
      <alignment vertical="center" wrapText="1" shrinkToFit="1"/>
    </xf>
    <xf numFmtId="3" fontId="20" fillId="0" borderId="14" xfId="0" applyNumberFormat="1" applyFont="1" applyBorder="1" applyAlignment="1" applyProtection="1">
      <alignment horizontal="left" vertical="center" wrapText="1" shrinkToFit="1"/>
    </xf>
    <xf numFmtId="3" fontId="35" fillId="0" borderId="14" xfId="0" applyNumberFormat="1" applyFont="1" applyBorder="1" applyAlignment="1" applyProtection="1">
      <alignment horizontal="left" vertical="center" wrapText="1" shrinkToFit="1"/>
    </xf>
    <xf numFmtId="3" fontId="35" fillId="0" borderId="14" xfId="0" applyNumberFormat="1" applyFont="1" applyBorder="1" applyAlignment="1" applyProtection="1">
      <alignment horizontal="center" vertical="center" wrapText="1" shrinkToFit="1"/>
    </xf>
    <xf numFmtId="0" fontId="0" fillId="2" borderId="23" xfId="0" applyFont="1" applyFill="1" applyBorder="1" applyAlignment="1">
      <alignment horizontal="center"/>
    </xf>
    <xf numFmtId="0" fontId="0" fillId="2" borderId="25" xfId="0" applyFont="1" applyFill="1" applyBorder="1" applyAlignment="1">
      <alignment horizontal="center"/>
    </xf>
    <xf numFmtId="0" fontId="0" fillId="2" borderId="28" xfId="0" applyFont="1" applyFill="1" applyBorder="1"/>
    <xf numFmtId="0" fontId="0" fillId="2" borderId="9" xfId="0" applyFill="1" applyBorder="1"/>
    <xf numFmtId="0" fontId="0" fillId="2" borderId="29" xfId="0" applyFont="1" applyFill="1" applyBorder="1"/>
    <xf numFmtId="0" fontId="0" fillId="2" borderId="15" xfId="0" applyFill="1" applyBorder="1"/>
    <xf numFmtId="0" fontId="0" fillId="2" borderId="32" xfId="0" applyFont="1" applyFill="1" applyBorder="1"/>
    <xf numFmtId="0" fontId="0" fillId="2" borderId="6" xfId="0" applyFill="1" applyBorder="1"/>
    <xf numFmtId="0" fontId="0" fillId="2" borderId="23" xfId="0" applyFont="1" applyFill="1" applyBorder="1"/>
    <xf numFmtId="0" fontId="0" fillId="2" borderId="25" xfId="0" applyFill="1" applyBorder="1"/>
    <xf numFmtId="0" fontId="0" fillId="0" borderId="19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right"/>
    </xf>
    <xf numFmtId="0" fontId="0" fillId="0" borderId="40" xfId="0" applyBorder="1"/>
    <xf numFmtId="3" fontId="0" fillId="0" borderId="41" xfId="0" applyNumberFormat="1" applyBorder="1"/>
    <xf numFmtId="0" fontId="0" fillId="0" borderId="42" xfId="0" applyBorder="1"/>
    <xf numFmtId="0" fontId="0" fillId="0" borderId="19" xfId="0" applyFont="1" applyBorder="1"/>
    <xf numFmtId="3" fontId="0" fillId="0" borderId="19" xfId="0" applyNumberFormat="1" applyBorder="1"/>
    <xf numFmtId="0" fontId="0" fillId="0" borderId="37" xfId="0" applyBorder="1"/>
    <xf numFmtId="0" fontId="44" fillId="0" borderId="0" xfId="0" applyFont="1" applyBorder="1" applyAlignment="1">
      <alignment horizontal="center"/>
    </xf>
    <xf numFmtId="3" fontId="44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/>
    <xf numFmtId="0" fontId="44" fillId="0" borderId="1" xfId="0" applyFont="1" applyBorder="1" applyAlignment="1">
      <alignment horizontal="center"/>
    </xf>
    <xf numFmtId="0" fontId="4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4" fillId="0" borderId="3" xfId="0" applyFont="1" applyBorder="1" applyAlignment="1">
      <alignment horizontal="center" vertical="center"/>
    </xf>
    <xf numFmtId="0" fontId="1" fillId="0" borderId="28" xfId="0" applyFont="1" applyBorder="1"/>
    <xf numFmtId="3" fontId="1" fillId="0" borderId="8" xfId="3" applyNumberFormat="1" applyFont="1" applyBorder="1" applyAlignment="1" applyProtection="1">
      <alignment horizontal="center" vertical="center"/>
      <protection locked="0"/>
    </xf>
    <xf numFmtId="3" fontId="1" fillId="0" borderId="8" xfId="0" applyNumberFormat="1" applyFont="1" applyBorder="1"/>
    <xf numFmtId="0" fontId="1" fillId="0" borderId="29" xfId="0" applyFont="1" applyBorder="1"/>
    <xf numFmtId="3" fontId="1" fillId="0" borderId="14" xfId="3" applyNumberFormat="1" applyFont="1" applyBorder="1" applyAlignment="1" applyProtection="1">
      <alignment horizontal="center" vertical="center"/>
      <protection locked="0"/>
    </xf>
    <xf numFmtId="3" fontId="1" fillId="0" borderId="14" xfId="0" applyNumberFormat="1" applyFont="1" applyBorder="1"/>
    <xf numFmtId="0" fontId="44" fillId="0" borderId="29" xfId="0" applyFont="1" applyBorder="1"/>
    <xf numFmtId="3" fontId="44" fillId="0" borderId="14" xfId="3" applyNumberFormat="1" applyFont="1" applyBorder="1" applyAlignment="1" applyProtection="1">
      <alignment horizontal="center" vertical="center"/>
      <protection locked="0"/>
    </xf>
    <xf numFmtId="3" fontId="44" fillId="0" borderId="14" xfId="0" applyNumberFormat="1" applyFont="1" applyBorder="1"/>
    <xf numFmtId="0" fontId="1" fillId="0" borderId="5" xfId="0" applyFont="1" applyBorder="1"/>
    <xf numFmtId="0" fontId="44" fillId="0" borderId="23" xfId="0" applyFont="1" applyBorder="1" applyAlignment="1">
      <alignment vertical="center"/>
    </xf>
    <xf numFmtId="3" fontId="1" fillId="0" borderId="0" xfId="0" applyNumberFormat="1" applyFont="1" applyBorder="1" applyAlignment="1">
      <alignment horizontal="right"/>
    </xf>
    <xf numFmtId="0" fontId="0" fillId="0" borderId="14" xfId="0" applyFont="1" applyBorder="1" applyAlignment="1">
      <alignment vertical="center" wrapText="1"/>
    </xf>
    <xf numFmtId="3" fontId="1" fillId="0" borderId="14" xfId="3" applyNumberFormat="1" applyFont="1" applyBorder="1" applyAlignment="1" applyProtection="1">
      <protection locked="0"/>
    </xf>
    <xf numFmtId="3" fontId="1" fillId="0" borderId="8" xfId="3" applyNumberFormat="1" applyFont="1" applyBorder="1" applyAlignment="1" applyProtection="1">
      <alignment horizontal="center"/>
      <protection locked="0"/>
    </xf>
    <xf numFmtId="0" fontId="1" fillId="0" borderId="8" xfId="0" applyFont="1" applyBorder="1"/>
    <xf numFmtId="0" fontId="1" fillId="0" borderId="14" xfId="0" applyFont="1" applyBorder="1"/>
    <xf numFmtId="0" fontId="27" fillId="0" borderId="32" xfId="0" applyFont="1" applyBorder="1"/>
    <xf numFmtId="3" fontId="44" fillId="0" borderId="14" xfId="0" applyNumberFormat="1" applyFont="1" applyBorder="1" applyAlignment="1">
      <alignment horizontal="right"/>
    </xf>
    <xf numFmtId="3" fontId="44" fillId="0" borderId="8" xfId="3" applyNumberFormat="1" applyFont="1" applyBorder="1" applyAlignment="1" applyProtection="1">
      <alignment horizontal="center"/>
      <protection locked="0"/>
    </xf>
    <xf numFmtId="0" fontId="44" fillId="0" borderId="32" xfId="0" applyFont="1" applyBorder="1"/>
    <xf numFmtId="3" fontId="44" fillId="0" borderId="5" xfId="0" applyNumberFormat="1" applyFont="1" applyBorder="1" applyAlignment="1">
      <alignment horizontal="right"/>
    </xf>
    <xf numFmtId="3" fontId="1" fillId="0" borderId="14" xfId="0" applyNumberFormat="1" applyFont="1" applyBorder="1" applyAlignment="1">
      <alignment wrapText="1"/>
    </xf>
    <xf numFmtId="3" fontId="1" fillId="0" borderId="5" xfId="0" applyNumberFormat="1" applyFont="1" applyBorder="1" applyAlignment="1">
      <alignment horizontal="right"/>
    </xf>
    <xf numFmtId="0" fontId="1" fillId="0" borderId="32" xfId="0" applyFont="1" applyBorder="1"/>
    <xf numFmtId="3" fontId="1" fillId="0" borderId="5" xfId="3" applyNumberFormat="1" applyFont="1" applyBorder="1" applyAlignment="1" applyProtection="1">
      <protection locked="0"/>
    </xf>
    <xf numFmtId="3" fontId="1" fillId="0" borderId="5" xfId="0" applyNumberFormat="1" applyFont="1" applyBorder="1"/>
    <xf numFmtId="0" fontId="44" fillId="0" borderId="23" xfId="0" applyFont="1" applyBorder="1"/>
    <xf numFmtId="3" fontId="44" fillId="0" borderId="24" xfId="0" applyNumberFormat="1" applyFont="1" applyBorder="1"/>
    <xf numFmtId="3" fontId="44" fillId="0" borderId="24" xfId="3" applyNumberFormat="1" applyFont="1" applyBorder="1" applyAlignment="1" applyProtection="1">
      <alignment horizontal="center"/>
      <protection locked="0"/>
    </xf>
    <xf numFmtId="0" fontId="44" fillId="0" borderId="0" xfId="0" applyFont="1" applyBorder="1"/>
    <xf numFmtId="3" fontId="44" fillId="0" borderId="0" xfId="0" applyNumberFormat="1" applyFont="1" applyBorder="1"/>
    <xf numFmtId="0" fontId="44" fillId="0" borderId="11" xfId="0" applyFont="1" applyBorder="1" applyAlignment="1">
      <alignment horizontal="center" vertical="center"/>
    </xf>
    <xf numFmtId="3" fontId="44" fillId="0" borderId="0" xfId="3" applyNumberFormat="1" applyFont="1" applyBorder="1" applyAlignment="1" applyProtection="1">
      <alignment horizontal="center"/>
      <protection locked="0"/>
    </xf>
    <xf numFmtId="165" fontId="1" fillId="0" borderId="0" xfId="1" applyNumberFormat="1" applyFont="1" applyBorder="1" applyAlignment="1" applyProtection="1">
      <protection locked="0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44" fillId="0" borderId="14" xfId="0" applyFont="1" applyBorder="1"/>
    <xf numFmtId="0" fontId="44" fillId="0" borderId="24" xfId="0" applyFont="1" applyBorder="1"/>
    <xf numFmtId="0" fontId="1" fillId="0" borderId="11" xfId="0" applyFont="1" applyBorder="1"/>
    <xf numFmtId="0" fontId="1" fillId="0" borderId="12" xfId="0" applyFont="1" applyBorder="1"/>
    <xf numFmtId="1" fontId="44" fillId="0" borderId="2" xfId="3" applyNumberFormat="1" applyFont="1" applyBorder="1" applyAlignment="1" applyProtection="1">
      <alignment horizontal="center"/>
      <protection locked="0"/>
    </xf>
    <xf numFmtId="1" fontId="44" fillId="0" borderId="3" xfId="3" applyNumberFormat="1" applyFont="1" applyBorder="1" applyAlignment="1" applyProtection="1">
      <alignment horizontal="center"/>
      <protection locked="0"/>
    </xf>
    <xf numFmtId="3" fontId="1" fillId="0" borderId="8" xfId="3" applyNumberFormat="1" applyFont="1" applyBorder="1" applyAlignment="1" applyProtection="1">
      <protection locked="0"/>
    </xf>
    <xf numFmtId="3" fontId="1" fillId="0" borderId="14" xfId="3" applyNumberFormat="1" applyFont="1" applyBorder="1" applyAlignment="1" applyProtection="1">
      <alignment horizontal="center"/>
      <protection locked="0"/>
    </xf>
    <xf numFmtId="3" fontId="45" fillId="0" borderId="8" xfId="0" applyNumberFormat="1" applyFont="1" applyBorder="1"/>
    <xf numFmtId="3" fontId="1" fillId="0" borderId="15" xfId="3" applyNumberFormat="1" applyFont="1" applyBorder="1" applyAlignment="1" applyProtection="1">
      <alignment horizontal="center"/>
      <protection locked="0"/>
    </xf>
    <xf numFmtId="3" fontId="45" fillId="0" borderId="14" xfId="0" applyNumberFormat="1" applyFont="1" applyBorder="1"/>
    <xf numFmtId="0" fontId="45" fillId="0" borderId="14" xfId="0" applyFont="1" applyBorder="1"/>
    <xf numFmtId="3" fontId="44" fillId="0" borderId="14" xfId="3" applyNumberFormat="1" applyFont="1" applyBorder="1" applyAlignment="1" applyProtection="1">
      <alignment horizontal="center"/>
      <protection locked="0"/>
    </xf>
    <xf numFmtId="3" fontId="43" fillId="0" borderId="14" xfId="0" applyNumberFormat="1" applyFont="1" applyBorder="1"/>
    <xf numFmtId="3" fontId="44" fillId="0" borderId="15" xfId="3" applyNumberFormat="1" applyFont="1" applyBorder="1" applyAlignment="1" applyProtection="1">
      <alignment horizontal="center"/>
      <protection locked="0"/>
    </xf>
    <xf numFmtId="3" fontId="1" fillId="0" borderId="5" xfId="3" applyNumberFormat="1" applyFont="1" applyBorder="1" applyAlignment="1" applyProtection="1">
      <alignment horizontal="center"/>
      <protection locked="0"/>
    </xf>
    <xf numFmtId="0" fontId="45" fillId="0" borderId="5" xfId="0" applyFont="1" applyBorder="1"/>
    <xf numFmtId="3" fontId="44" fillId="0" borderId="25" xfId="3" applyNumberFormat="1" applyFont="1" applyBorder="1" applyAlignment="1" applyProtection="1">
      <alignment horizontal="center"/>
      <protection locked="0"/>
    </xf>
    <xf numFmtId="49" fontId="13" fillId="3" borderId="29" xfId="0" applyNumberFormat="1" applyFont="1" applyFill="1" applyBorder="1" applyAlignment="1" applyProtection="1">
      <alignment vertical="center" wrapText="1" shrinkToFit="1"/>
    </xf>
    <xf numFmtId="3" fontId="13" fillId="3" borderId="14" xfId="0" applyNumberFormat="1" applyFont="1" applyFill="1" applyBorder="1" applyAlignment="1" applyProtection="1">
      <alignment vertical="center" wrapText="1" shrinkToFit="1"/>
    </xf>
    <xf numFmtId="3" fontId="16" fillId="2" borderId="15" xfId="0" applyNumberFormat="1" applyFont="1" applyFill="1" applyBorder="1" applyAlignment="1" applyProtection="1">
      <alignment horizontal="center" vertical="center" wrapText="1" shrinkToFit="1"/>
    </xf>
    <xf numFmtId="3" fontId="16" fillId="2" borderId="3" xfId="0" applyNumberFormat="1" applyFont="1" applyFill="1" applyBorder="1" applyAlignment="1" applyProtection="1">
      <alignment horizontal="center" vertical="center" wrapText="1" shrinkToFit="1"/>
    </xf>
    <xf numFmtId="167" fontId="32" fillId="0" borderId="34" xfId="1" applyNumberFormat="1" applyFont="1" applyBorder="1" applyAlignment="1" applyProtection="1">
      <alignment vertical="center"/>
    </xf>
    <xf numFmtId="167" fontId="32" fillId="0" borderId="9" xfId="1" applyNumberFormat="1" applyFont="1" applyBorder="1" applyAlignment="1" applyProtection="1">
      <alignment vertical="center"/>
    </xf>
    <xf numFmtId="167" fontId="31" fillId="0" borderId="9" xfId="1" applyNumberFormat="1" applyFont="1" applyBorder="1" applyAlignment="1" applyProtection="1">
      <alignment vertical="center"/>
    </xf>
    <xf numFmtId="167" fontId="32" fillId="0" borderId="14" xfId="1" applyNumberFormat="1" applyFont="1" applyBorder="1" applyAlignment="1" applyProtection="1">
      <alignment vertical="center"/>
    </xf>
    <xf numFmtId="3" fontId="0" fillId="0" borderId="16" xfId="0" applyNumberFormat="1" applyFont="1" applyBorder="1"/>
    <xf numFmtId="3" fontId="32" fillId="0" borderId="43" xfId="0" applyNumberFormat="1" applyFont="1" applyBorder="1"/>
    <xf numFmtId="3" fontId="32" fillId="0" borderId="36" xfId="0" applyNumberFormat="1" applyFont="1" applyBorder="1"/>
    <xf numFmtId="3" fontId="32" fillId="0" borderId="41" xfId="0" applyNumberFormat="1" applyFont="1" applyBorder="1"/>
    <xf numFmtId="3" fontId="0" fillId="0" borderId="44" xfId="0" applyNumberFormat="1" applyFont="1" applyBorder="1"/>
    <xf numFmtId="3" fontId="0" fillId="0" borderId="8" xfId="0" applyNumberFormat="1" applyFont="1" applyBorder="1"/>
    <xf numFmtId="167" fontId="32" fillId="0" borderId="8" xfId="1" applyNumberFormat="1" applyFont="1" applyBorder="1" applyAlignment="1" applyProtection="1">
      <alignment vertical="center"/>
    </xf>
    <xf numFmtId="3" fontId="0" fillId="0" borderId="29" xfId="0" applyNumberFormat="1" applyFont="1" applyBorder="1"/>
    <xf numFmtId="167" fontId="32" fillId="0" borderId="15" xfId="1" applyNumberFormat="1" applyFont="1" applyBorder="1" applyAlignment="1" applyProtection="1">
      <alignment vertical="center"/>
    </xf>
    <xf numFmtId="165" fontId="32" fillId="0" borderId="15" xfId="1" applyNumberFormat="1" applyFont="1" applyBorder="1" applyAlignment="1" applyProtection="1">
      <alignment vertical="center"/>
    </xf>
    <xf numFmtId="167" fontId="32" fillId="0" borderId="30" xfId="1" applyNumberFormat="1" applyFont="1" applyBorder="1" applyAlignment="1" applyProtection="1">
      <alignment vertical="center"/>
    </xf>
    <xf numFmtId="165" fontId="32" fillId="0" borderId="30" xfId="1" applyNumberFormat="1" applyFont="1" applyBorder="1" applyAlignment="1" applyProtection="1">
      <alignment vertical="center"/>
    </xf>
    <xf numFmtId="167" fontId="31" fillId="0" borderId="15" xfId="1" applyNumberFormat="1" applyFont="1" applyBorder="1" applyAlignment="1" applyProtection="1">
      <alignment vertical="center"/>
    </xf>
    <xf numFmtId="165" fontId="32" fillId="0" borderId="32" xfId="1" applyNumberFormat="1" applyFont="1" applyBorder="1" applyAlignment="1" applyProtection="1">
      <alignment vertical="center"/>
    </xf>
    <xf numFmtId="165" fontId="32" fillId="0" borderId="5" xfId="1" applyNumberFormat="1" applyFont="1" applyBorder="1" applyAlignment="1" applyProtection="1">
      <alignment vertical="center"/>
    </xf>
    <xf numFmtId="167" fontId="32" fillId="0" borderId="6" xfId="1" applyNumberFormat="1" applyFont="1" applyBorder="1" applyAlignment="1" applyProtection="1">
      <alignment vertical="center"/>
    </xf>
    <xf numFmtId="165" fontId="32" fillId="0" borderId="4" xfId="1" applyNumberFormat="1" applyFont="1" applyBorder="1" applyAlignment="1" applyProtection="1">
      <alignment vertical="center"/>
    </xf>
    <xf numFmtId="167" fontId="32" fillId="0" borderId="45" xfId="1" applyNumberFormat="1" applyFont="1" applyBorder="1" applyAlignment="1" applyProtection="1">
      <alignment vertical="center"/>
    </xf>
    <xf numFmtId="3" fontId="0" fillId="0" borderId="32" xfId="0" applyNumberFormat="1" applyFont="1" applyBorder="1"/>
    <xf numFmtId="167" fontId="31" fillId="0" borderId="6" xfId="1" applyNumberFormat="1" applyFont="1" applyBorder="1" applyAlignment="1" applyProtection="1">
      <alignment vertical="center"/>
    </xf>
    <xf numFmtId="3" fontId="0" fillId="0" borderId="4" xfId="0" applyNumberFormat="1" applyFont="1" applyBorder="1"/>
    <xf numFmtId="167" fontId="32" fillId="0" borderId="5" xfId="1" applyNumberFormat="1" applyFont="1" applyBorder="1" applyAlignment="1" applyProtection="1">
      <alignment vertical="center"/>
    </xf>
    <xf numFmtId="0" fontId="15" fillId="4" borderId="46" xfId="0" applyFont="1" applyFill="1" applyBorder="1" applyAlignment="1">
      <alignment horizontal="center"/>
    </xf>
    <xf numFmtId="0" fontId="15" fillId="5" borderId="19" xfId="0" applyFont="1" applyFill="1" applyBorder="1"/>
    <xf numFmtId="3" fontId="0" fillId="0" borderId="28" xfId="0" applyNumberFormat="1" applyFont="1" applyBorder="1"/>
    <xf numFmtId="0" fontId="28" fillId="4" borderId="43" xfId="0" applyFont="1" applyFill="1" applyBorder="1" applyAlignment="1" applyProtection="1">
      <alignment horizontal="center" vertical="center" wrapText="1" shrinkToFit="1"/>
    </xf>
    <xf numFmtId="0" fontId="29" fillId="2" borderId="1" xfId="0" applyFont="1" applyFill="1" applyBorder="1" applyAlignment="1">
      <alignment horizontal="center" vertical="center"/>
    </xf>
    <xf numFmtId="0" fontId="30" fillId="2" borderId="31" xfId="0" applyFont="1" applyFill="1" applyBorder="1" applyAlignment="1" applyProtection="1">
      <alignment horizontal="center" vertical="center" wrapText="1" shrinkToFit="1"/>
    </xf>
    <xf numFmtId="0" fontId="13" fillId="2" borderId="40" xfId="0" applyFont="1" applyFill="1" applyBorder="1" applyAlignment="1" applyProtection="1">
      <alignment horizontal="center" vertical="center" wrapText="1" shrinkToFit="1"/>
    </xf>
    <xf numFmtId="0" fontId="30" fillId="2" borderId="1" xfId="0" applyFont="1" applyFill="1" applyBorder="1" applyAlignment="1" applyProtection="1">
      <alignment horizontal="center" vertical="center" wrapText="1" shrinkToFit="1"/>
    </xf>
    <xf numFmtId="0" fontId="30" fillId="2" borderId="2" xfId="0" applyFont="1" applyFill="1" applyBorder="1" applyAlignment="1" applyProtection="1">
      <alignment horizontal="center" vertical="center" wrapText="1" shrinkToFit="1"/>
    </xf>
    <xf numFmtId="0" fontId="30" fillId="2" borderId="3" xfId="0" applyFont="1" applyFill="1" applyBorder="1" applyAlignment="1" applyProtection="1">
      <alignment horizontal="center" vertical="center" wrapText="1" shrinkToFit="1"/>
    </xf>
    <xf numFmtId="0" fontId="30" fillId="2" borderId="47" xfId="0" applyFont="1" applyFill="1" applyBorder="1" applyAlignment="1" applyProtection="1">
      <alignment horizontal="center" vertical="center" wrapText="1" shrinkToFit="1"/>
    </xf>
    <xf numFmtId="3" fontId="47" fillId="5" borderId="48" xfId="0" applyNumberFormat="1" applyFont="1" applyFill="1" applyBorder="1"/>
    <xf numFmtId="3" fontId="47" fillId="5" borderId="24" xfId="0" applyNumberFormat="1" applyFont="1" applyFill="1" applyBorder="1"/>
    <xf numFmtId="167" fontId="48" fillId="5" borderId="24" xfId="1" applyNumberFormat="1" applyFont="1" applyFill="1" applyBorder="1" applyAlignment="1" applyProtection="1">
      <alignment vertical="center"/>
    </xf>
    <xf numFmtId="167" fontId="49" fillId="5" borderId="25" xfId="1" applyNumberFormat="1" applyFont="1" applyFill="1" applyBorder="1" applyAlignment="1" applyProtection="1">
      <alignment vertical="center"/>
    </xf>
    <xf numFmtId="3" fontId="47" fillId="5" borderId="23" xfId="0" applyNumberFormat="1" applyFont="1" applyFill="1" applyBorder="1"/>
    <xf numFmtId="0" fontId="0" fillId="0" borderId="0" xfId="0" applyFont="1" applyBorder="1" applyAlignment="1"/>
    <xf numFmtId="0" fontId="11" fillId="0" borderId="0" xfId="0" applyFont="1" applyBorder="1" applyAlignment="1"/>
    <xf numFmtId="0" fontId="50" fillId="0" borderId="14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left" vertical="top" wrapText="1"/>
    </xf>
    <xf numFmtId="3" fontId="50" fillId="0" borderId="14" xfId="0" applyNumberFormat="1" applyFont="1" applyBorder="1" applyAlignment="1">
      <alignment horizontal="right" vertical="top" wrapText="1"/>
    </xf>
    <xf numFmtId="0" fontId="51" fillId="0" borderId="14" xfId="0" applyFont="1" applyBorder="1" applyAlignment="1">
      <alignment horizontal="center" vertical="top" wrapText="1"/>
    </xf>
    <xf numFmtId="0" fontId="51" fillId="0" borderId="14" xfId="0" applyFont="1" applyBorder="1" applyAlignment="1">
      <alignment horizontal="left" vertical="top" wrapText="1"/>
    </xf>
    <xf numFmtId="3" fontId="51" fillId="0" borderId="14" xfId="0" applyNumberFormat="1" applyFont="1" applyBorder="1" applyAlignment="1">
      <alignment horizontal="right" vertical="top" wrapText="1"/>
    </xf>
    <xf numFmtId="0" fontId="31" fillId="0" borderId="0" xfId="0" applyFont="1"/>
    <xf numFmtId="166" fontId="1" fillId="3" borderId="14" xfId="1" applyNumberFormat="1" applyFont="1" applyFill="1" applyBorder="1" applyAlignment="1" applyProtection="1">
      <alignment horizontal="right" vertical="center"/>
    </xf>
    <xf numFmtId="3" fontId="20" fillId="3" borderId="14" xfId="0" applyNumberFormat="1" applyFont="1" applyFill="1" applyBorder="1" applyAlignment="1" applyProtection="1">
      <alignment horizontal="left" vertical="center" wrapText="1" shrinkToFit="1"/>
    </xf>
    <xf numFmtId="0" fontId="0" fillId="3" borderId="29" xfId="0" applyFont="1" applyFill="1" applyBorder="1"/>
    <xf numFmtId="0" fontId="0" fillId="3" borderId="15" xfId="0" applyFill="1" applyBorder="1"/>
    <xf numFmtId="0" fontId="0" fillId="3" borderId="36" xfId="0" applyFont="1" applyFill="1" applyBorder="1"/>
    <xf numFmtId="3" fontId="0" fillId="3" borderId="36" xfId="0" applyNumberFormat="1" applyFill="1" applyBorder="1"/>
    <xf numFmtId="3" fontId="16" fillId="2" borderId="14" xfId="0" applyNumberFormat="1" applyFont="1" applyFill="1" applyBorder="1" applyAlignment="1" applyProtection="1">
      <alignment horizontal="left" vertical="center" wrapText="1" shrinkToFit="1"/>
    </xf>
    <xf numFmtId="3" fontId="14" fillId="0" borderId="6" xfId="3" applyNumberFormat="1" applyFont="1" applyBorder="1" applyAlignment="1" applyProtection="1"/>
    <xf numFmtId="0" fontId="13" fillId="0" borderId="14" xfId="0" applyFont="1" applyFill="1" applyBorder="1" applyAlignment="1" applyProtection="1">
      <alignment horizontal="right" vertical="center" wrapText="1" shrinkToFit="1"/>
    </xf>
    <xf numFmtId="0" fontId="47" fillId="0" borderId="0" xfId="0" applyFont="1"/>
    <xf numFmtId="3" fontId="13" fillId="0" borderId="14" xfId="0" applyNumberFormat="1" applyFont="1" applyFill="1" applyBorder="1" applyAlignment="1" applyProtection="1">
      <alignment horizontal="right" vertical="center" wrapText="1" shrinkToFit="1"/>
    </xf>
    <xf numFmtId="3" fontId="13" fillId="2" borderId="8" xfId="0" applyNumberFormat="1" applyFont="1" applyFill="1" applyBorder="1" applyAlignment="1" applyProtection="1">
      <alignment horizontal="right" vertical="center" wrapText="1" shrinkToFit="1"/>
    </xf>
    <xf numFmtId="49" fontId="13" fillId="0" borderId="49" xfId="0" applyNumberFormat="1" applyFont="1" applyBorder="1" applyAlignment="1" applyProtection="1">
      <alignment horizontal="center" vertical="center" wrapText="1" shrinkToFit="1"/>
    </xf>
    <xf numFmtId="3" fontId="13" fillId="2" borderId="34" xfId="0" applyNumberFormat="1" applyFont="1" applyFill="1" applyBorder="1" applyAlignment="1" applyProtection="1">
      <alignment horizontal="right" vertical="center" wrapText="1" shrinkToFit="1"/>
    </xf>
    <xf numFmtId="3" fontId="13" fillId="2" borderId="30" xfId="0" applyNumberFormat="1" applyFont="1" applyFill="1" applyBorder="1" applyAlignment="1" applyProtection="1">
      <alignment horizontal="right" vertical="center" wrapText="1" shrinkToFit="1"/>
    </xf>
    <xf numFmtId="49" fontId="16" fillId="2" borderId="35" xfId="0" applyNumberFormat="1" applyFont="1" applyFill="1" applyBorder="1" applyAlignment="1" applyProtection="1">
      <alignment horizontal="right" vertical="center" wrapText="1" shrinkToFit="1"/>
    </xf>
    <xf numFmtId="49" fontId="16" fillId="2" borderId="36" xfId="0" applyNumberFormat="1" applyFont="1" applyFill="1" applyBorder="1" applyAlignment="1" applyProtection="1">
      <alignment horizontal="right" vertical="center" wrapText="1" shrinkToFit="1"/>
    </xf>
    <xf numFmtId="3" fontId="13" fillId="2" borderId="5" xfId="0" applyNumberFormat="1" applyFont="1" applyFill="1" applyBorder="1" applyAlignment="1" applyProtection="1">
      <alignment horizontal="right" vertical="center" wrapText="1" shrinkToFit="1"/>
    </xf>
    <xf numFmtId="3" fontId="13" fillId="2" borderId="45" xfId="0" applyNumberFormat="1" applyFont="1" applyFill="1" applyBorder="1" applyAlignment="1" applyProtection="1">
      <alignment horizontal="right" vertical="center" wrapText="1" shrinkToFit="1"/>
    </xf>
    <xf numFmtId="49" fontId="16" fillId="2" borderId="41" xfId="0" applyNumberFormat="1" applyFont="1" applyFill="1" applyBorder="1" applyAlignment="1" applyProtection="1">
      <alignment horizontal="right" vertical="center" wrapText="1" shrinkToFit="1"/>
    </xf>
    <xf numFmtId="49" fontId="16" fillId="2" borderId="49" xfId="0" applyNumberFormat="1" applyFont="1" applyFill="1" applyBorder="1" applyAlignment="1" applyProtection="1">
      <alignment horizontal="right" vertical="center" wrapText="1" shrinkToFit="1"/>
    </xf>
    <xf numFmtId="49" fontId="16" fillId="2" borderId="19" xfId="0" applyNumberFormat="1" applyFont="1" applyFill="1" applyBorder="1" applyAlignment="1" applyProtection="1">
      <alignment horizontal="right" vertical="center" wrapText="1" shrinkToFit="1"/>
    </xf>
    <xf numFmtId="49" fontId="13" fillId="2" borderId="48" xfId="0" applyNumberFormat="1" applyFont="1" applyFill="1" applyBorder="1" applyAlignment="1" applyProtection="1">
      <alignment horizontal="center" vertical="center" wrapText="1" shrinkToFit="1"/>
    </xf>
    <xf numFmtId="3" fontId="17" fillId="0" borderId="44" xfId="0" applyNumberFormat="1" applyFont="1" applyBorder="1" applyAlignment="1" applyProtection="1">
      <alignment vertical="center" wrapText="1"/>
    </xf>
    <xf numFmtId="3" fontId="17" fillId="0" borderId="16" xfId="0" applyNumberFormat="1" applyFont="1" applyBorder="1" applyAlignment="1" applyProtection="1">
      <alignment vertical="center" wrapText="1"/>
    </xf>
    <xf numFmtId="3" fontId="17" fillId="0" borderId="16" xfId="0" applyNumberFormat="1" applyFont="1" applyFill="1" applyBorder="1" applyAlignment="1" applyProtection="1">
      <alignment vertical="center" wrapText="1"/>
    </xf>
    <xf numFmtId="3" fontId="17" fillId="0" borderId="4" xfId="0" applyNumberFormat="1" applyFont="1" applyBorder="1" applyAlignment="1" applyProtection="1">
      <alignment vertical="center" wrapText="1"/>
    </xf>
    <xf numFmtId="49" fontId="16" fillId="2" borderId="48" xfId="0" applyNumberFormat="1" applyFont="1" applyFill="1" applyBorder="1" applyAlignment="1" applyProtection="1">
      <alignment horizontal="right" vertical="center" wrapText="1" shrinkToFit="1"/>
    </xf>
    <xf numFmtId="49" fontId="23" fillId="2" borderId="19" xfId="0" applyNumberFormat="1" applyFont="1" applyFill="1" applyBorder="1" applyAlignment="1" applyProtection="1">
      <alignment horizontal="center" vertical="center" wrapText="1" shrinkToFit="1"/>
    </xf>
    <xf numFmtId="49" fontId="17" fillId="0" borderId="35" xfId="0" applyNumberFormat="1" applyFont="1" applyBorder="1" applyAlignment="1" applyProtection="1">
      <alignment vertical="center" wrapText="1"/>
    </xf>
    <xf numFmtId="49" fontId="17" fillId="0" borderId="36" xfId="0" applyNumberFormat="1" applyFont="1" applyBorder="1" applyAlignment="1" applyProtection="1">
      <alignment vertical="center" wrapText="1"/>
    </xf>
    <xf numFmtId="49" fontId="17" fillId="0" borderId="41" xfId="0" applyNumberFormat="1" applyFont="1" applyBorder="1" applyAlignment="1" applyProtection="1">
      <alignment vertical="center" wrapText="1"/>
    </xf>
    <xf numFmtId="0" fontId="11" fillId="0" borderId="19" xfId="0" applyFont="1" applyBorder="1" applyAlignment="1">
      <alignment wrapText="1"/>
    </xf>
    <xf numFmtId="0" fontId="33" fillId="0" borderId="29" xfId="0" applyFont="1" applyFill="1" applyBorder="1" applyAlignment="1">
      <alignment wrapText="1"/>
    </xf>
    <xf numFmtId="168" fontId="46" fillId="0" borderId="14" xfId="1" applyNumberFormat="1" applyFill="1" applyBorder="1"/>
    <xf numFmtId="168" fontId="44" fillId="0" borderId="5" xfId="1" applyNumberFormat="1" applyFont="1" applyFill="1" applyBorder="1" applyAlignment="1">
      <alignment vertical="center"/>
    </xf>
    <xf numFmtId="168" fontId="44" fillId="0" borderId="6" xfId="1" applyNumberFormat="1" applyFont="1" applyFill="1" applyBorder="1" applyAlignment="1">
      <alignment vertical="center"/>
    </xf>
    <xf numFmtId="0" fontId="52" fillId="0" borderId="29" xfId="0" applyFont="1" applyFill="1" applyBorder="1" applyAlignment="1">
      <alignment wrapText="1"/>
    </xf>
    <xf numFmtId="168" fontId="53" fillId="0" borderId="14" xfId="1" applyNumberFormat="1" applyFont="1" applyFill="1" applyBorder="1" applyAlignment="1">
      <alignment horizontal="left"/>
    </xf>
    <xf numFmtId="168" fontId="53" fillId="0" borderId="15" xfId="1" applyNumberFormat="1" applyFont="1" applyFill="1" applyBorder="1" applyAlignment="1">
      <alignment horizontal="left"/>
    </xf>
    <xf numFmtId="168" fontId="46" fillId="0" borderId="14" xfId="1" applyNumberFormat="1" applyFill="1" applyBorder="1" applyAlignment="1">
      <alignment horizontal="right" wrapText="1"/>
    </xf>
    <xf numFmtId="168" fontId="44" fillId="0" borderId="14" xfId="1" applyNumberFormat="1" applyFont="1" applyFill="1" applyBorder="1"/>
    <xf numFmtId="168" fontId="44" fillId="0" borderId="15" xfId="1" applyNumberFormat="1" applyFont="1" applyFill="1" applyBorder="1"/>
    <xf numFmtId="0" fontId="33" fillId="0" borderId="32" xfId="0" applyFont="1" applyFill="1" applyBorder="1" applyAlignment="1">
      <alignment wrapText="1"/>
    </xf>
    <xf numFmtId="168" fontId="44" fillId="0" borderId="5" xfId="1" applyNumberFormat="1" applyFont="1" applyFill="1" applyBorder="1"/>
    <xf numFmtId="0" fontId="51" fillId="0" borderId="23" xfId="0" applyFont="1" applyFill="1" applyBorder="1" applyAlignment="1">
      <alignment horizontal="center" vertical="center" wrapText="1"/>
    </xf>
    <xf numFmtId="0" fontId="51" fillId="0" borderId="24" xfId="0" applyFont="1" applyFill="1" applyBorder="1" applyAlignment="1">
      <alignment horizontal="center" vertical="center" wrapText="1"/>
    </xf>
    <xf numFmtId="0" fontId="51" fillId="0" borderId="25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wrapText="1"/>
    </xf>
    <xf numFmtId="168" fontId="54" fillId="0" borderId="24" xfId="1" applyNumberFormat="1" applyFont="1" applyFill="1" applyBorder="1"/>
    <xf numFmtId="168" fontId="54" fillId="0" borderId="25" xfId="1" applyNumberFormat="1" applyFont="1" applyFill="1" applyBorder="1"/>
    <xf numFmtId="0" fontId="6" fillId="0" borderId="0" xfId="0" applyFont="1" applyBorder="1" applyAlignment="1"/>
    <xf numFmtId="1" fontId="1" fillId="0" borderId="14" xfId="1" applyNumberFormat="1" applyFont="1" applyBorder="1" applyAlignment="1" applyProtection="1">
      <protection locked="0"/>
    </xf>
    <xf numFmtId="3" fontId="1" fillId="0" borderId="8" xfId="1" applyNumberFormat="1" applyFont="1" applyBorder="1" applyAlignment="1" applyProtection="1">
      <protection locked="0"/>
    </xf>
    <xf numFmtId="3" fontId="44" fillId="0" borderId="8" xfId="1" applyNumberFormat="1" applyFont="1" applyBorder="1" applyAlignment="1" applyProtection="1">
      <protection locked="0"/>
    </xf>
    <xf numFmtId="3" fontId="1" fillId="0" borderId="21" xfId="1" applyNumberFormat="1" applyFont="1" applyBorder="1" applyAlignment="1" applyProtection="1">
      <protection locked="0"/>
    </xf>
    <xf numFmtId="3" fontId="1" fillId="0" borderId="5" xfId="3" applyNumberFormat="1" applyFont="1" applyBorder="1" applyAlignment="1" applyProtection="1">
      <alignment horizontal="center" vertical="center"/>
      <protection locked="0"/>
    </xf>
    <xf numFmtId="3" fontId="44" fillId="0" borderId="24" xfId="1" applyNumberFormat="1" applyFont="1" applyBorder="1" applyAlignment="1" applyProtection="1">
      <protection locked="0"/>
    </xf>
    <xf numFmtId="3" fontId="44" fillId="0" borderId="25" xfId="3" applyNumberFormat="1" applyFont="1" applyBorder="1" applyAlignment="1" applyProtection="1">
      <alignment horizontal="center" vertical="center"/>
      <protection locked="0"/>
    </xf>
    <xf numFmtId="3" fontId="44" fillId="0" borderId="23" xfId="0" applyNumberFormat="1" applyFont="1" applyBorder="1" applyAlignment="1">
      <alignment vertical="center"/>
    </xf>
    <xf numFmtId="1" fontId="1" fillId="0" borderId="9" xfId="1" applyNumberFormat="1" applyFont="1" applyBorder="1" applyAlignment="1" applyProtection="1">
      <alignment horizontal="center" vertical="center"/>
      <protection locked="0"/>
    </xf>
    <xf numFmtId="1" fontId="1" fillId="0" borderId="15" xfId="1" applyNumberFormat="1" applyFont="1" applyBorder="1" applyAlignment="1" applyProtection="1">
      <alignment horizontal="center" vertical="center"/>
      <protection locked="0"/>
    </xf>
    <xf numFmtId="1" fontId="44" fillId="0" borderId="15" xfId="1" applyNumberFormat="1" applyFont="1" applyBorder="1" applyAlignment="1" applyProtection="1">
      <alignment horizontal="center" vertical="center"/>
      <protection locked="0"/>
    </xf>
    <xf numFmtId="1" fontId="1" fillId="0" borderId="6" xfId="1" applyNumberFormat="1" applyFont="1" applyBorder="1" applyAlignment="1" applyProtection="1">
      <alignment horizontal="center" vertical="center"/>
      <protection locked="0"/>
    </xf>
    <xf numFmtId="1" fontId="44" fillId="0" borderId="25" xfId="1" applyNumberFormat="1" applyFont="1" applyBorder="1" applyAlignment="1" applyProtection="1">
      <alignment horizontal="center" vertical="center"/>
      <protection locked="0"/>
    </xf>
    <xf numFmtId="167" fontId="1" fillId="0" borderId="9" xfId="1" applyNumberFormat="1" applyFont="1" applyBorder="1" applyAlignment="1" applyProtection="1">
      <alignment horizontal="center"/>
      <protection locked="0"/>
    </xf>
    <xf numFmtId="167" fontId="44" fillId="0" borderId="9" xfId="1" applyNumberFormat="1" applyFont="1" applyBorder="1" applyAlignment="1" applyProtection="1">
      <alignment horizontal="center"/>
      <protection locked="0"/>
    </xf>
    <xf numFmtId="3" fontId="1" fillId="0" borderId="21" xfId="3" applyNumberFormat="1" applyFont="1" applyBorder="1" applyAlignment="1" applyProtection="1">
      <alignment horizontal="center"/>
      <protection locked="0"/>
    </xf>
    <xf numFmtId="167" fontId="1" fillId="0" borderId="50" xfId="1" applyNumberFormat="1" applyFont="1" applyBorder="1" applyAlignment="1" applyProtection="1">
      <alignment horizontal="center"/>
      <protection locked="0"/>
    </xf>
    <xf numFmtId="167" fontId="44" fillId="0" borderId="25" xfId="1" applyNumberFormat="1" applyFont="1" applyBorder="1" applyAlignment="1" applyProtection="1">
      <alignment horizontal="center"/>
      <protection locked="0"/>
    </xf>
    <xf numFmtId="3" fontId="1" fillId="0" borderId="8" xfId="0" applyNumberFormat="1" applyFont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44" fillId="0" borderId="14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44" fillId="0" borderId="24" xfId="0" applyNumberFormat="1" applyFon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167" fontId="46" fillId="0" borderId="14" xfId="1" applyNumberFormat="1" applyBorder="1"/>
    <xf numFmtId="0" fontId="44" fillId="0" borderId="0" xfId="0" applyFont="1" applyBorder="1" applyAlignment="1"/>
    <xf numFmtId="0" fontId="0" fillId="0" borderId="29" xfId="0" applyBorder="1"/>
    <xf numFmtId="167" fontId="46" fillId="0" borderId="15" xfId="1" applyNumberFormat="1" applyBorder="1"/>
    <xf numFmtId="0" fontId="0" fillId="0" borderId="1" xfId="0" applyBorder="1"/>
    <xf numFmtId="14" fontId="0" fillId="0" borderId="2" xfId="0" applyNumberFormat="1" applyBorder="1" applyAlignment="1">
      <alignment horizontal="center"/>
    </xf>
    <xf numFmtId="167" fontId="46" fillId="0" borderId="2" xfId="1" applyNumberFormat="1" applyBorder="1"/>
    <xf numFmtId="0" fontId="0" fillId="0" borderId="3" xfId="0" applyBorder="1"/>
    <xf numFmtId="0" fontId="0" fillId="0" borderId="28" xfId="0" applyBorder="1"/>
    <xf numFmtId="14" fontId="0" fillId="0" borderId="8" xfId="0" applyNumberFormat="1" applyBorder="1" applyAlignment="1">
      <alignment horizontal="center"/>
    </xf>
    <xf numFmtId="167" fontId="46" fillId="0" borderId="8" xfId="1" applyNumberFormat="1" applyBorder="1"/>
    <xf numFmtId="167" fontId="46" fillId="0" borderId="9" xfId="1" applyNumberFormat="1" applyBorder="1"/>
    <xf numFmtId="0" fontId="47" fillId="0" borderId="24" xfId="0" applyFont="1" applyBorder="1" applyAlignment="1">
      <alignment horizontal="center" vertical="center"/>
    </xf>
    <xf numFmtId="0" fontId="47" fillId="0" borderId="24" xfId="0" applyFont="1" applyBorder="1" applyAlignment="1">
      <alignment horizontal="center" vertical="center" wrapText="1"/>
    </xf>
    <xf numFmtId="0" fontId="47" fillId="0" borderId="25" xfId="0" applyFont="1" applyBorder="1" applyAlignment="1">
      <alignment horizontal="center" vertical="center"/>
    </xf>
    <xf numFmtId="0" fontId="47" fillId="0" borderId="23" xfId="0" applyFont="1" applyBorder="1" applyAlignment="1">
      <alignment horizontal="center" vertical="center"/>
    </xf>
    <xf numFmtId="167" fontId="0" fillId="0" borderId="15" xfId="1" applyNumberFormat="1" applyFont="1" applyBorder="1"/>
    <xf numFmtId="0" fontId="0" fillId="0" borderId="29" xfId="0" applyBorder="1" applyAlignment="1">
      <alignment wrapText="1"/>
    </xf>
    <xf numFmtId="14" fontId="0" fillId="0" borderId="14" xfId="0" applyNumberFormat="1" applyBorder="1" applyAlignment="1">
      <alignment horizontal="center" vertical="center"/>
    </xf>
    <xf numFmtId="167" fontId="46" fillId="0" borderId="14" xfId="1" applyNumberFormat="1" applyBorder="1" applyAlignment="1">
      <alignment vertical="center"/>
    </xf>
    <xf numFmtId="167" fontId="46" fillId="0" borderId="15" xfId="1" applyNumberFormat="1" applyBorder="1" applyAlignment="1">
      <alignment vertical="center"/>
    </xf>
    <xf numFmtId="49" fontId="33" fillId="2" borderId="29" xfId="0" applyNumberFormat="1" applyFont="1" applyFill="1" applyBorder="1" applyAlignment="1" applyProtection="1">
      <alignment horizontal="left" vertical="center" wrapText="1" shrinkToFit="1"/>
    </xf>
    <xf numFmtId="3" fontId="55" fillId="2" borderId="15" xfId="0" applyNumberFormat="1" applyFont="1" applyFill="1" applyBorder="1" applyAlignment="1" applyProtection="1">
      <alignment horizontal="center" vertical="center" wrapText="1"/>
    </xf>
    <xf numFmtId="49" fontId="17" fillId="0" borderId="1" xfId="0" applyNumberFormat="1" applyFont="1" applyBorder="1" applyAlignment="1" applyProtection="1">
      <alignment horizontal="left" vertical="center" wrapText="1"/>
    </xf>
    <xf numFmtId="3" fontId="17" fillId="0" borderId="2" xfId="0" applyNumberFormat="1" applyFont="1" applyBorder="1" applyAlignment="1" applyProtection="1">
      <alignment horizontal="right" vertical="center" wrapText="1"/>
    </xf>
    <xf numFmtId="49" fontId="56" fillId="2" borderId="14" xfId="0" applyNumberFormat="1" applyFont="1" applyFill="1" applyBorder="1" applyAlignment="1" applyProtection="1">
      <alignment horizontal="center" vertical="center" wrapText="1" shrinkToFit="1"/>
    </xf>
    <xf numFmtId="3" fontId="39" fillId="2" borderId="14" xfId="0" applyNumberFormat="1" applyFont="1" applyFill="1" applyBorder="1" applyAlignment="1" applyProtection="1">
      <alignment vertical="center" wrapText="1"/>
    </xf>
    <xf numFmtId="3" fontId="34" fillId="0" borderId="24" xfId="0" applyNumberFormat="1" applyFont="1" applyFill="1" applyBorder="1" applyAlignment="1" applyProtection="1">
      <alignment vertical="center" wrapText="1"/>
    </xf>
    <xf numFmtId="0" fontId="9" fillId="0" borderId="43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7" fillId="6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5" fillId="4" borderId="43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15" fillId="4" borderId="52" xfId="0" applyFont="1" applyFill="1" applyBorder="1" applyAlignment="1">
      <alignment horizontal="center" vertical="center"/>
    </xf>
    <xf numFmtId="0" fontId="15" fillId="4" borderId="55" xfId="0" applyFont="1" applyFill="1" applyBorder="1" applyAlignment="1">
      <alignment horizontal="center" vertical="center"/>
    </xf>
    <xf numFmtId="0" fontId="15" fillId="4" borderId="5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3" fontId="32" fillId="0" borderId="32" xfId="0" applyNumberFormat="1" applyFont="1" applyBorder="1" applyAlignment="1">
      <alignment horizontal="center"/>
    </xf>
    <xf numFmtId="3" fontId="32" fillId="0" borderId="18" xfId="0" applyNumberFormat="1" applyFont="1" applyBorder="1" applyAlignment="1">
      <alignment horizontal="center"/>
    </xf>
    <xf numFmtId="0" fontId="15" fillId="5" borderId="23" xfId="0" applyFont="1" applyFill="1" applyBorder="1" applyAlignment="1">
      <alignment horizontal="center"/>
    </xf>
    <xf numFmtId="0" fontId="15" fillId="5" borderId="53" xfId="0" applyFont="1" applyFill="1" applyBorder="1" applyAlignment="1">
      <alignment horizontal="center"/>
    </xf>
    <xf numFmtId="0" fontId="15" fillId="4" borderId="54" xfId="0" applyFont="1" applyFill="1" applyBorder="1" applyAlignment="1">
      <alignment horizontal="center"/>
    </xf>
    <xf numFmtId="0" fontId="28" fillId="4" borderId="52" xfId="0" applyFont="1" applyFill="1" applyBorder="1" applyAlignment="1" applyProtection="1">
      <alignment horizontal="center" vertical="center" wrapText="1" shrinkToFit="1"/>
    </xf>
    <xf numFmtId="3" fontId="32" fillId="0" borderId="29" xfId="0" applyNumberFormat="1" applyFont="1" applyBorder="1" applyAlignment="1">
      <alignment horizontal="center"/>
    </xf>
    <xf numFmtId="3" fontId="32" fillId="0" borderId="13" xfId="0" applyNumberFormat="1" applyFont="1" applyBorder="1" applyAlignment="1">
      <alignment horizontal="center"/>
    </xf>
    <xf numFmtId="3" fontId="32" fillId="0" borderId="26" xfId="0" applyNumberFormat="1" applyFont="1" applyBorder="1" applyAlignment="1">
      <alignment horizontal="center"/>
    </xf>
    <xf numFmtId="3" fontId="32" fillId="0" borderId="52" xfId="0" applyNumberFormat="1" applyFont="1" applyBorder="1" applyAlignment="1">
      <alignment horizontal="center"/>
    </xf>
    <xf numFmtId="49" fontId="34" fillId="2" borderId="19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9" fontId="33" fillId="2" borderId="46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Font="1" applyBorder="1" applyAlignment="1">
      <alignment horizontal="center"/>
    </xf>
    <xf numFmtId="0" fontId="47" fillId="0" borderId="1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44" fillId="0" borderId="26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/>
    </xf>
    <xf numFmtId="0" fontId="44" fillId="0" borderId="12" xfId="0" applyFont="1" applyBorder="1" applyAlignment="1">
      <alignment horizontal="center"/>
    </xf>
  </cellXfs>
  <cellStyles count="4">
    <cellStyle name="Ezres" xfId="1" builtinId="3"/>
    <cellStyle name="Magyarázó szöveg" xfId="2" builtinId="53" customBuiltin="1"/>
    <cellStyle name="Normál" xfId="0" builtinId="0"/>
    <cellStyle name="Százalék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zoomScaleNormal="100" workbookViewId="0">
      <selection activeCell="A35" sqref="A35"/>
    </sheetView>
  </sheetViews>
  <sheetFormatPr defaultColWidth="8.5703125" defaultRowHeight="12.75" x14ac:dyDescent="0.2"/>
  <cols>
    <col min="1" max="1" width="42.28515625" customWidth="1"/>
    <col min="2" max="3" width="9.28515625" customWidth="1"/>
    <col min="4" max="4" width="9.7109375" customWidth="1"/>
    <col min="5" max="5" width="44.85546875" customWidth="1"/>
    <col min="6" max="6" width="9.140625" style="1" customWidth="1"/>
    <col min="7" max="7" width="9.5703125" customWidth="1"/>
    <col min="8" max="8" width="9.140625" customWidth="1"/>
    <col min="9" max="9" width="11" customWidth="1"/>
    <col min="10" max="11" width="10.140625" customWidth="1"/>
    <col min="12" max="12" width="5.85546875" customWidth="1"/>
    <col min="13" max="13" width="9.85546875" customWidth="1"/>
  </cols>
  <sheetData>
    <row r="1" spans="1:14" s="4" customFormat="1" ht="15.75" customHeight="1" x14ac:dyDescent="0.25">
      <c r="A1" s="447" t="s">
        <v>430</v>
      </c>
      <c r="B1" s="447"/>
      <c r="C1" s="447"/>
      <c r="D1" s="447"/>
      <c r="E1" s="447"/>
      <c r="F1" s="447"/>
      <c r="G1" s="447"/>
      <c r="H1" s="447"/>
      <c r="I1" s="2"/>
      <c r="J1" s="2"/>
      <c r="K1" s="2"/>
      <c r="L1" s="2"/>
      <c r="M1" s="3"/>
      <c r="N1" s="3"/>
    </row>
    <row r="2" spans="1:14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4" ht="18" x14ac:dyDescent="0.25">
      <c r="A3" s="448" t="s">
        <v>0</v>
      </c>
      <c r="B3" s="448"/>
      <c r="C3" s="448"/>
      <c r="D3" s="448"/>
      <c r="E3" s="448"/>
      <c r="F3" s="448"/>
      <c r="G3" s="448"/>
      <c r="H3" s="448"/>
      <c r="I3" s="7"/>
      <c r="J3" s="7"/>
      <c r="K3" s="7"/>
      <c r="L3" s="7"/>
    </row>
    <row r="4" spans="1:14" ht="15.75" x14ac:dyDescent="0.25">
      <c r="A4" s="449" t="s">
        <v>1</v>
      </c>
      <c r="B4" s="449"/>
      <c r="C4" s="449"/>
      <c r="D4" s="449"/>
      <c r="E4" s="449"/>
      <c r="F4" s="449"/>
      <c r="G4" s="449"/>
      <c r="H4" s="449"/>
      <c r="I4" s="7"/>
      <c r="J4" s="7"/>
      <c r="K4" s="7"/>
      <c r="L4" s="7"/>
    </row>
    <row r="5" spans="1:14" ht="18" x14ac:dyDescent="0.2">
      <c r="A5" s="450" t="s">
        <v>2</v>
      </c>
      <c r="B5" s="450"/>
      <c r="C5" s="450"/>
      <c r="D5" s="450"/>
      <c r="E5" s="450"/>
      <c r="F5" s="450"/>
      <c r="G5" s="450"/>
      <c r="H5" s="450"/>
      <c r="I5" s="7"/>
      <c r="J5" s="7"/>
      <c r="K5" s="7"/>
      <c r="L5" s="7"/>
    </row>
    <row r="6" spans="1:14" ht="18" x14ac:dyDescent="0.25">
      <c r="A6" s="8"/>
      <c r="B6" s="8"/>
      <c r="C6" s="8"/>
      <c r="D6" s="8"/>
      <c r="E6" s="8"/>
      <c r="F6"/>
      <c r="G6" s="5"/>
      <c r="H6" s="9" t="s">
        <v>3</v>
      </c>
      <c r="I6" s="7"/>
      <c r="J6" s="7"/>
      <c r="K6" s="7"/>
      <c r="L6" s="7"/>
    </row>
    <row r="7" spans="1:14" ht="15" x14ac:dyDescent="0.2">
      <c r="A7" s="445" t="s">
        <v>4</v>
      </c>
      <c r="B7" s="445"/>
      <c r="C7" s="445"/>
      <c r="D7" s="445"/>
      <c r="E7" s="446" t="s">
        <v>5</v>
      </c>
      <c r="F7" s="446"/>
      <c r="G7" s="446"/>
      <c r="H7" s="446"/>
      <c r="I7" s="7"/>
      <c r="J7" s="7"/>
      <c r="K7" s="7"/>
      <c r="L7" s="7"/>
    </row>
    <row r="8" spans="1:14" ht="15" x14ac:dyDescent="0.3">
      <c r="A8" s="10"/>
      <c r="B8" s="11" t="s">
        <v>6</v>
      </c>
      <c r="C8" s="11" t="s">
        <v>7</v>
      </c>
      <c r="D8" s="12" t="s">
        <v>8</v>
      </c>
      <c r="E8" s="13"/>
      <c r="F8" s="14" t="s">
        <v>6</v>
      </c>
      <c r="G8" s="14" t="s">
        <v>7</v>
      </c>
      <c r="H8" s="15" t="s">
        <v>8</v>
      </c>
      <c r="I8" s="7"/>
      <c r="J8" s="7"/>
      <c r="K8" s="7"/>
      <c r="L8" s="7"/>
    </row>
    <row r="9" spans="1:14" ht="13.5" x14ac:dyDescent="0.25">
      <c r="A9" s="16" t="s">
        <v>9</v>
      </c>
      <c r="B9" s="17">
        <v>144671</v>
      </c>
      <c r="C9" s="17">
        <v>162838</v>
      </c>
      <c r="D9" s="18">
        <v>162838</v>
      </c>
      <c r="E9" s="19" t="s">
        <v>10</v>
      </c>
      <c r="F9" s="20">
        <v>116190</v>
      </c>
      <c r="G9" s="20">
        <v>137782</v>
      </c>
      <c r="H9" s="21">
        <v>132526</v>
      </c>
      <c r="I9" s="7"/>
      <c r="J9" s="7"/>
      <c r="K9" s="7"/>
      <c r="L9" s="7"/>
    </row>
    <row r="10" spans="1:14" ht="13.5" x14ac:dyDescent="0.25">
      <c r="A10" s="22" t="s">
        <v>11</v>
      </c>
      <c r="B10" s="23">
        <v>4428</v>
      </c>
      <c r="C10" s="23">
        <v>23063</v>
      </c>
      <c r="D10" s="24">
        <v>23063</v>
      </c>
      <c r="E10" s="25" t="s">
        <v>12</v>
      </c>
      <c r="F10" s="26">
        <v>26269</v>
      </c>
      <c r="G10" s="26">
        <v>29641</v>
      </c>
      <c r="H10" s="27">
        <v>27982</v>
      </c>
      <c r="I10" s="7"/>
      <c r="J10" s="7"/>
      <c r="K10" s="7"/>
      <c r="L10" s="7"/>
    </row>
    <row r="11" spans="1:14" ht="13.5" x14ac:dyDescent="0.25">
      <c r="A11" s="22" t="s">
        <v>13</v>
      </c>
      <c r="B11" s="23">
        <v>65720</v>
      </c>
      <c r="C11" s="23">
        <v>79521</v>
      </c>
      <c r="D11" s="24">
        <v>79514</v>
      </c>
      <c r="E11" s="25" t="s">
        <v>14</v>
      </c>
      <c r="F11" s="26">
        <v>62845</v>
      </c>
      <c r="G11" s="26">
        <v>71113</v>
      </c>
      <c r="H11" s="27">
        <v>63570</v>
      </c>
      <c r="I11" s="7"/>
      <c r="J11" s="7"/>
      <c r="K11" s="7"/>
      <c r="L11" s="7"/>
    </row>
    <row r="12" spans="1:14" ht="13.5" x14ac:dyDescent="0.25">
      <c r="A12" s="22" t="s">
        <v>15</v>
      </c>
      <c r="B12" s="23">
        <v>13416</v>
      </c>
      <c r="C12" s="23">
        <v>22058</v>
      </c>
      <c r="D12" s="24">
        <v>18796</v>
      </c>
      <c r="E12" s="25" t="s">
        <v>16</v>
      </c>
      <c r="F12" s="26">
        <v>8707</v>
      </c>
      <c r="G12" s="26">
        <v>10984</v>
      </c>
      <c r="H12" s="27">
        <v>10983</v>
      </c>
      <c r="I12" s="7"/>
      <c r="J12" s="7"/>
      <c r="K12" s="7"/>
      <c r="L12" s="7"/>
    </row>
    <row r="13" spans="1:14" ht="13.5" x14ac:dyDescent="0.25">
      <c r="A13" s="22" t="s">
        <v>17</v>
      </c>
      <c r="B13" s="23"/>
      <c r="C13" s="23">
        <v>117804</v>
      </c>
      <c r="D13" s="24">
        <v>117804</v>
      </c>
      <c r="E13" s="25" t="s">
        <v>18</v>
      </c>
      <c r="F13" s="26">
        <v>5721</v>
      </c>
      <c r="G13" s="26">
        <v>8060</v>
      </c>
      <c r="H13" s="27">
        <v>5082</v>
      </c>
      <c r="I13" s="7"/>
      <c r="J13" s="7"/>
      <c r="K13" s="7"/>
      <c r="L13" s="7"/>
    </row>
    <row r="14" spans="1:14" ht="13.5" x14ac:dyDescent="0.25">
      <c r="A14" s="22" t="s">
        <v>19</v>
      </c>
      <c r="B14" s="23"/>
      <c r="C14" s="23">
        <v>150</v>
      </c>
      <c r="D14" s="28">
        <v>150</v>
      </c>
      <c r="E14" s="25" t="s">
        <v>20</v>
      </c>
      <c r="F14" s="26">
        <v>5630</v>
      </c>
      <c r="G14" s="26">
        <v>5798</v>
      </c>
      <c r="H14" s="27">
        <v>5797</v>
      </c>
      <c r="I14" s="7"/>
      <c r="J14" s="7"/>
      <c r="K14" s="7"/>
      <c r="L14" s="7"/>
    </row>
    <row r="15" spans="1:14" ht="13.5" x14ac:dyDescent="0.25">
      <c r="A15" s="29" t="s">
        <v>21</v>
      </c>
      <c r="B15" s="23"/>
      <c r="C15" s="23"/>
      <c r="D15" s="24"/>
      <c r="E15" s="25"/>
      <c r="F15" s="26"/>
      <c r="G15" s="26"/>
      <c r="H15" s="27"/>
      <c r="I15" s="7"/>
      <c r="J15" s="7"/>
      <c r="K15" s="7"/>
      <c r="L15" s="7"/>
    </row>
    <row r="16" spans="1:14" ht="13.5" x14ac:dyDescent="0.25">
      <c r="A16" s="30" t="s">
        <v>22</v>
      </c>
      <c r="B16" s="31">
        <v>121764</v>
      </c>
      <c r="C16" s="31">
        <v>123675</v>
      </c>
      <c r="D16" s="32">
        <v>117740</v>
      </c>
      <c r="E16" s="33" t="s">
        <v>23</v>
      </c>
      <c r="F16" s="34">
        <v>121764</v>
      </c>
      <c r="G16" s="31">
        <v>123675</v>
      </c>
      <c r="H16" s="32">
        <v>117740</v>
      </c>
      <c r="I16" s="7"/>
      <c r="J16" s="7"/>
      <c r="K16" s="7"/>
      <c r="L16" s="7"/>
    </row>
    <row r="17" spans="1:12" ht="13.5" x14ac:dyDescent="0.25">
      <c r="A17" s="35" t="s">
        <v>24</v>
      </c>
      <c r="B17" s="36">
        <f>SUM(B9:B16)</f>
        <v>349999</v>
      </c>
      <c r="C17" s="37">
        <f>SUM(C9:C16)</f>
        <v>529109</v>
      </c>
      <c r="D17" s="38">
        <f>SUM(D9:D16)</f>
        <v>519905</v>
      </c>
      <c r="E17" s="39" t="s">
        <v>25</v>
      </c>
      <c r="F17" s="40">
        <f>SUM(F9:F16)</f>
        <v>347126</v>
      </c>
      <c r="G17" s="41">
        <f>SUM(G9:G16)</f>
        <v>387053</v>
      </c>
      <c r="H17" s="42">
        <f>SUM(H9:H16)</f>
        <v>363680</v>
      </c>
      <c r="I17" s="7"/>
      <c r="J17" s="7"/>
      <c r="K17" s="7"/>
      <c r="L17" s="7"/>
    </row>
    <row r="18" spans="1:12" ht="13.5" x14ac:dyDescent="0.25">
      <c r="A18" s="43" t="s">
        <v>26</v>
      </c>
      <c r="B18" s="44"/>
      <c r="C18" s="44"/>
      <c r="D18" s="45">
        <v>5321</v>
      </c>
      <c r="E18" s="46" t="s">
        <v>27</v>
      </c>
      <c r="F18" s="47">
        <v>3854</v>
      </c>
      <c r="G18" s="48">
        <v>15029</v>
      </c>
      <c r="H18" s="49">
        <v>14788</v>
      </c>
      <c r="I18" s="7"/>
      <c r="J18" s="7"/>
      <c r="K18" s="7"/>
      <c r="L18" s="7"/>
    </row>
    <row r="19" spans="1:12" ht="13.5" x14ac:dyDescent="0.25">
      <c r="A19" s="50" t="s">
        <v>28</v>
      </c>
      <c r="B19" s="23">
        <v>115000</v>
      </c>
      <c r="C19" s="23">
        <v>119393</v>
      </c>
      <c r="D19" s="51">
        <v>119393</v>
      </c>
      <c r="E19" s="52" t="s">
        <v>29</v>
      </c>
      <c r="F19" s="26">
        <v>34000</v>
      </c>
      <c r="G19" s="26">
        <v>198042</v>
      </c>
      <c r="H19" s="27">
        <v>65977</v>
      </c>
      <c r="I19" s="7"/>
      <c r="J19" s="7"/>
      <c r="K19" s="7"/>
      <c r="L19" s="7"/>
    </row>
    <row r="20" spans="1:12" ht="13.5" x14ac:dyDescent="0.25">
      <c r="A20" s="50" t="s">
        <v>30</v>
      </c>
      <c r="B20" s="23">
        <v>63</v>
      </c>
      <c r="C20" s="23">
        <v>63</v>
      </c>
      <c r="D20" s="51">
        <v>63</v>
      </c>
      <c r="E20" s="52" t="s">
        <v>31</v>
      </c>
      <c r="F20" s="26"/>
      <c r="G20" s="26"/>
      <c r="H20" s="27"/>
      <c r="I20" s="7"/>
      <c r="J20" s="7"/>
      <c r="K20" s="7"/>
      <c r="L20" s="7"/>
    </row>
    <row r="21" spans="1:12" ht="13.5" x14ac:dyDescent="0.25">
      <c r="A21" s="50" t="s">
        <v>32</v>
      </c>
      <c r="B21" s="23">
        <v>163</v>
      </c>
      <c r="C21" s="23">
        <v>163</v>
      </c>
      <c r="D21" s="51">
        <v>163</v>
      </c>
      <c r="E21" s="50" t="s">
        <v>33</v>
      </c>
      <c r="F21" s="26"/>
      <c r="G21" s="26">
        <v>5280</v>
      </c>
      <c r="H21" s="53">
        <v>5280</v>
      </c>
      <c r="I21" s="7"/>
      <c r="J21" s="7"/>
      <c r="K21" s="7"/>
      <c r="L21" s="7"/>
    </row>
    <row r="22" spans="1:12" ht="13.5" x14ac:dyDescent="0.25">
      <c r="A22" s="54" t="s">
        <v>34</v>
      </c>
      <c r="B22" s="31">
        <v>503</v>
      </c>
      <c r="C22" s="31">
        <v>503</v>
      </c>
      <c r="D22" s="55">
        <v>503</v>
      </c>
      <c r="E22" s="56" t="s">
        <v>35</v>
      </c>
      <c r="F22" s="57">
        <v>80748</v>
      </c>
      <c r="G22" s="57">
        <v>43827</v>
      </c>
      <c r="H22" s="58"/>
      <c r="I22" s="7"/>
      <c r="J22" s="7"/>
      <c r="K22" s="7"/>
      <c r="L22" s="7"/>
    </row>
    <row r="23" spans="1:12" x14ac:dyDescent="0.2">
      <c r="A23" s="59" t="s">
        <v>36</v>
      </c>
      <c r="B23" s="60">
        <f>SUM(B17:B22)</f>
        <v>465728</v>
      </c>
      <c r="C23" s="60">
        <f>SUM(C17:C22)</f>
        <v>649231</v>
      </c>
      <c r="D23" s="60">
        <f>SUM(D17:D22)</f>
        <v>645348</v>
      </c>
      <c r="E23" s="61" t="s">
        <v>36</v>
      </c>
      <c r="F23" s="60">
        <f>SUM(F17:F22)</f>
        <v>465728</v>
      </c>
      <c r="G23" s="62">
        <f>SUM(G17:G22)</f>
        <v>649231</v>
      </c>
      <c r="H23" s="63">
        <f>SUM(H17:H22)</f>
        <v>449725</v>
      </c>
      <c r="I23" s="7"/>
      <c r="J23" s="7"/>
      <c r="K23" s="7"/>
      <c r="L23" s="7"/>
    </row>
    <row r="24" spans="1:12" x14ac:dyDescent="0.2">
      <c r="A24" s="64" t="s">
        <v>37</v>
      </c>
      <c r="B24" s="65">
        <v>-121764</v>
      </c>
      <c r="C24" s="65">
        <v>-123675</v>
      </c>
      <c r="D24" s="65">
        <v>-117740</v>
      </c>
      <c r="E24" s="64" t="s">
        <v>37</v>
      </c>
      <c r="F24" s="65">
        <v>-121764</v>
      </c>
      <c r="G24" s="65">
        <v>-123675</v>
      </c>
      <c r="H24" s="348">
        <v>-117740</v>
      </c>
      <c r="I24" s="7"/>
      <c r="J24" s="7"/>
      <c r="K24" s="7"/>
      <c r="L24" s="7"/>
    </row>
    <row r="25" spans="1:12" x14ac:dyDescent="0.2">
      <c r="A25" s="66" t="s">
        <v>38</v>
      </c>
      <c r="B25" s="67">
        <f>SUM(B23:B24)</f>
        <v>343964</v>
      </c>
      <c r="C25" s="68">
        <f>SUM(C23:C24)</f>
        <v>525556</v>
      </c>
      <c r="D25" s="69">
        <f>SUM(D23:D24)</f>
        <v>527608</v>
      </c>
      <c r="E25" s="66" t="s">
        <v>38</v>
      </c>
      <c r="F25" s="68">
        <f>SUM(F23:F24)</f>
        <v>343964</v>
      </c>
      <c r="G25" s="70">
        <f>SUM(G23:G24)</f>
        <v>525556</v>
      </c>
      <c r="H25" s="71">
        <f>SUM(H23:H24)</f>
        <v>331985</v>
      </c>
      <c r="I25" s="7"/>
      <c r="J25" s="7"/>
      <c r="K25" s="7"/>
      <c r="L25" s="7"/>
    </row>
    <row r="26" spans="1:12" x14ac:dyDescent="0.2">
      <c r="A26" s="7"/>
      <c r="B26" s="7"/>
      <c r="C26" s="7"/>
      <c r="D26" s="7"/>
      <c r="E26" s="7"/>
      <c r="F26" s="72"/>
      <c r="G26" s="7"/>
      <c r="H26" s="7"/>
      <c r="I26" s="7"/>
      <c r="J26" s="7"/>
      <c r="K26" s="7"/>
      <c r="L26" s="7"/>
    </row>
  </sheetData>
  <mergeCells count="6">
    <mergeCell ref="A7:D7"/>
    <mergeCell ref="E7:H7"/>
    <mergeCell ref="A1:H1"/>
    <mergeCell ref="A3:H3"/>
    <mergeCell ref="A4:H4"/>
    <mergeCell ref="A5:H5"/>
  </mergeCells>
  <phoneticPr fontId="31" type="noConversion"/>
  <pageMargins left="0.59055118110236227" right="0.59055118110236227" top="0.78740157480314965" bottom="0.39370078740157483" header="0.51181102362204722" footer="0.51181102362204722"/>
  <pageSetup paperSize="9" scale="95" firstPageNumber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7"/>
  <sheetViews>
    <sheetView zoomScaleNormal="100" workbookViewId="0">
      <selection activeCell="A17" sqref="A17:E17"/>
    </sheetView>
  </sheetViews>
  <sheetFormatPr defaultColWidth="8.5703125" defaultRowHeight="12.75" x14ac:dyDescent="0.2"/>
  <cols>
    <col min="1" max="1" width="15.85546875" customWidth="1"/>
    <col min="2" max="2" width="39.28515625" customWidth="1"/>
  </cols>
  <sheetData>
    <row r="1" spans="1:5" ht="15.75" x14ac:dyDescent="0.25">
      <c r="A1" s="449" t="s">
        <v>439</v>
      </c>
      <c r="B1" s="449"/>
      <c r="C1" s="449"/>
      <c r="D1" s="449"/>
      <c r="E1" s="449"/>
    </row>
    <row r="3" spans="1:5" ht="15" x14ac:dyDescent="0.2">
      <c r="A3" s="476" t="s">
        <v>174</v>
      </c>
      <c r="B3" s="476"/>
      <c r="C3" s="476"/>
      <c r="D3" s="476"/>
      <c r="E3" s="476"/>
    </row>
    <row r="4" spans="1:5" ht="15" x14ac:dyDescent="0.2">
      <c r="A4" s="476">
        <v>2017</v>
      </c>
      <c r="B4" s="476"/>
      <c r="C4" s="476"/>
      <c r="D4" s="476"/>
      <c r="E4" s="476"/>
    </row>
    <row r="6" spans="1:5" x14ac:dyDescent="0.2">
      <c r="B6" s="201" t="s">
        <v>175</v>
      </c>
      <c r="C6" s="202" t="s">
        <v>3</v>
      </c>
    </row>
    <row r="7" spans="1:5" x14ac:dyDescent="0.2">
      <c r="B7" s="203" t="s">
        <v>176</v>
      </c>
      <c r="C7" s="204">
        <v>0</v>
      </c>
    </row>
    <row r="8" spans="1:5" x14ac:dyDescent="0.2">
      <c r="B8" s="343" t="s">
        <v>177</v>
      </c>
      <c r="C8" s="344">
        <v>348</v>
      </c>
    </row>
    <row r="9" spans="1:5" x14ac:dyDescent="0.2">
      <c r="B9" s="205" t="s">
        <v>178</v>
      </c>
      <c r="C9" s="206">
        <v>0</v>
      </c>
    </row>
    <row r="10" spans="1:5" x14ac:dyDescent="0.2">
      <c r="B10" s="207" t="s">
        <v>179</v>
      </c>
      <c r="C10" s="208">
        <v>0</v>
      </c>
    </row>
    <row r="11" spans="1:5" x14ac:dyDescent="0.2">
      <c r="B11" s="209" t="s">
        <v>180</v>
      </c>
      <c r="C11" s="210">
        <f>SUM(C8:C10)</f>
        <v>348</v>
      </c>
    </row>
    <row r="12" spans="1:5" x14ac:dyDescent="0.2">
      <c r="B12" s="100"/>
      <c r="C12" s="100"/>
    </row>
    <row r="17" spans="1:5" ht="15.75" x14ac:dyDescent="0.25">
      <c r="A17" s="449" t="s">
        <v>440</v>
      </c>
      <c r="B17" s="449"/>
      <c r="C17" s="449"/>
      <c r="D17" s="449"/>
      <c r="E17" s="449"/>
    </row>
    <row r="19" spans="1:5" ht="15" x14ac:dyDescent="0.2">
      <c r="A19" s="475" t="s">
        <v>181</v>
      </c>
      <c r="B19" s="475"/>
      <c r="C19" s="475"/>
      <c r="D19" s="475"/>
      <c r="E19" s="475"/>
    </row>
    <row r="20" spans="1:5" ht="15" x14ac:dyDescent="0.2">
      <c r="A20" s="475">
        <v>2017</v>
      </c>
      <c r="B20" s="475"/>
      <c r="C20" s="475"/>
      <c r="D20" s="475"/>
      <c r="E20" s="475"/>
    </row>
    <row r="21" spans="1:5" x14ac:dyDescent="0.2">
      <c r="D21" s="101" t="s">
        <v>182</v>
      </c>
    </row>
    <row r="23" spans="1:5" x14ac:dyDescent="0.2">
      <c r="B23" s="211" t="s">
        <v>183</v>
      </c>
      <c r="C23" s="211" t="s">
        <v>184</v>
      </c>
      <c r="D23" s="212" t="s">
        <v>185</v>
      </c>
    </row>
    <row r="24" spans="1:5" x14ac:dyDescent="0.2">
      <c r="B24" s="213"/>
      <c r="C24" s="213"/>
      <c r="D24" s="214"/>
    </row>
    <row r="25" spans="1:5" x14ac:dyDescent="0.2">
      <c r="B25" s="345" t="s">
        <v>186</v>
      </c>
      <c r="C25" s="346">
        <v>0</v>
      </c>
      <c r="D25" s="215"/>
    </row>
    <row r="26" spans="1:5" x14ac:dyDescent="0.2">
      <c r="B26" s="216"/>
      <c r="C26" s="217"/>
      <c r="D26" s="218"/>
    </row>
    <row r="27" spans="1:5" x14ac:dyDescent="0.2">
      <c r="B27" s="219" t="s">
        <v>180</v>
      </c>
      <c r="C27" s="220">
        <f>SUM(C25:C26)</f>
        <v>0</v>
      </c>
      <c r="D27" s="221"/>
    </row>
  </sheetData>
  <mergeCells count="6">
    <mergeCell ref="A20:E20"/>
    <mergeCell ref="A1:E1"/>
    <mergeCell ref="A3:E3"/>
    <mergeCell ref="A4:E4"/>
    <mergeCell ref="A17:E17"/>
    <mergeCell ref="A19:E19"/>
  </mergeCells>
  <phoneticPr fontId="31" type="noConversion"/>
  <pageMargins left="0.75" right="0.75" top="1" bottom="1" header="0.51180555555555496" footer="0.51180555555555496"/>
  <pageSetup paperSize="9" firstPageNumber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63"/>
  <sheetViews>
    <sheetView zoomScaleNormal="100" workbookViewId="0">
      <selection activeCell="K18" sqref="K18"/>
    </sheetView>
  </sheetViews>
  <sheetFormatPr defaultColWidth="8.5703125" defaultRowHeight="12.75" x14ac:dyDescent="0.2"/>
  <cols>
    <col min="1" max="1" width="31.42578125" customWidth="1"/>
    <col min="2" max="2" width="11" customWidth="1"/>
    <col min="3" max="3" width="10.7109375" customWidth="1"/>
    <col min="4" max="4" width="11" customWidth="1"/>
    <col min="5" max="5" width="7.42578125" customWidth="1"/>
    <col min="6" max="6" width="27.28515625" customWidth="1"/>
    <col min="7" max="7" width="11.5703125" customWidth="1"/>
    <col min="8" max="8" width="10.5703125" customWidth="1"/>
    <col min="9" max="9" width="11" customWidth="1"/>
    <col min="10" max="10" width="7.5703125" customWidth="1"/>
  </cols>
  <sheetData>
    <row r="1" spans="1:10" ht="15.75" x14ac:dyDescent="0.25">
      <c r="A1" s="449" t="s">
        <v>441</v>
      </c>
      <c r="B1" s="449"/>
      <c r="C1" s="449"/>
      <c r="D1" s="449"/>
      <c r="E1" s="449"/>
      <c r="F1" s="449"/>
      <c r="G1" s="449"/>
      <c r="H1" s="449"/>
      <c r="I1" s="449"/>
      <c r="J1" s="449"/>
    </row>
    <row r="2" spans="1:10" x14ac:dyDescent="0.2">
      <c r="A2" s="477" t="s">
        <v>0</v>
      </c>
      <c r="B2" s="477"/>
      <c r="C2" s="477"/>
      <c r="D2" s="477"/>
      <c r="E2" s="477"/>
      <c r="F2" s="477"/>
      <c r="G2" s="477"/>
      <c r="H2" s="477"/>
      <c r="I2" s="477"/>
      <c r="J2" s="477"/>
    </row>
    <row r="3" spans="1:10" x14ac:dyDescent="0.2">
      <c r="A3" s="477" t="s">
        <v>187</v>
      </c>
      <c r="B3" s="477"/>
      <c r="C3" s="477"/>
      <c r="D3" s="477"/>
      <c r="E3" s="477"/>
      <c r="F3" s="477"/>
      <c r="G3" s="477"/>
      <c r="H3" s="477"/>
      <c r="I3" s="477"/>
      <c r="J3" s="477"/>
    </row>
    <row r="4" spans="1:10" x14ac:dyDescent="0.2">
      <c r="A4" s="223"/>
      <c r="B4" s="223"/>
      <c r="C4" s="223"/>
      <c r="D4" s="223"/>
      <c r="E4" s="223"/>
      <c r="F4" s="223"/>
      <c r="G4" s="223"/>
      <c r="H4" s="223"/>
      <c r="I4" s="224"/>
      <c r="J4" s="225" t="s">
        <v>3</v>
      </c>
    </row>
    <row r="5" spans="1:10" x14ac:dyDescent="0.2">
      <c r="A5" s="478" t="s">
        <v>4</v>
      </c>
      <c r="B5" s="478"/>
      <c r="C5" s="478"/>
      <c r="D5" s="478"/>
      <c r="E5" s="478"/>
      <c r="F5" s="479" t="s">
        <v>5</v>
      </c>
      <c r="G5" s="479"/>
      <c r="H5" s="479"/>
      <c r="I5" s="479"/>
      <c r="J5" s="479"/>
    </row>
    <row r="6" spans="1:10" ht="13.5" thickBot="1" x14ac:dyDescent="0.25">
      <c r="A6" s="226"/>
      <c r="B6" s="227" t="s">
        <v>188</v>
      </c>
      <c r="C6" s="227" t="s">
        <v>189</v>
      </c>
      <c r="D6" s="227" t="s">
        <v>43</v>
      </c>
      <c r="E6" s="227" t="s">
        <v>44</v>
      </c>
      <c r="F6" s="228"/>
      <c r="G6" s="227" t="s">
        <v>188</v>
      </c>
      <c r="H6" s="227" t="s">
        <v>189</v>
      </c>
      <c r="I6" s="227" t="s">
        <v>43</v>
      </c>
      <c r="J6" s="229" t="s">
        <v>44</v>
      </c>
    </row>
    <row r="7" spans="1:10" x14ac:dyDescent="0.2">
      <c r="A7" s="230" t="s">
        <v>190</v>
      </c>
      <c r="B7" s="394">
        <v>144671</v>
      </c>
      <c r="C7" s="394">
        <v>162838</v>
      </c>
      <c r="D7" s="394">
        <v>162838</v>
      </c>
      <c r="E7" s="231">
        <f>D7/C7*100</f>
        <v>100</v>
      </c>
      <c r="F7" s="232" t="s">
        <v>93</v>
      </c>
      <c r="G7" s="394">
        <v>25941</v>
      </c>
      <c r="H7" s="394">
        <v>46156</v>
      </c>
      <c r="I7" s="394">
        <v>43187</v>
      </c>
      <c r="J7" s="401">
        <f t="shared" ref="J7:J15" si="0">I7/H7*100</f>
        <v>93.567466851546925</v>
      </c>
    </row>
    <row r="8" spans="1:10" x14ac:dyDescent="0.2">
      <c r="A8" s="233" t="s">
        <v>191</v>
      </c>
      <c r="B8" s="394">
        <v>4428</v>
      </c>
      <c r="C8" s="394">
        <v>140717</v>
      </c>
      <c r="D8" s="394">
        <v>140717</v>
      </c>
      <c r="E8" s="234">
        <f>D8/C8*100</f>
        <v>100</v>
      </c>
      <c r="F8" s="235" t="s">
        <v>192</v>
      </c>
      <c r="G8" s="394">
        <v>5868</v>
      </c>
      <c r="H8" s="394">
        <v>8718</v>
      </c>
      <c r="I8" s="394">
        <v>7866</v>
      </c>
      <c r="J8" s="402">
        <f t="shared" si="0"/>
        <v>90.227116311080522</v>
      </c>
    </row>
    <row r="9" spans="1:10" x14ac:dyDescent="0.2">
      <c r="A9" s="233" t="s">
        <v>57</v>
      </c>
      <c r="B9" s="394">
        <v>65720</v>
      </c>
      <c r="C9" s="394">
        <v>79521</v>
      </c>
      <c r="D9" s="394">
        <v>79515</v>
      </c>
      <c r="E9" s="234">
        <f>D9/C9*100</f>
        <v>99.992454823254235</v>
      </c>
      <c r="F9" s="235" t="s">
        <v>95</v>
      </c>
      <c r="G9" s="394">
        <v>48400</v>
      </c>
      <c r="H9" s="394">
        <v>56236</v>
      </c>
      <c r="I9" s="394">
        <v>52391</v>
      </c>
      <c r="J9" s="402">
        <f t="shared" si="0"/>
        <v>93.162742727078736</v>
      </c>
    </row>
    <row r="10" spans="1:10" x14ac:dyDescent="0.2">
      <c r="A10" s="233" t="s">
        <v>193</v>
      </c>
      <c r="B10" s="394">
        <v>10057</v>
      </c>
      <c r="C10" s="394">
        <v>17790</v>
      </c>
      <c r="D10" s="394">
        <v>15070</v>
      </c>
      <c r="E10" s="234">
        <f>D10/C10*100</f>
        <v>84.71051152332771</v>
      </c>
      <c r="F10" s="235" t="s">
        <v>194</v>
      </c>
      <c r="G10" s="394">
        <v>8707</v>
      </c>
      <c r="H10" s="394">
        <v>10984</v>
      </c>
      <c r="I10" s="394">
        <v>10983</v>
      </c>
      <c r="J10" s="402">
        <f t="shared" si="0"/>
        <v>99.990895848506923</v>
      </c>
    </row>
    <row r="11" spans="1:10" x14ac:dyDescent="0.2">
      <c r="A11" s="233" t="s">
        <v>67</v>
      </c>
      <c r="B11" s="394"/>
      <c r="C11" s="394">
        <v>150</v>
      </c>
      <c r="D11" s="394">
        <v>150</v>
      </c>
      <c r="E11" s="234">
        <f>D11/C11*100</f>
        <v>100</v>
      </c>
      <c r="F11" s="235" t="s">
        <v>195</v>
      </c>
      <c r="G11" s="394">
        <v>11351</v>
      </c>
      <c r="H11" s="394">
        <v>13858</v>
      </c>
      <c r="I11" s="394">
        <v>10879</v>
      </c>
      <c r="J11" s="402">
        <f t="shared" si="0"/>
        <v>78.503391542791164</v>
      </c>
    </row>
    <row r="12" spans="1:10" x14ac:dyDescent="0.2">
      <c r="A12" s="233"/>
      <c r="B12" s="393"/>
      <c r="C12" s="393"/>
      <c r="D12" s="393"/>
      <c r="E12" s="234"/>
      <c r="F12" s="235" t="s">
        <v>196</v>
      </c>
      <c r="G12" s="394">
        <v>121764</v>
      </c>
      <c r="H12" s="394">
        <v>123675</v>
      </c>
      <c r="I12" s="394">
        <v>117740</v>
      </c>
      <c r="J12" s="402">
        <f t="shared" si="0"/>
        <v>95.201131999191418</v>
      </c>
    </row>
    <row r="13" spans="1:10" x14ac:dyDescent="0.2">
      <c r="A13" s="236" t="s">
        <v>24</v>
      </c>
      <c r="B13" s="395">
        <f>SUM(B7:B12)</f>
        <v>224876</v>
      </c>
      <c r="C13" s="395">
        <f>SUM(C7:C12)</f>
        <v>401016</v>
      </c>
      <c r="D13" s="395">
        <f>SUM(D7:D12)</f>
        <v>398290</v>
      </c>
      <c r="E13" s="237">
        <f>D13/C13*100</f>
        <v>99.320226624374087</v>
      </c>
      <c r="F13" s="238" t="s">
        <v>25</v>
      </c>
      <c r="G13" s="395">
        <f>SUM(G7:G12)</f>
        <v>222031</v>
      </c>
      <c r="H13" s="395">
        <f>SUM(H7:H12)</f>
        <v>259627</v>
      </c>
      <c r="I13" s="395">
        <f>SUM(I7:I12)</f>
        <v>243046</v>
      </c>
      <c r="J13" s="403">
        <f t="shared" si="0"/>
        <v>93.61353017983491</v>
      </c>
    </row>
    <row r="14" spans="1:10" x14ac:dyDescent="0.2">
      <c r="A14" s="233" t="s">
        <v>197</v>
      </c>
      <c r="B14" s="394">
        <v>115000</v>
      </c>
      <c r="C14" s="394">
        <v>119393</v>
      </c>
      <c r="D14" s="394">
        <v>119393</v>
      </c>
      <c r="E14" s="234">
        <f>D14/C14*100</f>
        <v>100</v>
      </c>
      <c r="F14" s="235" t="s">
        <v>198</v>
      </c>
      <c r="G14" s="394">
        <v>37600</v>
      </c>
      <c r="H14" s="394">
        <v>211675</v>
      </c>
      <c r="I14" s="394">
        <v>79510</v>
      </c>
      <c r="J14" s="402">
        <f t="shared" si="0"/>
        <v>37.562300696822959</v>
      </c>
    </row>
    <row r="15" spans="1:10" x14ac:dyDescent="0.2">
      <c r="A15" s="233" t="s">
        <v>26</v>
      </c>
      <c r="B15" s="394"/>
      <c r="C15" s="394"/>
      <c r="D15" s="394">
        <v>5321</v>
      </c>
      <c r="E15" s="234"/>
      <c r="F15" s="239" t="s">
        <v>199</v>
      </c>
      <c r="G15" s="394"/>
      <c r="H15" s="394">
        <v>5280</v>
      </c>
      <c r="I15" s="394">
        <v>5280</v>
      </c>
      <c r="J15" s="402">
        <f t="shared" si="0"/>
        <v>100</v>
      </c>
    </row>
    <row r="16" spans="1:10" ht="13.5" thickBot="1" x14ac:dyDescent="0.25">
      <c r="A16" s="254"/>
      <c r="B16" s="396"/>
      <c r="C16" s="396"/>
      <c r="D16" s="396"/>
      <c r="E16" s="397"/>
      <c r="F16" s="256" t="s">
        <v>200</v>
      </c>
      <c r="G16" s="396">
        <v>80245</v>
      </c>
      <c r="H16" s="396">
        <v>43827</v>
      </c>
      <c r="I16" s="396"/>
      <c r="J16" s="404"/>
    </row>
    <row r="17" spans="1:10" ht="13.5" thickBot="1" x14ac:dyDescent="0.25">
      <c r="A17" s="240" t="s">
        <v>36</v>
      </c>
      <c r="B17" s="398">
        <f>SUM(B13:B16)</f>
        <v>339876</v>
      </c>
      <c r="C17" s="398">
        <f>SUM(C13:C16)</f>
        <v>520409</v>
      </c>
      <c r="D17" s="398">
        <f>SUM(D13:D16)</f>
        <v>523004</v>
      </c>
      <c r="E17" s="399">
        <f>D17/C17*100</f>
        <v>100.49864625707856</v>
      </c>
      <c r="F17" s="400" t="s">
        <v>36</v>
      </c>
      <c r="G17" s="398">
        <f>SUM(G13:G16)</f>
        <v>339876</v>
      </c>
      <c r="H17" s="398">
        <f>SUM(H13:H16)</f>
        <v>520409</v>
      </c>
      <c r="I17" s="398">
        <f>SUM(I13:I16)</f>
        <v>327836</v>
      </c>
      <c r="J17" s="405">
        <f>I17/H17*100</f>
        <v>62.995835967479429</v>
      </c>
    </row>
    <row r="19" spans="1:10" ht="15.75" x14ac:dyDescent="0.25">
      <c r="A19" s="449" t="s">
        <v>442</v>
      </c>
      <c r="B19" s="449"/>
      <c r="C19" s="449"/>
      <c r="D19" s="449"/>
      <c r="E19" s="449"/>
      <c r="F19" s="449"/>
      <c r="G19" s="449"/>
      <c r="H19" s="449"/>
      <c r="I19" s="449"/>
      <c r="J19" s="449"/>
    </row>
    <row r="20" spans="1:10" x14ac:dyDescent="0.2">
      <c r="A20" s="477" t="s">
        <v>201</v>
      </c>
      <c r="B20" s="477"/>
      <c r="C20" s="477"/>
      <c r="D20" s="477"/>
      <c r="E20" s="477"/>
      <c r="F20" s="477"/>
      <c r="G20" s="477"/>
      <c r="H20" s="477"/>
      <c r="I20" s="477"/>
      <c r="J20" s="477"/>
    </row>
    <row r="21" spans="1:10" x14ac:dyDescent="0.2">
      <c r="A21" s="477" t="s">
        <v>1</v>
      </c>
      <c r="B21" s="477"/>
      <c r="C21" s="477"/>
      <c r="D21" s="477"/>
      <c r="E21" s="477"/>
      <c r="F21" s="477"/>
      <c r="G21" s="477"/>
      <c r="H21" s="477"/>
      <c r="I21" s="477"/>
      <c r="J21" s="477"/>
    </row>
    <row r="22" spans="1:10" x14ac:dyDescent="0.2">
      <c r="A22" s="223"/>
      <c r="B22" s="223"/>
      <c r="C22" s="223"/>
      <c r="D22" s="223"/>
      <c r="E22" s="223"/>
      <c r="F22" s="223"/>
      <c r="G22" s="223"/>
      <c r="H22" s="241"/>
      <c r="I22" s="241"/>
      <c r="J22" s="241" t="s">
        <v>3</v>
      </c>
    </row>
    <row r="23" spans="1:10" x14ac:dyDescent="0.2">
      <c r="A23" s="478" t="s">
        <v>4</v>
      </c>
      <c r="B23" s="478"/>
      <c r="C23" s="478"/>
      <c r="D23" s="478"/>
      <c r="E23" s="478"/>
      <c r="F23" s="479" t="s">
        <v>5</v>
      </c>
      <c r="G23" s="479"/>
      <c r="H23" s="479"/>
      <c r="I23" s="479"/>
      <c r="J23" s="479"/>
    </row>
    <row r="24" spans="1:10" ht="13.5" thickBot="1" x14ac:dyDescent="0.25">
      <c r="A24" s="226"/>
      <c r="B24" s="227" t="s">
        <v>188</v>
      </c>
      <c r="C24" s="227" t="s">
        <v>189</v>
      </c>
      <c r="D24" s="227" t="s">
        <v>43</v>
      </c>
      <c r="E24" s="227" t="s">
        <v>44</v>
      </c>
      <c r="F24" s="228"/>
      <c r="G24" s="227" t="s">
        <v>188</v>
      </c>
      <c r="H24" s="227" t="s">
        <v>189</v>
      </c>
      <c r="I24" s="227" t="s">
        <v>43</v>
      </c>
      <c r="J24" s="229" t="s">
        <v>44</v>
      </c>
    </row>
    <row r="25" spans="1:10" ht="25.5" x14ac:dyDescent="0.2">
      <c r="A25" s="242" t="s">
        <v>53</v>
      </c>
      <c r="B25" s="243"/>
      <c r="C25" s="243">
        <v>25</v>
      </c>
      <c r="D25" s="243">
        <v>25</v>
      </c>
      <c r="E25" s="244">
        <f>D25/C25*100</f>
        <v>100</v>
      </c>
      <c r="F25" s="232" t="s">
        <v>93</v>
      </c>
      <c r="G25" s="232">
        <v>48015</v>
      </c>
      <c r="H25" s="232">
        <v>48167</v>
      </c>
      <c r="I25" s="245">
        <v>46555</v>
      </c>
      <c r="J25" s="406">
        <f>I25/H25*100</f>
        <v>96.653310357713778</v>
      </c>
    </row>
    <row r="26" spans="1:10" ht="25.5" x14ac:dyDescent="0.2">
      <c r="A26" s="242" t="s">
        <v>54</v>
      </c>
      <c r="B26" s="243">
        <v>2928</v>
      </c>
      <c r="C26" s="243">
        <v>2928</v>
      </c>
      <c r="D26" s="243">
        <v>2500</v>
      </c>
      <c r="E26" s="244">
        <f>D26/C26*100</f>
        <v>85.382513661202182</v>
      </c>
      <c r="F26" s="235" t="s">
        <v>192</v>
      </c>
      <c r="G26" s="235">
        <v>11080</v>
      </c>
      <c r="H26" s="235">
        <v>11216</v>
      </c>
      <c r="I26" s="246">
        <v>10474</v>
      </c>
      <c r="J26" s="406">
        <f>I26/H26*100</f>
        <v>93.38445078459344</v>
      </c>
    </row>
    <row r="27" spans="1:10" ht="15.75" x14ac:dyDescent="0.25">
      <c r="A27" s="247" t="s">
        <v>37</v>
      </c>
      <c r="B27" s="243">
        <v>58667</v>
      </c>
      <c r="C27" s="243">
        <v>58956</v>
      </c>
      <c r="D27" s="243">
        <v>57036</v>
      </c>
      <c r="E27" s="244">
        <f>D27/C27*100</f>
        <v>96.743334011805416</v>
      </c>
      <c r="F27" s="235" t="s">
        <v>95</v>
      </c>
      <c r="G27" s="235">
        <v>2500</v>
      </c>
      <c r="H27" s="235">
        <v>2852</v>
      </c>
      <c r="I27" s="246">
        <v>2587</v>
      </c>
      <c r="J27" s="406">
        <f>I27/H27*100</f>
        <v>90.708274894810657</v>
      </c>
    </row>
    <row r="28" spans="1:10" x14ac:dyDescent="0.2">
      <c r="A28" s="236" t="s">
        <v>24</v>
      </c>
      <c r="B28" s="248">
        <f>SUM(B25:B27)</f>
        <v>61595</v>
      </c>
      <c r="C28" s="248">
        <f>SUM(C25:C27)</f>
        <v>61909</v>
      </c>
      <c r="D28" s="248">
        <f>SUM(D25:D27)</f>
        <v>59561</v>
      </c>
      <c r="E28" s="249">
        <f>D28/C28*100</f>
        <v>96.207336574649887</v>
      </c>
      <c r="F28" s="238" t="s">
        <v>25</v>
      </c>
      <c r="G28" s="248">
        <f>SUM(G25:G27)</f>
        <v>61595</v>
      </c>
      <c r="H28" s="248">
        <f>SUM(H25:H27)</f>
        <v>62235</v>
      </c>
      <c r="I28" s="248">
        <f>SUM(I25:I27)</f>
        <v>59616</v>
      </c>
      <c r="J28" s="407">
        <f>I28/H28*100</f>
        <v>95.79175704989153</v>
      </c>
    </row>
    <row r="29" spans="1:10" x14ac:dyDescent="0.2">
      <c r="A29" s="250"/>
      <c r="B29" s="251"/>
      <c r="C29" s="251"/>
      <c r="D29" s="251"/>
      <c r="E29" s="244"/>
      <c r="F29" s="252" t="s">
        <v>202</v>
      </c>
      <c r="G29" s="253">
        <v>503</v>
      </c>
      <c r="H29" s="253"/>
      <c r="I29" s="253"/>
      <c r="J29" s="406"/>
    </row>
    <row r="30" spans="1:10" ht="13.5" thickBot="1" x14ac:dyDescent="0.25">
      <c r="A30" s="254" t="s">
        <v>203</v>
      </c>
      <c r="B30" s="255">
        <v>503</v>
      </c>
      <c r="C30" s="255">
        <v>503</v>
      </c>
      <c r="D30" s="255">
        <v>503</v>
      </c>
      <c r="E30" s="408">
        <f>D30/C30*100</f>
        <v>100</v>
      </c>
      <c r="F30" s="256" t="s">
        <v>198</v>
      </c>
      <c r="G30" s="256"/>
      <c r="H30" s="256">
        <v>177</v>
      </c>
      <c r="I30" s="239">
        <v>177</v>
      </c>
      <c r="J30" s="409">
        <f>I30/H30*100</f>
        <v>100</v>
      </c>
    </row>
    <row r="31" spans="1:10" ht="13.5" thickBot="1" x14ac:dyDescent="0.25">
      <c r="A31" s="257" t="s">
        <v>36</v>
      </c>
      <c r="B31" s="258">
        <f>SUM(B28:B30)</f>
        <v>62098</v>
      </c>
      <c r="C31" s="258">
        <f>SUM(C28:C30)</f>
        <v>62412</v>
      </c>
      <c r="D31" s="258">
        <f>SUM(D28:D30)</f>
        <v>60064</v>
      </c>
      <c r="E31" s="259">
        <f>D31/C31*100</f>
        <v>96.237902967378062</v>
      </c>
      <c r="F31" s="258" t="s">
        <v>36</v>
      </c>
      <c r="G31" s="258">
        <f>SUM(G28:G30)</f>
        <v>62098</v>
      </c>
      <c r="H31" s="258">
        <f>SUM(H28:H30)</f>
        <v>62412</v>
      </c>
      <c r="I31" s="258">
        <f>SUM(I28:I30)</f>
        <v>59793</v>
      </c>
      <c r="J31" s="410">
        <f>I31/H31*100</f>
        <v>95.803691597769657</v>
      </c>
    </row>
    <row r="32" spans="1:10" x14ac:dyDescent="0.2">
      <c r="A32" s="260"/>
      <c r="B32" s="261"/>
      <c r="C32" s="261"/>
      <c r="D32" s="261"/>
      <c r="E32" s="263"/>
      <c r="F32" s="261"/>
      <c r="G32" s="261"/>
      <c r="H32" s="261"/>
      <c r="I32" s="261"/>
      <c r="J32" s="264"/>
    </row>
    <row r="33" spans="1:10" x14ac:dyDescent="0.2">
      <c r="A33" s="260"/>
      <c r="B33" s="261"/>
      <c r="C33" s="261"/>
      <c r="D33" s="261"/>
      <c r="E33" s="263"/>
      <c r="F33" s="261"/>
      <c r="G33" s="261"/>
      <c r="H33" s="261"/>
      <c r="I33" s="261"/>
      <c r="J33" s="264"/>
    </row>
    <row r="34" spans="1:10" ht="15.75" x14ac:dyDescent="0.25">
      <c r="A34" s="449" t="s">
        <v>443</v>
      </c>
      <c r="B34" s="449"/>
      <c r="C34" s="449"/>
      <c r="D34" s="449"/>
      <c r="E34" s="449"/>
      <c r="F34" s="449"/>
      <c r="G34" s="449"/>
      <c r="H34" s="449"/>
      <c r="I34" s="449"/>
      <c r="J34" s="449"/>
    </row>
    <row r="35" spans="1:10" x14ac:dyDescent="0.2">
      <c r="A35" s="477" t="s">
        <v>204</v>
      </c>
      <c r="B35" s="477"/>
      <c r="C35" s="477"/>
      <c r="D35" s="477"/>
      <c r="E35" s="477"/>
      <c r="F35" s="477"/>
      <c r="G35" s="477"/>
      <c r="H35" s="477"/>
      <c r="I35" s="477"/>
      <c r="J35" s="477"/>
    </row>
    <row r="36" spans="1:10" x14ac:dyDescent="0.2">
      <c r="A36" s="477" t="s">
        <v>1</v>
      </c>
      <c r="B36" s="477"/>
      <c r="C36" s="477"/>
      <c r="D36" s="477"/>
      <c r="E36" s="477"/>
      <c r="F36" s="477"/>
      <c r="G36" s="477"/>
      <c r="H36" s="477"/>
      <c r="I36" s="477"/>
      <c r="J36" s="477"/>
    </row>
    <row r="37" spans="1:10" x14ac:dyDescent="0.2">
      <c r="A37" s="222"/>
      <c r="B37" s="222"/>
      <c r="C37" s="222"/>
      <c r="D37" s="222"/>
      <c r="E37" s="222"/>
      <c r="F37" s="222"/>
      <c r="G37" s="222"/>
      <c r="H37" s="225"/>
      <c r="I37" s="225"/>
      <c r="J37" s="265" t="s">
        <v>3</v>
      </c>
    </row>
    <row r="38" spans="1:10" x14ac:dyDescent="0.2">
      <c r="A38" s="481" t="s">
        <v>4</v>
      </c>
      <c r="B38" s="481"/>
      <c r="C38" s="481"/>
      <c r="D38" s="481"/>
      <c r="E38" s="481"/>
      <c r="F38" s="482" t="s">
        <v>5</v>
      </c>
      <c r="G38" s="482"/>
      <c r="H38" s="482"/>
      <c r="I38" s="482"/>
      <c r="J38" s="482"/>
    </row>
    <row r="39" spans="1:10" ht="13.5" thickBot="1" x14ac:dyDescent="0.25">
      <c r="A39" s="266"/>
      <c r="B39" s="227" t="s">
        <v>188</v>
      </c>
      <c r="C39" s="227" t="s">
        <v>189</v>
      </c>
      <c r="D39" s="227" t="s">
        <v>43</v>
      </c>
      <c r="E39" s="227" t="s">
        <v>44</v>
      </c>
      <c r="F39" s="267"/>
      <c r="G39" s="227" t="s">
        <v>188</v>
      </c>
      <c r="H39" s="227" t="s">
        <v>189</v>
      </c>
      <c r="I39" s="227" t="s">
        <v>43</v>
      </c>
      <c r="J39" s="229" t="s">
        <v>44</v>
      </c>
    </row>
    <row r="40" spans="1:10" x14ac:dyDescent="0.2">
      <c r="A40" s="242" t="s">
        <v>49</v>
      </c>
      <c r="B40" s="245">
        <v>431</v>
      </c>
      <c r="C40" s="232">
        <v>431</v>
      </c>
      <c r="D40" s="232">
        <v>317</v>
      </c>
      <c r="E40" s="411">
        <f t="shared" ref="E40:E45" si="1">D40/C40*100</f>
        <v>73.549883990719252</v>
      </c>
      <c r="F40" s="245" t="s">
        <v>93</v>
      </c>
      <c r="G40" s="232">
        <v>5741</v>
      </c>
      <c r="H40" s="232">
        <v>6029</v>
      </c>
      <c r="I40" s="245">
        <v>6019</v>
      </c>
      <c r="J40" s="406">
        <f t="shared" ref="J40:J45" si="2">I40/H40*100</f>
        <v>99.834135014098521</v>
      </c>
    </row>
    <row r="41" spans="1:10" ht="18" customHeight="1" x14ac:dyDescent="0.2">
      <c r="A41" s="242" t="s">
        <v>54</v>
      </c>
      <c r="B41" s="235"/>
      <c r="C41" s="235">
        <v>80</v>
      </c>
      <c r="D41" s="235">
        <v>80</v>
      </c>
      <c r="E41" s="412">
        <f t="shared" si="1"/>
        <v>100</v>
      </c>
      <c r="F41" s="246" t="s">
        <v>192</v>
      </c>
      <c r="G41" s="235">
        <v>1192</v>
      </c>
      <c r="H41" s="235">
        <v>1337</v>
      </c>
      <c r="I41" s="246">
        <v>1337</v>
      </c>
      <c r="J41" s="406">
        <f t="shared" si="2"/>
        <v>100</v>
      </c>
    </row>
    <row r="42" spans="1:10" ht="15.75" x14ac:dyDescent="0.25">
      <c r="A42" s="247" t="s">
        <v>37</v>
      </c>
      <c r="B42" s="246">
        <v>11089</v>
      </c>
      <c r="C42" s="246">
        <v>11533</v>
      </c>
      <c r="D42" s="246">
        <v>10545</v>
      </c>
      <c r="E42" s="412">
        <f t="shared" si="1"/>
        <v>91.433278418451408</v>
      </c>
      <c r="F42" s="246" t="s">
        <v>95</v>
      </c>
      <c r="G42" s="235">
        <v>4496</v>
      </c>
      <c r="H42" s="235">
        <v>4464</v>
      </c>
      <c r="I42" s="246">
        <v>3347</v>
      </c>
      <c r="J42" s="406">
        <f t="shared" si="2"/>
        <v>74.977598566308245</v>
      </c>
    </row>
    <row r="43" spans="1:10" x14ac:dyDescent="0.2">
      <c r="A43" s="236" t="s">
        <v>24</v>
      </c>
      <c r="B43" s="238">
        <f>SUM(B40:B42)</f>
        <v>11520</v>
      </c>
      <c r="C43" s="238">
        <f>SUM(C40:C42)</f>
        <v>12044</v>
      </c>
      <c r="D43" s="238">
        <f>SUM(D40:D42)</f>
        <v>10942</v>
      </c>
      <c r="E43" s="413">
        <f t="shared" si="1"/>
        <v>90.850215875124547</v>
      </c>
      <c r="F43" s="268" t="s">
        <v>25</v>
      </c>
      <c r="G43" s="238">
        <f>SUM(G40:G42)</f>
        <v>11429</v>
      </c>
      <c r="H43" s="238">
        <f>SUM(H40:H42)</f>
        <v>11830</v>
      </c>
      <c r="I43" s="238">
        <f>SUM(I40:I42)</f>
        <v>10703</v>
      </c>
      <c r="J43" s="407">
        <f t="shared" si="2"/>
        <v>90.473372781065081</v>
      </c>
    </row>
    <row r="44" spans="1:10" ht="13.5" thickBot="1" x14ac:dyDescent="0.25">
      <c r="A44" s="254" t="s">
        <v>205</v>
      </c>
      <c r="B44" s="256">
        <v>163</v>
      </c>
      <c r="C44" s="239">
        <v>163</v>
      </c>
      <c r="D44" s="239">
        <v>163</v>
      </c>
      <c r="E44" s="414">
        <f t="shared" si="1"/>
        <v>100</v>
      </c>
      <c r="F44" s="256" t="s">
        <v>198</v>
      </c>
      <c r="G44" s="256">
        <v>254</v>
      </c>
      <c r="H44" s="239">
        <v>377</v>
      </c>
      <c r="I44" s="239">
        <v>256</v>
      </c>
      <c r="J44" s="409">
        <f t="shared" si="2"/>
        <v>67.904509283819621</v>
      </c>
    </row>
    <row r="45" spans="1:10" ht="13.5" thickBot="1" x14ac:dyDescent="0.25">
      <c r="A45" s="257" t="s">
        <v>36</v>
      </c>
      <c r="B45" s="258">
        <f>SUM(B43:B44)</f>
        <v>11683</v>
      </c>
      <c r="C45" s="258">
        <f>SUM(C43:C44)</f>
        <v>12207</v>
      </c>
      <c r="D45" s="258">
        <f>SUM(D43:D44)</f>
        <v>11105</v>
      </c>
      <c r="E45" s="415">
        <f t="shared" si="1"/>
        <v>90.972392889325789</v>
      </c>
      <c r="F45" s="269" t="s">
        <v>36</v>
      </c>
      <c r="G45" s="258">
        <f>SUM(G43:G44)</f>
        <v>11683</v>
      </c>
      <c r="H45" s="258">
        <f>SUM(H43:H44)</f>
        <v>12207</v>
      </c>
      <c r="I45" s="258">
        <f>SUM(I43:I44)</f>
        <v>10959</v>
      </c>
      <c r="J45" s="410">
        <f t="shared" si="2"/>
        <v>89.776357827476033</v>
      </c>
    </row>
    <row r="46" spans="1:10" x14ac:dyDescent="0.2">
      <c r="A46" s="260"/>
      <c r="B46" s="261"/>
      <c r="C46" s="261"/>
      <c r="D46" s="261"/>
      <c r="E46" s="261"/>
      <c r="F46" s="260"/>
      <c r="G46" s="261"/>
      <c r="H46" s="261"/>
      <c r="I46" s="261"/>
      <c r="J46" s="264"/>
    </row>
    <row r="47" spans="1:10" ht="15.75" x14ac:dyDescent="0.25">
      <c r="A47" s="449" t="s">
        <v>444</v>
      </c>
      <c r="B47" s="449"/>
      <c r="C47" s="449"/>
      <c r="D47" s="449"/>
      <c r="E47" s="449"/>
      <c r="F47" s="449"/>
      <c r="G47" s="449"/>
      <c r="H47" s="449"/>
      <c r="I47" s="449"/>
      <c r="J47" s="449"/>
    </row>
    <row r="48" spans="1:10" x14ac:dyDescent="0.2">
      <c r="A48" s="477" t="s">
        <v>206</v>
      </c>
      <c r="B48" s="477"/>
      <c r="C48" s="477"/>
      <c r="D48" s="477"/>
      <c r="E48" s="477"/>
      <c r="F48" s="477"/>
      <c r="G48" s="477"/>
      <c r="H48" s="477"/>
      <c r="I48" s="477"/>
      <c r="J48" s="477"/>
    </row>
    <row r="49" spans="1:10" x14ac:dyDescent="0.2">
      <c r="A49" s="477" t="s">
        <v>1</v>
      </c>
      <c r="B49" s="477"/>
      <c r="C49" s="477"/>
      <c r="D49" s="477"/>
      <c r="E49" s="477"/>
      <c r="F49" s="477"/>
      <c r="G49" s="477"/>
      <c r="H49" s="477"/>
      <c r="I49" s="477"/>
      <c r="J49" s="477"/>
    </row>
    <row r="50" spans="1:10" x14ac:dyDescent="0.2">
      <c r="A50" s="223"/>
      <c r="B50" s="223"/>
      <c r="C50" s="223"/>
      <c r="D50" s="223"/>
      <c r="E50" s="223"/>
      <c r="F50" s="223"/>
      <c r="G50" s="223"/>
      <c r="H50" s="225"/>
      <c r="I50" s="225"/>
      <c r="J50" s="265" t="s">
        <v>3</v>
      </c>
    </row>
    <row r="51" spans="1:10" x14ac:dyDescent="0.2">
      <c r="A51" s="478" t="s">
        <v>4</v>
      </c>
      <c r="B51" s="478"/>
      <c r="C51" s="478"/>
      <c r="D51" s="262"/>
      <c r="E51" s="262"/>
      <c r="F51" s="480" t="s">
        <v>5</v>
      </c>
      <c r="G51" s="480"/>
      <c r="H51" s="480"/>
      <c r="I51" s="270"/>
      <c r="J51" s="271"/>
    </row>
    <row r="52" spans="1:10" x14ac:dyDescent="0.2">
      <c r="A52" s="266"/>
      <c r="B52" s="272" t="s">
        <v>188</v>
      </c>
      <c r="C52" s="272" t="s">
        <v>189</v>
      </c>
      <c r="D52" s="272" t="s">
        <v>43</v>
      </c>
      <c r="E52" s="272" t="s">
        <v>44</v>
      </c>
      <c r="F52" s="267"/>
      <c r="G52" s="272" t="s">
        <v>188</v>
      </c>
      <c r="H52" s="272" t="s">
        <v>189</v>
      </c>
      <c r="I52" s="272" t="s">
        <v>43</v>
      </c>
      <c r="J52" s="273" t="s">
        <v>44</v>
      </c>
    </row>
    <row r="53" spans="1:10" x14ac:dyDescent="0.2">
      <c r="A53" s="242" t="s">
        <v>49</v>
      </c>
      <c r="B53" s="274"/>
      <c r="C53" s="274">
        <v>84</v>
      </c>
      <c r="D53" s="274">
        <v>84</v>
      </c>
      <c r="E53" s="275">
        <f t="shared" ref="E53:E59" si="3">D53/C53*100</f>
        <v>100</v>
      </c>
      <c r="F53" s="232" t="s">
        <v>93</v>
      </c>
      <c r="G53" s="232">
        <v>36491</v>
      </c>
      <c r="H53" s="276">
        <v>37430</v>
      </c>
      <c r="I53" s="276">
        <v>36765</v>
      </c>
      <c r="J53" s="277">
        <f>I53/H53*100</f>
        <v>98.223350253807112</v>
      </c>
    </row>
    <row r="54" spans="1:10" ht="25.5" x14ac:dyDescent="0.2">
      <c r="A54" s="242" t="s">
        <v>54</v>
      </c>
      <c r="B54" s="243"/>
      <c r="C54" s="243">
        <v>720</v>
      </c>
      <c r="D54" s="243">
        <v>720</v>
      </c>
      <c r="E54" s="275">
        <f t="shared" si="3"/>
        <v>100</v>
      </c>
      <c r="F54" s="235" t="s">
        <v>192</v>
      </c>
      <c r="G54" s="235">
        <v>8130</v>
      </c>
      <c r="H54" s="278">
        <v>8370</v>
      </c>
      <c r="I54" s="278">
        <v>8305</v>
      </c>
      <c r="J54" s="277">
        <f>I54/H54*100</f>
        <v>99.223416965352456</v>
      </c>
    </row>
    <row r="55" spans="1:10" ht="25.5" x14ac:dyDescent="0.2">
      <c r="A55" s="242" t="s">
        <v>207</v>
      </c>
      <c r="B55" s="243"/>
      <c r="C55" s="243">
        <v>150</v>
      </c>
      <c r="D55" s="243">
        <v>150</v>
      </c>
      <c r="E55" s="275">
        <f t="shared" si="3"/>
        <v>100</v>
      </c>
      <c r="F55" s="235" t="s">
        <v>95</v>
      </c>
      <c r="G55" s="235">
        <v>7449</v>
      </c>
      <c r="H55" s="279">
        <v>7561</v>
      </c>
      <c r="I55" s="278">
        <v>5245</v>
      </c>
      <c r="J55" s="277">
        <f>I55/H55*100</f>
        <v>69.369131067319131</v>
      </c>
    </row>
    <row r="56" spans="1:10" ht="15.75" x14ac:dyDescent="0.25">
      <c r="A56" s="247" t="s">
        <v>37</v>
      </c>
      <c r="B56" s="243">
        <v>52007</v>
      </c>
      <c r="C56" s="243">
        <v>53186</v>
      </c>
      <c r="D56" s="243">
        <v>50158</v>
      </c>
      <c r="E56" s="275">
        <f t="shared" si="3"/>
        <v>94.306772458917763</v>
      </c>
      <c r="F56" s="235"/>
      <c r="G56" s="235"/>
      <c r="H56" s="279"/>
      <c r="I56" s="278"/>
      <c r="J56" s="277"/>
    </row>
    <row r="57" spans="1:10" x14ac:dyDescent="0.2">
      <c r="A57" s="236" t="s">
        <v>24</v>
      </c>
      <c r="B57" s="248">
        <f>SUM(B53:B56)</f>
        <v>52007</v>
      </c>
      <c r="C57" s="248">
        <f>SUM(C53:C56)</f>
        <v>54140</v>
      </c>
      <c r="D57" s="248">
        <f>SUM(D53:D56)</f>
        <v>51112</v>
      </c>
      <c r="E57" s="280">
        <f t="shared" si="3"/>
        <v>94.407092722571107</v>
      </c>
      <c r="F57" s="238" t="s">
        <v>25</v>
      </c>
      <c r="G57" s="248">
        <f>SUM(G53:G55)</f>
        <v>52070</v>
      </c>
      <c r="H57" s="281">
        <f>SUM(H53:H55)</f>
        <v>53361</v>
      </c>
      <c r="I57" s="281">
        <f>SUM(I53:I55)</f>
        <v>50315</v>
      </c>
      <c r="J57" s="282">
        <f>I57/H57*100</f>
        <v>94.291711174828066</v>
      </c>
    </row>
    <row r="58" spans="1:10" x14ac:dyDescent="0.2">
      <c r="A58" s="254" t="s">
        <v>203</v>
      </c>
      <c r="B58" s="255">
        <v>63</v>
      </c>
      <c r="C58" s="255">
        <v>63</v>
      </c>
      <c r="D58" s="255">
        <v>63</v>
      </c>
      <c r="E58" s="283">
        <f t="shared" si="3"/>
        <v>100</v>
      </c>
      <c r="F58" s="256" t="s">
        <v>198</v>
      </c>
      <c r="G58" s="256"/>
      <c r="H58" s="284">
        <v>842</v>
      </c>
      <c r="I58" s="239">
        <v>822</v>
      </c>
      <c r="J58" s="277">
        <f>I58/H58*100</f>
        <v>97.62470308788599</v>
      </c>
    </row>
    <row r="59" spans="1:10" x14ac:dyDescent="0.2">
      <c r="A59" s="257" t="s">
        <v>36</v>
      </c>
      <c r="B59" s="258">
        <f>SUM(B57:B58)</f>
        <v>52070</v>
      </c>
      <c r="C59" s="258">
        <f>SUM(C57:C58)</f>
        <v>54203</v>
      </c>
      <c r="D59" s="258">
        <f>SUM(D57:D58)</f>
        <v>51175</v>
      </c>
      <c r="E59" s="259">
        <f t="shared" si="3"/>
        <v>94.413593343541862</v>
      </c>
      <c r="F59" s="258" t="s">
        <v>36</v>
      </c>
      <c r="G59" s="258">
        <f>SUM(G57:G58)</f>
        <v>52070</v>
      </c>
      <c r="H59" s="258">
        <f>SUM(H57:H58)</f>
        <v>54203</v>
      </c>
      <c r="I59" s="258">
        <f>SUM(I57:I58)</f>
        <v>51137</v>
      </c>
      <c r="J59" s="285">
        <f>I59/H59*100</f>
        <v>94.343486522886195</v>
      </c>
    </row>
    <row r="63" spans="1:10" x14ac:dyDescent="0.2">
      <c r="A63" s="100"/>
    </row>
  </sheetData>
  <mergeCells count="20">
    <mergeCell ref="A19:J19"/>
    <mergeCell ref="A20:J20"/>
    <mergeCell ref="A51:C51"/>
    <mergeCell ref="F51:H51"/>
    <mergeCell ref="A36:J36"/>
    <mergeCell ref="A38:E38"/>
    <mergeCell ref="F38:J38"/>
    <mergeCell ref="A47:J47"/>
    <mergeCell ref="A48:J48"/>
    <mergeCell ref="A49:J49"/>
    <mergeCell ref="F23:J23"/>
    <mergeCell ref="A34:J34"/>
    <mergeCell ref="A35:J35"/>
    <mergeCell ref="A21:J21"/>
    <mergeCell ref="A23:E23"/>
    <mergeCell ref="A1:J1"/>
    <mergeCell ref="A2:J2"/>
    <mergeCell ref="A3:J3"/>
    <mergeCell ref="A5:E5"/>
    <mergeCell ref="F5:J5"/>
  </mergeCells>
  <phoneticPr fontId="31" type="noConversion"/>
  <pageMargins left="0.59055118110236227" right="0.59055118110236227" top="0.98425196850393704" bottom="0.98425196850393704" header="0.51181102362204722" footer="0.51181102362204722"/>
  <pageSetup paperSize="9" scale="98" firstPageNumber="0" fitToHeight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5"/>
  <sheetViews>
    <sheetView workbookViewId="0">
      <selection activeCell="I9" sqref="I9"/>
    </sheetView>
  </sheetViews>
  <sheetFormatPr defaultRowHeight="12.75" x14ac:dyDescent="0.2"/>
  <cols>
    <col min="2" max="2" width="30.28515625" customWidth="1"/>
    <col min="3" max="3" width="17.28515625" customWidth="1"/>
    <col min="4" max="4" width="10.140625" bestFit="1" customWidth="1"/>
    <col min="5" max="5" width="13.28515625" customWidth="1"/>
  </cols>
  <sheetData>
    <row r="1" spans="1:11" ht="15.75" x14ac:dyDescent="0.25">
      <c r="A1" s="449" t="s">
        <v>445</v>
      </c>
      <c r="B1" s="449"/>
      <c r="C1" s="449"/>
      <c r="D1" s="449"/>
      <c r="E1" s="449"/>
      <c r="F1" s="449"/>
      <c r="G1" s="449"/>
      <c r="H1" s="392"/>
      <c r="I1" s="392"/>
      <c r="J1" s="392"/>
      <c r="K1" s="392"/>
    </row>
    <row r="2" spans="1:11" x14ac:dyDescent="0.2">
      <c r="B2" s="477"/>
      <c r="C2" s="477"/>
      <c r="D2" s="477"/>
      <c r="E2" s="477"/>
      <c r="F2" s="477"/>
      <c r="G2" s="477"/>
      <c r="H2" s="418"/>
      <c r="I2" s="418"/>
      <c r="J2" s="418"/>
      <c r="K2" s="418"/>
    </row>
    <row r="3" spans="1:11" x14ac:dyDescent="0.2">
      <c r="A3" s="477" t="s">
        <v>1</v>
      </c>
      <c r="B3" s="477"/>
      <c r="C3" s="477"/>
      <c r="D3" s="477"/>
      <c r="E3" s="477"/>
      <c r="F3" s="477"/>
      <c r="G3" s="477"/>
      <c r="H3" s="418"/>
      <c r="I3" s="418"/>
      <c r="J3" s="418"/>
      <c r="K3" s="418"/>
    </row>
    <row r="4" spans="1:11" x14ac:dyDescent="0.2">
      <c r="B4" s="222"/>
      <c r="C4" s="222"/>
      <c r="D4" s="222"/>
      <c r="E4" s="222"/>
      <c r="F4" s="222"/>
      <c r="G4" s="222"/>
      <c r="H4" s="222"/>
      <c r="I4" s="222"/>
      <c r="J4" s="222"/>
      <c r="K4" s="222"/>
    </row>
    <row r="5" spans="1:11" x14ac:dyDescent="0.2">
      <c r="B5" s="222"/>
      <c r="C5" s="222"/>
      <c r="D5" s="222"/>
      <c r="E5" s="222"/>
      <c r="F5" s="222"/>
      <c r="G5" s="222"/>
      <c r="H5" s="222"/>
      <c r="I5" s="222"/>
      <c r="J5" s="222"/>
      <c r="K5" s="222"/>
    </row>
    <row r="6" spans="1:11" x14ac:dyDescent="0.2">
      <c r="A6" s="477" t="s">
        <v>400</v>
      </c>
      <c r="B6" s="477"/>
      <c r="C6" s="477"/>
      <c r="D6" s="477"/>
      <c r="E6" s="477"/>
      <c r="F6" s="477"/>
      <c r="G6" s="477"/>
      <c r="H6" s="222"/>
      <c r="I6" s="222"/>
      <c r="J6" s="222"/>
      <c r="K6" s="222"/>
    </row>
    <row r="7" spans="1:11" x14ac:dyDescent="0.2">
      <c r="B7" s="222"/>
      <c r="C7" s="222"/>
      <c r="D7" s="222"/>
      <c r="E7" s="222"/>
      <c r="F7" s="222"/>
      <c r="G7" s="222"/>
      <c r="H7" s="222"/>
      <c r="I7" s="222"/>
      <c r="J7" s="222"/>
      <c r="K7" s="222"/>
    </row>
    <row r="8" spans="1:11" ht="13.5" thickBot="1" x14ac:dyDescent="0.25">
      <c r="B8" s="222"/>
      <c r="C8" s="222"/>
      <c r="D8" s="222"/>
      <c r="E8" s="222"/>
      <c r="F8" s="222"/>
      <c r="G8" s="222"/>
      <c r="H8" s="222"/>
      <c r="I8" s="222"/>
      <c r="J8" s="222"/>
      <c r="K8" s="222"/>
    </row>
    <row r="9" spans="1:11" ht="51.75" thickBot="1" x14ac:dyDescent="0.25">
      <c r="B9" s="432" t="s">
        <v>399</v>
      </c>
      <c r="C9" s="429" t="s">
        <v>392</v>
      </c>
      <c r="D9" s="429" t="s">
        <v>391</v>
      </c>
      <c r="E9" s="430" t="s">
        <v>398</v>
      </c>
      <c r="F9" s="431" t="s">
        <v>393</v>
      </c>
    </row>
    <row r="10" spans="1:11" x14ac:dyDescent="0.2">
      <c r="B10" s="425" t="s">
        <v>390</v>
      </c>
      <c r="C10" s="426">
        <v>42774</v>
      </c>
      <c r="D10" s="426">
        <v>43162</v>
      </c>
      <c r="E10" s="427">
        <v>110000</v>
      </c>
      <c r="F10" s="428">
        <v>19412</v>
      </c>
    </row>
    <row r="11" spans="1:11" ht="38.25" x14ac:dyDescent="0.2">
      <c r="B11" s="434" t="s">
        <v>401</v>
      </c>
      <c r="C11" s="435">
        <v>42832</v>
      </c>
      <c r="D11" s="435">
        <v>42975</v>
      </c>
      <c r="E11" s="436">
        <v>21466</v>
      </c>
      <c r="F11" s="437">
        <v>2385</v>
      </c>
    </row>
    <row r="12" spans="1:11" x14ac:dyDescent="0.2">
      <c r="B12" s="419" t="s">
        <v>396</v>
      </c>
      <c r="C12" s="416">
        <v>42489</v>
      </c>
      <c r="D12" s="416">
        <v>42837</v>
      </c>
      <c r="E12" s="417">
        <v>49816</v>
      </c>
      <c r="F12" s="433"/>
    </row>
    <row r="13" spans="1:11" x14ac:dyDescent="0.2">
      <c r="B13" s="419" t="s">
        <v>397</v>
      </c>
      <c r="C13" s="416">
        <v>42633</v>
      </c>
      <c r="D13" s="416">
        <v>42685</v>
      </c>
      <c r="E13" s="417">
        <v>43086</v>
      </c>
      <c r="F13" s="420">
        <v>10000</v>
      </c>
    </row>
    <row r="14" spans="1:11" x14ac:dyDescent="0.2">
      <c r="B14" s="419" t="s">
        <v>395</v>
      </c>
      <c r="C14" s="416">
        <v>42873</v>
      </c>
      <c r="D14" s="416">
        <v>43024</v>
      </c>
      <c r="E14" s="417">
        <v>17787</v>
      </c>
      <c r="F14" s="420">
        <v>3138</v>
      </c>
    </row>
    <row r="15" spans="1:11" ht="13.5" thickBot="1" x14ac:dyDescent="0.25">
      <c r="B15" s="421" t="s">
        <v>394</v>
      </c>
      <c r="C15" s="422">
        <v>42642</v>
      </c>
      <c r="D15" s="422">
        <v>42697</v>
      </c>
      <c r="E15" s="423">
        <v>1941</v>
      </c>
      <c r="F15" s="424"/>
    </row>
  </sheetData>
  <mergeCells count="4">
    <mergeCell ref="A1:G1"/>
    <mergeCell ref="A3:G3"/>
    <mergeCell ref="A6:G6"/>
    <mergeCell ref="B2:G2"/>
  </mergeCells>
  <phoneticPr fontId="31" type="noConversion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4"/>
  <sheetViews>
    <sheetView zoomScaleNormal="100" workbookViewId="0">
      <selection sqref="A1:E1"/>
    </sheetView>
  </sheetViews>
  <sheetFormatPr defaultColWidth="8.5703125" defaultRowHeight="12.75" x14ac:dyDescent="0.2"/>
  <cols>
    <col min="1" max="1" width="50.28515625" customWidth="1"/>
    <col min="2" max="2" width="11.140625" customWidth="1"/>
    <col min="3" max="3" width="10.85546875" customWidth="1"/>
    <col min="4" max="4" width="10.42578125" customWidth="1"/>
    <col min="5" max="5" width="5" customWidth="1"/>
    <col min="6" max="6" width="8.5703125" customWidth="1"/>
    <col min="7" max="7" width="10" customWidth="1"/>
  </cols>
  <sheetData>
    <row r="1" spans="1:11" ht="14.25" customHeight="1" x14ac:dyDescent="0.25">
      <c r="A1" s="449" t="s">
        <v>431</v>
      </c>
      <c r="B1" s="449"/>
      <c r="C1" s="449"/>
      <c r="D1" s="449"/>
      <c r="E1" s="449"/>
      <c r="F1" s="75"/>
      <c r="G1" s="75"/>
      <c r="H1" s="75"/>
      <c r="I1" s="75"/>
      <c r="J1" s="75"/>
      <c r="K1" s="75"/>
    </row>
    <row r="2" spans="1:11" ht="16.5" customHeight="1" x14ac:dyDescent="0.25">
      <c r="A2" s="448" t="s">
        <v>0</v>
      </c>
      <c r="B2" s="448"/>
      <c r="C2" s="448"/>
      <c r="D2" s="448"/>
      <c r="E2" s="448"/>
      <c r="F2" s="76"/>
      <c r="G2" s="76"/>
      <c r="H2" s="76"/>
      <c r="I2" s="75"/>
      <c r="J2" s="75"/>
      <c r="K2" s="75"/>
    </row>
    <row r="3" spans="1:11" ht="14.25" customHeight="1" x14ac:dyDescent="0.25">
      <c r="A3" s="449" t="s">
        <v>39</v>
      </c>
      <c r="B3" s="449"/>
      <c r="C3" s="449"/>
      <c r="D3" s="449"/>
      <c r="E3" s="449"/>
      <c r="F3" s="75"/>
      <c r="G3" s="75"/>
      <c r="H3" s="75"/>
      <c r="I3" s="75"/>
      <c r="J3" s="75"/>
      <c r="K3" s="75"/>
    </row>
    <row r="4" spans="1:11" ht="14.25" customHeight="1" x14ac:dyDescent="0.25">
      <c r="A4" s="77"/>
      <c r="B4" s="77"/>
      <c r="C4" s="77"/>
      <c r="D4" s="77"/>
      <c r="E4" s="78" t="s">
        <v>40</v>
      </c>
      <c r="F4" s="75"/>
      <c r="G4" s="75"/>
      <c r="H4" s="75"/>
      <c r="I4" s="75"/>
      <c r="J4" s="75"/>
      <c r="K4" s="75"/>
    </row>
    <row r="5" spans="1:11" ht="24" x14ac:dyDescent="0.25">
      <c r="A5" s="79"/>
      <c r="B5" s="80" t="s">
        <v>41</v>
      </c>
      <c r="C5" s="80" t="s">
        <v>42</v>
      </c>
      <c r="D5" s="80" t="s">
        <v>43</v>
      </c>
      <c r="E5" s="81" t="s">
        <v>44</v>
      </c>
    </row>
    <row r="6" spans="1:11" ht="15" x14ac:dyDescent="0.2">
      <c r="A6" s="82" t="s">
        <v>45</v>
      </c>
      <c r="B6" s="83"/>
      <c r="C6" s="83"/>
      <c r="D6" s="83"/>
      <c r="E6" s="84"/>
    </row>
    <row r="7" spans="1:11" x14ac:dyDescent="0.2">
      <c r="A7" s="85" t="s">
        <v>46</v>
      </c>
      <c r="B7" s="86">
        <v>350000</v>
      </c>
      <c r="C7" s="86">
        <v>350000</v>
      </c>
      <c r="D7" s="86">
        <v>97200</v>
      </c>
      <c r="E7" s="105">
        <f>D7/C7*100</f>
        <v>27.771428571428569</v>
      </c>
    </row>
    <row r="8" spans="1:11" x14ac:dyDescent="0.2">
      <c r="A8" s="85" t="s">
        <v>47</v>
      </c>
      <c r="B8" s="86"/>
      <c r="C8" s="86"/>
      <c r="D8" s="86">
        <v>35220</v>
      </c>
      <c r="E8" s="105"/>
    </row>
    <row r="9" spans="1:11" x14ac:dyDescent="0.2">
      <c r="A9" s="85" t="s">
        <v>48</v>
      </c>
      <c r="B9" s="86">
        <v>168000</v>
      </c>
      <c r="C9" s="86">
        <v>168000</v>
      </c>
      <c r="D9" s="86">
        <v>81400</v>
      </c>
      <c r="E9" s="105">
        <f t="shared" ref="E9:E15" si="0">D9/C9*100</f>
        <v>48.452380952380949</v>
      </c>
    </row>
    <row r="10" spans="1:11" x14ac:dyDescent="0.2">
      <c r="A10" s="85" t="s">
        <v>49</v>
      </c>
      <c r="B10" s="86">
        <v>1631000</v>
      </c>
      <c r="C10" s="86">
        <v>8507620</v>
      </c>
      <c r="D10" s="86">
        <v>8618163</v>
      </c>
      <c r="E10" s="105">
        <f t="shared" si="0"/>
        <v>101.2993410613074</v>
      </c>
    </row>
    <row r="11" spans="1:11" x14ac:dyDescent="0.2">
      <c r="A11" s="85" t="s">
        <v>50</v>
      </c>
      <c r="B11" s="86">
        <v>4944143</v>
      </c>
      <c r="C11" s="86">
        <v>4944143</v>
      </c>
      <c r="D11" s="86">
        <v>3015891</v>
      </c>
      <c r="E11" s="105">
        <f t="shared" si="0"/>
        <v>60.999267213751708</v>
      </c>
    </row>
    <row r="12" spans="1:11" x14ac:dyDescent="0.2">
      <c r="A12" s="85" t="s">
        <v>51</v>
      </c>
      <c r="B12" s="86">
        <v>1334919</v>
      </c>
      <c r="C12" s="86">
        <v>1334919</v>
      </c>
      <c r="D12" s="86">
        <v>814289</v>
      </c>
      <c r="E12" s="105">
        <f t="shared" si="0"/>
        <v>60.999131782527627</v>
      </c>
    </row>
    <row r="13" spans="1:11" x14ac:dyDescent="0.2">
      <c r="A13" s="85" t="s">
        <v>52</v>
      </c>
      <c r="B13" s="86">
        <v>500000</v>
      </c>
      <c r="C13" s="86">
        <v>500000</v>
      </c>
      <c r="D13" s="86">
        <v>0</v>
      </c>
      <c r="E13" s="105">
        <f t="shared" si="0"/>
        <v>0</v>
      </c>
    </row>
    <row r="14" spans="1:11" ht="18" customHeight="1" x14ac:dyDescent="0.2">
      <c r="A14" s="85" t="s">
        <v>53</v>
      </c>
      <c r="B14" s="86">
        <v>300000</v>
      </c>
      <c r="C14" s="86">
        <v>325000</v>
      </c>
      <c r="D14" s="86">
        <v>94875</v>
      </c>
      <c r="E14" s="105">
        <f t="shared" si="0"/>
        <v>29.19230769230769</v>
      </c>
    </row>
    <row r="15" spans="1:11" ht="14.25" customHeight="1" x14ac:dyDescent="0.2">
      <c r="A15" s="85" t="s">
        <v>54</v>
      </c>
      <c r="B15" s="86">
        <v>4188000</v>
      </c>
      <c r="C15" s="86">
        <v>5928600</v>
      </c>
      <c r="D15" s="86">
        <v>4779976</v>
      </c>
      <c r="E15" s="105">
        <f t="shared" si="0"/>
        <v>80.625712647167973</v>
      </c>
    </row>
    <row r="16" spans="1:11" x14ac:dyDescent="0.2">
      <c r="A16" s="85" t="s">
        <v>55</v>
      </c>
      <c r="B16" s="86"/>
      <c r="C16" s="86"/>
      <c r="D16" s="86">
        <v>1258910</v>
      </c>
      <c r="E16" s="105"/>
    </row>
    <row r="17" spans="1:5" x14ac:dyDescent="0.2">
      <c r="A17" s="87" t="s">
        <v>56</v>
      </c>
      <c r="B17" s="88">
        <f>SUM(B7:B16)</f>
        <v>13416062</v>
      </c>
      <c r="C17" s="88">
        <f>SUM(C7:C16)</f>
        <v>22058282</v>
      </c>
      <c r="D17" s="88">
        <f>SUM(D7:D16)</f>
        <v>18795924</v>
      </c>
      <c r="E17" s="288">
        <f>D17/C17*100</f>
        <v>85.210280655583233</v>
      </c>
    </row>
    <row r="18" spans="1:5" ht="11.25" customHeight="1" x14ac:dyDescent="0.25">
      <c r="A18" s="89"/>
      <c r="B18" s="90"/>
      <c r="C18" s="90"/>
      <c r="D18" s="90"/>
      <c r="E18" s="105"/>
    </row>
    <row r="19" spans="1:5" ht="15.75" x14ac:dyDescent="0.25">
      <c r="A19" s="87" t="s">
        <v>57</v>
      </c>
      <c r="B19" s="91"/>
      <c r="C19" s="92"/>
      <c r="D19" s="92"/>
      <c r="E19" s="105"/>
    </row>
    <row r="20" spans="1:5" x14ac:dyDescent="0.2">
      <c r="A20" s="85" t="s">
        <v>58</v>
      </c>
      <c r="B20" s="86">
        <v>4500000</v>
      </c>
      <c r="C20" s="86">
        <v>4906000</v>
      </c>
      <c r="D20" s="86">
        <v>4905064</v>
      </c>
      <c r="E20" s="105">
        <f t="shared" ref="E20:E25" si="1">D20/C20*100</f>
        <v>99.980921320831641</v>
      </c>
    </row>
    <row r="21" spans="1:5" ht="23.25" customHeight="1" x14ac:dyDescent="0.2">
      <c r="A21" s="85" t="s">
        <v>59</v>
      </c>
      <c r="B21" s="86">
        <v>55000000</v>
      </c>
      <c r="C21" s="86">
        <v>67756000</v>
      </c>
      <c r="D21" s="86">
        <v>67755004</v>
      </c>
      <c r="E21" s="105">
        <f t="shared" si="1"/>
        <v>99.998530019481663</v>
      </c>
    </row>
    <row r="22" spans="1:5" ht="20.25" customHeight="1" x14ac:dyDescent="0.2">
      <c r="A22" s="85" t="s">
        <v>60</v>
      </c>
      <c r="B22" s="86">
        <v>6000000</v>
      </c>
      <c r="C22" s="86">
        <v>6329000</v>
      </c>
      <c r="D22" s="86">
        <v>6328070</v>
      </c>
      <c r="E22" s="105">
        <f t="shared" si="1"/>
        <v>99.985305735503232</v>
      </c>
    </row>
    <row r="23" spans="1:5" x14ac:dyDescent="0.2">
      <c r="A23" s="85" t="s">
        <v>61</v>
      </c>
      <c r="B23" s="86">
        <v>120000</v>
      </c>
      <c r="C23" s="86">
        <v>140000</v>
      </c>
      <c r="D23" s="86">
        <v>139550</v>
      </c>
      <c r="E23" s="105">
        <f t="shared" si="1"/>
        <v>99.678571428571431</v>
      </c>
    </row>
    <row r="24" spans="1:5" x14ac:dyDescent="0.2">
      <c r="A24" s="85" t="s">
        <v>62</v>
      </c>
      <c r="B24" s="86">
        <v>100000</v>
      </c>
      <c r="C24" s="86">
        <v>390000</v>
      </c>
      <c r="D24" s="86">
        <v>387890</v>
      </c>
      <c r="E24" s="105">
        <f t="shared" si="1"/>
        <v>99.458974358974359</v>
      </c>
    </row>
    <row r="25" spans="1:5" x14ac:dyDescent="0.2">
      <c r="A25" s="87" t="s">
        <v>63</v>
      </c>
      <c r="B25" s="88">
        <f>SUM(B20:B24)</f>
        <v>65720000</v>
      </c>
      <c r="C25" s="88">
        <f>SUM(C20:C24)</f>
        <v>79521000</v>
      </c>
      <c r="D25" s="88">
        <f>SUM(D20:D24)</f>
        <v>79515578</v>
      </c>
      <c r="E25" s="288">
        <f t="shared" si="1"/>
        <v>99.993181675280738</v>
      </c>
    </row>
    <row r="26" spans="1:5" ht="15.75" x14ac:dyDescent="0.25">
      <c r="A26" s="93"/>
      <c r="B26" s="94"/>
      <c r="C26" s="92"/>
      <c r="D26" s="92"/>
      <c r="E26" s="105"/>
    </row>
    <row r="27" spans="1:5" ht="15.75" x14ac:dyDescent="0.25">
      <c r="A27" s="87"/>
      <c r="B27" s="91"/>
      <c r="C27" s="92"/>
      <c r="D27" s="92"/>
      <c r="E27" s="105"/>
    </row>
    <row r="28" spans="1:5" x14ac:dyDescent="0.2">
      <c r="A28" s="87" t="s">
        <v>64</v>
      </c>
      <c r="B28" s="88">
        <v>144670771</v>
      </c>
      <c r="C28" s="88">
        <v>162838112</v>
      </c>
      <c r="D28" s="88">
        <v>162838112</v>
      </c>
      <c r="E28" s="288">
        <f>D28/C28*100</f>
        <v>100</v>
      </c>
    </row>
    <row r="29" spans="1:5" x14ac:dyDescent="0.2">
      <c r="A29" s="87"/>
      <c r="B29" s="88"/>
      <c r="C29" s="88"/>
      <c r="D29" s="88"/>
      <c r="E29" s="288"/>
    </row>
    <row r="30" spans="1:5" ht="15" x14ac:dyDescent="0.25">
      <c r="A30" s="87" t="s">
        <v>67</v>
      </c>
      <c r="B30" s="94"/>
      <c r="C30" s="94"/>
      <c r="D30" s="94"/>
      <c r="E30" s="105"/>
    </row>
    <row r="31" spans="1:5" x14ac:dyDescent="0.2">
      <c r="A31" s="286" t="s">
        <v>210</v>
      </c>
      <c r="B31" s="287"/>
      <c r="C31" s="287">
        <v>56479643</v>
      </c>
      <c r="D31" s="287">
        <v>56479643</v>
      </c>
      <c r="E31" s="105">
        <f>D31/C31*100</f>
        <v>100</v>
      </c>
    </row>
    <row r="32" spans="1:5" x14ac:dyDescent="0.2">
      <c r="A32" s="286" t="s">
        <v>65</v>
      </c>
      <c r="B32" s="287"/>
      <c r="C32" s="287">
        <v>43271574</v>
      </c>
      <c r="D32" s="287">
        <v>43271574</v>
      </c>
      <c r="E32" s="105">
        <f>D32/C32*100</f>
        <v>100</v>
      </c>
    </row>
    <row r="33" spans="1:5" x14ac:dyDescent="0.2">
      <c r="A33" s="286" t="s">
        <v>429</v>
      </c>
      <c r="B33" s="287"/>
      <c r="C33" s="287">
        <v>17786648</v>
      </c>
      <c r="D33" s="287">
        <v>17786648</v>
      </c>
      <c r="E33" s="105"/>
    </row>
    <row r="34" spans="1:5" x14ac:dyDescent="0.2">
      <c r="A34" s="286" t="s">
        <v>209</v>
      </c>
      <c r="B34" s="287"/>
      <c r="C34" s="287">
        <v>116000</v>
      </c>
      <c r="D34" s="287">
        <v>116000</v>
      </c>
      <c r="E34" s="105"/>
    </row>
    <row r="35" spans="1:5" x14ac:dyDescent="0.2">
      <c r="A35" s="96" t="s">
        <v>66</v>
      </c>
      <c r="B35" s="97"/>
      <c r="C35" s="97">
        <v>150000</v>
      </c>
      <c r="D35" s="97">
        <v>150000</v>
      </c>
      <c r="E35" s="105">
        <f>D35/C35*100</f>
        <v>100</v>
      </c>
    </row>
    <row r="36" spans="1:5" x14ac:dyDescent="0.2">
      <c r="A36" s="87" t="s">
        <v>208</v>
      </c>
      <c r="B36" s="88">
        <f>SUM(B35:B35)</f>
        <v>0</v>
      </c>
      <c r="C36" s="88">
        <f>SUM(C31:C35)</f>
        <v>117803865</v>
      </c>
      <c r="D36" s="88">
        <f>SUM(D31:D35)</f>
        <v>117803865</v>
      </c>
      <c r="E36" s="288">
        <f>D36/C36*100</f>
        <v>100</v>
      </c>
    </row>
    <row r="37" spans="1:5" ht="15.75" x14ac:dyDescent="0.25">
      <c r="A37" s="93"/>
      <c r="B37" s="94"/>
      <c r="C37" s="92"/>
      <c r="D37" s="92"/>
      <c r="E37" s="105"/>
    </row>
    <row r="38" spans="1:5" x14ac:dyDescent="0.2">
      <c r="A38" s="286" t="s">
        <v>68</v>
      </c>
      <c r="B38" s="287"/>
      <c r="C38" s="287">
        <v>18115733</v>
      </c>
      <c r="D38" s="287">
        <v>18115733</v>
      </c>
      <c r="E38" s="105">
        <f>D38/C38*100</f>
        <v>100</v>
      </c>
    </row>
    <row r="39" spans="1:5" x14ac:dyDescent="0.2">
      <c r="A39" s="286" t="s">
        <v>69</v>
      </c>
      <c r="B39" s="287">
        <v>4428000</v>
      </c>
      <c r="C39" s="287">
        <v>4477600</v>
      </c>
      <c r="D39" s="287">
        <v>4477600</v>
      </c>
      <c r="E39" s="105">
        <f>D39/C39*100</f>
        <v>100</v>
      </c>
    </row>
    <row r="40" spans="1:5" x14ac:dyDescent="0.2">
      <c r="A40" s="286" t="s">
        <v>211</v>
      </c>
      <c r="B40" s="287"/>
      <c r="C40" s="287">
        <v>419500</v>
      </c>
      <c r="D40" s="287">
        <v>419500</v>
      </c>
      <c r="E40" s="105">
        <f>D40/C40*100</f>
        <v>100</v>
      </c>
    </row>
    <row r="41" spans="1:5" x14ac:dyDescent="0.2">
      <c r="A41" s="286" t="s">
        <v>212</v>
      </c>
      <c r="B41" s="287"/>
      <c r="C41" s="287">
        <v>50000</v>
      </c>
      <c r="D41" s="287">
        <v>50000</v>
      </c>
      <c r="E41" s="105">
        <f>D41/C41*100</f>
        <v>100</v>
      </c>
    </row>
    <row r="42" spans="1:5" x14ac:dyDescent="0.2">
      <c r="A42" s="98" t="s">
        <v>70</v>
      </c>
      <c r="B42" s="99">
        <f>SUM(B38:B41)</f>
        <v>4428000</v>
      </c>
      <c r="C42" s="99">
        <f>SUM(C38:C41)</f>
        <v>23062833</v>
      </c>
      <c r="D42" s="99">
        <f>SUM(D38:D41)</f>
        <v>23062833</v>
      </c>
      <c r="E42" s="289">
        <f>D42/C42*100</f>
        <v>100</v>
      </c>
    </row>
    <row r="44" spans="1:5" x14ac:dyDescent="0.2">
      <c r="C44" s="95"/>
    </row>
  </sheetData>
  <mergeCells count="3">
    <mergeCell ref="A1:E1"/>
    <mergeCell ref="A2:E2"/>
    <mergeCell ref="A3:E3"/>
  </mergeCells>
  <phoneticPr fontId="31" type="noConversion"/>
  <pageMargins left="0.59055118110236227" right="0.59055118110236227" top="0.78740157480314965" bottom="0.19685039370078741" header="0.51181102362204722" footer="0.51181102362204722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0"/>
  <sheetViews>
    <sheetView zoomScaleNormal="100" workbookViewId="0">
      <selection sqref="A1:E1"/>
    </sheetView>
  </sheetViews>
  <sheetFormatPr defaultColWidth="8.5703125" defaultRowHeight="12.75" x14ac:dyDescent="0.2"/>
  <cols>
    <col min="1" max="1" width="54.85546875" customWidth="1"/>
    <col min="2" max="2" width="11.140625" customWidth="1"/>
    <col min="3" max="3" width="10.7109375" customWidth="1"/>
    <col min="4" max="4" width="10.85546875" customWidth="1"/>
    <col min="5" max="5" width="5.7109375" style="1" customWidth="1"/>
  </cols>
  <sheetData>
    <row r="1" spans="1:11" ht="15.75" x14ac:dyDescent="0.25">
      <c r="A1" s="449" t="s">
        <v>432</v>
      </c>
      <c r="B1" s="449"/>
      <c r="C1" s="449"/>
      <c r="D1" s="449"/>
      <c r="E1" s="449"/>
      <c r="F1" s="75"/>
      <c r="G1" s="75"/>
      <c r="H1" s="75"/>
      <c r="I1" s="75"/>
      <c r="J1" s="75"/>
      <c r="K1" s="75"/>
    </row>
    <row r="2" spans="1:11" ht="10.5" customHeight="1" x14ac:dyDescent="0.25">
      <c r="A2" s="77"/>
      <c r="B2" s="77"/>
      <c r="C2" s="77"/>
      <c r="D2" s="77"/>
      <c r="E2" s="77"/>
      <c r="F2" s="75"/>
      <c r="G2" s="75"/>
      <c r="H2" s="75"/>
      <c r="I2" s="75"/>
      <c r="J2" s="75"/>
      <c r="K2" s="75"/>
    </row>
    <row r="3" spans="1:11" ht="18" x14ac:dyDescent="0.25">
      <c r="A3" s="448" t="s">
        <v>0</v>
      </c>
      <c r="B3" s="448"/>
      <c r="C3" s="448"/>
      <c r="D3" s="448"/>
      <c r="E3" s="448"/>
      <c r="F3" s="75"/>
      <c r="G3" s="75"/>
      <c r="H3" s="75"/>
      <c r="I3" s="75"/>
      <c r="J3" s="75"/>
      <c r="K3" s="75"/>
    </row>
    <row r="4" spans="1:11" ht="18" x14ac:dyDescent="0.25">
      <c r="A4" s="448" t="s">
        <v>71</v>
      </c>
      <c r="B4" s="448"/>
      <c r="C4" s="448"/>
      <c r="D4" s="448"/>
      <c r="E4" s="448"/>
      <c r="F4" s="75"/>
      <c r="G4" s="75"/>
      <c r="H4" s="75"/>
      <c r="I4" s="75"/>
      <c r="J4" s="75"/>
      <c r="K4" s="75"/>
    </row>
    <row r="5" spans="1:11" ht="19.5" customHeight="1" x14ac:dyDescent="0.25">
      <c r="A5" s="448" t="s">
        <v>72</v>
      </c>
      <c r="B5" s="448"/>
      <c r="C5" s="448"/>
      <c r="D5" s="448"/>
      <c r="E5" s="448"/>
    </row>
    <row r="6" spans="1:11" x14ac:dyDescent="0.2">
      <c r="D6" s="101"/>
      <c r="E6" s="101" t="s">
        <v>40</v>
      </c>
    </row>
    <row r="7" spans="1:11" x14ac:dyDescent="0.2">
      <c r="E7"/>
    </row>
    <row r="8" spans="1:11" ht="24" x14ac:dyDescent="0.2">
      <c r="A8" s="102" t="s">
        <v>73</v>
      </c>
      <c r="B8" s="80" t="s">
        <v>41</v>
      </c>
      <c r="C8" s="80" t="s">
        <v>42</v>
      </c>
      <c r="D8" s="80" t="s">
        <v>43</v>
      </c>
      <c r="E8" s="81" t="s">
        <v>44</v>
      </c>
    </row>
    <row r="9" spans="1:11" ht="30" customHeight="1" x14ac:dyDescent="0.2">
      <c r="A9" s="103" t="s">
        <v>74</v>
      </c>
      <c r="B9" s="86">
        <v>73911440</v>
      </c>
      <c r="C9" s="86">
        <v>75014056</v>
      </c>
      <c r="D9" s="86">
        <v>75014056</v>
      </c>
      <c r="E9" s="104">
        <f t="shared" ref="E9:E14" si="0">D9/C9*100</f>
        <v>100</v>
      </c>
    </row>
    <row r="10" spans="1:11" ht="30" customHeight="1" x14ac:dyDescent="0.2">
      <c r="A10" s="103" t="s">
        <v>75</v>
      </c>
      <c r="B10" s="86">
        <v>38664917</v>
      </c>
      <c r="C10" s="86">
        <v>41185984</v>
      </c>
      <c r="D10" s="86">
        <v>41185984</v>
      </c>
      <c r="E10" s="105">
        <f t="shared" si="0"/>
        <v>100</v>
      </c>
    </row>
    <row r="11" spans="1:11" ht="30" customHeight="1" x14ac:dyDescent="0.2">
      <c r="A11" s="103" t="s">
        <v>76</v>
      </c>
      <c r="B11" s="86">
        <v>29318514</v>
      </c>
      <c r="C11" s="86">
        <v>39085000</v>
      </c>
      <c r="D11" s="86">
        <v>39085000</v>
      </c>
      <c r="E11" s="105">
        <f t="shared" si="0"/>
        <v>100</v>
      </c>
    </row>
    <row r="12" spans="1:11" ht="30" customHeight="1" x14ac:dyDescent="0.2">
      <c r="A12" s="103" t="s">
        <v>77</v>
      </c>
      <c r="B12" s="86">
        <v>2775900</v>
      </c>
      <c r="C12" s="86">
        <v>3103349</v>
      </c>
      <c r="D12" s="86">
        <v>3103349</v>
      </c>
      <c r="E12" s="105">
        <f t="shared" si="0"/>
        <v>100</v>
      </c>
    </row>
    <row r="13" spans="1:11" ht="30" customHeight="1" x14ac:dyDescent="0.2">
      <c r="A13" s="103" t="s">
        <v>78</v>
      </c>
      <c r="B13" s="86">
        <v>0</v>
      </c>
      <c r="C13" s="86">
        <v>4449723</v>
      </c>
      <c r="D13" s="86">
        <v>4449723</v>
      </c>
      <c r="E13" s="105">
        <f t="shared" si="0"/>
        <v>100</v>
      </c>
    </row>
    <row r="14" spans="1:11" ht="30" customHeight="1" x14ac:dyDescent="0.2">
      <c r="A14" s="106" t="s">
        <v>64</v>
      </c>
      <c r="B14" s="107">
        <f>SUM(B9:B13)</f>
        <v>144670771</v>
      </c>
      <c r="C14" s="107">
        <f>SUM(C9:C13)</f>
        <v>162838112</v>
      </c>
      <c r="D14" s="107">
        <f>SUM(D9:D13)</f>
        <v>162838112</v>
      </c>
      <c r="E14" s="108">
        <f t="shared" si="0"/>
        <v>100</v>
      </c>
    </row>
    <row r="20" spans="1:1" x14ac:dyDescent="0.2">
      <c r="A20" s="100"/>
    </row>
  </sheetData>
  <mergeCells count="4">
    <mergeCell ref="A1:E1"/>
    <mergeCell ref="A3:E3"/>
    <mergeCell ref="A4:E4"/>
    <mergeCell ref="A5:E5"/>
  </mergeCells>
  <phoneticPr fontId="31" type="noConversion"/>
  <pageMargins left="0.59055118110236227" right="0.59055118110236227" top="0.78740157480314965" bottom="0.78740157480314965" header="0.51181102362204722" footer="0.51181102362204722"/>
  <pageSetup paperSize="9" scale="98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5"/>
  <sheetViews>
    <sheetView zoomScaleNormal="100" workbookViewId="0">
      <selection sqref="A1:J1"/>
    </sheetView>
  </sheetViews>
  <sheetFormatPr defaultColWidth="8.5703125" defaultRowHeight="12.75" x14ac:dyDescent="0.2"/>
  <cols>
    <col min="1" max="1" width="30.5703125" customWidth="1"/>
    <col min="2" max="2" width="8" customWidth="1"/>
    <col min="3" max="3" width="8.28515625" customWidth="1"/>
    <col min="4" max="4" width="10.85546875" customWidth="1"/>
    <col min="5" max="5" width="8.5703125" customWidth="1"/>
    <col min="6" max="6" width="8" customWidth="1"/>
    <col min="7" max="8" width="8.28515625" customWidth="1"/>
    <col min="9" max="9" width="8.7109375" customWidth="1"/>
    <col min="10" max="10" width="11.28515625" customWidth="1"/>
    <col min="11" max="11" width="15.28515625" customWidth="1"/>
  </cols>
  <sheetData>
    <row r="1" spans="1:13" ht="15.75" x14ac:dyDescent="0.25">
      <c r="A1" s="449" t="s">
        <v>433</v>
      </c>
      <c r="B1" s="449"/>
      <c r="C1" s="449"/>
      <c r="D1" s="449"/>
      <c r="E1" s="449"/>
      <c r="F1" s="449"/>
      <c r="G1" s="449"/>
      <c r="H1" s="449"/>
      <c r="I1" s="449"/>
      <c r="J1" s="449"/>
      <c r="K1" s="75"/>
    </row>
    <row r="2" spans="1:13" ht="15.75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3" ht="18" x14ac:dyDescent="0.25">
      <c r="A3" s="448" t="s">
        <v>0</v>
      </c>
      <c r="B3" s="448"/>
      <c r="C3" s="448"/>
      <c r="D3" s="448"/>
      <c r="E3" s="448"/>
      <c r="F3" s="448"/>
      <c r="G3" s="448"/>
      <c r="H3" s="448"/>
      <c r="I3" s="448"/>
      <c r="J3" s="448"/>
      <c r="K3" s="77"/>
    </row>
    <row r="4" spans="1:13" ht="18" x14ac:dyDescent="0.25">
      <c r="A4" s="448" t="s">
        <v>71</v>
      </c>
      <c r="B4" s="448"/>
      <c r="C4" s="448"/>
      <c r="D4" s="448"/>
      <c r="E4" s="448"/>
      <c r="F4" s="448"/>
      <c r="G4" s="448"/>
      <c r="H4" s="448"/>
      <c r="I4" s="448"/>
      <c r="J4" s="448"/>
      <c r="K4" s="77"/>
    </row>
    <row r="5" spans="1:13" ht="18" x14ac:dyDescent="0.25">
      <c r="A5" s="6"/>
      <c r="B5" s="6"/>
      <c r="C5" s="6"/>
      <c r="D5" s="6"/>
      <c r="E5" s="6"/>
      <c r="F5" s="6"/>
      <c r="G5" s="6"/>
      <c r="H5" s="6"/>
      <c r="I5" s="6"/>
      <c r="J5" s="77"/>
      <c r="K5" s="77"/>
    </row>
    <row r="6" spans="1:13" ht="21.75" customHeight="1" x14ac:dyDescent="0.25">
      <c r="A6" s="451" t="s">
        <v>79</v>
      </c>
      <c r="B6" s="451"/>
      <c r="C6" s="451"/>
      <c r="D6" s="451"/>
      <c r="E6" s="451"/>
      <c r="F6" s="451"/>
      <c r="G6" s="451"/>
      <c r="H6" s="451"/>
      <c r="I6" s="451"/>
      <c r="J6" s="451"/>
      <c r="K6" s="75"/>
    </row>
    <row r="7" spans="1:13" ht="16.5" thickBot="1" x14ac:dyDescent="0.3">
      <c r="A7" s="109"/>
      <c r="B7" s="109"/>
      <c r="C7" s="109"/>
      <c r="D7" s="109"/>
      <c r="E7" s="109"/>
      <c r="F7" s="109"/>
      <c r="G7" s="109"/>
      <c r="H7" s="109"/>
      <c r="I7" s="109"/>
      <c r="J7" s="110" t="s">
        <v>3</v>
      </c>
      <c r="K7" s="111"/>
    </row>
    <row r="8" spans="1:13" ht="24.75" thickBot="1" x14ac:dyDescent="0.25">
      <c r="A8" s="369" t="s">
        <v>80</v>
      </c>
      <c r="B8" s="363" t="s">
        <v>81</v>
      </c>
      <c r="C8" s="112" t="s">
        <v>368</v>
      </c>
      <c r="D8" s="112" t="s">
        <v>82</v>
      </c>
      <c r="E8" s="112" t="s">
        <v>83</v>
      </c>
      <c r="F8" s="113" t="s">
        <v>84</v>
      </c>
      <c r="G8" s="113" t="s">
        <v>85</v>
      </c>
      <c r="H8" s="113" t="s">
        <v>86</v>
      </c>
      <c r="I8" s="353" t="s">
        <v>87</v>
      </c>
      <c r="J8" s="114" t="s">
        <v>88</v>
      </c>
    </row>
    <row r="9" spans="1:13" x14ac:dyDescent="0.2">
      <c r="A9" s="370" t="s">
        <v>46</v>
      </c>
      <c r="B9" s="364">
        <v>97</v>
      </c>
      <c r="C9" s="352"/>
      <c r="D9" s="352"/>
      <c r="E9" s="352"/>
      <c r="F9" s="352"/>
      <c r="G9" s="352"/>
      <c r="H9" s="352"/>
      <c r="I9" s="354"/>
      <c r="J9" s="356">
        <f t="shared" ref="J9:J18" si="0">SUM(B9:I9)</f>
        <v>97</v>
      </c>
    </row>
    <row r="10" spans="1:13" ht="25.5" x14ac:dyDescent="0.2">
      <c r="A10" s="371" t="s">
        <v>47</v>
      </c>
      <c r="B10" s="365">
        <v>35</v>
      </c>
      <c r="C10" s="115"/>
      <c r="D10" s="115"/>
      <c r="E10" s="115"/>
      <c r="F10" s="115"/>
      <c r="G10" s="115"/>
      <c r="H10" s="115"/>
      <c r="I10" s="355"/>
      <c r="J10" s="357">
        <f t="shared" si="0"/>
        <v>35</v>
      </c>
    </row>
    <row r="11" spans="1:13" ht="25.5" x14ac:dyDescent="0.2">
      <c r="A11" s="371" t="s">
        <v>48</v>
      </c>
      <c r="B11" s="365">
        <v>81</v>
      </c>
      <c r="C11" s="115"/>
      <c r="D11" s="115"/>
      <c r="E11" s="115"/>
      <c r="F11" s="115"/>
      <c r="G11" s="115"/>
      <c r="H11" s="115"/>
      <c r="I11" s="355"/>
      <c r="J11" s="357">
        <f t="shared" si="0"/>
        <v>81</v>
      </c>
    </row>
    <row r="12" spans="1:13" x14ac:dyDescent="0.2">
      <c r="A12" s="371" t="s">
        <v>49</v>
      </c>
      <c r="B12" s="366">
        <v>365</v>
      </c>
      <c r="C12" s="349">
        <v>6793</v>
      </c>
      <c r="D12" s="349">
        <v>1060</v>
      </c>
      <c r="E12" s="351"/>
      <c r="F12" s="351"/>
      <c r="G12" s="115">
        <v>317</v>
      </c>
      <c r="H12" s="115">
        <v>84</v>
      </c>
      <c r="I12" s="355"/>
      <c r="J12" s="357">
        <f t="shared" si="0"/>
        <v>8619</v>
      </c>
    </row>
    <row r="13" spans="1:13" x14ac:dyDescent="0.2">
      <c r="A13" s="371" t="s">
        <v>50</v>
      </c>
      <c r="B13" s="365"/>
      <c r="C13" s="115"/>
      <c r="D13" s="115"/>
      <c r="E13" s="351">
        <v>1571</v>
      </c>
      <c r="F13" s="351">
        <v>1444</v>
      </c>
      <c r="G13" s="115"/>
      <c r="H13" s="115"/>
      <c r="I13" s="355"/>
      <c r="J13" s="357">
        <f t="shared" si="0"/>
        <v>3015</v>
      </c>
    </row>
    <row r="14" spans="1:13" ht="25.5" x14ac:dyDescent="0.2">
      <c r="A14" s="371" t="s">
        <v>51</v>
      </c>
      <c r="B14" s="365"/>
      <c r="C14" s="115"/>
      <c r="D14" s="115"/>
      <c r="E14" s="351">
        <v>424</v>
      </c>
      <c r="F14" s="351">
        <v>390</v>
      </c>
      <c r="G14" s="115"/>
      <c r="H14" s="115"/>
      <c r="I14" s="355"/>
      <c r="J14" s="357">
        <f t="shared" si="0"/>
        <v>814</v>
      </c>
      <c r="L14" s="350"/>
      <c r="M14" s="350"/>
    </row>
    <row r="15" spans="1:13" ht="25.5" x14ac:dyDescent="0.2">
      <c r="A15" s="371" t="s">
        <v>52</v>
      </c>
      <c r="B15" s="365"/>
      <c r="C15" s="115"/>
      <c r="D15" s="115"/>
      <c r="E15" s="115"/>
      <c r="F15" s="115"/>
      <c r="G15" s="115"/>
      <c r="H15" s="115"/>
      <c r="I15" s="355"/>
      <c r="J15" s="357">
        <f t="shared" si="0"/>
        <v>0</v>
      </c>
    </row>
    <row r="16" spans="1:13" ht="25.5" x14ac:dyDescent="0.2">
      <c r="A16" s="371" t="s">
        <v>53</v>
      </c>
      <c r="B16" s="365">
        <v>70</v>
      </c>
      <c r="C16" s="115"/>
      <c r="D16" s="115"/>
      <c r="E16" s="116"/>
      <c r="F16" s="115"/>
      <c r="G16" s="115"/>
      <c r="H16" s="115"/>
      <c r="I16" s="355">
        <v>25</v>
      </c>
      <c r="J16" s="357">
        <f t="shared" si="0"/>
        <v>95</v>
      </c>
    </row>
    <row r="17" spans="1:10" x14ac:dyDescent="0.2">
      <c r="A17" s="371" t="s">
        <v>54</v>
      </c>
      <c r="B17" s="366">
        <v>1481</v>
      </c>
      <c r="C17" s="115"/>
      <c r="D17" s="115"/>
      <c r="E17" s="115"/>
      <c r="F17" s="115"/>
      <c r="G17" s="115">
        <v>80</v>
      </c>
      <c r="H17" s="115">
        <v>720</v>
      </c>
      <c r="I17" s="355">
        <v>2500</v>
      </c>
      <c r="J17" s="357">
        <f t="shared" si="0"/>
        <v>4781</v>
      </c>
    </row>
    <row r="18" spans="1:10" ht="18" customHeight="1" thickBot="1" x14ac:dyDescent="0.25">
      <c r="A18" s="372" t="s">
        <v>55</v>
      </c>
      <c r="B18" s="367"/>
      <c r="C18" s="358"/>
      <c r="D18" s="358">
        <v>1259</v>
      </c>
      <c r="E18" s="358"/>
      <c r="F18" s="358"/>
      <c r="G18" s="358"/>
      <c r="H18" s="358"/>
      <c r="I18" s="359"/>
      <c r="J18" s="360">
        <f t="shared" si="0"/>
        <v>1259</v>
      </c>
    </row>
    <row r="19" spans="1:10" ht="26.25" thickBot="1" x14ac:dyDescent="0.25">
      <c r="A19" s="373" t="s">
        <v>89</v>
      </c>
      <c r="B19" s="368">
        <f t="shared" ref="B19:J19" si="1">SUM(B9:B18)</f>
        <v>2129</v>
      </c>
      <c r="C19" s="117">
        <f t="shared" si="1"/>
        <v>6793</v>
      </c>
      <c r="D19" s="117">
        <f t="shared" si="1"/>
        <v>2319</v>
      </c>
      <c r="E19" s="117">
        <f t="shared" si="1"/>
        <v>1995</v>
      </c>
      <c r="F19" s="117">
        <f t="shared" si="1"/>
        <v>1834</v>
      </c>
      <c r="G19" s="117">
        <f t="shared" si="1"/>
        <v>397</v>
      </c>
      <c r="H19" s="117">
        <f t="shared" si="1"/>
        <v>804</v>
      </c>
      <c r="I19" s="361">
        <f t="shared" si="1"/>
        <v>2525</v>
      </c>
      <c r="J19" s="362">
        <f t="shared" si="1"/>
        <v>18796</v>
      </c>
    </row>
    <row r="20" spans="1:10" x14ac:dyDescent="0.2">
      <c r="A20" s="7"/>
    </row>
    <row r="21" spans="1:10" x14ac:dyDescent="0.2">
      <c r="A21" s="7"/>
    </row>
    <row r="22" spans="1:10" x14ac:dyDescent="0.2">
      <c r="A22" s="7"/>
    </row>
    <row r="23" spans="1:10" x14ac:dyDescent="0.2">
      <c r="A23" s="7"/>
    </row>
    <row r="24" spans="1:10" x14ac:dyDescent="0.2">
      <c r="A24" s="7"/>
    </row>
    <row r="25" spans="1:10" x14ac:dyDescent="0.2">
      <c r="A25" s="73"/>
    </row>
  </sheetData>
  <mergeCells count="4">
    <mergeCell ref="A1:J1"/>
    <mergeCell ref="A3:J3"/>
    <mergeCell ref="A4:J4"/>
    <mergeCell ref="A6:J6"/>
  </mergeCells>
  <phoneticPr fontId="31" type="noConversion"/>
  <printOptions horizontalCentered="1" verticalCentered="1"/>
  <pageMargins left="0.196527777777778" right="0.196527777777778" top="0.98402777777777795" bottom="0.98402777777777795" header="0.51180555555555496" footer="0.51180555555555496"/>
  <pageSetup paperSize="9" firstPageNumber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32"/>
  <sheetViews>
    <sheetView tabSelected="1" zoomScaleNormal="100" workbookViewId="0">
      <selection sqref="A1:O1"/>
    </sheetView>
  </sheetViews>
  <sheetFormatPr defaultColWidth="8.5703125" defaultRowHeight="12.75" x14ac:dyDescent="0.2"/>
  <cols>
    <col min="1" max="1" width="6.85546875" customWidth="1"/>
    <col min="2" max="2" width="18.42578125" customWidth="1"/>
    <col min="3" max="3" width="4.5703125" customWidth="1"/>
    <col min="4" max="4" width="10.140625" style="118" customWidth="1"/>
    <col min="5" max="5" width="10.42578125" customWidth="1"/>
    <col min="6" max="6" width="10.7109375" customWidth="1"/>
    <col min="7" max="7" width="7.140625" customWidth="1"/>
    <col min="8" max="8" width="9.140625" style="1" customWidth="1"/>
    <col min="9" max="9" width="10.42578125" customWidth="1"/>
    <col min="10" max="10" width="9.7109375" customWidth="1"/>
    <col min="11" max="11" width="9.140625" customWidth="1"/>
    <col min="12" max="13" width="10" customWidth="1"/>
    <col min="14" max="14" width="9.7109375" customWidth="1"/>
    <col min="15" max="15" width="6.7109375" customWidth="1"/>
    <col min="16" max="16" width="4.28515625" customWidth="1"/>
    <col min="17" max="19" width="8.140625" style="119" customWidth="1"/>
    <col min="20" max="20" width="5" style="119" customWidth="1"/>
    <col min="21" max="21" width="7.7109375" customWidth="1"/>
    <col min="22" max="23" width="7.5703125" customWidth="1"/>
  </cols>
  <sheetData>
    <row r="1" spans="1:27" ht="15" customHeight="1" x14ac:dyDescent="0.25">
      <c r="A1" s="449" t="s">
        <v>434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75"/>
      <c r="Q1" s="75"/>
      <c r="R1" s="75"/>
      <c r="S1" s="75"/>
      <c r="T1" s="75"/>
      <c r="W1" s="120"/>
    </row>
    <row r="2" spans="1:27" ht="15" customHeight="1" x14ac:dyDescent="0.25">
      <c r="A2" s="448" t="s">
        <v>0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76"/>
      <c r="Q2" s="76"/>
      <c r="R2" s="76"/>
      <c r="S2" s="76"/>
      <c r="T2" s="76"/>
      <c r="W2" s="120"/>
    </row>
    <row r="3" spans="1:27" ht="18.75" customHeight="1" x14ac:dyDescent="0.25">
      <c r="A3" s="457" t="s">
        <v>90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122"/>
      <c r="Q3" s="122"/>
      <c r="R3" s="122"/>
      <c r="S3" s="122"/>
      <c r="T3" s="121"/>
      <c r="U3" s="123"/>
      <c r="V3" s="123"/>
      <c r="W3" s="123"/>
      <c r="X3" s="123"/>
      <c r="Y3" s="123"/>
      <c r="Z3" s="123"/>
      <c r="AA3" s="123"/>
    </row>
    <row r="4" spans="1:27" ht="17.25" customHeight="1" x14ac:dyDescent="0.25">
      <c r="A4" s="457" t="s">
        <v>71</v>
      </c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122"/>
      <c r="Q4" s="122"/>
      <c r="R4" s="122"/>
      <c r="S4" s="122"/>
      <c r="T4" s="121"/>
      <c r="U4" s="124"/>
      <c r="V4" s="124"/>
      <c r="W4" s="124"/>
      <c r="X4" s="124"/>
      <c r="Y4" s="124"/>
      <c r="Z4" s="124"/>
      <c r="AA4" s="124"/>
    </row>
    <row r="5" spans="1:27" ht="15.75" x14ac:dyDescent="0.25">
      <c r="A5" s="453" t="s">
        <v>91</v>
      </c>
      <c r="B5" s="453"/>
      <c r="C5" s="453"/>
      <c r="D5" s="453"/>
      <c r="E5" s="453"/>
      <c r="F5" s="453"/>
      <c r="G5" s="453"/>
      <c r="H5" s="453"/>
      <c r="I5" s="453"/>
      <c r="J5" s="453"/>
      <c r="K5" s="453"/>
      <c r="L5" s="453"/>
      <c r="M5" s="453"/>
      <c r="N5" s="453"/>
      <c r="O5" s="453"/>
    </row>
    <row r="6" spans="1:27" ht="16.5" thickBo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6" t="s">
        <v>3</v>
      </c>
    </row>
    <row r="7" spans="1:27" ht="12.75" customHeight="1" x14ac:dyDescent="0.2">
      <c r="A7" s="463" t="s">
        <v>92</v>
      </c>
      <c r="B7" s="463"/>
      <c r="C7" s="319"/>
      <c r="D7" s="454" t="s">
        <v>93</v>
      </c>
      <c r="E7" s="455"/>
      <c r="F7" s="455"/>
      <c r="G7" s="456"/>
      <c r="H7" s="456" t="s">
        <v>94</v>
      </c>
      <c r="I7" s="452"/>
      <c r="J7" s="452"/>
      <c r="K7" s="454"/>
      <c r="L7" s="452" t="s">
        <v>95</v>
      </c>
      <c r="M7" s="452"/>
      <c r="N7" s="452"/>
      <c r="O7" s="452"/>
    </row>
    <row r="8" spans="1:27" ht="24.75" thickBot="1" x14ac:dyDescent="0.25">
      <c r="A8" s="320" t="s">
        <v>96</v>
      </c>
      <c r="B8" s="321" t="s">
        <v>97</v>
      </c>
      <c r="C8" s="322" t="s">
        <v>98</v>
      </c>
      <c r="D8" s="323" t="s">
        <v>41</v>
      </c>
      <c r="E8" s="324" t="s">
        <v>42</v>
      </c>
      <c r="F8" s="324" t="s">
        <v>43</v>
      </c>
      <c r="G8" s="325" t="s">
        <v>44</v>
      </c>
      <c r="H8" s="326" t="s">
        <v>41</v>
      </c>
      <c r="I8" s="324" t="s">
        <v>42</v>
      </c>
      <c r="J8" s="324" t="s">
        <v>43</v>
      </c>
      <c r="K8" s="321" t="s">
        <v>44</v>
      </c>
      <c r="L8" s="323" t="s">
        <v>41</v>
      </c>
      <c r="M8" s="324" t="s">
        <v>42</v>
      </c>
      <c r="N8" s="324" t="s">
        <v>43</v>
      </c>
      <c r="O8" s="325" t="s">
        <v>44</v>
      </c>
    </row>
    <row r="9" spans="1:27" ht="45" x14ac:dyDescent="0.2">
      <c r="A9" s="127" t="s">
        <v>99</v>
      </c>
      <c r="B9" s="128" t="s">
        <v>100</v>
      </c>
      <c r="C9" s="129">
        <v>1</v>
      </c>
      <c r="D9" s="318">
        <v>14381</v>
      </c>
      <c r="E9" s="299">
        <v>17380</v>
      </c>
      <c r="F9" s="299">
        <v>17209</v>
      </c>
      <c r="G9" s="291">
        <f>F9/E9*100</f>
        <v>99.01611047180667</v>
      </c>
      <c r="H9" s="298">
        <v>3295</v>
      </c>
      <c r="I9" s="299">
        <v>3702</v>
      </c>
      <c r="J9" s="299">
        <v>3624</v>
      </c>
      <c r="K9" s="290">
        <f>J9/I9*100</f>
        <v>97.893030794165313</v>
      </c>
      <c r="L9" s="318">
        <v>16562</v>
      </c>
      <c r="M9" s="299">
        <v>15759</v>
      </c>
      <c r="N9" s="299">
        <v>13939</v>
      </c>
      <c r="O9" s="292">
        <f t="shared" ref="O9:O29" si="0">N9/M9*100</f>
        <v>88.451043847959895</v>
      </c>
    </row>
    <row r="10" spans="1:27" ht="33.75" x14ac:dyDescent="0.2">
      <c r="A10" s="130" t="s">
        <v>101</v>
      </c>
      <c r="B10" s="131" t="s">
        <v>102</v>
      </c>
      <c r="C10" s="132">
        <v>4</v>
      </c>
      <c r="D10" s="301">
        <v>1000</v>
      </c>
      <c r="E10" s="136">
        <v>15847</v>
      </c>
      <c r="F10" s="136">
        <v>14382</v>
      </c>
      <c r="G10" s="302">
        <f>F10/E10*100</f>
        <v>90.755348015397246</v>
      </c>
      <c r="H10" s="294">
        <v>220</v>
      </c>
      <c r="I10" s="136">
        <v>1721</v>
      </c>
      <c r="J10" s="136">
        <v>1693</v>
      </c>
      <c r="K10" s="304">
        <f>J10/I10*100</f>
        <v>98.37303893085415</v>
      </c>
      <c r="L10" s="301"/>
      <c r="M10" s="136">
        <v>1828</v>
      </c>
      <c r="N10" s="136">
        <v>1828</v>
      </c>
      <c r="O10" s="306">
        <f t="shared" si="0"/>
        <v>100</v>
      </c>
    </row>
    <row r="11" spans="1:27" ht="33.75" x14ac:dyDescent="0.2">
      <c r="A11" s="130" t="s">
        <v>103</v>
      </c>
      <c r="B11" s="131" t="s">
        <v>104</v>
      </c>
      <c r="C11" s="132">
        <v>2</v>
      </c>
      <c r="D11" s="301">
        <v>2751</v>
      </c>
      <c r="E11" s="136">
        <v>4068</v>
      </c>
      <c r="F11" s="136">
        <v>4013</v>
      </c>
      <c r="G11" s="302">
        <f>F11/E11*100</f>
        <v>98.647984267453296</v>
      </c>
      <c r="H11" s="294">
        <v>605</v>
      </c>
      <c r="I11" s="136">
        <v>893</v>
      </c>
      <c r="J11" s="136">
        <v>893</v>
      </c>
      <c r="K11" s="304">
        <f>J11/I11*100</f>
        <v>100</v>
      </c>
      <c r="L11" s="301">
        <v>3010</v>
      </c>
      <c r="M11" s="136">
        <v>5976</v>
      </c>
      <c r="N11" s="136">
        <v>5672</v>
      </c>
      <c r="O11" s="306">
        <f t="shared" si="0"/>
        <v>94.912985274431065</v>
      </c>
    </row>
    <row r="12" spans="1:27" ht="22.5" x14ac:dyDescent="0.2">
      <c r="A12" s="130" t="s">
        <v>105</v>
      </c>
      <c r="B12" s="131" t="s">
        <v>106</v>
      </c>
      <c r="C12" s="132">
        <v>1</v>
      </c>
      <c r="D12" s="301">
        <v>3887</v>
      </c>
      <c r="E12" s="136">
        <v>3965</v>
      </c>
      <c r="F12" s="136">
        <v>3956</v>
      </c>
      <c r="G12" s="302">
        <f>F12/E12*100</f>
        <v>99.77301387137453</v>
      </c>
      <c r="H12" s="294">
        <v>885</v>
      </c>
      <c r="I12" s="136">
        <v>885</v>
      </c>
      <c r="J12" s="136">
        <v>874</v>
      </c>
      <c r="K12" s="304">
        <f>J12/I12*100</f>
        <v>98.757062146892665</v>
      </c>
      <c r="L12" s="301">
        <v>580</v>
      </c>
      <c r="M12" s="136">
        <v>508</v>
      </c>
      <c r="N12" s="136">
        <v>424</v>
      </c>
      <c r="O12" s="306">
        <f t="shared" si="0"/>
        <v>83.464566929133852</v>
      </c>
    </row>
    <row r="13" spans="1:27" x14ac:dyDescent="0.2">
      <c r="A13" s="130" t="s">
        <v>107</v>
      </c>
      <c r="B13" s="131" t="s">
        <v>108</v>
      </c>
      <c r="C13" s="132"/>
      <c r="D13" s="301"/>
      <c r="E13" s="136"/>
      <c r="F13" s="136"/>
      <c r="G13" s="302"/>
      <c r="H13" s="294"/>
      <c r="I13" s="136"/>
      <c r="J13" s="136"/>
      <c r="K13" s="304"/>
      <c r="L13" s="301"/>
      <c r="M13" s="136">
        <v>96</v>
      </c>
      <c r="N13" s="136">
        <v>96</v>
      </c>
      <c r="O13" s="306">
        <f t="shared" si="0"/>
        <v>100</v>
      </c>
    </row>
    <row r="14" spans="1:27" x14ac:dyDescent="0.2">
      <c r="A14" s="130" t="s">
        <v>109</v>
      </c>
      <c r="B14" s="131" t="s">
        <v>110</v>
      </c>
      <c r="C14" s="132">
        <v>2</v>
      </c>
      <c r="D14" s="301">
        <v>3923</v>
      </c>
      <c r="E14" s="136">
        <v>2258</v>
      </c>
      <c r="F14" s="136">
        <v>2234</v>
      </c>
      <c r="G14" s="302">
        <f>F14/E14*100</f>
        <v>98.937112488928264</v>
      </c>
      <c r="H14" s="294">
        <v>863</v>
      </c>
      <c r="I14" s="136">
        <v>802</v>
      </c>
      <c r="J14" s="136">
        <v>508</v>
      </c>
      <c r="K14" s="304">
        <f>J14/I14*100</f>
        <v>63.341645885286781</v>
      </c>
      <c r="L14" s="301">
        <v>13624</v>
      </c>
      <c r="M14" s="136">
        <v>12171</v>
      </c>
      <c r="N14" s="136">
        <v>10792</v>
      </c>
      <c r="O14" s="306">
        <f t="shared" si="0"/>
        <v>88.669788842330135</v>
      </c>
    </row>
    <row r="15" spans="1:27" x14ac:dyDescent="0.2">
      <c r="A15" s="130" t="s">
        <v>111</v>
      </c>
      <c r="B15" s="131" t="s">
        <v>112</v>
      </c>
      <c r="C15" s="132"/>
      <c r="D15" s="301"/>
      <c r="E15" s="136"/>
      <c r="F15" s="136"/>
      <c r="G15" s="302"/>
      <c r="H15" s="294"/>
      <c r="I15" s="136"/>
      <c r="J15" s="136"/>
      <c r="K15" s="305"/>
      <c r="L15" s="301">
        <v>705</v>
      </c>
      <c r="M15" s="136">
        <v>476</v>
      </c>
      <c r="N15" s="136">
        <v>475</v>
      </c>
      <c r="O15" s="306">
        <f t="shared" si="0"/>
        <v>99.789915966386559</v>
      </c>
    </row>
    <row r="16" spans="1:27" ht="33.75" x14ac:dyDescent="0.2">
      <c r="A16" s="130" t="s">
        <v>113</v>
      </c>
      <c r="B16" s="131" t="s">
        <v>213</v>
      </c>
      <c r="C16" s="132"/>
      <c r="D16" s="135"/>
      <c r="E16" s="136"/>
      <c r="F16" s="136"/>
      <c r="G16" s="303"/>
      <c r="H16" s="133"/>
      <c r="I16" s="134"/>
      <c r="J16" s="134"/>
      <c r="K16" s="305"/>
      <c r="L16" s="301">
        <v>1995</v>
      </c>
      <c r="M16" s="136">
        <v>2402</v>
      </c>
      <c r="N16" s="136">
        <v>2398</v>
      </c>
      <c r="O16" s="306">
        <f t="shared" si="0"/>
        <v>99.833472106577844</v>
      </c>
    </row>
    <row r="17" spans="1:15" ht="33.75" x14ac:dyDescent="0.2">
      <c r="A17" s="130" t="s">
        <v>114</v>
      </c>
      <c r="B17" s="131" t="s">
        <v>115</v>
      </c>
      <c r="C17" s="132"/>
      <c r="D17" s="135"/>
      <c r="E17" s="134"/>
      <c r="F17" s="134"/>
      <c r="G17" s="303"/>
      <c r="H17" s="133"/>
      <c r="I17" s="134"/>
      <c r="J17" s="134"/>
      <c r="K17" s="305"/>
      <c r="L17" s="301">
        <v>2000</v>
      </c>
      <c r="M17" s="136">
        <v>2008</v>
      </c>
      <c r="N17" s="136">
        <v>2000</v>
      </c>
      <c r="O17" s="306">
        <f t="shared" si="0"/>
        <v>99.601593625498012</v>
      </c>
    </row>
    <row r="18" spans="1:15" ht="33.75" x14ac:dyDescent="0.2">
      <c r="A18" s="130" t="s">
        <v>116</v>
      </c>
      <c r="B18" s="131" t="s">
        <v>117</v>
      </c>
      <c r="C18" s="132"/>
      <c r="D18" s="135"/>
      <c r="E18" s="134"/>
      <c r="F18" s="134"/>
      <c r="G18" s="303"/>
      <c r="H18" s="133"/>
      <c r="I18" s="134"/>
      <c r="J18" s="134"/>
      <c r="K18" s="305"/>
      <c r="L18" s="301">
        <v>3463</v>
      </c>
      <c r="M18" s="136">
        <v>6774</v>
      </c>
      <c r="N18" s="136">
        <v>6771</v>
      </c>
      <c r="O18" s="306">
        <f t="shared" si="0"/>
        <v>99.955713020372002</v>
      </c>
    </row>
    <row r="19" spans="1:15" ht="24.75" customHeight="1" x14ac:dyDescent="0.2">
      <c r="A19" s="130" t="s">
        <v>118</v>
      </c>
      <c r="B19" s="131" t="s">
        <v>119</v>
      </c>
      <c r="C19" s="132"/>
      <c r="D19" s="135"/>
      <c r="E19" s="134"/>
      <c r="F19" s="134"/>
      <c r="G19" s="303"/>
      <c r="H19" s="133"/>
      <c r="I19" s="134"/>
      <c r="J19" s="134"/>
      <c r="K19" s="305"/>
      <c r="L19" s="301">
        <v>116</v>
      </c>
      <c r="M19" s="136">
        <v>116</v>
      </c>
      <c r="N19" s="136">
        <v>94</v>
      </c>
      <c r="O19" s="306">
        <f t="shared" si="0"/>
        <v>81.034482758620683</v>
      </c>
    </row>
    <row r="20" spans="1:15" ht="16.5" customHeight="1" x14ac:dyDescent="0.2">
      <c r="A20" s="130" t="s">
        <v>120</v>
      </c>
      <c r="B20" s="131" t="s">
        <v>121</v>
      </c>
      <c r="C20" s="132"/>
      <c r="D20" s="135"/>
      <c r="E20" s="134"/>
      <c r="F20" s="134"/>
      <c r="G20" s="303"/>
      <c r="H20" s="133"/>
      <c r="I20" s="134"/>
      <c r="J20" s="134"/>
      <c r="K20" s="305"/>
      <c r="L20" s="301"/>
      <c r="M20" s="136">
        <v>1402</v>
      </c>
      <c r="N20" s="136">
        <v>1402</v>
      </c>
      <c r="O20" s="306">
        <f t="shared" si="0"/>
        <v>100</v>
      </c>
    </row>
    <row r="21" spans="1:15" ht="24.75" customHeight="1" x14ac:dyDescent="0.2">
      <c r="A21" s="130" t="s">
        <v>122</v>
      </c>
      <c r="B21" s="131" t="s">
        <v>123</v>
      </c>
      <c r="C21" s="132"/>
      <c r="D21" s="135"/>
      <c r="E21" s="134"/>
      <c r="F21" s="134"/>
      <c r="G21" s="303"/>
      <c r="H21" s="133"/>
      <c r="I21" s="134"/>
      <c r="J21" s="134"/>
      <c r="K21" s="305"/>
      <c r="L21" s="301"/>
      <c r="M21" s="136">
        <v>1143</v>
      </c>
      <c r="N21" s="136">
        <v>1143</v>
      </c>
      <c r="O21" s="306">
        <f t="shared" si="0"/>
        <v>100</v>
      </c>
    </row>
    <row r="22" spans="1:15" x14ac:dyDescent="0.2">
      <c r="A22" s="130" t="s">
        <v>124</v>
      </c>
      <c r="B22" s="131" t="s">
        <v>125</v>
      </c>
      <c r="C22" s="132"/>
      <c r="D22" s="135"/>
      <c r="E22" s="134"/>
      <c r="F22" s="134"/>
      <c r="G22" s="303"/>
      <c r="H22" s="133"/>
      <c r="I22" s="136"/>
      <c r="J22" s="136"/>
      <c r="K22" s="305"/>
      <c r="L22" s="301">
        <v>5066</v>
      </c>
      <c r="M22" s="136">
        <v>5066</v>
      </c>
      <c r="N22" s="136">
        <v>5046</v>
      </c>
      <c r="O22" s="306">
        <f t="shared" si="0"/>
        <v>99.605211212001578</v>
      </c>
    </row>
    <row r="23" spans="1:15" x14ac:dyDescent="0.2">
      <c r="A23" s="130" t="s">
        <v>126</v>
      </c>
      <c r="B23" s="131" t="s">
        <v>127</v>
      </c>
      <c r="C23" s="132"/>
      <c r="D23" s="135"/>
      <c r="E23" s="136">
        <v>2638</v>
      </c>
      <c r="F23" s="136">
        <v>1392</v>
      </c>
      <c r="G23" s="302">
        <f>F23/E23*100</f>
        <v>52.767247915087189</v>
      </c>
      <c r="H23" s="133"/>
      <c r="I23" s="136">
        <v>712</v>
      </c>
      <c r="J23" s="136">
        <v>273</v>
      </c>
      <c r="K23" s="304">
        <f t="shared" ref="K23:K29" si="1">J23/I23*100</f>
        <v>38.342696629213485</v>
      </c>
      <c r="L23" s="301"/>
      <c r="M23" s="136">
        <v>500</v>
      </c>
      <c r="N23" s="136">
        <v>300</v>
      </c>
      <c r="O23" s="306">
        <f t="shared" si="0"/>
        <v>60</v>
      </c>
    </row>
    <row r="24" spans="1:15" ht="13.5" thickBot="1" x14ac:dyDescent="0.25">
      <c r="A24" s="130" t="s">
        <v>128</v>
      </c>
      <c r="B24" s="131" t="s">
        <v>129</v>
      </c>
      <c r="C24" s="132"/>
      <c r="D24" s="307"/>
      <c r="E24" s="308"/>
      <c r="F24" s="308"/>
      <c r="G24" s="309"/>
      <c r="H24" s="310"/>
      <c r="I24" s="137">
        <v>3</v>
      </c>
      <c r="J24" s="137">
        <v>1</v>
      </c>
      <c r="K24" s="311">
        <f t="shared" si="1"/>
        <v>33.333333333333329</v>
      </c>
      <c r="L24" s="312">
        <v>1279</v>
      </c>
      <c r="M24" s="137">
        <v>11</v>
      </c>
      <c r="N24" s="137">
        <v>11</v>
      </c>
      <c r="O24" s="313">
        <f t="shared" si="0"/>
        <v>100</v>
      </c>
    </row>
    <row r="25" spans="1:15" ht="13.5" thickBot="1" x14ac:dyDescent="0.25">
      <c r="A25" s="462" t="s">
        <v>88</v>
      </c>
      <c r="B25" s="462"/>
      <c r="C25" s="316">
        <f>SUM(C9:C24)</f>
        <v>10</v>
      </c>
      <c r="D25" s="331">
        <f>SUM(D9:D24)</f>
        <v>25942</v>
      </c>
      <c r="E25" s="328">
        <f>SUM(E9:E24)</f>
        <v>46156</v>
      </c>
      <c r="F25" s="328">
        <f>SUM(F9:F24)</f>
        <v>43186</v>
      </c>
      <c r="G25" s="329">
        <f>F25/E25*100</f>
        <v>93.565300285986652</v>
      </c>
      <c r="H25" s="328">
        <f>SUM(H9:H24)</f>
        <v>5868</v>
      </c>
      <c r="I25" s="328">
        <f>SUM(I9:I24)</f>
        <v>8718</v>
      </c>
      <c r="J25" s="328">
        <f>SUM(J9:J24)</f>
        <v>7866</v>
      </c>
      <c r="K25" s="329">
        <f t="shared" si="1"/>
        <v>90.227116311080522</v>
      </c>
      <c r="L25" s="328">
        <f>SUM(L9:L24)</f>
        <v>48400</v>
      </c>
      <c r="M25" s="328">
        <f>SUM(M9:M24)</f>
        <v>56236</v>
      </c>
      <c r="N25" s="328">
        <f>SUM(N9:N24)</f>
        <v>52391</v>
      </c>
      <c r="O25" s="330">
        <f t="shared" si="0"/>
        <v>93.162742727078736</v>
      </c>
    </row>
    <row r="26" spans="1:15" x14ac:dyDescent="0.2">
      <c r="A26" s="466" t="s">
        <v>130</v>
      </c>
      <c r="B26" s="467"/>
      <c r="C26" s="295">
        <v>12</v>
      </c>
      <c r="D26" s="298">
        <v>48015</v>
      </c>
      <c r="E26" s="299">
        <v>48167</v>
      </c>
      <c r="F26" s="299">
        <v>46555</v>
      </c>
      <c r="G26" s="300">
        <f>F26/E26*100</f>
        <v>96.653310357713778</v>
      </c>
      <c r="H26" s="299">
        <v>11080</v>
      </c>
      <c r="I26" s="299">
        <v>11216</v>
      </c>
      <c r="J26" s="299">
        <v>10474</v>
      </c>
      <c r="K26" s="300">
        <f t="shared" si="1"/>
        <v>93.38445078459344</v>
      </c>
      <c r="L26" s="299">
        <v>2500</v>
      </c>
      <c r="M26" s="299">
        <v>2852</v>
      </c>
      <c r="N26" s="299">
        <v>2587</v>
      </c>
      <c r="O26" s="292">
        <f t="shared" si="0"/>
        <v>90.708274894810657</v>
      </c>
    </row>
    <row r="27" spans="1:15" x14ac:dyDescent="0.2">
      <c r="A27" s="464" t="s">
        <v>131</v>
      </c>
      <c r="B27" s="465"/>
      <c r="C27" s="296">
        <v>2</v>
      </c>
      <c r="D27" s="294">
        <v>5742</v>
      </c>
      <c r="E27" s="136">
        <v>6029</v>
      </c>
      <c r="F27" s="136">
        <v>6019</v>
      </c>
      <c r="G27" s="293">
        <f>F27/E27*100</f>
        <v>99.834135014098521</v>
      </c>
      <c r="H27" s="136">
        <v>1192</v>
      </c>
      <c r="I27" s="299">
        <v>1337</v>
      </c>
      <c r="J27" s="136">
        <v>1337</v>
      </c>
      <c r="K27" s="293">
        <f t="shared" si="1"/>
        <v>100</v>
      </c>
      <c r="L27" s="136">
        <v>4496</v>
      </c>
      <c r="M27" s="136">
        <v>4464</v>
      </c>
      <c r="N27" s="136">
        <v>3347</v>
      </c>
      <c r="O27" s="306">
        <f t="shared" si="0"/>
        <v>74.977598566308245</v>
      </c>
    </row>
    <row r="28" spans="1:15" ht="13.5" thickBot="1" x14ac:dyDescent="0.25">
      <c r="A28" s="458" t="s">
        <v>132</v>
      </c>
      <c r="B28" s="459"/>
      <c r="C28" s="297">
        <v>14</v>
      </c>
      <c r="D28" s="314">
        <v>36492</v>
      </c>
      <c r="E28" s="137">
        <v>37431</v>
      </c>
      <c r="F28" s="137">
        <v>36765</v>
      </c>
      <c r="G28" s="315">
        <f>F28/E28*100</f>
        <v>98.220726136090406</v>
      </c>
      <c r="H28" s="137">
        <v>8130</v>
      </c>
      <c r="I28" s="137">
        <v>8370</v>
      </c>
      <c r="J28" s="137">
        <v>8305</v>
      </c>
      <c r="K28" s="315">
        <f t="shared" si="1"/>
        <v>99.223416965352456</v>
      </c>
      <c r="L28" s="137">
        <v>7449</v>
      </c>
      <c r="M28" s="137">
        <v>7561</v>
      </c>
      <c r="N28" s="137">
        <v>5245</v>
      </c>
      <c r="O28" s="313">
        <f t="shared" si="0"/>
        <v>69.369131067319131</v>
      </c>
    </row>
    <row r="29" spans="1:15" ht="13.5" thickBot="1" x14ac:dyDescent="0.25">
      <c r="A29" s="460" t="s">
        <v>36</v>
      </c>
      <c r="B29" s="461"/>
      <c r="C29" s="317">
        <f>SUM(C25:C28)</f>
        <v>38</v>
      </c>
      <c r="D29" s="327">
        <f>SUM(D25:D28)</f>
        <v>116191</v>
      </c>
      <c r="E29" s="328">
        <f>SUM(E25:E28)</f>
        <v>137783</v>
      </c>
      <c r="F29" s="328">
        <f>SUM(F25:F28)</f>
        <v>132525</v>
      </c>
      <c r="G29" s="329">
        <f>F29/E29*100</f>
        <v>96.183854321650713</v>
      </c>
      <c r="H29" s="328">
        <f>SUM(H25:H28)</f>
        <v>26270</v>
      </c>
      <c r="I29" s="328">
        <f>SUM(I25:I28)</f>
        <v>29641</v>
      </c>
      <c r="J29" s="328">
        <f>SUM(J25:J28)</f>
        <v>27982</v>
      </c>
      <c r="K29" s="329">
        <f t="shared" si="1"/>
        <v>94.403022839985155</v>
      </c>
      <c r="L29" s="328">
        <f>SUM(L25:L28)</f>
        <v>62845</v>
      </c>
      <c r="M29" s="328">
        <f>SUM(M25:M28)</f>
        <v>71113</v>
      </c>
      <c r="N29" s="328">
        <f>SUM(N25:N28)</f>
        <v>63570</v>
      </c>
      <c r="O29" s="330">
        <f t="shared" si="0"/>
        <v>89.392938000084371</v>
      </c>
    </row>
    <row r="32" spans="1:15" x14ac:dyDescent="0.2">
      <c r="B32" s="100"/>
    </row>
  </sheetData>
  <mergeCells count="14">
    <mergeCell ref="A28:B28"/>
    <mergeCell ref="A29:B29"/>
    <mergeCell ref="A25:B25"/>
    <mergeCell ref="A7:B7"/>
    <mergeCell ref="A27:B27"/>
    <mergeCell ref="A26:B26"/>
    <mergeCell ref="L7:O7"/>
    <mergeCell ref="A5:O5"/>
    <mergeCell ref="D7:G7"/>
    <mergeCell ref="A1:O1"/>
    <mergeCell ref="A2:O2"/>
    <mergeCell ref="A3:O3"/>
    <mergeCell ref="A4:O4"/>
    <mergeCell ref="H7:K7"/>
  </mergeCells>
  <phoneticPr fontId="31" type="noConversion"/>
  <printOptions horizontalCentered="1" verticalCentered="1"/>
  <pageMargins left="0.39370078740157483" right="0.19685039370078741" top="0.59055118110236227" bottom="0.39370078740157483" header="0.51181102362204722" footer="0.51181102362204722"/>
  <pageSetup paperSize="9" scale="87" firstPageNumber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6"/>
  <sheetViews>
    <sheetView zoomScaleNormal="100" workbookViewId="0">
      <selection sqref="A1:D1"/>
    </sheetView>
  </sheetViews>
  <sheetFormatPr defaultColWidth="8.5703125" defaultRowHeight="12.75" x14ac:dyDescent="0.2"/>
  <cols>
    <col min="1" max="1" width="46.28515625" style="101" customWidth="1"/>
    <col min="2" max="2" width="12.42578125" style="101" customWidth="1"/>
    <col min="3" max="3" width="13.42578125" style="101" customWidth="1"/>
    <col min="4" max="4" width="13.7109375" style="1" bestFit="1" customWidth="1"/>
    <col min="5" max="5" width="7.28515625" style="95" customWidth="1"/>
    <col min="6" max="6" width="8.5703125" customWidth="1"/>
    <col min="7" max="7" width="10.140625" customWidth="1"/>
  </cols>
  <sheetData>
    <row r="1" spans="1:18" ht="15" customHeight="1" x14ac:dyDescent="0.25">
      <c r="A1" s="449" t="s">
        <v>435</v>
      </c>
      <c r="B1" s="449"/>
      <c r="C1" s="449"/>
      <c r="D1" s="449"/>
      <c r="E1" s="392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18" ht="20.25" customHeight="1" x14ac:dyDescent="0.25">
      <c r="A2" s="448" t="s">
        <v>0</v>
      </c>
      <c r="B2" s="448"/>
      <c r="C2" s="448"/>
      <c r="D2" s="448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18" ht="15.75" customHeight="1" x14ac:dyDescent="0.2">
      <c r="A3" s="1"/>
      <c r="B3" s="1"/>
      <c r="C3" s="1"/>
      <c r="D3"/>
      <c r="E3"/>
    </row>
    <row r="4" spans="1:18" ht="23.25" customHeight="1" x14ac:dyDescent="0.25">
      <c r="A4" s="457" t="s">
        <v>133</v>
      </c>
      <c r="B4" s="457"/>
      <c r="C4" s="457"/>
      <c r="D4" s="457"/>
      <c r="E4" s="122"/>
    </row>
    <row r="5" spans="1:18" ht="15" x14ac:dyDescent="0.3">
      <c r="A5" s="138"/>
      <c r="B5" s="138"/>
      <c r="C5" s="138"/>
      <c r="D5" s="139"/>
      <c r="E5" s="140"/>
    </row>
    <row r="6" spans="1:18" ht="15.75" thickBot="1" x14ac:dyDescent="0.35">
      <c r="A6" s="138"/>
      <c r="B6" s="138"/>
      <c r="C6" s="138"/>
      <c r="D6" s="140" t="s">
        <v>40</v>
      </c>
      <c r="E6" s="140"/>
    </row>
    <row r="7" spans="1:18" ht="23.25" thickBot="1" x14ac:dyDescent="0.25">
      <c r="A7" s="386" t="s">
        <v>134</v>
      </c>
      <c r="B7" s="387" t="s">
        <v>41</v>
      </c>
      <c r="C7" s="387" t="s">
        <v>42</v>
      </c>
      <c r="D7" s="388" t="s">
        <v>43</v>
      </c>
    </row>
    <row r="8" spans="1:18" ht="25.5" x14ac:dyDescent="0.2">
      <c r="A8" s="374" t="s">
        <v>135</v>
      </c>
      <c r="B8" s="375">
        <f>B9+B10+B11+B12+B13+B14</f>
        <v>0</v>
      </c>
      <c r="C8" s="376">
        <f>C9+C10+C11+C12+C13+C14</f>
        <v>2163000</v>
      </c>
      <c r="D8" s="377">
        <f>D9+D10+D11+D12+D13+D14</f>
        <v>2163000</v>
      </c>
    </row>
    <row r="9" spans="1:18" x14ac:dyDescent="0.2">
      <c r="A9" s="378" t="s">
        <v>369</v>
      </c>
      <c r="B9" s="375"/>
      <c r="C9" s="379">
        <v>50000</v>
      </c>
      <c r="D9" s="380">
        <v>50000</v>
      </c>
    </row>
    <row r="10" spans="1:18" x14ac:dyDescent="0.2">
      <c r="A10" s="378" t="s">
        <v>370</v>
      </c>
      <c r="B10" s="375"/>
      <c r="C10" s="379">
        <v>375000</v>
      </c>
      <c r="D10" s="380">
        <v>375000</v>
      </c>
    </row>
    <row r="11" spans="1:18" x14ac:dyDescent="0.2">
      <c r="A11" s="378" t="s">
        <v>371</v>
      </c>
      <c r="B11" s="375"/>
      <c r="C11" s="379">
        <v>274000</v>
      </c>
      <c r="D11" s="380">
        <v>274000</v>
      </c>
    </row>
    <row r="12" spans="1:18" x14ac:dyDescent="0.2">
      <c r="A12" s="378" t="s">
        <v>372</v>
      </c>
      <c r="B12" s="375"/>
      <c r="C12" s="379">
        <v>460000</v>
      </c>
      <c r="D12" s="380">
        <v>460000</v>
      </c>
    </row>
    <row r="13" spans="1:18" x14ac:dyDescent="0.2">
      <c r="A13" s="378" t="s">
        <v>373</v>
      </c>
      <c r="B13" s="375"/>
      <c r="C13" s="379">
        <v>294000</v>
      </c>
      <c r="D13" s="380">
        <v>294000</v>
      </c>
    </row>
    <row r="14" spans="1:18" x14ac:dyDescent="0.2">
      <c r="A14" s="378" t="s">
        <v>374</v>
      </c>
      <c r="B14" s="375"/>
      <c r="C14" s="379">
        <v>710000</v>
      </c>
      <c r="D14" s="380">
        <v>710000</v>
      </c>
    </row>
    <row r="15" spans="1:18" x14ac:dyDescent="0.2">
      <c r="A15" s="374" t="s">
        <v>375</v>
      </c>
      <c r="B15" s="381"/>
      <c r="C15" s="382">
        <v>612765</v>
      </c>
      <c r="D15" s="383">
        <v>612051</v>
      </c>
    </row>
    <row r="16" spans="1:18" x14ac:dyDescent="0.2">
      <c r="A16" s="374" t="s">
        <v>376</v>
      </c>
      <c r="B16" s="382">
        <v>8707000</v>
      </c>
      <c r="C16" s="382">
        <f>C17+C18+C19+C20+C21</f>
        <v>5983945</v>
      </c>
      <c r="D16" s="383">
        <f>D17+D18+D19+D20+D21</f>
        <v>5983945</v>
      </c>
    </row>
    <row r="17" spans="1:4" x14ac:dyDescent="0.2">
      <c r="A17" s="378" t="s">
        <v>377</v>
      </c>
      <c r="B17" s="381"/>
      <c r="C17" s="379">
        <v>995945</v>
      </c>
      <c r="D17" s="380">
        <v>995945</v>
      </c>
    </row>
    <row r="18" spans="1:4" x14ac:dyDescent="0.2">
      <c r="A18" s="378" t="s">
        <v>378</v>
      </c>
      <c r="B18" s="375"/>
      <c r="C18" s="379">
        <v>3991000</v>
      </c>
      <c r="D18" s="380">
        <v>4019000</v>
      </c>
    </row>
    <row r="19" spans="1:4" x14ac:dyDescent="0.2">
      <c r="A19" s="378" t="s">
        <v>379</v>
      </c>
      <c r="B19" s="375"/>
      <c r="C19" s="379">
        <v>643000</v>
      </c>
      <c r="D19" s="380">
        <v>643000</v>
      </c>
    </row>
    <row r="20" spans="1:4" x14ac:dyDescent="0.2">
      <c r="A20" s="378" t="s">
        <v>380</v>
      </c>
      <c r="B20" s="375"/>
      <c r="C20" s="379">
        <v>130000</v>
      </c>
      <c r="D20" s="380">
        <v>130000</v>
      </c>
    </row>
    <row r="21" spans="1:4" x14ac:dyDescent="0.2">
      <c r="A21" s="378" t="s">
        <v>381</v>
      </c>
      <c r="B21" s="375"/>
      <c r="C21" s="379">
        <v>224000</v>
      </c>
      <c r="D21" s="380">
        <v>196000</v>
      </c>
    </row>
    <row r="22" spans="1:4" ht="38.25" x14ac:dyDescent="0.2">
      <c r="A22" s="374" t="s">
        <v>382</v>
      </c>
      <c r="B22" s="375"/>
      <c r="C22" s="376">
        <f>C23+C24</f>
        <v>1804730</v>
      </c>
      <c r="D22" s="377">
        <f>D23+D24</f>
        <v>1804730</v>
      </c>
    </row>
    <row r="23" spans="1:4" x14ac:dyDescent="0.2">
      <c r="A23" s="378" t="s">
        <v>383</v>
      </c>
      <c r="B23" s="375"/>
      <c r="C23" s="379">
        <v>52730</v>
      </c>
      <c r="D23" s="380">
        <v>52730</v>
      </c>
    </row>
    <row r="24" spans="1:4" x14ac:dyDescent="0.2">
      <c r="A24" s="378" t="s">
        <v>384</v>
      </c>
      <c r="B24" s="375"/>
      <c r="C24" s="379">
        <v>1752000</v>
      </c>
      <c r="D24" s="380">
        <v>1752000</v>
      </c>
    </row>
    <row r="25" spans="1:4" ht="26.25" thickBot="1" x14ac:dyDescent="0.25">
      <c r="A25" s="384" t="s">
        <v>385</v>
      </c>
      <c r="B25" s="385"/>
      <c r="C25" s="376">
        <v>419500</v>
      </c>
      <c r="D25" s="377">
        <v>419500</v>
      </c>
    </row>
    <row r="26" spans="1:4" ht="13.5" thickBot="1" x14ac:dyDescent="0.25">
      <c r="A26" s="389" t="s">
        <v>386</v>
      </c>
      <c r="B26" s="390">
        <f>B8+B15+B16+B22+B25</f>
        <v>8707000</v>
      </c>
      <c r="C26" s="390">
        <f>C8+C15+C16+C22+C25</f>
        <v>10983940</v>
      </c>
      <c r="D26" s="391">
        <f>D8+D15+D16+D22+D25</f>
        <v>10983226</v>
      </c>
    </row>
  </sheetData>
  <mergeCells count="3">
    <mergeCell ref="A1:D1"/>
    <mergeCell ref="A2:D2"/>
    <mergeCell ref="A4:D4"/>
  </mergeCells>
  <phoneticPr fontId="31" type="noConversion"/>
  <printOptions horizontalCentered="1" verticalCentered="1"/>
  <pageMargins left="0.39374999999999999" right="0.39374999999999999" top="0.196527777777778" bottom="0.98402777777777795" header="0.51180555555555496" footer="0.51180555555555496"/>
  <pageSetup paperSize="9" firstPageNumber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"/>
  <sheetViews>
    <sheetView zoomScaleNormal="100" workbookViewId="0">
      <selection activeCell="B1" sqref="B1:F1"/>
    </sheetView>
  </sheetViews>
  <sheetFormatPr defaultColWidth="8.5703125" defaultRowHeight="12.75" x14ac:dyDescent="0.2"/>
  <cols>
    <col min="1" max="1" width="2.28515625" customWidth="1"/>
    <col min="2" max="2" width="44.85546875" customWidth="1"/>
    <col min="3" max="3" width="9.5703125" style="101" customWidth="1"/>
    <col min="4" max="4" width="11" customWidth="1"/>
    <col min="5" max="5" width="10.42578125" bestFit="1" customWidth="1"/>
    <col min="6" max="6" width="8.42578125" customWidth="1"/>
    <col min="7" max="7" width="8.5703125" customWidth="1"/>
    <col min="8" max="8" width="3.42578125" customWidth="1"/>
    <col min="10" max="10" width="10" bestFit="1" customWidth="1"/>
  </cols>
  <sheetData>
    <row r="1" spans="1:7" ht="18.75" customHeight="1" x14ac:dyDescent="0.25">
      <c r="A1" s="109"/>
      <c r="B1" s="449" t="s">
        <v>436</v>
      </c>
      <c r="C1" s="449"/>
      <c r="D1" s="449"/>
      <c r="E1" s="449"/>
      <c r="F1" s="449"/>
    </row>
    <row r="2" spans="1:7" ht="18.75" customHeight="1" x14ac:dyDescent="0.25">
      <c r="A2" s="109"/>
      <c r="B2" s="448" t="s">
        <v>0</v>
      </c>
      <c r="C2" s="448"/>
      <c r="D2" s="448"/>
      <c r="E2" s="448"/>
      <c r="F2" s="448"/>
      <c r="G2" s="76"/>
    </row>
    <row r="3" spans="1:7" ht="18.75" customHeight="1" x14ac:dyDescent="0.25">
      <c r="A3" s="109"/>
      <c r="B3" s="109"/>
      <c r="C3" s="141"/>
      <c r="D3" s="109"/>
      <c r="E3" s="109"/>
      <c r="F3" s="109"/>
    </row>
    <row r="4" spans="1:7" x14ac:dyDescent="0.2">
      <c r="C4"/>
    </row>
    <row r="5" spans="1:7" ht="18" customHeight="1" x14ac:dyDescent="0.2">
      <c r="B5" s="469" t="s">
        <v>136</v>
      </c>
      <c r="C5" s="469"/>
      <c r="D5" s="469"/>
      <c r="E5" s="469"/>
      <c r="F5" s="469"/>
    </row>
    <row r="6" spans="1:7" x14ac:dyDescent="0.2">
      <c r="C6"/>
    </row>
    <row r="7" spans="1:7" x14ac:dyDescent="0.2">
      <c r="C7"/>
      <c r="F7" s="101" t="s">
        <v>40</v>
      </c>
    </row>
    <row r="8" spans="1:7" ht="24.75" thickBot="1" x14ac:dyDescent="0.25">
      <c r="B8" s="142" t="s">
        <v>134</v>
      </c>
      <c r="C8" s="143" t="s">
        <v>41</v>
      </c>
      <c r="D8" s="143" t="s">
        <v>42</v>
      </c>
      <c r="E8" s="143" t="s">
        <v>43</v>
      </c>
      <c r="F8" s="144" t="s">
        <v>44</v>
      </c>
    </row>
    <row r="9" spans="1:7" ht="13.5" customHeight="1" x14ac:dyDescent="0.2">
      <c r="B9" s="470" t="s">
        <v>137</v>
      </c>
      <c r="C9" s="470"/>
      <c r="D9" s="470"/>
      <c r="E9" s="470"/>
      <c r="F9" s="470"/>
    </row>
    <row r="10" spans="1:7" ht="13.5" customHeight="1" x14ac:dyDescent="0.2">
      <c r="B10" s="438" t="s">
        <v>388</v>
      </c>
      <c r="C10" s="187"/>
      <c r="D10" s="151">
        <v>1200000</v>
      </c>
      <c r="E10" s="151">
        <v>1200000</v>
      </c>
      <c r="F10" s="152">
        <f t="shared" ref="F10:F23" si="0">E10/D10*100</f>
        <v>100</v>
      </c>
    </row>
    <row r="11" spans="1:7" ht="13.5" customHeight="1" x14ac:dyDescent="0.2">
      <c r="B11" s="147" t="s">
        <v>389</v>
      </c>
      <c r="C11" s="187"/>
      <c r="D11" s="148">
        <v>1200000</v>
      </c>
      <c r="E11" s="148">
        <v>1200000</v>
      </c>
      <c r="F11" s="439">
        <f t="shared" si="0"/>
        <v>100</v>
      </c>
    </row>
    <row r="12" spans="1:7" ht="13.5" customHeight="1" x14ac:dyDescent="0.2">
      <c r="B12" s="438" t="s">
        <v>402</v>
      </c>
      <c r="C12" s="187"/>
      <c r="D12" s="151">
        <f>D13+D14+D15</f>
        <v>5574220</v>
      </c>
      <c r="E12" s="151">
        <f>E13+E14+E15</f>
        <v>5574220</v>
      </c>
      <c r="F12" s="152">
        <f t="shared" si="0"/>
        <v>100</v>
      </c>
    </row>
    <row r="13" spans="1:7" ht="13.5" customHeight="1" x14ac:dyDescent="0.2">
      <c r="B13" s="147" t="s">
        <v>403</v>
      </c>
      <c r="C13" s="442" t="s">
        <v>415</v>
      </c>
      <c r="D13" s="148">
        <v>3000000</v>
      </c>
      <c r="E13" s="148">
        <v>3000000</v>
      </c>
      <c r="F13" s="439">
        <f t="shared" si="0"/>
        <v>100</v>
      </c>
    </row>
    <row r="14" spans="1:7" ht="13.5" customHeight="1" x14ac:dyDescent="0.2">
      <c r="B14" s="147" t="s">
        <v>404</v>
      </c>
      <c r="C14" s="187"/>
      <c r="D14" s="148">
        <v>1392720</v>
      </c>
      <c r="E14" s="148">
        <v>1392720</v>
      </c>
      <c r="F14" s="439">
        <f t="shared" si="0"/>
        <v>100</v>
      </c>
    </row>
    <row r="15" spans="1:7" ht="13.5" customHeight="1" x14ac:dyDescent="0.2">
      <c r="B15" s="147" t="s">
        <v>405</v>
      </c>
      <c r="C15" s="187"/>
      <c r="D15" s="148">
        <v>1181500</v>
      </c>
      <c r="E15" s="148">
        <v>1181500</v>
      </c>
      <c r="F15" s="439">
        <f t="shared" si="0"/>
        <v>100</v>
      </c>
    </row>
    <row r="16" spans="1:7" x14ac:dyDescent="0.2">
      <c r="B16" s="153" t="s">
        <v>138</v>
      </c>
      <c r="C16" s="151">
        <f>C17</f>
        <v>0</v>
      </c>
      <c r="D16" s="151">
        <f>D17</f>
        <v>192685</v>
      </c>
      <c r="E16" s="151">
        <f>E17</f>
        <v>192685</v>
      </c>
      <c r="F16" s="152">
        <f t="shared" si="0"/>
        <v>100</v>
      </c>
    </row>
    <row r="17" spans="2:6" x14ac:dyDescent="0.2">
      <c r="B17" s="147" t="s">
        <v>406</v>
      </c>
      <c r="C17" s="148"/>
      <c r="D17" s="148">
        <v>192685</v>
      </c>
      <c r="E17" s="148">
        <v>192685</v>
      </c>
      <c r="F17" s="149">
        <f t="shared" si="0"/>
        <v>100</v>
      </c>
    </row>
    <row r="18" spans="2:6" x14ac:dyDescent="0.2">
      <c r="B18" s="150" t="s">
        <v>139</v>
      </c>
      <c r="C18" s="151">
        <f>C19+C20+C21+C22</f>
        <v>2835000</v>
      </c>
      <c r="D18" s="151">
        <f>D19+D20+D21+D22</f>
        <v>4444900</v>
      </c>
      <c r="E18" s="151">
        <f>E19+E20+E21+E22</f>
        <v>4344900</v>
      </c>
      <c r="F18" s="152">
        <f t="shared" si="0"/>
        <v>97.75023060136337</v>
      </c>
    </row>
    <row r="19" spans="2:6" x14ac:dyDescent="0.2">
      <c r="B19" s="147" t="s">
        <v>407</v>
      </c>
      <c r="C19" s="148">
        <v>2835000</v>
      </c>
      <c r="D19" s="148">
        <v>592041</v>
      </c>
      <c r="E19" s="148">
        <v>592041</v>
      </c>
      <c r="F19" s="149">
        <f t="shared" si="0"/>
        <v>100</v>
      </c>
    </row>
    <row r="20" spans="2:6" x14ac:dyDescent="0.2">
      <c r="B20" s="147" t="s">
        <v>408</v>
      </c>
      <c r="C20" s="148"/>
      <c r="D20" s="148">
        <v>452860</v>
      </c>
      <c r="E20" s="148">
        <v>452860</v>
      </c>
      <c r="F20" s="149">
        <f t="shared" si="0"/>
        <v>100</v>
      </c>
    </row>
    <row r="21" spans="2:6" x14ac:dyDescent="0.2">
      <c r="B21" s="147" t="s">
        <v>411</v>
      </c>
      <c r="C21" s="148"/>
      <c r="D21" s="148">
        <v>3323102</v>
      </c>
      <c r="E21" s="148">
        <v>3223102</v>
      </c>
      <c r="F21" s="149">
        <f t="shared" si="0"/>
        <v>96.990763449331368</v>
      </c>
    </row>
    <row r="22" spans="2:6" x14ac:dyDescent="0.2">
      <c r="B22" s="147" t="s">
        <v>409</v>
      </c>
      <c r="C22" s="148"/>
      <c r="D22" s="148">
        <v>76897</v>
      </c>
      <c r="E22" s="148">
        <v>76897</v>
      </c>
      <c r="F22" s="149">
        <f t="shared" si="0"/>
        <v>100</v>
      </c>
    </row>
    <row r="23" spans="2:6" ht="25.5" x14ac:dyDescent="0.2">
      <c r="B23" s="153" t="s">
        <v>140</v>
      </c>
      <c r="C23" s="151">
        <v>765000</v>
      </c>
      <c r="D23" s="151">
        <v>2221240</v>
      </c>
      <c r="E23" s="151">
        <v>2221240</v>
      </c>
      <c r="F23" s="152">
        <f t="shared" si="0"/>
        <v>100</v>
      </c>
    </row>
    <row r="24" spans="2:6" x14ac:dyDescent="0.2">
      <c r="B24" s="153"/>
      <c r="C24" s="151"/>
      <c r="D24" s="151"/>
      <c r="E24" s="151"/>
      <c r="F24" s="149"/>
    </row>
    <row r="25" spans="2:6" ht="17.25" customHeight="1" x14ac:dyDescent="0.2">
      <c r="B25" s="154" t="s">
        <v>413</v>
      </c>
      <c r="C25" s="155">
        <v>254000</v>
      </c>
      <c r="D25" s="155">
        <v>377000</v>
      </c>
      <c r="E25" s="155">
        <v>256089</v>
      </c>
      <c r="F25" s="149">
        <f>E25/D25*100</f>
        <v>67.928116710875329</v>
      </c>
    </row>
    <row r="26" spans="2:6" x14ac:dyDescent="0.2">
      <c r="B26" s="154" t="s">
        <v>414</v>
      </c>
      <c r="C26" s="155"/>
      <c r="D26" s="155">
        <v>842000</v>
      </c>
      <c r="E26" s="155">
        <v>821876</v>
      </c>
      <c r="F26" s="149">
        <f>E26/D26*100</f>
        <v>97.609976247030886</v>
      </c>
    </row>
    <row r="27" spans="2:6" ht="13.5" thickBot="1" x14ac:dyDescent="0.25">
      <c r="B27" s="440" t="s">
        <v>412</v>
      </c>
      <c r="C27" s="441"/>
      <c r="D27" s="441">
        <v>176950</v>
      </c>
      <c r="E27" s="441">
        <v>176950</v>
      </c>
      <c r="F27" s="149">
        <f>E27/D27*100</f>
        <v>100</v>
      </c>
    </row>
    <row r="28" spans="2:6" ht="13.5" thickBot="1" x14ac:dyDescent="0.25">
      <c r="B28" s="156" t="s">
        <v>141</v>
      </c>
      <c r="C28" s="157">
        <f>C16+C18+C23+C25+C26</f>
        <v>3854000</v>
      </c>
      <c r="D28" s="157">
        <f>D16+D18+D23+D25+D26+D10+D27+D12</f>
        <v>15028995</v>
      </c>
      <c r="E28" s="157">
        <f>E16+E18+E23+E25+E26+E10+E27+E12</f>
        <v>14787960</v>
      </c>
      <c r="F28" s="158">
        <f>E28/D28*100</f>
        <v>98.396200145119479</v>
      </c>
    </row>
    <row r="29" spans="2:6" ht="13.5" thickBot="1" x14ac:dyDescent="0.25">
      <c r="B29" s="159"/>
      <c r="C29" s="160"/>
      <c r="D29" s="160"/>
      <c r="E29" s="160"/>
      <c r="F29" s="161"/>
    </row>
    <row r="30" spans="2:6" ht="13.5" customHeight="1" x14ac:dyDescent="0.2">
      <c r="B30" s="468" t="s">
        <v>142</v>
      </c>
      <c r="C30" s="468"/>
      <c r="D30" s="468"/>
      <c r="E30" s="468"/>
      <c r="F30" s="468"/>
    </row>
    <row r="31" spans="2:6" x14ac:dyDescent="0.2">
      <c r="B31" s="162" t="s">
        <v>143</v>
      </c>
      <c r="C31" s="145">
        <f>C32+C46+C33+C34+C35+C36+C37+C38+C39+C40+C41+C42+C43</f>
        <v>26772000</v>
      </c>
      <c r="D31" s="145">
        <f>D32+D33+D34+D35+D36+D37+D38+D39+D40+D41+D42+D43+D46+D44+D45</f>
        <v>153437399</v>
      </c>
      <c r="E31" s="145">
        <f>E32+E46+E33+E34+E35+E36+E43</f>
        <v>46828264</v>
      </c>
      <c r="F31" s="146">
        <f t="shared" ref="F31:F50" si="1">E31/D31*100</f>
        <v>30.519458948857704</v>
      </c>
    </row>
    <row r="32" spans="2:6" x14ac:dyDescent="0.2">
      <c r="B32" s="147" t="s">
        <v>144</v>
      </c>
      <c r="C32" s="443">
        <v>7874016</v>
      </c>
      <c r="D32" s="443">
        <v>42519685</v>
      </c>
      <c r="E32" s="443">
        <v>720000</v>
      </c>
      <c r="F32" s="165">
        <f t="shared" si="1"/>
        <v>1.6933333349012345</v>
      </c>
    </row>
    <row r="33" spans="2:6" x14ac:dyDescent="0.2">
      <c r="B33" s="147" t="s">
        <v>416</v>
      </c>
      <c r="C33" s="443"/>
      <c r="D33" s="443">
        <v>659583</v>
      </c>
      <c r="E33" s="443">
        <v>659583</v>
      </c>
      <c r="F33" s="165">
        <f t="shared" si="1"/>
        <v>100</v>
      </c>
    </row>
    <row r="34" spans="2:6" x14ac:dyDescent="0.2">
      <c r="B34" s="147" t="s">
        <v>417</v>
      </c>
      <c r="C34" s="443">
        <v>3464567</v>
      </c>
      <c r="D34" s="164">
        <v>37857894</v>
      </c>
      <c r="E34" s="164">
        <v>37857894</v>
      </c>
      <c r="F34" s="165">
        <f t="shared" si="1"/>
        <v>100</v>
      </c>
    </row>
    <row r="35" spans="2:6" x14ac:dyDescent="0.2">
      <c r="B35" s="167" t="s">
        <v>418</v>
      </c>
      <c r="C35" s="443">
        <v>472786</v>
      </c>
      <c r="D35" s="443">
        <v>1697334</v>
      </c>
      <c r="E35" s="443">
        <v>1697334</v>
      </c>
      <c r="F35" s="165">
        <f t="shared" si="1"/>
        <v>100</v>
      </c>
    </row>
    <row r="36" spans="2:6" x14ac:dyDescent="0.2">
      <c r="B36" s="167" t="s">
        <v>419</v>
      </c>
      <c r="C36" s="443"/>
      <c r="D36" s="443">
        <v>1720000</v>
      </c>
      <c r="E36" s="443">
        <v>1720000</v>
      </c>
      <c r="F36" s="165">
        <f t="shared" si="1"/>
        <v>100</v>
      </c>
    </row>
    <row r="37" spans="2:6" x14ac:dyDescent="0.2">
      <c r="B37" s="167" t="s">
        <v>405</v>
      </c>
      <c r="C37" s="443">
        <v>2362205</v>
      </c>
      <c r="D37" s="443"/>
      <c r="E37" s="443"/>
      <c r="F37" s="165"/>
    </row>
    <row r="38" spans="2:6" x14ac:dyDescent="0.2">
      <c r="B38" s="167" t="s">
        <v>420</v>
      </c>
      <c r="C38" s="443">
        <v>1574803</v>
      </c>
      <c r="D38" s="443">
        <v>399600</v>
      </c>
      <c r="E38" s="443"/>
      <c r="F38" s="165"/>
    </row>
    <row r="39" spans="2:6" x14ac:dyDescent="0.2">
      <c r="B39" s="167" t="s">
        <v>421</v>
      </c>
      <c r="C39" s="443">
        <v>7874016</v>
      </c>
      <c r="D39" s="443">
        <v>7874016</v>
      </c>
      <c r="E39" s="443"/>
      <c r="F39" s="165"/>
    </row>
    <row r="40" spans="2:6" x14ac:dyDescent="0.2">
      <c r="B40" s="167" t="s">
        <v>422</v>
      </c>
      <c r="C40" s="443">
        <v>787402</v>
      </c>
      <c r="D40" s="443">
        <v>787402</v>
      </c>
      <c r="E40" s="443"/>
      <c r="F40" s="165"/>
    </row>
    <row r="41" spans="2:6" x14ac:dyDescent="0.2">
      <c r="B41" s="167" t="s">
        <v>423</v>
      </c>
      <c r="C41" s="443">
        <v>787402</v>
      </c>
      <c r="D41" s="443">
        <v>787402</v>
      </c>
      <c r="E41" s="443"/>
      <c r="F41" s="165"/>
    </row>
    <row r="42" spans="2:6" x14ac:dyDescent="0.2">
      <c r="B42" s="167" t="s">
        <v>424</v>
      </c>
      <c r="C42" s="443">
        <v>1574803</v>
      </c>
      <c r="D42" s="443"/>
      <c r="E42" s="443"/>
      <c r="F42" s="165"/>
    </row>
    <row r="43" spans="2:6" x14ac:dyDescent="0.2">
      <c r="B43" s="167" t="s">
        <v>425</v>
      </c>
      <c r="C43" s="166"/>
      <c r="D43" s="443">
        <v>3902353</v>
      </c>
      <c r="E43" s="443">
        <v>3902353</v>
      </c>
      <c r="F43" s="165">
        <f t="shared" si="1"/>
        <v>100</v>
      </c>
    </row>
    <row r="44" spans="2:6" x14ac:dyDescent="0.2">
      <c r="B44" s="167" t="s">
        <v>428</v>
      </c>
      <c r="C44" s="166"/>
      <c r="D44" s="443">
        <v>40955795</v>
      </c>
      <c r="E44" s="443"/>
      <c r="F44" s="165">
        <f t="shared" si="1"/>
        <v>0</v>
      </c>
    </row>
    <row r="45" spans="2:6" x14ac:dyDescent="0.2">
      <c r="B45" s="167" t="s">
        <v>427</v>
      </c>
      <c r="C45" s="166"/>
      <c r="D45" s="443">
        <v>14005235</v>
      </c>
      <c r="E45" s="443">
        <v>14005235</v>
      </c>
      <c r="F45" s="165">
        <f t="shared" si="1"/>
        <v>100</v>
      </c>
    </row>
    <row r="46" spans="2:6" x14ac:dyDescent="0.2">
      <c r="B46" s="167" t="s">
        <v>426</v>
      </c>
      <c r="C46" s="166"/>
      <c r="D46" s="443">
        <v>271100</v>
      </c>
      <c r="E46" s="443">
        <v>271100</v>
      </c>
      <c r="F46" s="165">
        <f t="shared" si="1"/>
        <v>100</v>
      </c>
    </row>
    <row r="47" spans="2:6" x14ac:dyDescent="0.2">
      <c r="B47" s="153" t="s">
        <v>145</v>
      </c>
      <c r="C47" s="151">
        <f>C48</f>
        <v>0</v>
      </c>
      <c r="D47" s="151">
        <f>D48</f>
        <v>5189933</v>
      </c>
      <c r="E47" s="151">
        <f>E48</f>
        <v>5189933</v>
      </c>
      <c r="F47" s="152">
        <f t="shared" si="1"/>
        <v>100</v>
      </c>
    </row>
    <row r="48" spans="2:6" ht="13.5" x14ac:dyDescent="0.2">
      <c r="B48" s="147" t="s">
        <v>410</v>
      </c>
      <c r="C48" s="168"/>
      <c r="D48" s="164">
        <v>5189933</v>
      </c>
      <c r="E48" s="164">
        <v>5189933</v>
      </c>
      <c r="F48" s="165">
        <f t="shared" si="1"/>
        <v>100</v>
      </c>
    </row>
    <row r="49" spans="2:6" ht="25.5" x14ac:dyDescent="0.2">
      <c r="B49" s="169" t="s">
        <v>146</v>
      </c>
      <c r="C49" s="170">
        <v>7228000</v>
      </c>
      <c r="D49" s="170">
        <v>39414670</v>
      </c>
      <c r="E49" s="170">
        <v>13958424</v>
      </c>
      <c r="F49" s="161">
        <f t="shared" si="1"/>
        <v>35.41428610210361</v>
      </c>
    </row>
    <row r="50" spans="2:6" x14ac:dyDescent="0.2">
      <c r="B50" s="156" t="s">
        <v>147</v>
      </c>
      <c r="C50" s="171">
        <f>C31+C47+C49</f>
        <v>34000000</v>
      </c>
      <c r="D50" s="444">
        <f>D31+D47+D49</f>
        <v>198042002</v>
      </c>
      <c r="E50" s="171">
        <f>E31+E47+E49</f>
        <v>65976621</v>
      </c>
      <c r="F50" s="158">
        <f t="shared" si="1"/>
        <v>33.314458717701712</v>
      </c>
    </row>
    <row r="51" spans="2:6" x14ac:dyDescent="0.2">
      <c r="B51" s="172"/>
      <c r="C51" s="173"/>
      <c r="D51" s="173"/>
      <c r="E51" s="173"/>
      <c r="F51" s="174"/>
    </row>
    <row r="52" spans="2:6" x14ac:dyDescent="0.2">
      <c r="B52" s="175"/>
      <c r="C52" s="173"/>
      <c r="D52" s="176"/>
      <c r="E52" s="176"/>
      <c r="F52" s="177"/>
    </row>
    <row r="53" spans="2:6" x14ac:dyDescent="0.2">
      <c r="B53" s="172"/>
      <c r="C53" s="173"/>
      <c r="D53" s="173"/>
      <c r="E53" s="173"/>
      <c r="F53" s="177"/>
    </row>
    <row r="54" spans="2:6" x14ac:dyDescent="0.2">
      <c r="B54" s="178"/>
      <c r="C54" s="179"/>
      <c r="D54" s="179"/>
      <c r="E54" s="179"/>
      <c r="F54" s="180"/>
    </row>
    <row r="55" spans="2:6" x14ac:dyDescent="0.2">
      <c r="B55" s="181"/>
      <c r="C55" s="182"/>
      <c r="D55" s="182"/>
      <c r="E55" s="182"/>
      <c r="F55" s="177"/>
    </row>
    <row r="56" spans="2:6" x14ac:dyDescent="0.2">
      <c r="B56" s="183"/>
      <c r="C56" s="184"/>
      <c r="D56" s="184"/>
      <c r="E56" s="184"/>
      <c r="F56" s="185"/>
    </row>
  </sheetData>
  <mergeCells count="5">
    <mergeCell ref="B30:F30"/>
    <mergeCell ref="B1:F1"/>
    <mergeCell ref="B2:F2"/>
    <mergeCell ref="B5:F5"/>
    <mergeCell ref="B9:F9"/>
  </mergeCells>
  <phoneticPr fontId="31" type="noConversion"/>
  <printOptions horizontalCentered="1"/>
  <pageMargins left="0" right="0.39374999999999999" top="0.98402777777777795" bottom="0.98402777777777795" header="0.51180555555555496" footer="0.51180555555555496"/>
  <pageSetup paperSize="9" firstPageNumber="0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G38"/>
  <sheetViews>
    <sheetView zoomScaleNormal="100" workbookViewId="0">
      <selection activeCell="H11" sqref="H11"/>
    </sheetView>
  </sheetViews>
  <sheetFormatPr defaultColWidth="8.5703125" defaultRowHeight="12.75" x14ac:dyDescent="0.2"/>
  <cols>
    <col min="1" max="1" width="36.7109375" customWidth="1"/>
    <col min="2" max="2" width="10" customWidth="1"/>
    <col min="3" max="3" width="11.5703125" customWidth="1"/>
    <col min="4" max="4" width="12.140625" customWidth="1"/>
    <col min="5" max="5" width="7.7109375" style="1" customWidth="1"/>
  </cols>
  <sheetData>
    <row r="1" spans="1:7" ht="15.75" x14ac:dyDescent="0.25">
      <c r="A1" s="449" t="s">
        <v>437</v>
      </c>
      <c r="B1" s="449"/>
      <c r="C1" s="449"/>
      <c r="D1" s="449"/>
      <c r="E1" s="449"/>
    </row>
    <row r="2" spans="1:7" ht="8.25" customHeight="1" x14ac:dyDescent="0.3">
      <c r="A2" s="186"/>
      <c r="B2" s="138"/>
      <c r="C2" s="138"/>
      <c r="D2" s="138"/>
      <c r="E2" s="139"/>
    </row>
    <row r="3" spans="1:7" ht="21.75" customHeight="1" x14ac:dyDescent="0.25">
      <c r="A3" s="448" t="s">
        <v>0</v>
      </c>
      <c r="B3" s="448"/>
      <c r="C3" s="448"/>
      <c r="D3" s="448"/>
      <c r="E3" s="448"/>
      <c r="F3" s="76"/>
      <c r="G3" s="76"/>
    </row>
    <row r="4" spans="1:7" ht="21.75" customHeight="1" x14ac:dyDescent="0.25">
      <c r="A4" s="471" t="s">
        <v>148</v>
      </c>
      <c r="B4" s="471"/>
      <c r="C4" s="471"/>
      <c r="D4" s="471"/>
      <c r="E4" s="471"/>
    </row>
    <row r="5" spans="1:7" ht="18" x14ac:dyDescent="0.25">
      <c r="A5" s="186"/>
      <c r="E5" s="101" t="s">
        <v>40</v>
      </c>
    </row>
    <row r="6" spans="1:7" ht="24" x14ac:dyDescent="0.2">
      <c r="A6" s="187" t="s">
        <v>134</v>
      </c>
      <c r="B6" s="188" t="s">
        <v>41</v>
      </c>
      <c r="C6" s="188" t="s">
        <v>42</v>
      </c>
      <c r="D6" s="188" t="s">
        <v>43</v>
      </c>
      <c r="E6" s="188" t="s">
        <v>44</v>
      </c>
    </row>
    <row r="7" spans="1:7" ht="20.100000000000001" customHeight="1" x14ac:dyDescent="0.2">
      <c r="A7" s="189" t="s">
        <v>149</v>
      </c>
      <c r="B7" s="190">
        <v>50000</v>
      </c>
      <c r="C7" s="190">
        <v>50000</v>
      </c>
      <c r="D7" s="190">
        <v>50000</v>
      </c>
      <c r="E7" s="191">
        <f>D7/C7*100</f>
        <v>100</v>
      </c>
    </row>
    <row r="8" spans="1:7" ht="20.100000000000001" customHeight="1" x14ac:dyDescent="0.2">
      <c r="A8" s="189" t="s">
        <v>150</v>
      </c>
      <c r="B8" s="190">
        <v>150000</v>
      </c>
      <c r="C8" s="190">
        <v>150000</v>
      </c>
      <c r="D8" s="190">
        <v>150000</v>
      </c>
      <c r="E8" s="191">
        <f>D8/C8*100</f>
        <v>100</v>
      </c>
    </row>
    <row r="9" spans="1:7" ht="20.100000000000001" customHeight="1" x14ac:dyDescent="0.2">
      <c r="A9" s="189" t="s">
        <v>151</v>
      </c>
      <c r="B9" s="190">
        <v>100000</v>
      </c>
      <c r="C9" s="341"/>
      <c r="D9" s="190"/>
      <c r="E9" s="191"/>
    </row>
    <row r="10" spans="1:7" ht="20.100000000000001" customHeight="1" x14ac:dyDescent="0.2">
      <c r="A10" s="189" t="s">
        <v>152</v>
      </c>
      <c r="B10" s="190">
        <v>2190000</v>
      </c>
      <c r="C10" s="190">
        <v>2740148</v>
      </c>
      <c r="D10" s="190">
        <v>2740148</v>
      </c>
      <c r="E10" s="191">
        <f t="shared" ref="E10:E23" si="0">D10/C10*100</f>
        <v>100</v>
      </c>
    </row>
    <row r="11" spans="1:7" ht="20.100000000000001" customHeight="1" x14ac:dyDescent="0.2">
      <c r="A11" s="189" t="s">
        <v>153</v>
      </c>
      <c r="B11" s="190">
        <v>100000</v>
      </c>
      <c r="C11" s="190">
        <v>100000</v>
      </c>
      <c r="D11" s="190">
        <v>100000</v>
      </c>
      <c r="E11" s="191">
        <f t="shared" si="0"/>
        <v>100</v>
      </c>
    </row>
    <row r="12" spans="1:7" ht="20.100000000000001" customHeight="1" x14ac:dyDescent="0.2">
      <c r="A12" s="189" t="s">
        <v>154</v>
      </c>
      <c r="B12" s="190">
        <v>400000</v>
      </c>
      <c r="C12" s="190">
        <v>400000</v>
      </c>
      <c r="D12" s="190">
        <v>400000</v>
      </c>
      <c r="E12" s="191">
        <f t="shared" si="0"/>
        <v>100</v>
      </c>
    </row>
    <row r="13" spans="1:7" ht="20.100000000000001" customHeight="1" x14ac:dyDescent="0.2">
      <c r="A13" s="189" t="s">
        <v>155</v>
      </c>
      <c r="B13" s="190">
        <v>350000</v>
      </c>
      <c r="C13" s="190">
        <v>350000</v>
      </c>
      <c r="D13" s="190">
        <v>350000</v>
      </c>
      <c r="E13" s="191">
        <f t="shared" si="0"/>
        <v>100</v>
      </c>
    </row>
    <row r="14" spans="1:7" ht="20.100000000000001" customHeight="1" x14ac:dyDescent="0.2">
      <c r="A14" s="189" t="s">
        <v>156</v>
      </c>
      <c r="B14" s="190">
        <v>350000</v>
      </c>
      <c r="C14" s="190">
        <v>450000</v>
      </c>
      <c r="D14" s="190">
        <v>450000</v>
      </c>
      <c r="E14" s="191">
        <f t="shared" si="0"/>
        <v>100</v>
      </c>
    </row>
    <row r="15" spans="1:7" ht="20.100000000000001" customHeight="1" x14ac:dyDescent="0.2">
      <c r="A15" s="189" t="s">
        <v>157</v>
      </c>
      <c r="B15" s="190">
        <v>500000</v>
      </c>
      <c r="C15" s="190">
        <v>250000</v>
      </c>
      <c r="D15" s="190">
        <v>250000</v>
      </c>
      <c r="E15" s="191">
        <f t="shared" si="0"/>
        <v>100</v>
      </c>
    </row>
    <row r="16" spans="1:7" ht="20.100000000000001" customHeight="1" x14ac:dyDescent="0.2">
      <c r="A16" s="189" t="s">
        <v>158</v>
      </c>
      <c r="B16" s="190">
        <v>390000</v>
      </c>
      <c r="C16" s="190">
        <v>134040</v>
      </c>
      <c r="D16" s="190">
        <v>134040</v>
      </c>
      <c r="E16" s="191">
        <f t="shared" si="0"/>
        <v>100</v>
      </c>
    </row>
    <row r="17" spans="1:5" ht="20.100000000000001" customHeight="1" x14ac:dyDescent="0.2">
      <c r="A17" s="189" t="s">
        <v>159</v>
      </c>
      <c r="B17" s="190">
        <v>30000</v>
      </c>
      <c r="C17" s="190">
        <v>244357</v>
      </c>
      <c r="D17" s="190">
        <v>243500</v>
      </c>
      <c r="E17" s="191">
        <f t="shared" si="0"/>
        <v>99.64928363009858</v>
      </c>
    </row>
    <row r="18" spans="1:5" ht="20.100000000000001" customHeight="1" x14ac:dyDescent="0.2">
      <c r="A18" s="189" t="s">
        <v>160</v>
      </c>
      <c r="B18" s="190">
        <v>50000</v>
      </c>
      <c r="C18" s="190">
        <v>47940</v>
      </c>
      <c r="D18" s="190">
        <v>47940</v>
      </c>
      <c r="E18" s="191">
        <f t="shared" si="0"/>
        <v>100</v>
      </c>
    </row>
    <row r="19" spans="1:5" ht="20.100000000000001" customHeight="1" x14ac:dyDescent="0.2">
      <c r="A19" s="189" t="s">
        <v>161</v>
      </c>
      <c r="B19" s="190">
        <v>300000</v>
      </c>
      <c r="C19" s="190">
        <v>300000</v>
      </c>
      <c r="D19" s="190">
        <v>300000</v>
      </c>
      <c r="E19" s="191">
        <f t="shared" si="0"/>
        <v>100</v>
      </c>
    </row>
    <row r="20" spans="1:5" ht="20.100000000000001" customHeight="1" x14ac:dyDescent="0.2">
      <c r="A20" s="189" t="s">
        <v>162</v>
      </c>
      <c r="B20" s="190">
        <v>200000</v>
      </c>
      <c r="C20" s="190">
        <v>200000</v>
      </c>
      <c r="D20" s="190">
        <v>200000</v>
      </c>
      <c r="E20" s="191">
        <f t="shared" si="0"/>
        <v>100</v>
      </c>
    </row>
    <row r="21" spans="1:5" ht="20.100000000000001" customHeight="1" x14ac:dyDescent="0.2">
      <c r="A21" s="189" t="s">
        <v>163</v>
      </c>
      <c r="B21" s="190">
        <v>200000</v>
      </c>
      <c r="C21" s="190">
        <v>200000</v>
      </c>
      <c r="D21" s="190">
        <v>200000</v>
      </c>
      <c r="E21" s="191">
        <f t="shared" si="0"/>
        <v>100</v>
      </c>
    </row>
    <row r="22" spans="1:5" ht="20.100000000000001" customHeight="1" x14ac:dyDescent="0.2">
      <c r="A22" s="189" t="s">
        <v>164</v>
      </c>
      <c r="B22" s="190">
        <v>100000</v>
      </c>
      <c r="C22" s="190">
        <v>100000</v>
      </c>
      <c r="D22" s="190">
        <v>100000</v>
      </c>
      <c r="E22" s="191">
        <f t="shared" si="0"/>
        <v>100</v>
      </c>
    </row>
    <row r="23" spans="1:5" ht="20.100000000000001" customHeight="1" x14ac:dyDescent="0.2">
      <c r="A23" s="189" t="s">
        <v>165</v>
      </c>
      <c r="B23" s="190">
        <v>70000</v>
      </c>
      <c r="C23" s="190">
        <v>81515</v>
      </c>
      <c r="D23" s="190">
        <v>81515</v>
      </c>
      <c r="E23" s="191">
        <f t="shared" si="0"/>
        <v>100</v>
      </c>
    </row>
    <row r="24" spans="1:5" ht="20.100000000000001" customHeight="1" x14ac:dyDescent="0.2">
      <c r="A24" s="189" t="s">
        <v>166</v>
      </c>
      <c r="B24" s="190">
        <v>100000</v>
      </c>
      <c r="C24" s="190"/>
      <c r="D24" s="190"/>
      <c r="E24" s="191"/>
    </row>
    <row r="25" spans="1:5" ht="20.100000000000001" customHeight="1" x14ac:dyDescent="0.2">
      <c r="A25" s="192" t="s">
        <v>167</v>
      </c>
      <c r="B25" s="88">
        <f>SUM(B7:B24)</f>
        <v>5630000</v>
      </c>
      <c r="C25" s="88">
        <f>SUM(C7:C24)</f>
        <v>5798000</v>
      </c>
      <c r="D25" s="88">
        <f>SUM(D7:D24)</f>
        <v>5797143</v>
      </c>
      <c r="E25" s="193">
        <f>D25/C25*100</f>
        <v>99.985219041048637</v>
      </c>
    </row>
    <row r="26" spans="1:5" ht="20.100000000000001" customHeight="1" x14ac:dyDescent="0.2">
      <c r="A26" s="194"/>
      <c r="B26" s="97"/>
      <c r="C26" s="97"/>
      <c r="D26" s="97"/>
      <c r="E26" s="191"/>
    </row>
    <row r="27" spans="1:5" ht="20.100000000000001" customHeight="1" x14ac:dyDescent="0.2">
      <c r="A27" s="195" t="s">
        <v>168</v>
      </c>
      <c r="B27" s="88">
        <f>B28+B29</f>
        <v>5721000</v>
      </c>
      <c r="C27" s="88">
        <f>C28+C29</f>
        <v>5573147</v>
      </c>
      <c r="D27" s="88">
        <f>D28+D29</f>
        <v>3128164</v>
      </c>
      <c r="E27" s="196">
        <f>D27/C27*100</f>
        <v>56.129221066661259</v>
      </c>
    </row>
    <row r="28" spans="1:5" ht="20.100000000000001" customHeight="1" x14ac:dyDescent="0.2">
      <c r="A28" s="197" t="s">
        <v>169</v>
      </c>
      <c r="B28" s="198">
        <v>5321000</v>
      </c>
      <c r="C28" s="342">
        <v>5159714</v>
      </c>
      <c r="D28" s="199">
        <v>2714731</v>
      </c>
      <c r="E28" s="200">
        <f>D28/C28*100</f>
        <v>52.613982092805919</v>
      </c>
    </row>
    <row r="29" spans="1:5" ht="20.100000000000001" customHeight="1" x14ac:dyDescent="0.2">
      <c r="A29" s="163" t="s">
        <v>170</v>
      </c>
      <c r="B29" s="166">
        <v>400000</v>
      </c>
      <c r="C29" s="166">
        <v>413433</v>
      </c>
      <c r="D29" s="199">
        <v>413433</v>
      </c>
      <c r="E29" s="200">
        <f>D29/C29*100</f>
        <v>100</v>
      </c>
    </row>
    <row r="30" spans="1:5" ht="20.100000000000001" customHeight="1" x14ac:dyDescent="0.2">
      <c r="A30" s="163"/>
      <c r="B30" s="166"/>
      <c r="C30" s="166"/>
      <c r="D30" s="199"/>
      <c r="E30" s="200"/>
    </row>
    <row r="31" spans="1:5" ht="20.100000000000001" customHeight="1" x14ac:dyDescent="0.2">
      <c r="A31" s="192" t="s">
        <v>367</v>
      </c>
      <c r="B31" s="347"/>
      <c r="C31" s="88">
        <v>450000</v>
      </c>
      <c r="D31" s="88">
        <v>450000</v>
      </c>
      <c r="E31" s="196">
        <f>D31/C31*100</f>
        <v>100</v>
      </c>
    </row>
    <row r="32" spans="1:5" ht="20.100000000000001" customHeight="1" x14ac:dyDescent="0.2">
      <c r="A32" s="163"/>
      <c r="B32" s="166"/>
      <c r="C32" s="166"/>
      <c r="D32" s="199"/>
      <c r="E32" s="200"/>
    </row>
    <row r="33" spans="1:5" ht="20.100000000000001" customHeight="1" x14ac:dyDescent="0.2">
      <c r="A33" s="192" t="s">
        <v>171</v>
      </c>
      <c r="B33" s="88">
        <v>121763573</v>
      </c>
      <c r="C33" s="88">
        <v>123674929</v>
      </c>
      <c r="D33" s="88">
        <v>117739892</v>
      </c>
      <c r="E33" s="193">
        <f>D33/C33*100</f>
        <v>95.201099327091583</v>
      </c>
    </row>
    <row r="38" spans="1:5" x14ac:dyDescent="0.2">
      <c r="A38" s="100"/>
    </row>
  </sheetData>
  <mergeCells count="3">
    <mergeCell ref="A1:E1"/>
    <mergeCell ref="A3:E3"/>
    <mergeCell ref="A4:E4"/>
  </mergeCells>
  <phoneticPr fontId="31" type="noConversion"/>
  <printOptions horizontalCentered="1" verticalCentered="1"/>
  <pageMargins left="0.39374999999999999" right="0.39374999999999999" top="0.78749999999999998" bottom="0.78749999999999998" header="0.51180555555555496" footer="0.51180555555555496"/>
  <pageSetup paperSize="9" firstPageNumber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P55"/>
  <sheetViews>
    <sheetView zoomScaleNormal="100" workbookViewId="0">
      <selection sqref="A1:F1"/>
    </sheetView>
  </sheetViews>
  <sheetFormatPr defaultColWidth="8.5703125" defaultRowHeight="12.75" x14ac:dyDescent="0.2"/>
  <cols>
    <col min="1" max="1" width="6.140625" customWidth="1"/>
    <col min="2" max="2" width="29.85546875" customWidth="1"/>
    <col min="3" max="3" width="12.7109375" bestFit="1" customWidth="1"/>
    <col min="4" max="4" width="6.28515625" customWidth="1"/>
    <col min="5" max="5" width="32.7109375" customWidth="1"/>
    <col min="6" max="6" width="12.7109375" bestFit="1" customWidth="1"/>
    <col min="7" max="7" width="1.7109375" customWidth="1"/>
    <col min="8" max="8" width="11.85546875" customWidth="1"/>
    <col min="9" max="10" width="8.5703125" customWidth="1"/>
    <col min="11" max="11" width="6.28515625" customWidth="1"/>
    <col min="12" max="12" width="11" customWidth="1"/>
    <col min="13" max="15" width="8.5703125" customWidth="1"/>
    <col min="16" max="16" width="17.85546875" customWidth="1"/>
    <col min="17" max="20" width="8.42578125" customWidth="1"/>
  </cols>
  <sheetData>
    <row r="1" spans="1:16" x14ac:dyDescent="0.2">
      <c r="A1" s="473" t="s">
        <v>438</v>
      </c>
      <c r="B1" s="473"/>
      <c r="C1" s="473"/>
      <c r="D1" s="473"/>
      <c r="E1" s="473"/>
      <c r="F1" s="473"/>
      <c r="G1" s="332"/>
      <c r="H1" s="332"/>
      <c r="I1" s="332"/>
      <c r="J1" s="332"/>
      <c r="K1" s="332"/>
      <c r="L1" s="332"/>
      <c r="M1" s="332"/>
      <c r="N1" s="332"/>
      <c r="O1" s="332"/>
      <c r="P1" s="332"/>
    </row>
    <row r="2" spans="1:16" x14ac:dyDescent="0.2">
      <c r="A2" s="474" t="s">
        <v>172</v>
      </c>
      <c r="B2" s="474"/>
      <c r="C2" s="474"/>
      <c r="D2" s="474"/>
      <c r="E2" s="474"/>
      <c r="F2" s="474"/>
      <c r="G2" s="333"/>
      <c r="H2" s="333"/>
      <c r="I2" s="333"/>
      <c r="J2" s="333"/>
      <c r="K2" s="333"/>
      <c r="L2" s="333"/>
      <c r="M2" s="333"/>
      <c r="N2" s="333"/>
      <c r="O2" s="333"/>
      <c r="P2" s="333"/>
    </row>
    <row r="3" spans="1:16" x14ac:dyDescent="0.2">
      <c r="A3" s="473" t="s">
        <v>173</v>
      </c>
      <c r="B3" s="473"/>
      <c r="C3" s="473"/>
      <c r="D3" s="473"/>
      <c r="E3" s="473"/>
      <c r="F3" s="473"/>
      <c r="G3" s="332"/>
      <c r="H3" s="332"/>
      <c r="I3" s="332"/>
      <c r="J3" s="332"/>
      <c r="K3" s="332"/>
      <c r="L3" s="332"/>
      <c r="M3" s="332"/>
      <c r="N3" s="332"/>
      <c r="O3" s="332"/>
      <c r="P3" s="332"/>
    </row>
    <row r="4" spans="1:16" x14ac:dyDescent="0.2">
      <c r="A4" s="74"/>
      <c r="B4" s="74"/>
      <c r="C4" s="74"/>
      <c r="D4" s="74"/>
      <c r="E4" s="74"/>
      <c r="F4" s="74" t="s">
        <v>40</v>
      </c>
      <c r="G4" s="332"/>
      <c r="H4" s="332"/>
      <c r="I4" s="332"/>
      <c r="J4" s="332"/>
      <c r="K4" s="332"/>
      <c r="L4" s="332"/>
      <c r="M4" s="332"/>
      <c r="N4" s="332"/>
      <c r="O4" s="332"/>
      <c r="P4" s="332"/>
    </row>
    <row r="5" spans="1:16" ht="24.75" customHeight="1" x14ac:dyDescent="0.2">
      <c r="A5" s="472" t="s">
        <v>387</v>
      </c>
      <c r="B5" s="472"/>
      <c r="C5" s="472"/>
      <c r="D5" s="472" t="s">
        <v>366</v>
      </c>
      <c r="E5" s="472"/>
      <c r="F5" s="472"/>
      <c r="L5" s="101"/>
    </row>
    <row r="6" spans="1:16" ht="24.75" customHeight="1" x14ac:dyDescent="0.2">
      <c r="A6" s="334" t="s">
        <v>214</v>
      </c>
      <c r="B6" s="335" t="s">
        <v>215</v>
      </c>
      <c r="C6" s="336">
        <v>1200000</v>
      </c>
      <c r="D6" s="334" t="s">
        <v>216</v>
      </c>
      <c r="E6" s="335" t="s">
        <v>217</v>
      </c>
      <c r="F6" s="336">
        <v>1069885054</v>
      </c>
    </row>
    <row r="7" spans="1:16" ht="24.75" customHeight="1" x14ac:dyDescent="0.2">
      <c r="A7" s="334" t="s">
        <v>218</v>
      </c>
      <c r="B7" s="335" t="s">
        <v>219</v>
      </c>
      <c r="C7" s="336">
        <v>0</v>
      </c>
      <c r="D7" s="334" t="s">
        <v>220</v>
      </c>
      <c r="E7" s="335" t="s">
        <v>221</v>
      </c>
      <c r="F7" s="336">
        <v>26363947</v>
      </c>
    </row>
    <row r="8" spans="1:16" ht="24.75" customHeight="1" x14ac:dyDescent="0.2">
      <c r="A8" s="337" t="s">
        <v>222</v>
      </c>
      <c r="B8" s="338" t="s">
        <v>223</v>
      </c>
      <c r="C8" s="339">
        <v>1200000</v>
      </c>
      <c r="D8" s="334" t="s">
        <v>224</v>
      </c>
      <c r="E8" s="335" t="s">
        <v>225</v>
      </c>
      <c r="F8" s="336">
        <v>21828759</v>
      </c>
    </row>
    <row r="9" spans="1:16" ht="24.75" customHeight="1" x14ac:dyDescent="0.2">
      <c r="A9" s="334" t="s">
        <v>226</v>
      </c>
      <c r="B9" s="335" t="s">
        <v>227</v>
      </c>
      <c r="C9" s="336">
        <v>1232628947</v>
      </c>
      <c r="D9" s="337" t="s">
        <v>228</v>
      </c>
      <c r="E9" s="338" t="s">
        <v>229</v>
      </c>
      <c r="F9" s="339">
        <v>21828759</v>
      </c>
    </row>
    <row r="10" spans="1:16" ht="24.75" customHeight="1" x14ac:dyDescent="0.2">
      <c r="A10" s="334" t="s">
        <v>230</v>
      </c>
      <c r="B10" s="335" t="s">
        <v>231</v>
      </c>
      <c r="C10" s="336">
        <v>13597660</v>
      </c>
      <c r="D10" s="334" t="s">
        <v>232</v>
      </c>
      <c r="E10" s="335" t="s">
        <v>233</v>
      </c>
      <c r="F10" s="336">
        <v>244983057</v>
      </c>
    </row>
    <row r="11" spans="1:16" ht="24.75" customHeight="1" x14ac:dyDescent="0.2">
      <c r="A11" s="334" t="s">
        <v>234</v>
      </c>
      <c r="B11" s="335" t="s">
        <v>235</v>
      </c>
      <c r="C11" s="336">
        <v>6987066</v>
      </c>
      <c r="D11" s="334" t="s">
        <v>236</v>
      </c>
      <c r="E11" s="335" t="s">
        <v>237</v>
      </c>
      <c r="F11" s="336">
        <v>0</v>
      </c>
    </row>
    <row r="12" spans="1:16" ht="24.75" customHeight="1" x14ac:dyDescent="0.2">
      <c r="A12" s="337" t="s">
        <v>238</v>
      </c>
      <c r="B12" s="338" t="s">
        <v>239</v>
      </c>
      <c r="C12" s="339">
        <v>1253213673</v>
      </c>
      <c r="D12" s="334" t="s">
        <v>240</v>
      </c>
      <c r="E12" s="335" t="s">
        <v>241</v>
      </c>
      <c r="F12" s="336">
        <v>144610119</v>
      </c>
    </row>
    <row r="13" spans="1:16" ht="24.75" customHeight="1" x14ac:dyDescent="0.2">
      <c r="A13" s="334" t="s">
        <v>242</v>
      </c>
      <c r="B13" s="335" t="s">
        <v>243</v>
      </c>
      <c r="C13" s="336">
        <v>122000</v>
      </c>
      <c r="D13" s="337" t="s">
        <v>244</v>
      </c>
      <c r="E13" s="338" t="s">
        <v>245</v>
      </c>
      <c r="F13" s="339">
        <v>1507670936</v>
      </c>
    </row>
    <row r="14" spans="1:16" ht="24.75" customHeight="1" x14ac:dyDescent="0.2">
      <c r="A14" s="334" t="s">
        <v>246</v>
      </c>
      <c r="B14" s="335" t="s">
        <v>247</v>
      </c>
      <c r="C14" s="336">
        <v>0</v>
      </c>
      <c r="D14" s="334" t="s">
        <v>248</v>
      </c>
      <c r="E14" s="335" t="s">
        <v>249</v>
      </c>
      <c r="F14" s="336">
        <v>0</v>
      </c>
    </row>
    <row r="15" spans="1:16" ht="24.75" customHeight="1" x14ac:dyDescent="0.2">
      <c r="A15" s="337" t="s">
        <v>250</v>
      </c>
      <c r="B15" s="338" t="s">
        <v>251</v>
      </c>
      <c r="C15" s="339">
        <v>122000</v>
      </c>
      <c r="D15" s="334" t="s">
        <v>252</v>
      </c>
      <c r="E15" s="335" t="s">
        <v>253</v>
      </c>
      <c r="F15" s="336">
        <v>0</v>
      </c>
    </row>
    <row r="16" spans="1:16" ht="24.75" customHeight="1" x14ac:dyDescent="0.2">
      <c r="A16" s="334" t="s">
        <v>254</v>
      </c>
      <c r="B16" s="335" t="s">
        <v>255</v>
      </c>
      <c r="C16" s="336">
        <v>0</v>
      </c>
      <c r="D16" s="334" t="s">
        <v>256</v>
      </c>
      <c r="E16" s="335" t="s">
        <v>257</v>
      </c>
      <c r="F16" s="336">
        <v>0</v>
      </c>
    </row>
    <row r="17" spans="1:6" ht="24.75" customHeight="1" x14ac:dyDescent="0.2">
      <c r="A17" s="334" t="s">
        <v>258</v>
      </c>
      <c r="B17" s="335" t="s">
        <v>259</v>
      </c>
      <c r="C17" s="336">
        <v>0</v>
      </c>
      <c r="D17" s="334" t="s">
        <v>260</v>
      </c>
      <c r="E17" s="335" t="s">
        <v>261</v>
      </c>
      <c r="F17" s="336">
        <v>0</v>
      </c>
    </row>
    <row r="18" spans="1:6" ht="24.75" customHeight="1" x14ac:dyDescent="0.2">
      <c r="A18" s="337" t="s">
        <v>262</v>
      </c>
      <c r="B18" s="338" t="s">
        <v>263</v>
      </c>
      <c r="C18" s="339">
        <v>0</v>
      </c>
      <c r="D18" s="334" t="s">
        <v>264</v>
      </c>
      <c r="E18" s="335" t="s">
        <v>265</v>
      </c>
      <c r="F18" s="336">
        <v>0</v>
      </c>
    </row>
    <row r="19" spans="1:6" ht="24.75" customHeight="1" x14ac:dyDescent="0.2">
      <c r="A19" s="337" t="s">
        <v>266</v>
      </c>
      <c r="B19" s="338" t="s">
        <v>267</v>
      </c>
      <c r="C19" s="339">
        <v>1254535673</v>
      </c>
      <c r="D19" s="334" t="s">
        <v>268</v>
      </c>
      <c r="E19" s="335" t="s">
        <v>269</v>
      </c>
      <c r="F19" s="336">
        <v>0</v>
      </c>
    </row>
    <row r="20" spans="1:6" ht="24.75" customHeight="1" x14ac:dyDescent="0.2">
      <c r="A20" s="334" t="s">
        <v>270</v>
      </c>
      <c r="B20" s="335" t="s">
        <v>271</v>
      </c>
      <c r="C20" s="336">
        <v>145748694</v>
      </c>
      <c r="D20" s="334" t="s">
        <v>272</v>
      </c>
      <c r="E20" s="335" t="s">
        <v>273</v>
      </c>
      <c r="F20" s="336">
        <v>0</v>
      </c>
    </row>
    <row r="21" spans="1:6" ht="24.75" customHeight="1" x14ac:dyDescent="0.2">
      <c r="A21" s="334" t="s">
        <v>274</v>
      </c>
      <c r="B21" s="335" t="s">
        <v>275</v>
      </c>
      <c r="C21" s="336">
        <v>49816053</v>
      </c>
      <c r="D21" s="334" t="s">
        <v>276</v>
      </c>
      <c r="E21" s="335" t="s">
        <v>277</v>
      </c>
      <c r="F21" s="336">
        <v>0</v>
      </c>
    </row>
    <row r="22" spans="1:6" ht="24.75" customHeight="1" x14ac:dyDescent="0.2">
      <c r="A22" s="337" t="s">
        <v>278</v>
      </c>
      <c r="B22" s="338" t="s">
        <v>279</v>
      </c>
      <c r="C22" s="339">
        <v>195564747</v>
      </c>
      <c r="D22" s="334" t="s">
        <v>280</v>
      </c>
      <c r="E22" s="335" t="s">
        <v>281</v>
      </c>
      <c r="F22" s="336">
        <v>0</v>
      </c>
    </row>
    <row r="23" spans="1:6" ht="24.75" customHeight="1" x14ac:dyDescent="0.2">
      <c r="A23" s="337" t="s">
        <v>282</v>
      </c>
      <c r="B23" s="338" t="s">
        <v>283</v>
      </c>
      <c r="C23" s="339">
        <v>195564747</v>
      </c>
      <c r="D23" s="337" t="s">
        <v>284</v>
      </c>
      <c r="E23" s="338" t="s">
        <v>285</v>
      </c>
      <c r="F23" s="339">
        <v>0</v>
      </c>
    </row>
    <row r="24" spans="1:6" ht="24.75" customHeight="1" x14ac:dyDescent="0.2">
      <c r="A24" s="334" t="s">
        <v>286</v>
      </c>
      <c r="B24" s="335" t="s">
        <v>287</v>
      </c>
      <c r="C24" s="336">
        <v>128000</v>
      </c>
      <c r="D24" s="334" t="s">
        <v>288</v>
      </c>
      <c r="E24" s="335" t="s">
        <v>289</v>
      </c>
      <c r="F24" s="336">
        <v>5320762</v>
      </c>
    </row>
    <row r="25" spans="1:6" ht="24.75" customHeight="1" x14ac:dyDescent="0.2">
      <c r="A25" s="334" t="s">
        <v>290</v>
      </c>
      <c r="B25" s="335" t="s">
        <v>291</v>
      </c>
      <c r="C25" s="336">
        <v>0</v>
      </c>
      <c r="D25" s="334" t="s">
        <v>292</v>
      </c>
      <c r="E25" s="335" t="s">
        <v>293</v>
      </c>
      <c r="F25" s="336">
        <v>5320762</v>
      </c>
    </row>
    <row r="26" spans="1:6" ht="24.75" customHeight="1" x14ac:dyDescent="0.2">
      <c r="A26" s="334" t="s">
        <v>294</v>
      </c>
      <c r="B26" s="335" t="s">
        <v>295</v>
      </c>
      <c r="C26" s="336">
        <v>36012238</v>
      </c>
      <c r="D26" s="337" t="s">
        <v>296</v>
      </c>
      <c r="E26" s="338" t="s">
        <v>297</v>
      </c>
      <c r="F26" s="339">
        <v>5320762</v>
      </c>
    </row>
    <row r="27" spans="1:6" ht="24.75" customHeight="1" x14ac:dyDescent="0.2">
      <c r="A27" s="334" t="s">
        <v>298</v>
      </c>
      <c r="B27" s="335" t="s">
        <v>299</v>
      </c>
      <c r="C27" s="336">
        <v>115294</v>
      </c>
      <c r="D27" s="334" t="s">
        <v>300</v>
      </c>
      <c r="E27" s="335" t="s">
        <v>301</v>
      </c>
      <c r="F27" s="336">
        <v>0</v>
      </c>
    </row>
    <row r="28" spans="1:6" ht="24.75" customHeight="1" x14ac:dyDescent="0.2">
      <c r="A28" s="334" t="s">
        <v>302</v>
      </c>
      <c r="B28" s="335" t="s">
        <v>303</v>
      </c>
      <c r="C28" s="336">
        <v>35362557</v>
      </c>
      <c r="D28" s="334" t="s">
        <v>304</v>
      </c>
      <c r="E28" s="335" t="s">
        <v>305</v>
      </c>
      <c r="F28" s="336">
        <v>127045</v>
      </c>
    </row>
    <row r="29" spans="1:6" ht="24.75" customHeight="1" x14ac:dyDescent="0.2">
      <c r="A29" s="334" t="s">
        <v>306</v>
      </c>
      <c r="B29" s="335" t="s">
        <v>307</v>
      </c>
      <c r="C29" s="336">
        <v>534387</v>
      </c>
      <c r="D29" s="337" t="s">
        <v>308</v>
      </c>
      <c r="E29" s="338" t="s">
        <v>309</v>
      </c>
      <c r="F29" s="339">
        <v>127045</v>
      </c>
    </row>
    <row r="30" spans="1:6" ht="24.75" customHeight="1" x14ac:dyDescent="0.2">
      <c r="A30" s="334" t="s">
        <v>310</v>
      </c>
      <c r="B30" s="335" t="s">
        <v>311</v>
      </c>
      <c r="C30" s="336">
        <v>929802</v>
      </c>
      <c r="D30" s="337" t="s">
        <v>312</v>
      </c>
      <c r="E30" s="338" t="s">
        <v>313</v>
      </c>
      <c r="F30" s="339">
        <v>5447807</v>
      </c>
    </row>
    <row r="31" spans="1:6" ht="24.75" customHeight="1" x14ac:dyDescent="0.2">
      <c r="A31" s="334" t="s">
        <v>314</v>
      </c>
      <c r="B31" s="335" t="s">
        <v>315</v>
      </c>
      <c r="C31" s="336">
        <v>6575</v>
      </c>
      <c r="D31" s="337" t="s">
        <v>316</v>
      </c>
      <c r="E31" s="338" t="s">
        <v>317</v>
      </c>
      <c r="F31" s="339">
        <v>1513118743</v>
      </c>
    </row>
    <row r="32" spans="1:6" ht="24.75" customHeight="1" x14ac:dyDescent="0.2">
      <c r="A32" s="334" t="s">
        <v>318</v>
      </c>
      <c r="B32" s="335" t="s">
        <v>319</v>
      </c>
      <c r="C32" s="336">
        <v>89</v>
      </c>
      <c r="D32" s="340"/>
      <c r="E32" s="340"/>
      <c r="F32" s="340"/>
    </row>
    <row r="33" spans="1:6" ht="24.75" customHeight="1" x14ac:dyDescent="0.2">
      <c r="A33" s="334" t="s">
        <v>320</v>
      </c>
      <c r="B33" s="335" t="s">
        <v>321</v>
      </c>
      <c r="C33" s="336">
        <v>871</v>
      </c>
      <c r="D33" s="340"/>
      <c r="E33" s="340"/>
      <c r="F33" s="340"/>
    </row>
    <row r="34" spans="1:6" ht="24.75" customHeight="1" x14ac:dyDescent="0.2">
      <c r="A34" s="334" t="s">
        <v>322</v>
      </c>
      <c r="B34" s="335" t="s">
        <v>323</v>
      </c>
      <c r="C34" s="336">
        <v>0</v>
      </c>
      <c r="D34" s="340"/>
      <c r="E34" s="340"/>
      <c r="F34" s="340"/>
    </row>
    <row r="35" spans="1:6" ht="24.75" customHeight="1" x14ac:dyDescent="0.2">
      <c r="A35" s="334" t="s">
        <v>324</v>
      </c>
      <c r="B35" s="335" t="s">
        <v>325</v>
      </c>
      <c r="C35" s="336">
        <v>842267</v>
      </c>
      <c r="D35" s="340"/>
      <c r="E35" s="340"/>
      <c r="F35" s="340"/>
    </row>
    <row r="36" spans="1:6" ht="24.75" customHeight="1" x14ac:dyDescent="0.2">
      <c r="A36" s="334" t="s">
        <v>326</v>
      </c>
      <c r="B36" s="335" t="s">
        <v>327</v>
      </c>
      <c r="C36" s="336">
        <v>0</v>
      </c>
      <c r="D36" s="340"/>
      <c r="E36" s="340"/>
      <c r="F36" s="340"/>
    </row>
    <row r="37" spans="1:6" ht="24.75" customHeight="1" x14ac:dyDescent="0.2">
      <c r="A37" s="334" t="s">
        <v>328</v>
      </c>
      <c r="B37" s="335" t="s">
        <v>329</v>
      </c>
      <c r="C37" s="336">
        <v>80000</v>
      </c>
      <c r="D37" s="340"/>
      <c r="E37" s="340"/>
      <c r="F37" s="340"/>
    </row>
    <row r="38" spans="1:6" ht="24.75" customHeight="1" x14ac:dyDescent="0.2">
      <c r="A38" s="334" t="s">
        <v>330</v>
      </c>
      <c r="B38" s="335" t="s">
        <v>331</v>
      </c>
      <c r="C38" s="336">
        <v>0</v>
      </c>
      <c r="D38" s="340"/>
      <c r="E38" s="340"/>
      <c r="F38" s="340"/>
    </row>
    <row r="39" spans="1:6" ht="24.75" customHeight="1" x14ac:dyDescent="0.2">
      <c r="A39" s="334" t="s">
        <v>332</v>
      </c>
      <c r="B39" s="335" t="s">
        <v>333</v>
      </c>
      <c r="C39" s="336">
        <v>0</v>
      </c>
      <c r="D39" s="340"/>
      <c r="E39" s="340"/>
      <c r="F39" s="340"/>
    </row>
    <row r="40" spans="1:6" ht="24.75" customHeight="1" x14ac:dyDescent="0.2">
      <c r="A40" s="334" t="s">
        <v>334</v>
      </c>
      <c r="B40" s="335" t="s">
        <v>335</v>
      </c>
      <c r="C40" s="336">
        <v>728501</v>
      </c>
      <c r="D40" s="340"/>
      <c r="E40" s="340"/>
      <c r="F40" s="340"/>
    </row>
    <row r="41" spans="1:6" ht="24.75" customHeight="1" x14ac:dyDescent="0.2">
      <c r="A41" s="334" t="s">
        <v>336</v>
      </c>
      <c r="B41" s="335" t="s">
        <v>337</v>
      </c>
      <c r="C41" s="336">
        <v>728501</v>
      </c>
      <c r="D41" s="340"/>
      <c r="E41" s="340"/>
      <c r="F41" s="340"/>
    </row>
    <row r="42" spans="1:6" ht="24.75" customHeight="1" x14ac:dyDescent="0.2">
      <c r="A42" s="337" t="s">
        <v>338</v>
      </c>
      <c r="B42" s="338" t="s">
        <v>339</v>
      </c>
      <c r="C42" s="339">
        <v>37798541</v>
      </c>
      <c r="D42" s="340"/>
      <c r="E42" s="340"/>
      <c r="F42" s="340"/>
    </row>
    <row r="43" spans="1:6" ht="24.75" customHeight="1" x14ac:dyDescent="0.2">
      <c r="A43" s="334" t="s">
        <v>340</v>
      </c>
      <c r="B43" s="335" t="s">
        <v>341</v>
      </c>
      <c r="C43" s="336">
        <v>0</v>
      </c>
      <c r="D43" s="340"/>
      <c r="E43" s="340"/>
      <c r="F43" s="340"/>
    </row>
    <row r="44" spans="1:6" ht="24.75" customHeight="1" x14ac:dyDescent="0.2">
      <c r="A44" s="334" t="s">
        <v>342</v>
      </c>
      <c r="B44" s="335" t="s">
        <v>343</v>
      </c>
      <c r="C44" s="336">
        <v>0</v>
      </c>
      <c r="D44" s="340"/>
      <c r="E44" s="340"/>
      <c r="F44" s="340"/>
    </row>
    <row r="45" spans="1:6" ht="24.75" customHeight="1" x14ac:dyDescent="0.2">
      <c r="A45" s="337" t="s">
        <v>344</v>
      </c>
      <c r="B45" s="338" t="s">
        <v>345</v>
      </c>
      <c r="C45" s="339">
        <v>0</v>
      </c>
      <c r="D45" s="340"/>
      <c r="E45" s="340"/>
      <c r="F45" s="340"/>
    </row>
    <row r="46" spans="1:6" ht="24.75" customHeight="1" x14ac:dyDescent="0.2">
      <c r="A46" s="337" t="s">
        <v>346</v>
      </c>
      <c r="B46" s="338" t="s">
        <v>347</v>
      </c>
      <c r="C46" s="339">
        <v>37798541</v>
      </c>
      <c r="D46" s="340"/>
      <c r="E46" s="340"/>
      <c r="F46" s="340"/>
    </row>
    <row r="47" spans="1:6" ht="24.75" customHeight="1" x14ac:dyDescent="0.2">
      <c r="A47" s="334" t="s">
        <v>348</v>
      </c>
      <c r="B47" s="335" t="s">
        <v>349</v>
      </c>
      <c r="C47" s="336">
        <v>1417786</v>
      </c>
      <c r="D47" s="340"/>
      <c r="E47" s="340"/>
      <c r="F47" s="340"/>
    </row>
    <row r="48" spans="1:6" ht="24.75" customHeight="1" x14ac:dyDescent="0.2">
      <c r="A48" s="334" t="s">
        <v>350</v>
      </c>
      <c r="B48" s="335" t="s">
        <v>351</v>
      </c>
      <c r="C48" s="336">
        <v>24534130</v>
      </c>
      <c r="D48" s="340"/>
      <c r="E48" s="340"/>
      <c r="F48" s="340"/>
    </row>
    <row r="49" spans="1:6" ht="24.75" customHeight="1" x14ac:dyDescent="0.2">
      <c r="A49" s="337" t="s">
        <v>352</v>
      </c>
      <c r="B49" s="338" t="s">
        <v>353</v>
      </c>
      <c r="C49" s="339">
        <v>25951916</v>
      </c>
      <c r="D49" s="340"/>
      <c r="E49" s="340"/>
      <c r="F49" s="340"/>
    </row>
    <row r="50" spans="1:6" ht="24.75" customHeight="1" x14ac:dyDescent="0.2">
      <c r="A50" s="334" t="s">
        <v>354</v>
      </c>
      <c r="B50" s="335" t="s">
        <v>355</v>
      </c>
      <c r="C50" s="336">
        <v>-814289</v>
      </c>
      <c r="D50" s="340"/>
      <c r="E50" s="340"/>
      <c r="F50" s="340"/>
    </row>
    <row r="51" spans="1:6" ht="24.75" customHeight="1" x14ac:dyDescent="0.2">
      <c r="A51" s="337" t="s">
        <v>356</v>
      </c>
      <c r="B51" s="338" t="s">
        <v>357</v>
      </c>
      <c r="C51" s="339">
        <v>-814289</v>
      </c>
      <c r="D51" s="340"/>
      <c r="E51" s="340"/>
      <c r="F51" s="340"/>
    </row>
    <row r="52" spans="1:6" ht="24.75" customHeight="1" x14ac:dyDescent="0.2">
      <c r="A52" s="334" t="s">
        <v>358</v>
      </c>
      <c r="B52" s="335" t="s">
        <v>359</v>
      </c>
      <c r="C52" s="336">
        <v>82155</v>
      </c>
      <c r="D52" s="340"/>
      <c r="E52" s="340"/>
      <c r="F52" s="340"/>
    </row>
    <row r="53" spans="1:6" ht="24.75" customHeight="1" x14ac:dyDescent="0.2">
      <c r="A53" s="337" t="s">
        <v>360</v>
      </c>
      <c r="B53" s="338" t="s">
        <v>361</v>
      </c>
      <c r="C53" s="339">
        <v>82155</v>
      </c>
      <c r="D53" s="340"/>
      <c r="E53" s="340"/>
      <c r="F53" s="340"/>
    </row>
    <row r="54" spans="1:6" ht="24.75" customHeight="1" x14ac:dyDescent="0.2">
      <c r="A54" s="337" t="s">
        <v>362</v>
      </c>
      <c r="B54" s="338" t="s">
        <v>363</v>
      </c>
      <c r="C54" s="339">
        <v>25219782</v>
      </c>
      <c r="D54" s="340"/>
      <c r="E54" s="340"/>
      <c r="F54" s="340"/>
    </row>
    <row r="55" spans="1:6" ht="24.75" customHeight="1" x14ac:dyDescent="0.2">
      <c r="A55" s="337" t="s">
        <v>364</v>
      </c>
      <c r="B55" s="338" t="s">
        <v>365</v>
      </c>
      <c r="C55" s="339">
        <v>1513118743</v>
      </c>
      <c r="D55" s="340"/>
      <c r="E55" s="340"/>
      <c r="F55" s="340"/>
    </row>
  </sheetData>
  <mergeCells count="5">
    <mergeCell ref="A5:C5"/>
    <mergeCell ref="D5:F5"/>
    <mergeCell ref="A1:F1"/>
    <mergeCell ref="A2:F2"/>
    <mergeCell ref="A3:F3"/>
  </mergeCells>
  <phoneticPr fontId="31" type="noConversion"/>
  <pageMargins left="0.59055118110236227" right="0.59055118110236227" top="0.59055118110236227" bottom="0.59055118110236227" header="0.51181102362204722" footer="0.51181102362204722"/>
  <pageSetup paperSize="9" scale="91" firstPageNumber="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Mérleg</vt:lpstr>
      <vt:lpstr>bevét</vt:lpstr>
      <vt:lpstr>Normatíva </vt:lpstr>
      <vt:lpstr>Bevételek</vt:lpstr>
      <vt:lpstr>Bér, dologi</vt:lpstr>
      <vt:lpstr>Segély</vt:lpstr>
      <vt:lpstr>Fejlesztés</vt:lpstr>
      <vt:lpstr>Támogatások</vt:lpstr>
      <vt:lpstr>Vagyonmérleg</vt:lpstr>
      <vt:lpstr>Közv.támog.</vt:lpstr>
      <vt:lpstr>Önk. és intézmények </vt:lpstr>
      <vt:lpstr>Többéves kihatással járó kötel.</vt:lpstr>
    </vt:vector>
  </TitlesOfParts>
  <Company>Piliscsév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KollárAnikó</cp:lastModifiedBy>
  <cp:revision>1</cp:revision>
  <cp:lastPrinted>2018-05-31T11:36:27Z</cp:lastPrinted>
  <dcterms:created xsi:type="dcterms:W3CDTF">2004-07-16T06:20:01Z</dcterms:created>
  <dcterms:modified xsi:type="dcterms:W3CDTF">2018-05-31T11:36:30Z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Piliscsév Önkormányzat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