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 ANYAGOK\2020\zárszámadás2019\"/>
    </mc:Choice>
  </mc:AlternateContent>
  <xr:revisionPtr revIDLastSave="0" documentId="8_{80DAEE99-2CBE-427C-B3D2-BA37E22BF101}" xr6:coauthVersionLast="45" xr6:coauthVersionMax="45" xr10:uidLastSave="{00000000-0000-0000-0000-000000000000}"/>
  <bookViews>
    <workbookView xWindow="-120" yWindow="-120" windowWidth="29040" windowHeight="15840" tabRatio="779" firstSheet="6" activeTab="16" xr2:uid="{00000000-000D-0000-FFFF-FFFF00000000}"/>
  </bookViews>
  <sheets>
    <sheet name="1.bev. forrásonként " sheetId="24" r:id="rId1"/>
    <sheet name="2. Kiadások" sheetId="25" r:id="rId2"/>
    <sheet name="3.Mérleg" sheetId="21" r:id="rId3"/>
    <sheet name="4. felújítás" sheetId="13" r:id="rId4"/>
    <sheet name="5.Beruházások" sheetId="26" r:id="rId5"/>
    <sheet name="6. Létszám" sheetId="27" r:id="rId6"/>
    <sheet name="7. Közfogl. létszám" sheetId="28" r:id="rId7"/>
    <sheet name="8. EU projekt" sheetId="29" r:id="rId8"/>
    <sheet name="9. Lak.szolg.tám." sheetId="30" r:id="rId9"/>
    <sheet name="10. Adósság" sheetId="31" r:id="rId10"/>
    <sheet name="11.Közvetett tám." sheetId="32" r:id="rId11"/>
    <sheet name="12. Átadott" sheetId="33" r:id="rId12"/>
    <sheet name="13. Maradvány" sheetId="34" r:id="rId13"/>
    <sheet name="14A Vagyon" sheetId="35" r:id="rId14"/>
    <sheet name="14B 0-ra leírt" sheetId="36" r:id="rId15"/>
    <sheet name="15A,B Többéves" sheetId="37" r:id="rId16"/>
    <sheet name="16. Részesedés" sheetId="38" r:id="rId17"/>
  </sheets>
  <definedNames>
    <definedName name="_xlnm.Print_Area" localSheetId="0">'1.bev. forrásonként '!$A$1:$H$136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0" i="38" l="1"/>
  <c r="G14" i="37"/>
  <c r="F14" i="37"/>
  <c r="E14" i="37"/>
  <c r="D14" i="37"/>
  <c r="C14" i="37"/>
  <c r="E13" i="36"/>
  <c r="D13" i="36"/>
  <c r="C13" i="36"/>
  <c r="E70" i="35"/>
  <c r="E63" i="35"/>
  <c r="D63" i="35"/>
  <c r="E59" i="35"/>
  <c r="D59" i="35"/>
  <c r="D70" i="35" s="1"/>
  <c r="E50" i="35"/>
  <c r="D50" i="35"/>
  <c r="E45" i="35"/>
  <c r="D45" i="35"/>
  <c r="E41" i="35"/>
  <c r="D41" i="35"/>
  <c r="E34" i="35"/>
  <c r="D34" i="35"/>
  <c r="E31" i="35"/>
  <c r="E35" i="35" s="1"/>
  <c r="D31" i="35"/>
  <c r="D35" i="35" s="1"/>
  <c r="E24" i="35"/>
  <c r="D24" i="35"/>
  <c r="E21" i="35"/>
  <c r="D21" i="35"/>
  <c r="E17" i="35"/>
  <c r="D17" i="35"/>
  <c r="E11" i="35"/>
  <c r="D11" i="35"/>
  <c r="C20" i="34"/>
  <c r="C17" i="34"/>
  <c r="C21" i="34" s="1"/>
  <c r="C13" i="34"/>
  <c r="C10" i="34"/>
  <c r="E32" i="33"/>
  <c r="D32" i="33"/>
  <c r="E20" i="33"/>
  <c r="C32" i="33"/>
  <c r="D20" i="33"/>
  <c r="C20" i="33"/>
  <c r="C33" i="33" s="1"/>
  <c r="D16" i="31"/>
  <c r="D17" i="31" s="1"/>
  <c r="C16" i="31"/>
  <c r="C17" i="31" s="1"/>
  <c r="E16" i="30"/>
  <c r="D16" i="30"/>
  <c r="C16" i="30"/>
  <c r="H15" i="29"/>
  <c r="G15" i="29"/>
  <c r="F15" i="29"/>
  <c r="E15" i="29"/>
  <c r="D15" i="29"/>
  <c r="C15" i="29"/>
  <c r="H11" i="29"/>
  <c r="G11" i="29"/>
  <c r="F11" i="29"/>
  <c r="E11" i="29"/>
  <c r="D11" i="29"/>
  <c r="C11" i="29"/>
  <c r="F15" i="28"/>
  <c r="E15" i="28"/>
  <c r="C15" i="28"/>
  <c r="D11" i="27"/>
  <c r="C11" i="27"/>
  <c r="H11" i="26"/>
  <c r="G11" i="26"/>
  <c r="E11" i="26"/>
  <c r="D11" i="26"/>
  <c r="C11" i="26"/>
  <c r="F10" i="26"/>
  <c r="F9" i="26"/>
  <c r="F8" i="26"/>
  <c r="F7" i="26"/>
  <c r="F11" i="26" s="1"/>
  <c r="E25" i="35" l="1"/>
  <c r="E51" i="35" s="1"/>
  <c r="D25" i="35"/>
  <c r="D51" i="35" s="1"/>
  <c r="C14" i="34"/>
  <c r="C24" i="34" s="1"/>
  <c r="C25" i="34"/>
  <c r="C26" i="34" s="1"/>
  <c r="E33" i="33"/>
  <c r="D33" i="33"/>
  <c r="C22" i="34" l="1"/>
  <c r="H19" i="13" l="1"/>
  <c r="H39" i="25"/>
  <c r="G39" i="25"/>
  <c r="H33" i="25"/>
  <c r="H32" i="25"/>
  <c r="H25" i="25"/>
  <c r="H16" i="25"/>
  <c r="J112" i="24"/>
  <c r="J119" i="24" s="1"/>
  <c r="J120" i="24" s="1"/>
  <c r="J106" i="24"/>
  <c r="J91" i="24"/>
  <c r="J76" i="24"/>
  <c r="J65" i="24"/>
  <c r="J59" i="24"/>
  <c r="J47" i="24"/>
  <c r="J34" i="24"/>
  <c r="J40" i="24" s="1"/>
  <c r="J29" i="24"/>
  <c r="J7" i="24"/>
  <c r="J8" i="24"/>
  <c r="I56" i="21"/>
  <c r="H56" i="21"/>
  <c r="I55" i="21"/>
  <c r="H55" i="21"/>
  <c r="I57" i="21"/>
  <c r="I42" i="21"/>
  <c r="I26" i="21"/>
  <c r="I17" i="21"/>
  <c r="E57" i="21"/>
  <c r="E55" i="21"/>
  <c r="E42" i="21"/>
  <c r="E26" i="21"/>
  <c r="E17" i="21"/>
  <c r="E56" i="21" s="1"/>
  <c r="G19" i="13" l="1"/>
  <c r="E29" i="24" l="1"/>
  <c r="H29" i="24" s="1"/>
  <c r="H37" i="21"/>
  <c r="H31" i="21"/>
  <c r="H26" i="21"/>
  <c r="H57" i="21" s="1"/>
  <c r="H17" i="21"/>
  <c r="D26" i="21"/>
  <c r="D57" i="21" s="1"/>
  <c r="D17" i="21"/>
  <c r="D56" i="21" s="1"/>
  <c r="D42" i="21" l="1"/>
  <c r="D55" i="21" s="1"/>
  <c r="H42" i="21"/>
  <c r="D19" i="13" l="1"/>
  <c r="E19" i="13"/>
  <c r="C19" i="13"/>
  <c r="F8" i="13"/>
  <c r="G8" i="13" s="1"/>
  <c r="F9" i="13"/>
  <c r="G9" i="13" s="1"/>
  <c r="F10" i="13"/>
  <c r="G10" i="13" s="1"/>
  <c r="F11" i="13"/>
  <c r="G11" i="13" s="1"/>
  <c r="F12" i="13"/>
  <c r="D66" i="25"/>
  <c r="E66" i="25"/>
  <c r="F66" i="25"/>
  <c r="G66" i="25"/>
  <c r="H66" i="25"/>
  <c r="I66" i="25"/>
  <c r="J66" i="25"/>
  <c r="K66" i="25"/>
  <c r="C66" i="25"/>
  <c r="E7" i="24"/>
  <c r="H17" i="24"/>
  <c r="I17" i="24" s="1"/>
  <c r="F19" i="13" l="1"/>
  <c r="C68" i="25" l="1"/>
  <c r="I68" i="25"/>
  <c r="L45" i="25"/>
  <c r="F38" i="25"/>
  <c r="F13" i="25"/>
  <c r="F12" i="25"/>
  <c r="F59" i="24"/>
  <c r="G59" i="24"/>
  <c r="E59" i="24"/>
  <c r="F7" i="13"/>
  <c r="G7" i="13" s="1"/>
  <c r="E117" i="24"/>
  <c r="H22" i="24"/>
  <c r="I22" i="24" s="1"/>
  <c r="C17" i="21"/>
  <c r="C56" i="21" s="1"/>
  <c r="E106" i="24"/>
  <c r="F76" i="24"/>
  <c r="E76" i="24"/>
  <c r="F60" i="24"/>
  <c r="G60" i="24"/>
  <c r="E60" i="24"/>
  <c r="F40" i="24"/>
  <c r="G40" i="24"/>
  <c r="E34" i="24"/>
  <c r="E40" i="24" s="1"/>
  <c r="E50" i="24"/>
  <c r="F50" i="24"/>
  <c r="E47" i="24"/>
  <c r="F7" i="24"/>
  <c r="G7" i="24"/>
  <c r="G37" i="21"/>
  <c r="C26" i="21"/>
  <c r="C57" i="21" s="1"/>
  <c r="G26" i="21"/>
  <c r="G57" i="21" s="1"/>
  <c r="G17" i="21"/>
  <c r="H39" i="24"/>
  <c r="I39" i="24" s="1"/>
  <c r="H14" i="24"/>
  <c r="I14" i="24" s="1"/>
  <c r="H21" i="24"/>
  <c r="I21" i="24" s="1"/>
  <c r="G16" i="25"/>
  <c r="G25" i="25"/>
  <c r="G32" i="25"/>
  <c r="K68" i="25"/>
  <c r="L46" i="25"/>
  <c r="L47" i="25"/>
  <c r="L48" i="25"/>
  <c r="L49" i="25"/>
  <c r="L50" i="25"/>
  <c r="L51" i="25"/>
  <c r="L52" i="25"/>
  <c r="L53" i="25"/>
  <c r="L54" i="25"/>
  <c r="L55" i="25"/>
  <c r="L56" i="25"/>
  <c r="L57" i="25"/>
  <c r="L58" i="25"/>
  <c r="L59" i="25"/>
  <c r="L60" i="25"/>
  <c r="L61" i="25"/>
  <c r="L62" i="25"/>
  <c r="L63" i="25"/>
  <c r="L64" i="25"/>
  <c r="D32" i="25"/>
  <c r="E32" i="25"/>
  <c r="C32" i="25"/>
  <c r="D16" i="25"/>
  <c r="E16" i="25"/>
  <c r="E33" i="25"/>
  <c r="E39" i="25" s="1"/>
  <c r="C16" i="25"/>
  <c r="D25" i="25"/>
  <c r="E25" i="25"/>
  <c r="C25" i="25"/>
  <c r="F20" i="25"/>
  <c r="F21" i="25"/>
  <c r="F28" i="25"/>
  <c r="F30" i="25"/>
  <c r="F36" i="25"/>
  <c r="F14" i="25"/>
  <c r="F15" i="25"/>
  <c r="F11" i="25"/>
  <c r="M66" i="25"/>
  <c r="M68" i="25" s="1"/>
  <c r="J68" i="25"/>
  <c r="H68" i="25"/>
  <c r="G68" i="25"/>
  <c r="F68" i="25"/>
  <c r="E68" i="25"/>
  <c r="D68" i="25"/>
  <c r="L65" i="25"/>
  <c r="F106" i="24"/>
  <c r="G106" i="24"/>
  <c r="H118" i="24"/>
  <c r="I118" i="24" s="1"/>
  <c r="G117" i="24"/>
  <c r="F117" i="24"/>
  <c r="H116" i="24"/>
  <c r="I116" i="24" s="1"/>
  <c r="H115" i="24"/>
  <c r="I115" i="24" s="1"/>
  <c r="H114" i="24"/>
  <c r="I114" i="24" s="1"/>
  <c r="H113" i="24"/>
  <c r="I113" i="24" s="1"/>
  <c r="H111" i="24"/>
  <c r="I111" i="24" s="1"/>
  <c r="H110" i="24"/>
  <c r="I110" i="24" s="1"/>
  <c r="H109" i="24"/>
  <c r="I109" i="24" s="1"/>
  <c r="H108" i="24"/>
  <c r="I108" i="24" s="1"/>
  <c r="H107" i="24"/>
  <c r="I107" i="24" s="1"/>
  <c r="H105" i="24"/>
  <c r="I105" i="24" s="1"/>
  <c r="H104" i="24"/>
  <c r="I104" i="24" s="1"/>
  <c r="H103" i="24"/>
  <c r="I103" i="24" s="1"/>
  <c r="H102" i="24"/>
  <c r="H101" i="24"/>
  <c r="I101" i="24" s="1"/>
  <c r="G100" i="24"/>
  <c r="F100" i="24"/>
  <c r="E100" i="24"/>
  <c r="H99" i="24"/>
  <c r="I99" i="24" s="1"/>
  <c r="H98" i="24"/>
  <c r="I98" i="24" s="1"/>
  <c r="H97" i="24"/>
  <c r="I97" i="24" s="1"/>
  <c r="H96" i="24"/>
  <c r="I96" i="24" s="1"/>
  <c r="G95" i="24"/>
  <c r="F95" i="24"/>
  <c r="E95" i="24"/>
  <c r="H94" i="24"/>
  <c r="I94" i="24" s="1"/>
  <c r="H93" i="24"/>
  <c r="I93" i="24" s="1"/>
  <c r="H92" i="24"/>
  <c r="I92" i="24" s="1"/>
  <c r="G90" i="24"/>
  <c r="F90" i="24"/>
  <c r="E90" i="24"/>
  <c r="H89" i="24"/>
  <c r="I89" i="24" s="1"/>
  <c r="H88" i="24"/>
  <c r="I88" i="24" s="1"/>
  <c r="H87" i="24"/>
  <c r="G86" i="24"/>
  <c r="F86" i="24"/>
  <c r="E86" i="24"/>
  <c r="H85" i="24"/>
  <c r="I85" i="24" s="1"/>
  <c r="H84" i="24"/>
  <c r="I84" i="24" s="1"/>
  <c r="H83" i="24"/>
  <c r="I83" i="24" s="1"/>
  <c r="G82" i="24"/>
  <c r="F82" i="24"/>
  <c r="E82" i="24"/>
  <c r="H81" i="24"/>
  <c r="I81" i="24" s="1"/>
  <c r="H80" i="24"/>
  <c r="I80" i="24" s="1"/>
  <c r="H79" i="24"/>
  <c r="I79" i="24" s="1"/>
  <c r="H78" i="24"/>
  <c r="I78" i="24" s="1"/>
  <c r="H77" i="24"/>
  <c r="I77" i="24" s="1"/>
  <c r="G76" i="24"/>
  <c r="H75" i="24"/>
  <c r="I75" i="24" s="1"/>
  <c r="H74" i="24"/>
  <c r="I74" i="24" s="1"/>
  <c r="H73" i="24"/>
  <c r="I73" i="24" s="1"/>
  <c r="H72" i="24"/>
  <c r="I72" i="24" s="1"/>
  <c r="H71" i="24"/>
  <c r="I71" i="24" s="1"/>
  <c r="H70" i="24"/>
  <c r="I70" i="24" s="1"/>
  <c r="H69" i="24"/>
  <c r="I69" i="24" s="1"/>
  <c r="H68" i="24"/>
  <c r="I68" i="24" s="1"/>
  <c r="H67" i="24"/>
  <c r="I67" i="24" s="1"/>
  <c r="H66" i="24"/>
  <c r="I66" i="24" s="1"/>
  <c r="H64" i="24"/>
  <c r="I64" i="24" s="1"/>
  <c r="H63" i="24"/>
  <c r="I63" i="24" s="1"/>
  <c r="H62" i="24"/>
  <c r="I62" i="24" s="1"/>
  <c r="H61" i="24"/>
  <c r="I61" i="24" s="1"/>
  <c r="H58" i="24"/>
  <c r="I58" i="24" s="1"/>
  <c r="H57" i="24"/>
  <c r="I57" i="24" s="1"/>
  <c r="H56" i="24"/>
  <c r="I56" i="24" s="1"/>
  <c r="H55" i="24"/>
  <c r="I55" i="24" s="1"/>
  <c r="H54" i="24"/>
  <c r="I54" i="24" s="1"/>
  <c r="H53" i="24"/>
  <c r="I53" i="24" s="1"/>
  <c r="H52" i="24"/>
  <c r="I52" i="24" s="1"/>
  <c r="H51" i="24"/>
  <c r="I51" i="24" s="1"/>
  <c r="G50" i="24"/>
  <c r="H49" i="24"/>
  <c r="I49" i="24" s="1"/>
  <c r="H48" i="24"/>
  <c r="I48" i="24" s="1"/>
  <c r="G47" i="24"/>
  <c r="F47" i="24"/>
  <c r="H46" i="24"/>
  <c r="I46" i="24" s="1"/>
  <c r="H45" i="24"/>
  <c r="I45" i="24" s="1"/>
  <c r="H44" i="24"/>
  <c r="I44" i="24" s="1"/>
  <c r="H43" i="24"/>
  <c r="I43" i="24" s="1"/>
  <c r="H42" i="24"/>
  <c r="I42" i="24" s="1"/>
  <c r="H41" i="24"/>
  <c r="H38" i="24"/>
  <c r="H37" i="24"/>
  <c r="I37" i="24" s="1"/>
  <c r="H36" i="24"/>
  <c r="H35" i="24"/>
  <c r="I35" i="24" s="1"/>
  <c r="H33" i="24"/>
  <c r="I33" i="24" s="1"/>
  <c r="H32" i="24"/>
  <c r="I32" i="24" s="1"/>
  <c r="H31" i="24"/>
  <c r="I31" i="24" s="1"/>
  <c r="H30" i="24"/>
  <c r="I30" i="24" s="1"/>
  <c r="H28" i="24"/>
  <c r="H26" i="24"/>
  <c r="H25" i="24"/>
  <c r="I25" i="24" s="1"/>
  <c r="H20" i="24"/>
  <c r="I20" i="24" s="1"/>
  <c r="H18" i="24"/>
  <c r="H15" i="24"/>
  <c r="I15" i="24" s="1"/>
  <c r="H13" i="24"/>
  <c r="I13" i="24" s="1"/>
  <c r="H12" i="24"/>
  <c r="I12" i="24" s="1"/>
  <c r="H11" i="24"/>
  <c r="I11" i="24" s="1"/>
  <c r="H10" i="24"/>
  <c r="I10" i="24" s="1"/>
  <c r="H9" i="24"/>
  <c r="I9" i="24" s="1"/>
  <c r="H8" i="24"/>
  <c r="I8" i="24" s="1"/>
  <c r="G31" i="21"/>
  <c r="I106" i="24" l="1"/>
  <c r="E112" i="24"/>
  <c r="E119" i="24" s="1"/>
  <c r="F65" i="24"/>
  <c r="F91" i="24" s="1"/>
  <c r="I34" i="24"/>
  <c r="I76" i="24"/>
  <c r="I29" i="24"/>
  <c r="I7" i="24"/>
  <c r="I47" i="24"/>
  <c r="I86" i="24"/>
  <c r="H90" i="24"/>
  <c r="I87" i="24"/>
  <c r="I90" i="24" s="1"/>
  <c r="I100" i="24"/>
  <c r="I50" i="24"/>
  <c r="I117" i="24"/>
  <c r="I59" i="24"/>
  <c r="I82" i="24"/>
  <c r="G65" i="24"/>
  <c r="G91" i="24" s="1"/>
  <c r="F112" i="24"/>
  <c r="F119" i="24" s="1"/>
  <c r="H82" i="24"/>
  <c r="G33" i="25"/>
  <c r="H76" i="24"/>
  <c r="H86" i="24"/>
  <c r="G112" i="24"/>
  <c r="G119" i="24" s="1"/>
  <c r="H50" i="24"/>
  <c r="H59" i="24"/>
  <c r="H47" i="24"/>
  <c r="H95" i="24"/>
  <c r="I95" i="24" s="1"/>
  <c r="I112" i="24" s="1"/>
  <c r="H117" i="24"/>
  <c r="H60" i="24"/>
  <c r="I60" i="24" s="1"/>
  <c r="H100" i="24"/>
  <c r="H34" i="24"/>
  <c r="H106" i="24"/>
  <c r="H7" i="24"/>
  <c r="F32" i="25"/>
  <c r="G55" i="21"/>
  <c r="C33" i="25"/>
  <c r="C39" i="25" s="1"/>
  <c r="L66" i="25"/>
  <c r="E65" i="24"/>
  <c r="E91" i="24" s="1"/>
  <c r="E120" i="24" s="1"/>
  <c r="L68" i="25"/>
  <c r="F25" i="25"/>
  <c r="D33" i="25"/>
  <c r="D39" i="25" s="1"/>
  <c r="F16" i="25"/>
  <c r="G56" i="21"/>
  <c r="G42" i="21"/>
  <c r="C42" i="21"/>
  <c r="C55" i="21" s="1"/>
  <c r="G120" i="24" l="1"/>
  <c r="F120" i="24"/>
  <c r="I65" i="24"/>
  <c r="H40" i="24"/>
  <c r="I40" i="24"/>
  <c r="I119" i="24"/>
  <c r="H112" i="24"/>
  <c r="H119" i="24" s="1"/>
  <c r="H65" i="24"/>
  <c r="H91" i="24"/>
  <c r="F33" i="25"/>
  <c r="F39" i="25" s="1"/>
  <c r="H120" i="24" l="1"/>
  <c r="I91" i="24"/>
  <c r="I120" i="24" s="1"/>
</calcChain>
</file>

<file path=xl/sharedStrings.xml><?xml version="1.0" encoding="utf-8"?>
<sst xmlns="http://schemas.openxmlformats.org/spreadsheetml/2006/main" count="928" uniqueCount="703">
  <si>
    <t>Megnevezés</t>
  </si>
  <si>
    <t>Általános tartalék</t>
  </si>
  <si>
    <t>Működési célú</t>
  </si>
  <si>
    <t>Felhalmozási célú</t>
  </si>
  <si>
    <t>BEVÉTELEK MINDÖSSZESEN</t>
  </si>
  <si>
    <t>Személyi jellegű kiadások</t>
  </si>
  <si>
    <t>Beruházások</t>
  </si>
  <si>
    <t>Felújítás</t>
  </si>
  <si>
    <t>Lakástámogatás</t>
  </si>
  <si>
    <t>Lakásépítés</t>
  </si>
  <si>
    <t>BEVÉTELEK</t>
  </si>
  <si>
    <t>KIADÁSOK</t>
  </si>
  <si>
    <t>KÖLTSÉGVETÉSI KIADÁSOK</t>
  </si>
  <si>
    <t>Pénzforgalmi bevételek</t>
  </si>
  <si>
    <t>Pénzforgalmi kiadások</t>
  </si>
  <si>
    <t>Ellátottak pénzbeli juttatásai</t>
  </si>
  <si>
    <t>Felújítások</t>
  </si>
  <si>
    <t>Működési célú tartalékok</t>
  </si>
  <si>
    <t>Céltartalékok</t>
  </si>
  <si>
    <t>Felhalmozási célú tartalékok</t>
  </si>
  <si>
    <t>Fejlesztési céltartalék</t>
  </si>
  <si>
    <t>KÖLTSÉGVETÉSI HIÁNY</t>
  </si>
  <si>
    <t xml:space="preserve">Működési hiány </t>
  </si>
  <si>
    <t>Felhalmozási hiány</t>
  </si>
  <si>
    <t>FINANSZÍROZÁSI CÉLÚ KIADÁSOK</t>
  </si>
  <si>
    <t>Működési célú hiteltörlesztés</t>
  </si>
  <si>
    <t>Felhalmozási célú hiteltörlesztés</t>
  </si>
  <si>
    <t>KIADÁSOK ÖSSZESEN</t>
  </si>
  <si>
    <t xml:space="preserve">A KÖLTSÉGVETÉS ÖSSZESÍTETT HIÁNYA </t>
  </si>
  <si>
    <t>A HIÁNY FINANSZÍROZÁSÁNAK MÓDJA</t>
  </si>
  <si>
    <t>Belső forrásból</t>
  </si>
  <si>
    <t>Külső forrásból</t>
  </si>
  <si>
    <t>Felhalmozási célú hitelfelvétel</t>
  </si>
  <si>
    <t>KIADÁSOK MINDÖSSZESEN</t>
  </si>
  <si>
    <t>Működési célú bevételek összesen</t>
  </si>
  <si>
    <t>Működési célú kiadások összesen</t>
  </si>
  <si>
    <t>Felhalmozási célú bevételek összesen</t>
  </si>
  <si>
    <t xml:space="preserve"> KÖLTSÉGVETÉSI BEVÉTELEK</t>
  </si>
  <si>
    <t xml:space="preserve"> Felhalmozási célú</t>
  </si>
  <si>
    <r>
      <rPr>
        <b/>
        <sz val="14"/>
        <rFont val="Arial"/>
        <family val="2"/>
        <charset val="238"/>
      </rPr>
      <t>BEVÉTELEK ÖSSZESEN</t>
    </r>
    <r>
      <rPr>
        <b/>
        <sz val="12"/>
        <rFont val="Arial"/>
        <family val="2"/>
        <charset val="238"/>
      </rPr>
      <t xml:space="preserve">
</t>
    </r>
    <r>
      <rPr>
        <b/>
        <sz val="11"/>
        <rFont val="Arial"/>
        <family val="2"/>
        <charset val="238"/>
      </rPr>
      <t>(Pénzforgalom nélküli és finanszírozási célú bevételek nélkül)</t>
    </r>
  </si>
  <si>
    <t>I. Működési célú pénzmaradvány igénybevétele</t>
  </si>
  <si>
    <t>II. Felhalmozási célú pénzmaradvány igénybevétele</t>
  </si>
  <si>
    <t xml:space="preserve"> Működési célú hitelfelvétel</t>
  </si>
  <si>
    <t>Felhalmozási célú kiadások összesen</t>
  </si>
  <si>
    <t xml:space="preserve">Összesen: </t>
  </si>
  <si>
    <t>előirányzat</t>
  </si>
  <si>
    <t xml:space="preserve">I. </t>
  </si>
  <si>
    <t>Felhalmozási bevételek</t>
  </si>
  <si>
    <t>1.</t>
  </si>
  <si>
    <r>
      <t>Az önkormányzat és költségvetési szervei felújítási előirányzatai célonként</t>
    </r>
    <r>
      <rPr>
        <sz val="10"/>
        <rFont val="Arial"/>
        <family val="2"/>
        <charset val="238"/>
      </rPr>
      <t xml:space="preserve"> </t>
    </r>
  </si>
  <si>
    <t>Dologi kiadások</t>
  </si>
  <si>
    <t>Tartalék</t>
  </si>
  <si>
    <t>Személyi</t>
  </si>
  <si>
    <t>Dologi</t>
  </si>
  <si>
    <t>Ellátott</t>
  </si>
  <si>
    <t>Átadott</t>
  </si>
  <si>
    <t>Összesen</t>
  </si>
  <si>
    <t>2.</t>
  </si>
  <si>
    <t>3.</t>
  </si>
  <si>
    <t>4.</t>
  </si>
  <si>
    <t>Pénzforgalom nélküli kiadások</t>
  </si>
  <si>
    <t>A</t>
  </si>
  <si>
    <t>B</t>
  </si>
  <si>
    <t>C</t>
  </si>
  <si>
    <t>D</t>
  </si>
  <si>
    <t>Működési célú támogatásértékű bevétel</t>
  </si>
  <si>
    <t>Közhatalmi bevétel</t>
  </si>
  <si>
    <t>Intézményi működési bevétel</t>
  </si>
  <si>
    <t>Működési célú átvett péneszköz</t>
  </si>
  <si>
    <t>Munkaadót terhelő járulékok és szociális hozzájárulási adó</t>
  </si>
  <si>
    <t>Egyéb működési célú kiadások</t>
  </si>
  <si>
    <t>Felhalmozási célú támogatásértékű bevételek</t>
  </si>
  <si>
    <t>Felhalmozási célú átvett pénzeszköz</t>
  </si>
  <si>
    <t>Intézményi beruházások</t>
  </si>
  <si>
    <t>Kormányzati beruházások</t>
  </si>
  <si>
    <t>Egyéb felhalmozási kiadások</t>
  </si>
  <si>
    <t xml:space="preserve">Az önkormányzat összevont költségvetési mérlege </t>
  </si>
  <si>
    <t>Áltatlános tartalék</t>
  </si>
  <si>
    <t>Céltartalék</t>
  </si>
  <si>
    <t xml:space="preserve">   - működési célú</t>
  </si>
  <si>
    <t xml:space="preserve">    - felhalmozási célú</t>
  </si>
  <si>
    <t>Beruházás</t>
  </si>
  <si>
    <t xml:space="preserve"> I. önkormányzat</t>
  </si>
  <si>
    <t>F</t>
  </si>
  <si>
    <t>G</t>
  </si>
  <si>
    <t>H</t>
  </si>
  <si>
    <t>Önként</t>
  </si>
  <si>
    <t>I.MŰKÖDÉSI KIADÁSOK- előirányzat csoport</t>
  </si>
  <si>
    <t>E</t>
  </si>
  <si>
    <t>1. Kiemelt előirányzatok</t>
  </si>
  <si>
    <t>a) Személyi juttatások</t>
  </si>
  <si>
    <t>b) Munkaadót terhelő járulékok</t>
  </si>
  <si>
    <t>c) Dologi jellegű kiadások</t>
  </si>
  <si>
    <t>d) Ellátottak pénzbeli jutattásai</t>
  </si>
  <si>
    <t>e) Egyéb működéi célú kiadások</t>
  </si>
  <si>
    <t>II. FELHALMOZÁSI KIADÁSOK- előirányzat csoport</t>
  </si>
  <si>
    <t>b) Felújítás</t>
  </si>
  <si>
    <t>c) Lakástámogatás</t>
  </si>
  <si>
    <t>d) Lakásépítés</t>
  </si>
  <si>
    <t>e) Egyéb felhalmozási</t>
  </si>
  <si>
    <t>III. Tartalékok</t>
  </si>
  <si>
    <t>Működési támogatás</t>
  </si>
  <si>
    <t>Kötelező</t>
  </si>
  <si>
    <t>Bevételi jogcímek</t>
  </si>
  <si>
    <t>Helyi önkormányzatok működésének általános támogatása</t>
  </si>
  <si>
    <t>B111</t>
  </si>
  <si>
    <t>a</t>
  </si>
  <si>
    <t>1.  -ből: Önkormányzati hivatal támogatására</t>
  </si>
  <si>
    <t>b</t>
  </si>
  <si>
    <t>c</t>
  </si>
  <si>
    <t>1- ből: közvilágításra</t>
  </si>
  <si>
    <t>d</t>
  </si>
  <si>
    <t>1- ből köztemetőre</t>
  </si>
  <si>
    <t>e</t>
  </si>
  <si>
    <t>1. ből: Közutakra</t>
  </si>
  <si>
    <t>f</t>
  </si>
  <si>
    <t>1- ből Egyéb kötelező feladatokra</t>
  </si>
  <si>
    <t>g</t>
  </si>
  <si>
    <t>Települési önkormányzatok egyes köznevelési feladatainak támogatása</t>
  </si>
  <si>
    <t>B112</t>
  </si>
  <si>
    <t>B113</t>
  </si>
  <si>
    <t>Települési önkormányzatok kulturális feladatainak támogatása</t>
  </si>
  <si>
    <t>B114</t>
  </si>
  <si>
    <t>B115</t>
  </si>
  <si>
    <t>Helyi önkormányzatok kiegészítő támogatásai - hiányra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</si>
  <si>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</si>
  <si>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</si>
  <si>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</si>
  <si>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</si>
  <si>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</si>
  <si>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</si>
  <si>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</si>
  <si>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</si>
  <si>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</si>
  <si>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</si>
  <si>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</si>
  <si>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</si>
  <si>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II.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</si>
  <si>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</si>
  <si>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</si>
  <si>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</si>
  <si>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</si>
  <si>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</si>
  <si>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</si>
  <si>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</si>
  <si>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</si>
  <si>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</si>
  <si>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</si>
  <si>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</si>
  <si>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 xml:space="preserve">18- ből Leader pályázatból </t>
  </si>
  <si>
    <t>B2</t>
  </si>
  <si>
    <t>Magánszemélyek jövedelemadói</t>
  </si>
  <si>
    <t>B311</t>
  </si>
  <si>
    <t xml:space="preserve">Társaságok jövedelemadói </t>
  </si>
  <si>
    <t>B312</t>
  </si>
  <si>
    <t>IV.</t>
  </si>
  <si>
    <t>B31</t>
  </si>
  <si>
    <t>Szociális hozzájárulási adó és járulékok</t>
  </si>
  <si>
    <t>B32</t>
  </si>
  <si>
    <t>Bérhez és foglalkoztatáshoz kapcsolódó adók</t>
  </si>
  <si>
    <t>B33</t>
  </si>
  <si>
    <t>B34</t>
  </si>
  <si>
    <t>Értékesítési és forgalmi adók- iparűzési adó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</si>
  <si>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</si>
  <si>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</si>
  <si>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</si>
  <si>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</si>
  <si>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</si>
  <si>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</si>
  <si>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</si>
  <si>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</si>
  <si>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</si>
  <si>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>B35</t>
  </si>
  <si>
    <t xml:space="preserve">Egyéb közhatalmi bevételek </t>
  </si>
  <si>
    <t>B36</t>
  </si>
  <si>
    <t>32- ből - bírságok, pótlékok</t>
  </si>
  <si>
    <t>32-ből: - igazgatási szolgáltati díjak</t>
  </si>
  <si>
    <t>32-ből: egyéb közhatalmi</t>
  </si>
  <si>
    <t>32-ből Hivatal bevételei</t>
  </si>
  <si>
    <t>VI.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</si>
  <si>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</si>
  <si>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</si>
  <si>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</si>
  <si>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</si>
  <si>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</si>
  <si>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</si>
  <si>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</si>
  <si>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bevételek: kocessziós díj, osztalék, vagyonbérbeadás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</si>
  <si>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</si>
  <si>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</si>
  <si>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</si>
  <si>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</si>
  <si>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</si>
  <si>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</si>
  <si>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</si>
  <si>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</si>
  <si>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</si>
  <si>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</si>
  <si>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</si>
  <si>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Egyéb működési bevételek: közterület haszonbérlet,teleház bevételei, sírhelymegváltás</t>
  </si>
  <si>
    <t>B410</t>
  </si>
  <si>
    <t>VII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</si>
  <si>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</si>
  <si>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</si>
  <si>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</si>
  <si>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</si>
  <si>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</si>
  <si>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</si>
  <si>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</si>
  <si>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</si>
  <si>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</si>
  <si>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</si>
  <si>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</si>
  <si>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VIII.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</si>
  <si>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</si>
  <si>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</si>
  <si>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</si>
  <si>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</si>
  <si>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</si>
  <si>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</si>
  <si>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</si>
  <si>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IX.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</si>
  <si>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</si>
  <si>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</si>
  <si>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</si>
  <si>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</si>
  <si>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</si>
  <si>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</si>
  <si>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</si>
  <si>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X.</t>
  </si>
  <si>
    <t>B7</t>
  </si>
  <si>
    <t>XI.</t>
  </si>
  <si>
    <t>B1-B7</t>
  </si>
  <si>
    <t xml:space="preserve">Hosszú lejáratú hitelek, kölcsönök felvétele </t>
  </si>
  <si>
    <t>B8111</t>
  </si>
  <si>
    <t>Likviditási célú hitelek, kölcsönök felvétele pénzügyi vállalkozástól</t>
  </si>
  <si>
    <t>B8112</t>
  </si>
  <si>
    <t xml:space="preserve">Rövid lejáratú hitelek, kölcsönök felvétele  </t>
  </si>
  <si>
    <t>B8113</t>
  </si>
  <si>
    <t>B811</t>
  </si>
  <si>
    <t>Forgatási célú belföldi értékpapírok beváltása, értékesítése</t>
  </si>
  <si>
    <t>B8121</t>
  </si>
  <si>
    <t>Forgatási célú belföldi értékpapírok kibocsátása</t>
  </si>
  <si>
    <t>B8122</t>
  </si>
  <si>
    <t>Befektetési célú belföldi értékpapírok beváltása,  értékesítése</t>
  </si>
  <si>
    <t>B8123</t>
  </si>
  <si>
    <t>Befektetési célú belföldi értékpapírok kibocsátása</t>
  </si>
  <si>
    <t>B8124</t>
  </si>
  <si>
    <t>B812</t>
  </si>
  <si>
    <t>Előző év költségvetési maradványának igénybevétele</t>
  </si>
  <si>
    <t>B8131</t>
  </si>
  <si>
    <t xml:space="preserve"> - 69- ből önormányzat működési célú pénzmaradványa</t>
  </si>
  <si>
    <t xml:space="preserve"> - 69-ből Hivatal működési célú pénzmadványa</t>
  </si>
  <si>
    <t>Előző év vállalkozási maradványának igénybevétele</t>
  </si>
  <si>
    <t>B8132</t>
  </si>
  <si>
    <t>XIV.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</si>
  <si>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</si>
  <si>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</si>
  <si>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</si>
  <si>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</si>
  <si>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</si>
  <si>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</si>
  <si>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</si>
  <si>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</si>
  <si>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</si>
  <si>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</si>
  <si>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</si>
  <si>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</si>
  <si>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</si>
  <si>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</si>
  <si>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</si>
  <si>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</si>
  <si>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</si>
  <si>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</si>
  <si>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</si>
  <si>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</si>
  <si>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B82</t>
  </si>
  <si>
    <t>Adóssághoz nem kapcsolódó származékos ügyletek bevételei</t>
  </si>
  <si>
    <t>B83</t>
  </si>
  <si>
    <t>B8</t>
  </si>
  <si>
    <t>Önkormányzat és költségvetési szervek költségvetési kiadásai, létszáma</t>
  </si>
  <si>
    <t>Fejlesztési hitel fizetése tám. Megelőlegezési</t>
  </si>
  <si>
    <t>Kormányzati funkciók szerinti feladatok</t>
  </si>
  <si>
    <t xml:space="preserve">fő </t>
  </si>
  <si>
    <t>Mosdós</t>
  </si>
  <si>
    <t xml:space="preserve">Mosdós </t>
  </si>
  <si>
    <t>5.</t>
  </si>
  <si>
    <t>1. ből: Zöldterület gazdálkodás</t>
  </si>
  <si>
    <t>I.1. jogcímekhez kapcsolódó kiegészítés</t>
  </si>
  <si>
    <t>Települési önkormányzatok szociális  feladatainak egyéb támogatása</t>
  </si>
  <si>
    <t>Gyermekétkeztetés támogatása</t>
  </si>
  <si>
    <t>III.</t>
  </si>
  <si>
    <t>h</t>
  </si>
  <si>
    <t>Lakott területekkel kapcsolatos feladatok</t>
  </si>
  <si>
    <t>Nonprofit és egyéb civil szervezetektől átvett</t>
  </si>
  <si>
    <t>Ssz.</t>
  </si>
  <si>
    <t xml:space="preserve">Összesen </t>
  </si>
  <si>
    <t>Bevételek kötelező, önként vállalt és államigazgatási feladatok megosztásában</t>
  </si>
  <si>
    <t>Rovat</t>
  </si>
  <si>
    <t>Asz.</t>
  </si>
  <si>
    <t>V.</t>
  </si>
  <si>
    <t>Jövedelemadók (=1+2)</t>
  </si>
  <si>
    <t>Termékek és szolgáltatások adói (=1+…+8)</t>
  </si>
  <si>
    <t>Felhalmozási célú támogatások államháztartáson belülről =(1+…+5)</t>
  </si>
  <si>
    <t>Működési célú támogatások államháztartáson belülről (=1+…+5)</t>
  </si>
  <si>
    <t>6.</t>
  </si>
  <si>
    <t>7.</t>
  </si>
  <si>
    <t>Közhatalmi bevételek összesen</t>
  </si>
  <si>
    <t>Működési bevételek összesen</t>
  </si>
  <si>
    <t>Felhalmozási bevételek összesen</t>
  </si>
  <si>
    <t>Működési célú átvett pénzeszközök Áh. kívül összesen</t>
  </si>
  <si>
    <t>Felhalmozási célú átvett pénzeszközök Áh kívül összesen</t>
  </si>
  <si>
    <t>Költségvetési bevételek összesen</t>
  </si>
  <si>
    <t>Hitel-, kölcsönfelvétel államháztartáson kívülről összesen</t>
  </si>
  <si>
    <t>Belföldi értékpapírok bevételei összesen</t>
  </si>
  <si>
    <t>XII.</t>
  </si>
  <si>
    <t>XIII.</t>
  </si>
  <si>
    <t>XV.</t>
  </si>
  <si>
    <t>XVI.</t>
  </si>
  <si>
    <t>XVII.</t>
  </si>
  <si>
    <t>XVIII.</t>
  </si>
  <si>
    <t>Költségvetési bevételelek mindösszesen</t>
  </si>
  <si>
    <t>Finanszírozási bevételek összesen</t>
  </si>
  <si>
    <t>Külföldi finanszírozás bevételei összesen</t>
  </si>
  <si>
    <t>Belföldi finanszírozás bevételei összesen</t>
  </si>
  <si>
    <t>Maradvány igénybevétele összesen</t>
  </si>
  <si>
    <t>Feladatok vállalása</t>
  </si>
  <si>
    <t>Állami</t>
  </si>
  <si>
    <t>a) Intézményi beruházások</t>
  </si>
  <si>
    <t>Kiadások mindösszesen</t>
  </si>
  <si>
    <t xml:space="preserve">5. Finanszírozási célú pénzügyi műveletek kiadásai </t>
  </si>
  <si>
    <t>Önkormányzat kiadásai összesen</t>
  </si>
  <si>
    <t xml:space="preserve">011130 - Igazgatási tev. </t>
  </si>
  <si>
    <t>064010 - Közvilágítás</t>
  </si>
  <si>
    <t>066020 - Községgazdálkodás</t>
  </si>
  <si>
    <t>091140 - Óvodai ellátás</t>
  </si>
  <si>
    <t>091220 - Iskola támogatása</t>
  </si>
  <si>
    <t>072111 - Háziorvosi alapellátás</t>
  </si>
  <si>
    <t>074031 - Család- és nővédelem - védőnő</t>
  </si>
  <si>
    <t>107060 - Köztemetés</t>
  </si>
  <si>
    <t xml:space="preserve">104042 - Gyermekjóléti szolgáltatás </t>
  </si>
  <si>
    <t>084031 - Civil szervezetek támogatás</t>
  </si>
  <si>
    <t>082044 - Könyvtári szolgáltatás</t>
  </si>
  <si>
    <t>082092 - Közművelődés, teleház</t>
  </si>
  <si>
    <t>Munkaadói</t>
  </si>
  <si>
    <t>Felújítási cél megnevezése</t>
  </si>
  <si>
    <t>I</t>
  </si>
  <si>
    <t>N</t>
  </si>
  <si>
    <t>Ft</t>
  </si>
  <si>
    <t>Lekötött betét</t>
  </si>
  <si>
    <t>8.</t>
  </si>
  <si>
    <t>Önkormányzatok működési támogatásai (=1+…+8)</t>
  </si>
  <si>
    <t>Szünidei gyermekétkeztetés támogatása</t>
  </si>
  <si>
    <t>013320 - Köztemető fenntartás</t>
  </si>
  <si>
    <t>107060 - Települési támogatás</t>
  </si>
  <si>
    <t>041233 - Hosszú távú közfoglalkoztatás</t>
  </si>
  <si>
    <t>041232 - Téli közfoglalkoztatás</t>
  </si>
  <si>
    <t>041231 - Rövid távú közfoglalkoztatás</t>
  </si>
  <si>
    <t>041237 - Mintaprogram</t>
  </si>
  <si>
    <t xml:space="preserve"> - 69- ből Önkormányzat felhatalmozási célú pénzmaradványa </t>
  </si>
  <si>
    <t>ÁH-on belüli megelőlegezések vissza</t>
  </si>
  <si>
    <t>Vagyoni tipusú adók  - kommunális adó, építmény adó, földadó</t>
  </si>
  <si>
    <t>104037 - Szünidei gyermekétkeztetés</t>
  </si>
  <si>
    <t>102031 - Házi segítségnyújtás</t>
  </si>
  <si>
    <t xml:space="preserve">      018010 - ÁH-on belüli megelőlegezés vissza</t>
  </si>
  <si>
    <t>Visszafiz.</t>
  </si>
  <si>
    <t>i</t>
  </si>
  <si>
    <t>Polgármesteri illetmény támogatása</t>
  </si>
  <si>
    <t>TOP 4.1.1 orvosi</t>
  </si>
  <si>
    <t>TOP 3.2.1 energetika</t>
  </si>
  <si>
    <t>TOP 1.4.1 óvoda</t>
  </si>
  <si>
    <t>TOP 1.4.1 óvoda önerő</t>
  </si>
  <si>
    <t>ÁFA</t>
  </si>
  <si>
    <t>Önkormányzat költségvetési kiadásai önkormányzati szakfeladatok szerinti bontásban, kiemelt előirányzatonként Ft-ban</t>
  </si>
  <si>
    <t>Leader temető kerítés felújítása</t>
  </si>
  <si>
    <t>Módosítás</t>
  </si>
  <si>
    <t>Bérkompenzáció - önkormányzat</t>
  </si>
  <si>
    <t>9.</t>
  </si>
  <si>
    <t>Szociális tűzifa</t>
  </si>
  <si>
    <t>10.</t>
  </si>
  <si>
    <t>11.</t>
  </si>
  <si>
    <t>ebből: Hivatalra átvett önkormányzatoktól</t>
  </si>
  <si>
    <t>ebből: GYVK támogatásra</t>
  </si>
  <si>
    <t>ebből: Védőnői szolgálatra MEP-től</t>
  </si>
  <si>
    <t>ebből: Munkaügyi Központtól közfoglalkoztatásra</t>
  </si>
  <si>
    <t>Garantált bérminimum támogatás</t>
  </si>
  <si>
    <t>Magyar Falu Program-járda felújítás</t>
  </si>
  <si>
    <t>ÁH-on belüli megelőlegezések</t>
  </si>
  <si>
    <t>Pályázati elszámolásból visszafizetés</t>
  </si>
  <si>
    <t>Teljesítés</t>
  </si>
  <si>
    <t>Óvoda finanszírozásra</t>
  </si>
  <si>
    <t>Zártkerti útfelújítás</t>
  </si>
  <si>
    <t>MFP - óvoda udvar</t>
  </si>
  <si>
    <t>Áfa</t>
  </si>
  <si>
    <r>
      <t>Az önkormányzat és költségvetési szervei beruházásai</t>
    </r>
    <r>
      <rPr>
        <i/>
        <sz val="10"/>
        <rFont val="Arial"/>
        <family val="2"/>
        <charset val="238"/>
      </rPr>
      <t xml:space="preserve"> </t>
    </r>
  </si>
  <si>
    <t>Kisértékű tárgyi eszköz beszerzés</t>
  </si>
  <si>
    <t>TOP 5.3.1 eszközbeszerzés</t>
  </si>
  <si>
    <t>Temető parkosítás</t>
  </si>
  <si>
    <t>Beruházások összesen</t>
  </si>
  <si>
    <t>Létszám-előirányzat</t>
  </si>
  <si>
    <t>Létszám (fő)</t>
  </si>
  <si>
    <t xml:space="preserve">Önkormányzat </t>
  </si>
  <si>
    <t>Igazgatási tevékenység</t>
  </si>
  <si>
    <t>Művelődési házak tev.</t>
  </si>
  <si>
    <t>Védőnői szolgálat</t>
  </si>
  <si>
    <t>Város-, és községgazdálkodás</t>
  </si>
  <si>
    <t>Mindösszesen</t>
  </si>
  <si>
    <t>Közfoglalkoztatottak éves létszám-előirányzata</t>
  </si>
  <si>
    <t>Foglalkoztatás módja - programonként</t>
  </si>
  <si>
    <t>Létszám</t>
  </si>
  <si>
    <t>Hónap</t>
  </si>
  <si>
    <t>Átlag létszám</t>
  </si>
  <si>
    <t>Önkormányzatnál</t>
  </si>
  <si>
    <t>01.-12.</t>
  </si>
  <si>
    <t>Start mezőgazdasági-növényterm</t>
  </si>
  <si>
    <t>Start mezőgazdasági-állattart.</t>
  </si>
  <si>
    <t>Start mezőgazdasági továbbfogl</t>
  </si>
  <si>
    <t xml:space="preserve">Belterületi közutak </t>
  </si>
  <si>
    <t>Helyi sajátosság - térkőgyártás</t>
  </si>
  <si>
    <t>Képzéses</t>
  </si>
  <si>
    <t>EU támogatással megvalósuló programok, projektek, bevételei, kiadásai</t>
  </si>
  <si>
    <t>Megállapított támogatás</t>
  </si>
  <si>
    <t>Tervezett</t>
  </si>
  <si>
    <t>Kifizetés várható ez évben</t>
  </si>
  <si>
    <t>Hozzájárulás önkormányzaton kívüli projekthez</t>
  </si>
  <si>
    <t>Működésre</t>
  </si>
  <si>
    <t>Felújításra</t>
  </si>
  <si>
    <t>Beruházásra</t>
  </si>
  <si>
    <t>Bevételek</t>
  </si>
  <si>
    <t>Kiadások</t>
  </si>
  <si>
    <t>Lakosságnak juttatott támogatások, szociális támogatások</t>
  </si>
  <si>
    <t>Összeg</t>
  </si>
  <si>
    <t>Lakásfenntartási támogatás</t>
  </si>
  <si>
    <t>Települési támogatás</t>
  </si>
  <si>
    <t>Beiskolázási támogatás</t>
  </si>
  <si>
    <t>Bursa Hungarica</t>
  </si>
  <si>
    <t>Idősek támogatása</t>
  </si>
  <si>
    <t>Téli rezsicsökkentés</t>
  </si>
  <si>
    <t>Ösztöndíj</t>
  </si>
  <si>
    <t>Mikulás</t>
  </si>
  <si>
    <t>Szoc.tűzifa</t>
  </si>
  <si>
    <t>I. . A saját bevételek és az adósságot keletkeztető ügyletekből és kezességvállalásokból fennálló kötelezettségek aránya</t>
  </si>
  <si>
    <t>Év</t>
  </si>
  <si>
    <t xml:space="preserve"> I. Saját bevételek</t>
  </si>
  <si>
    <t>Helyi adók</t>
  </si>
  <si>
    <t>Osztalék, koncsessziós díjak</t>
  </si>
  <si>
    <t>Díjak, pótlékok, bírságok</t>
  </si>
  <si>
    <t>Tárgyi eszközök, immateriális javak, vagyoni értékű jog értékestése és hasznosítása, vagyonhasznosításból származó bevétel</t>
  </si>
  <si>
    <t>Részvények , részesedeések értékesítés</t>
  </si>
  <si>
    <t>Vállalat értékesítéséből, privazitációból származó bev.</t>
  </si>
  <si>
    <t>A kezességvállalással kapcsolatos megtérülés</t>
  </si>
  <si>
    <t>Saját bevételek összesen:</t>
  </si>
  <si>
    <t>Saját bevételek 50%-a</t>
  </si>
  <si>
    <t>II. Adósságot keletkeztető ügyletek</t>
  </si>
  <si>
    <t>Hitel - előző években felvett</t>
  </si>
  <si>
    <t>Értékpapír</t>
  </si>
  <si>
    <t>Váltó</t>
  </si>
  <si>
    <t>Pénzügyi lízing</t>
  </si>
  <si>
    <t xml:space="preserve">Adásvételi szerződés  megkötése a visszavásárlási kötelezettség kikötésével </t>
  </si>
  <si>
    <t>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</si>
  <si>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</si>
  <si>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Fizetési kötelezettség összesen</t>
  </si>
  <si>
    <t>fizetési kötelezettséggel csökkentett saját bevétel 50%-a</t>
  </si>
  <si>
    <t xml:space="preserve">III. Az adósságot keletk. ügylet megkötését igénylő fejlesztési célok, valamint az adósságot kelet. ügyletek várható eü. összege </t>
  </si>
  <si>
    <t>Fejlesztési célok megnevezése</t>
  </si>
  <si>
    <t>Adósságot keletkeztető ügylet összege</t>
  </si>
  <si>
    <t xml:space="preserve">Nincs tervezve fejlesztési hitel felvétele  </t>
  </si>
  <si>
    <t>Működési hitel felvétele, csak likvid hitel  van tervezte</t>
  </si>
  <si>
    <t>Összesen:</t>
  </si>
  <si>
    <t>Közvetett és közvetlen támogatások</t>
  </si>
  <si>
    <t>Tám/fő</t>
  </si>
  <si>
    <t>Fő</t>
  </si>
  <si>
    <t>ellátottak térítési díjának, illetve kártérítésének méltányossági alapon történő elengedésének összege</t>
  </si>
  <si>
    <t>lakosság részére lakásépítéshez, lakásfelújításhoz nyújtott kölcsönök elengedésének összege</t>
  </si>
  <si>
    <t>helyi adónál, gépjárműadónál biztosított kedvezmény, mentesség összege adónemenként</t>
  </si>
  <si>
    <t>helyiségek, eszközök hasznosításából származó bevételből nyújtott kedvezmény, mentesség összege</t>
  </si>
  <si>
    <t>egyéb nyújtott kedvezmény vagy kölcsön elengedésének összege</t>
  </si>
  <si>
    <t xml:space="preserve">   </t>
  </si>
  <si>
    <t>Egyéb működési kiadások megoszlása</t>
  </si>
  <si>
    <t>Előirányzat</t>
  </si>
  <si>
    <t>I. Támogatások, támogatásértékű működési kiadások</t>
  </si>
  <si>
    <t>ÁH-on belüli pénzeszköz átadások</t>
  </si>
  <si>
    <t>Batéi Közös Hivatal</t>
  </si>
  <si>
    <t>Óvoda Mosdós</t>
  </si>
  <si>
    <t>Iskolai étkezés finanszírozása</t>
  </si>
  <si>
    <t>Igal Alapszolgáltató Központ finanszírozás</t>
  </si>
  <si>
    <t xml:space="preserve">Működési pénzeszköz átadás (belső ellenőrzésre) </t>
  </si>
  <si>
    <t>Katasztrófavédelmi Ig. - polgárvédelem</t>
  </si>
  <si>
    <t>Munka- és Tűzvédelmi Társulás Megye</t>
  </si>
  <si>
    <t>Ivóvízminőség javító Társulásnak</t>
  </si>
  <si>
    <t>ÁH-on kívüli pénzeszköz átadások</t>
  </si>
  <si>
    <t>Zselici Lámpások Vidékfejlesztési Egyesület</t>
  </si>
  <si>
    <t>ATEV</t>
  </si>
  <si>
    <t>Fogorvosi ügyeletre</t>
  </si>
  <si>
    <t>Kaposmenti Hulladékgazdálkodási Társulás tagdíj</t>
  </si>
  <si>
    <t>Mosdósi Sportegyesület támogatása</t>
  </si>
  <si>
    <t>Alapítványok támogatása</t>
  </si>
  <si>
    <t>Templom felújításhoz hozzájárulás</t>
  </si>
  <si>
    <t>Kaposvölgyi Vizitársulat</t>
  </si>
  <si>
    <t>Nefela</t>
  </si>
  <si>
    <t>Települési Önkormányzatok Országos Szövetsége</t>
  </si>
  <si>
    <t>Somogy Megyei Önkormányzati Társulás</t>
  </si>
  <si>
    <t>Előző évi elszámolásból származó visszafizetés</t>
  </si>
  <si>
    <t>Mosdós Község Önkormányzat maradványkimutatása</t>
  </si>
  <si>
    <t>Alaptevékenység költségvetési bevételei</t>
  </si>
  <si>
    <t>Alaptevékenység költségvetési kiadásai</t>
  </si>
  <si>
    <t>Alaptevékenység költségvetési egyenlege (1-2)</t>
  </si>
  <si>
    <t>Alaptevékenység finanszírozási bevételei</t>
  </si>
  <si>
    <t>Alaptevékenység finanszírozási kiadásai</t>
  </si>
  <si>
    <t>Alaptevékenység finanszírozási egyenlege (4-5)</t>
  </si>
  <si>
    <t>A) Alaptevékenység maradványa (3+6)</t>
  </si>
  <si>
    <t>Vállalkozási tevékenység költségvetési bevételei</t>
  </si>
  <si>
    <t>Vállalkozási tevékenység költségvetési kiadásai</t>
  </si>
  <si>
    <t>Vállalkozási tevékenység költségvetési egyenlege (8-9)</t>
  </si>
  <si>
    <t>Vállalkozási tevékenység finanszírozási bevételei</t>
  </si>
  <si>
    <t>Vállalkozási tevékenység finanszírozási kiadásai</t>
  </si>
  <si>
    <t>Vállalkozási tevékenység finanszírozási egyenlege (11-12)</t>
  </si>
  <si>
    <t>B) Vállalkozási tevékenység maradványa (10+13)</t>
  </si>
  <si>
    <t>C) Összes maradvány (=A+B)</t>
  </si>
  <si>
    <t>D) Alaptevékenység kötelezettségvállalással terhelt maradványa</t>
  </si>
  <si>
    <t>E) Alaptevékenység szabad maradványa (=A-D)</t>
  </si>
  <si>
    <t>F) Vállalkozási tevékenységet terhelő befizetési kötelezettség (=B*0,1)</t>
  </si>
  <si>
    <t>G) Vállalkozási tevékenység felhasználható maradványa (=B-F)</t>
  </si>
  <si>
    <t>Mosdós Község Önkormányzat vagyonmérlege</t>
  </si>
  <si>
    <t>Mérleg
sor</t>
  </si>
  <si>
    <t>Önkormányzat</t>
  </si>
  <si>
    <t>A/I/1</t>
  </si>
  <si>
    <t xml:space="preserve">Vagyoni értékű jogok </t>
  </si>
  <si>
    <t>A/I/2</t>
  </si>
  <si>
    <t>Szellemi termékek</t>
  </si>
  <si>
    <t>A/I/3</t>
  </si>
  <si>
    <t xml:space="preserve">Immateriális javak értékhelyesbítése </t>
  </si>
  <si>
    <t>A/I</t>
  </si>
  <si>
    <t>Immateriális javak  (=A/I/1+A/I/2+A/I/3)</t>
  </si>
  <si>
    <t>A/II/1</t>
  </si>
  <si>
    <t xml:space="preserve">Ingatlanok és a kapcsolódó vagyoni értékű jogok </t>
  </si>
  <si>
    <t>A/II/2</t>
  </si>
  <si>
    <t>Gépek, berendezések, felszerelések, járművek</t>
  </si>
  <si>
    <t>A/II/3</t>
  </si>
  <si>
    <t xml:space="preserve">Tenyészállatok </t>
  </si>
  <si>
    <t>A/II/4</t>
  </si>
  <si>
    <t xml:space="preserve">Beruházások, felújítások </t>
  </si>
  <si>
    <t>A/II/5</t>
  </si>
  <si>
    <t>Tárgyi eszközök értékhelyesbítése</t>
  </si>
  <si>
    <t>A/II</t>
  </si>
  <si>
    <t>Tárgyi eszközök  (=A/II/1+...+A/II/5)</t>
  </si>
  <si>
    <t>A/III/1</t>
  </si>
  <si>
    <t xml:space="preserve">Tartós részesedések </t>
  </si>
  <si>
    <t>A/III/2</t>
  </si>
  <si>
    <t>Tartós hitelviszonyt megtestesítő értékpapírok</t>
  </si>
  <si>
    <t>A/III/3</t>
  </si>
  <si>
    <t xml:space="preserve">Befektetett pénzügyi eszközök értékhelyesbítése </t>
  </si>
  <si>
    <t>A/III</t>
  </si>
  <si>
    <t>Befektetett pénzügyi eszközök (=A/III/1+A/III/2+A/III/3)</t>
  </si>
  <si>
    <t>A/IV/1</t>
  </si>
  <si>
    <t xml:space="preserve">Koncesszióba, vagyonkezelésbe adott eszközök </t>
  </si>
  <si>
    <t>A/IV/2</t>
  </si>
  <si>
    <t xml:space="preserve">Koncesszióba, vagyonkezelésbe adott eszközök értékhelyesbítése </t>
  </si>
  <si>
    <t>A/IV</t>
  </si>
  <si>
    <t>Koncesszióba, vagyonkezelésbe adott eszközök  (=A/IV/1+A/IV/2)</t>
  </si>
  <si>
    <t>A)</t>
  </si>
  <si>
    <t>NEMZETI VAGYONBA TARTOZÓ BEFEKTETETT ESZKÖZÖK (=A/I+A/II+A/III+A/IV)</t>
  </si>
  <si>
    <t>B/I/1</t>
  </si>
  <si>
    <t>Vásárolt készletek</t>
  </si>
  <si>
    <t>B/I/2</t>
  </si>
  <si>
    <t>Átsorolt, követelés fejében átvett készletek</t>
  </si>
  <si>
    <t>B/I/3</t>
  </si>
  <si>
    <t>Egyéb készletek</t>
  </si>
  <si>
    <t>B/I/4</t>
  </si>
  <si>
    <t xml:space="preserve">Befejezetlen termelés, félkész termékek, késztermékek </t>
  </si>
  <si>
    <t>B/I/5</t>
  </si>
  <si>
    <t xml:space="preserve">Növendék-, hízó és egyéb állatok </t>
  </si>
  <si>
    <t>B/I</t>
  </si>
  <si>
    <t>Készletek (=B/I/1+…+B/I/5)</t>
  </si>
  <si>
    <t>B/II/1</t>
  </si>
  <si>
    <t>Nem tartós részesedések</t>
  </si>
  <si>
    <t>B/II/2</t>
  </si>
  <si>
    <t>Forgatási célú hitelviszonyt megtestesítő értékpapírok</t>
  </si>
  <si>
    <t>B/II</t>
  </si>
  <si>
    <t>Értékpapírok (=B/II/1+B/II/2)</t>
  </si>
  <si>
    <t>B)</t>
  </si>
  <si>
    <t>NEMZETI VAGYONBA TARTOZÓ FORGÓESZKÖZÖK (= B/I+B/II)</t>
  </si>
  <si>
    <t>C/I</t>
  </si>
  <si>
    <t>Hosszú lejáratú betétek</t>
  </si>
  <si>
    <t>C/II</t>
  </si>
  <si>
    <t>Pénztárak, csekkek, betétkönyvek</t>
  </si>
  <si>
    <t>C/III</t>
  </si>
  <si>
    <t xml:space="preserve">Forintszámlák </t>
  </si>
  <si>
    <t>C/IV</t>
  </si>
  <si>
    <t>Devizaszámlák</t>
  </si>
  <si>
    <t>C/V</t>
  </si>
  <si>
    <t>Idegen pénzeszközök</t>
  </si>
  <si>
    <t>C)</t>
  </si>
  <si>
    <t>PÉNZESZKÖZÖK (=C/I+…+C/V)</t>
  </si>
  <si>
    <t>D/I</t>
  </si>
  <si>
    <t xml:space="preserve">Költségvetési évben esedékes követelések </t>
  </si>
  <si>
    <t>D/II</t>
  </si>
  <si>
    <t xml:space="preserve">Költségvetési évet követően esedékes követelések </t>
  </si>
  <si>
    <t>D/III</t>
  </si>
  <si>
    <t xml:space="preserve">Követelés jellegű sajátos elszámolások </t>
  </si>
  <si>
    <t>D)</t>
  </si>
  <si>
    <t>KÖVETELÉSEK  (=D/I+D/II+D/III)</t>
  </si>
  <si>
    <t>E)</t>
  </si>
  <si>
    <t>EGYÉB SAJÁTOS ESZKÖZOLDALI  ELSZÁMOLÁSOK</t>
  </si>
  <si>
    <t>F/1</t>
  </si>
  <si>
    <t>Eredményszemléletű bevételek aktív időbeli elhatárolása</t>
  </si>
  <si>
    <t>F/2</t>
  </si>
  <si>
    <t>Költségek, ráfordítások aktív időbeli elhatárolása</t>
  </si>
  <si>
    <t>F/3</t>
  </si>
  <si>
    <t>Halasztott ráfordítások</t>
  </si>
  <si>
    <t>F)</t>
  </si>
  <si>
    <t>AKTÍV IDŐBELI  ELHATÁROLÁSOK  (=F/1+F/2+F/3)</t>
  </si>
  <si>
    <t>ESZKÖZÖK ÖSSZESEN (=A+B+C+D+E+F)</t>
  </si>
  <si>
    <t>G/I</t>
  </si>
  <si>
    <t>Nemzeti vagyon induláskori értéke</t>
  </si>
  <si>
    <t>G/II</t>
  </si>
  <si>
    <t>Nemzeti vagyon változásai</t>
  </si>
  <si>
    <t>G/III</t>
  </si>
  <si>
    <t>Egyéb eszközök induláskori értéke és változásai</t>
  </si>
  <si>
    <t>G/IV</t>
  </si>
  <si>
    <t>Felhalmozott eredmény</t>
  </si>
  <si>
    <t>G/V</t>
  </si>
  <si>
    <t>Eszközök értékhelyesbítésének forrása</t>
  </si>
  <si>
    <t>G/VI</t>
  </si>
  <si>
    <t>Mérleg szerinti eredmény</t>
  </si>
  <si>
    <t>G)</t>
  </si>
  <si>
    <t>SAJÁT TŐKE (=G/I+…+G/VI)</t>
  </si>
  <si>
    <t>H/I</t>
  </si>
  <si>
    <t>Költségvetési évben esedékes kötelezettségek</t>
  </si>
  <si>
    <t>H/II</t>
  </si>
  <si>
    <t>Költségvetési évet követően esedékes kötelezettségek</t>
  </si>
  <si>
    <t>H/III</t>
  </si>
  <si>
    <t xml:space="preserve">Kötelezettség jellegű sajátos elszámolások </t>
  </si>
  <si>
    <t>H)</t>
  </si>
  <si>
    <t>KÖTELEZETTSÉGEK (=H/I+H/II+H/III)</t>
  </si>
  <si>
    <t>I)</t>
  </si>
  <si>
    <t xml:space="preserve">EGYÉB SAJÁTOS FORRÁSOLDALI ELSZÁMOLÁSOK </t>
  </si>
  <si>
    <t>J)</t>
  </si>
  <si>
    <t xml:space="preserve">KINCSTÁRI SZÁMLAVEZETÉSSEL KAPCSOLATOS ELSZÁMOLÁSOK </t>
  </si>
  <si>
    <t>K/1</t>
  </si>
  <si>
    <t>Eredményszemléletű bevételek passzív időbeli elhatárolása</t>
  </si>
  <si>
    <t>K/2</t>
  </si>
  <si>
    <t>Költségek, ráfordítások passzív időbeli elhatárolása</t>
  </si>
  <si>
    <t>K/3</t>
  </si>
  <si>
    <t>Halasztott eredményszemléletű bevételek</t>
  </si>
  <si>
    <t>K)</t>
  </si>
  <si>
    <t>PASSZÍV IDŐBELI ELHATÁROLÁSOK (=K/1+K/2+K/3)</t>
  </si>
  <si>
    <t>FORRÁSOK ÖSSZESEN (=G+H+I+J+K)</t>
  </si>
  <si>
    <t>Előző időszak (2018. év)</t>
  </si>
  <si>
    <t>Tárgy időszak (2019. év)</t>
  </si>
  <si>
    <t xml:space="preserve">Nullára leírt eszközök állománya </t>
  </si>
  <si>
    <t>0-s bruttó</t>
  </si>
  <si>
    <t>Használatban lévő</t>
  </si>
  <si>
    <t>Használaton kívüli</t>
  </si>
  <si>
    <t>I. Immateriális javak</t>
  </si>
  <si>
    <t>II. Ingatlanok</t>
  </si>
  <si>
    <t>III. Gépek, berendezés, felszerelés</t>
  </si>
  <si>
    <t>IV. Tenyészállatok</t>
  </si>
  <si>
    <t>V. Járművek</t>
  </si>
  <si>
    <t>V. Üzemeltetésre, kezelésre átadott</t>
  </si>
  <si>
    <t xml:space="preserve">A többéves kihatással járó feladatok előirányzatai </t>
  </si>
  <si>
    <t>Feladatok</t>
  </si>
  <si>
    <t>Évek</t>
  </si>
  <si>
    <t>Hosszú lejáratra kapott kölcsönök</t>
  </si>
  <si>
    <t>Tartozások fejlesztési célú 
kötvénykibocsátásból</t>
  </si>
  <si>
    <t>Tartozások működési célú 
kötvénykibocsátásból</t>
  </si>
  <si>
    <t>Beruházási és fejlesztési hitelek</t>
  </si>
  <si>
    <t>Működési célú hosszú lejáratú hitelek</t>
  </si>
  <si>
    <t>Egyéb hosszú lejáratú kötelezettségek</t>
  </si>
  <si>
    <t>15/B. mellléklet</t>
  </si>
  <si>
    <t>Mérlegben értékkel nem szereplő kötelezettségek</t>
  </si>
  <si>
    <t>Vállalt kötelezettség, készfizető kezesség</t>
  </si>
  <si>
    <t>Székhely</t>
  </si>
  <si>
    <t>Ber. Kezdete</t>
  </si>
  <si>
    <t>Befejezés</t>
  </si>
  <si>
    <t>Kezességvállalás Ft</t>
  </si>
  <si>
    <t>Döntés száma</t>
  </si>
  <si>
    <t>Kezességváll. meg, száma</t>
  </si>
  <si>
    <t>Mosdós Község Önkormányzat tulajdonában álló gazdálkodó szervezetek működéséből származó kötelezettségek és a részesedések alakulása</t>
  </si>
  <si>
    <t>Önkormányzati részesedés könyv szerinti értéke</t>
  </si>
  <si>
    <t>Önkormányzati részesedés  mértéke</t>
  </si>
  <si>
    <t>Önkormányzati kezességvállalás összege</t>
  </si>
  <si>
    <t>Megjegyzés</t>
  </si>
  <si>
    <t>KAVÍZ Kft</t>
  </si>
  <si>
    <t>1. melléklet a(z)   6/2020.(VI.16.) önkormányzati rendelethez</t>
  </si>
  <si>
    <t>2. melléklet a(z)   6/2020.(VI.16.) önkormányzati rendelethez</t>
  </si>
  <si>
    <t>3. melléklet a(z)  6/2020.(VI.16.) önkormányzati rendelethez</t>
  </si>
  <si>
    <t>4. melléklet a(z)   6/2020.(VI.16.) önkormányzati rendelethez</t>
  </si>
  <si>
    <t>J</t>
  </si>
  <si>
    <t>6. melléklet a(z) 6/2020.(VI.16.) önkormányzati rendelethez</t>
  </si>
  <si>
    <t>5. melléklet a(z)6/2020.(VI.16.) önkormányzati rendelethez</t>
  </si>
  <si>
    <t>7. melléklet a(z)6/2020.(VI.16.) önkormányzati rendelethez</t>
  </si>
  <si>
    <t>8. melléklet a(z) 6/2020.(VI.16.) önkormányzati rendelethez</t>
  </si>
  <si>
    <t>9.  melléklet a(z) 6/2020.(VI.16.)önkormányzati rendelethez</t>
  </si>
  <si>
    <t>10. melléklet a(z)    6/2020. (VI. 16 .) önkormányzati rendelethez</t>
  </si>
  <si>
    <t>11. melléklet a(z)  6/2020. (VI. 16 .) önkormányzati rendelethez     
 Baté Ft-ban    
önkormányzati rendelethez</t>
  </si>
  <si>
    <t>12.melléklet a  6/2020. (VI. 16 .) önkormányzati rendelethez     
 Baté Ft-ban    
 önkormányzati rendelethez     
 Baté Ft-ban    
 önkormnyzati rendelethez</t>
  </si>
  <si>
    <t>13. melléklet a 6/2020. (VI. 16 .) önkormányzati rendelethez</t>
  </si>
  <si>
    <t>14/A. melléklet a 6/2020. (VI. 16 .) önkormányzati rendelethez</t>
  </si>
  <si>
    <t>14/B. melléklet a 6/2020. (VI. 16 .) önkormányzati rendelethez</t>
  </si>
  <si>
    <t>15/A. melléklet a(z) 6/2020. (VI. 16 .)önkormányzati rendelethez</t>
  </si>
  <si>
    <t xml:space="preserve"> 6/2020. (VI. 16 .) önkormányzati rendelethez</t>
  </si>
  <si>
    <t>16. melléklet a(z) 6/2020. (VI. 16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</si>
</sst>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"/>
    <numFmt numFmtId="168" formatCode="_-* #,##0.00\ _F_t_-;\-* #,##0.00\ _F_t_-;_-* &quot;-&quot;??\ _F_t_-;_-@_-"/>
    <numFmt numFmtId="170" formatCode="_-* #,##0.00,_F_t_-;\-* #,##0.00,_F_t_-;_-* \-??\ _F_t_-;_-@_-"/>
    <numFmt numFmtId="171" formatCode="#,##0.00&quot;     &quot;;#,##0.00&quot;     &quot;;&quot;-&quot;#&quot;     &quot;;@&quot; &quot;"/>
    <numFmt numFmtId="172" formatCode="#,##0.00&quot; &quot;[$Ft-40E];[Red]&quot;-&quot;#,##0.00&quot; &quot;[$Ft-40E]"/>
  </numFmts>
  <fonts count="36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3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4"/>
      <name val="Arial"/>
      <family val="2"/>
      <charset val="238"/>
    </font>
    <font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3"/>
      <name val="Arial"/>
      <family val="2"/>
      <charset val="238"/>
    </font>
    <font>
      <sz val="13"/>
      <color indexed="8"/>
      <name val="Arial"/>
      <family val="2"/>
      <charset val="238"/>
    </font>
    <font>
      <b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sz val="10"/>
      <name val="Arial"/>
      <charset val="238"/>
    </font>
    <font>
      <sz val="11"/>
      <color rgb="FF000000"/>
      <name val="Arial"/>
      <family val="2"/>
      <charset val="238"/>
    </font>
    <font>
      <b/>
      <i/>
      <sz val="16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 CE"/>
      <charset val="238"/>
    </font>
    <font>
      <sz val="10"/>
      <color rgb="FF000000"/>
      <name val="Arial1"/>
      <charset val="238"/>
    </font>
    <font>
      <b/>
      <i/>
      <u/>
      <sz val="11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9" fillId="0" borderId="0"/>
    <xf numFmtId="0" fontId="3" fillId="0" borderId="0"/>
    <xf numFmtId="0" fontId="10" fillId="0" borderId="0"/>
    <xf numFmtId="0" fontId="3" fillId="0" borderId="0" applyNumberFormat="0" applyFill="0" applyBorder="0" applyAlignment="0" applyProtection="0"/>
    <xf numFmtId="171" fontId="30" fillId="0" borderId="0" applyFont="0" applyBorder="0" applyProtection="0"/>
    <xf numFmtId="168" fontId="2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0" fontId="1" fillId="0" borderId="0" applyBorder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 applyNumberFormat="0" applyBorder="0" applyProtection="0">
      <alignment horizontal="center"/>
    </xf>
    <xf numFmtId="0" fontId="31" fillId="0" borderId="0" applyNumberFormat="0" applyBorder="0" applyProtection="0">
      <alignment horizontal="center" textRotation="90"/>
    </xf>
    <xf numFmtId="0" fontId="32" fillId="0" borderId="0" applyNumberFormat="0" applyBorder="0" applyProtection="0"/>
    <xf numFmtId="0" fontId="30" fillId="0" borderId="0"/>
    <xf numFmtId="0" fontId="33" fillId="0" borderId="0" applyNumberFormat="0" applyBorder="0" applyProtection="0"/>
    <xf numFmtId="0" fontId="32" fillId="0" borderId="0"/>
    <xf numFmtId="0" fontId="1" fillId="0" borderId="0" applyNumberFormat="0" applyFill="0" applyBorder="0" applyAlignment="0" applyProtection="0"/>
    <xf numFmtId="0" fontId="34" fillId="0" borderId="0" applyNumberFormat="0" applyBorder="0" applyProtection="0"/>
    <xf numFmtId="0" fontId="35" fillId="0" borderId="0" applyNumberFormat="0" applyBorder="0" applyProtection="0"/>
    <xf numFmtId="172" fontId="35" fillId="0" borderId="0" applyBorder="0" applyProtection="0"/>
  </cellStyleXfs>
  <cellXfs count="232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2" fillId="0" borderId="1" xfId="4" applyNumberFormat="1" applyFont="1" applyFill="1" applyBorder="1" applyAlignment="1" applyProtection="1">
      <alignment horizontal="left"/>
    </xf>
    <xf numFmtId="0" fontId="11" fillId="0" borderId="1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/>
    <xf numFmtId="3" fontId="4" fillId="0" borderId="1" xfId="1" applyNumberFormat="1" applyFont="1" applyFill="1" applyBorder="1"/>
    <xf numFmtId="0" fontId="13" fillId="0" borderId="1" xfId="1" applyFont="1" applyBorder="1"/>
    <xf numFmtId="3" fontId="20" fillId="0" borderId="1" xfId="1" applyNumberFormat="1" applyFont="1" applyFill="1" applyBorder="1"/>
    <xf numFmtId="0" fontId="14" fillId="0" borderId="1" xfId="1" applyFont="1" applyBorder="1"/>
    <xf numFmtId="3" fontId="7" fillId="0" borderId="1" xfId="1" applyNumberFormat="1" applyFont="1" applyFill="1" applyBorder="1"/>
    <xf numFmtId="0" fontId="3" fillId="0" borderId="1" xfId="3" applyFont="1" applyFill="1" applyBorder="1" applyAlignment="1"/>
    <xf numFmtId="3" fontId="3" fillId="0" borderId="1" xfId="1" applyNumberFormat="1" applyFont="1" applyFill="1" applyBorder="1"/>
    <xf numFmtId="0" fontId="15" fillId="0" borderId="1" xfId="1" applyFont="1" applyBorder="1"/>
    <xf numFmtId="0" fontId="7" fillId="0" borderId="1" xfId="1" applyFont="1" applyFill="1" applyBorder="1" applyAlignment="1">
      <alignment wrapText="1"/>
    </xf>
    <xf numFmtId="0" fontId="7" fillId="0" borderId="1" xfId="1" applyFont="1" applyFill="1" applyBorder="1"/>
    <xf numFmtId="3" fontId="17" fillId="0" borderId="1" xfId="1" applyNumberFormat="1" applyFont="1" applyFill="1" applyBorder="1"/>
    <xf numFmtId="0" fontId="18" fillId="0" borderId="1" xfId="1" applyFont="1" applyBorder="1"/>
    <xf numFmtId="0" fontId="3" fillId="0" borderId="1" xfId="3" applyFont="1" applyFill="1" applyBorder="1" applyAlignment="1">
      <alignment horizontal="left"/>
    </xf>
    <xf numFmtId="0" fontId="12" fillId="0" borderId="1" xfId="1" applyFont="1" applyBorder="1"/>
    <xf numFmtId="0" fontId="2" fillId="0" borderId="1" xfId="0" applyFont="1" applyBorder="1" applyAlignment="1">
      <alignment horizontal="left"/>
    </xf>
    <xf numFmtId="0" fontId="21" fillId="0" borderId="1" xfId="1" applyFont="1" applyBorder="1"/>
    <xf numFmtId="0" fontId="5" fillId="0" borderId="0" xfId="4" applyNumberFormat="1" applyFont="1" applyFill="1" applyBorder="1" applyAlignment="1" applyProtection="1">
      <alignment horizontal="left"/>
    </xf>
    <xf numFmtId="0" fontId="3" fillId="0" borderId="0" xfId="4" applyNumberFormat="1" applyFont="1" applyFill="1" applyBorder="1" applyAlignment="1" applyProtection="1"/>
    <xf numFmtId="0" fontId="3" fillId="0" borderId="0" xfId="2"/>
    <xf numFmtId="0" fontId="8" fillId="0" borderId="0" xfId="2" applyFont="1"/>
    <xf numFmtId="0" fontId="3" fillId="0" borderId="0" xfId="2" applyFont="1" applyAlignment="1"/>
    <xf numFmtId="0" fontId="12" fillId="0" borderId="1" xfId="2" applyFont="1" applyFill="1" applyBorder="1" applyAlignment="1">
      <alignment horizontal="center" vertical="center"/>
    </xf>
    <xf numFmtId="164" fontId="11" fillId="0" borderId="1" xfId="2" applyNumberFormat="1" applyFont="1" applyFill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1" fillId="0" borderId="1" xfId="2" applyFont="1" applyFill="1" applyBorder="1"/>
    <xf numFmtId="0" fontId="12" fillId="0" borderId="1" xfId="2" quotePrefix="1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/>
    </xf>
    <xf numFmtId="0" fontId="12" fillId="0" borderId="1" xfId="2" applyFont="1" applyFill="1" applyBorder="1"/>
    <xf numFmtId="0" fontId="12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 wrapText="1"/>
    </xf>
    <xf numFmtId="0" fontId="11" fillId="0" borderId="1" xfId="2" applyFont="1" applyFill="1" applyBorder="1" applyAlignment="1">
      <alignment horizontal="left" vertical="center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horizontal="left" vertical="center" wrapText="1"/>
    </xf>
    <xf numFmtId="0" fontId="12" fillId="2" borderId="1" xfId="2" quotePrefix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11" fillId="2" borderId="1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/>
    </xf>
    <xf numFmtId="0" fontId="12" fillId="2" borderId="1" xfId="2" applyFont="1" applyFill="1" applyBorder="1" applyAlignment="1">
      <alignment horizontal="center" vertical="center"/>
    </xf>
    <xf numFmtId="0" fontId="3" fillId="0" borderId="0" xfId="2" applyBorder="1"/>
    <xf numFmtId="0" fontId="6" fillId="0" borderId="0" xfId="2" applyFont="1" applyBorder="1" applyAlignment="1"/>
    <xf numFmtId="16" fontId="2" fillId="0" borderId="0" xfId="2" applyNumberFormat="1" applyFont="1" applyBorder="1"/>
    <xf numFmtId="0" fontId="6" fillId="0" borderId="0" xfId="4" applyNumberFormat="1" applyFont="1" applyFill="1" applyBorder="1" applyAlignment="1" applyProtection="1"/>
    <xf numFmtId="0" fontId="3" fillId="0" borderId="0" xfId="2" applyFont="1" applyBorder="1"/>
    <xf numFmtId="0" fontId="2" fillId="0" borderId="0" xfId="2" applyFont="1" applyBorder="1"/>
    <xf numFmtId="16" fontId="3" fillId="0" borderId="0" xfId="2" applyNumberFormat="1" applyBorder="1"/>
    <xf numFmtId="0" fontId="3" fillId="0" borderId="0" xfId="2" applyFont="1"/>
    <xf numFmtId="0" fontId="8" fillId="0" borderId="0" xfId="2" applyFont="1" applyBorder="1"/>
    <xf numFmtId="0" fontId="17" fillId="0" borderId="0" xfId="2" applyFont="1" applyBorder="1"/>
    <xf numFmtId="0" fontId="7" fillId="0" borderId="0" xfId="2" applyFont="1" applyBorder="1"/>
    <xf numFmtId="0" fontId="6" fillId="2" borderId="0" xfId="4" applyNumberFormat="1" applyFont="1" applyFill="1" applyBorder="1" applyAlignment="1" applyProtection="1"/>
    <xf numFmtId="0" fontId="3" fillId="2" borderId="0" xfId="2" applyFont="1" applyFill="1" applyBorder="1"/>
    <xf numFmtId="0" fontId="3" fillId="0" borderId="0" xfId="2" applyFont="1" applyBorder="1" applyAlignment="1"/>
    <xf numFmtId="0" fontId="3" fillId="0" borderId="0" xfId="2" applyFont="1" applyFill="1" applyBorder="1" applyAlignment="1"/>
    <xf numFmtId="0" fontId="3" fillId="0" borderId="0" xfId="2" applyFill="1" applyBorder="1"/>
    <xf numFmtId="0" fontId="2" fillId="0" borderId="0" xfId="2" applyFont="1" applyFill="1" applyBorder="1"/>
    <xf numFmtId="0" fontId="8" fillId="0" borderId="0" xfId="2" applyFont="1" applyFill="1" applyBorder="1"/>
    <xf numFmtId="0" fontId="2" fillId="0" borderId="0" xfId="2" applyFont="1"/>
    <xf numFmtId="0" fontId="3" fillId="0" borderId="1" xfId="2" applyBorder="1"/>
    <xf numFmtId="0" fontId="2" fillId="0" borderId="1" xfId="2" applyFont="1" applyBorder="1"/>
    <xf numFmtId="0" fontId="3" fillId="0" borderId="1" xfId="2" applyFill="1" applyBorder="1"/>
    <xf numFmtId="0" fontId="3" fillId="0" borderId="1" xfId="2" applyFont="1" applyBorder="1"/>
    <xf numFmtId="0" fontId="3" fillId="0" borderId="1" xfId="2" applyFont="1" applyFill="1" applyBorder="1"/>
    <xf numFmtId="0" fontId="3" fillId="0" borderId="0" xfId="2" applyFont="1" applyFill="1" applyBorder="1"/>
    <xf numFmtId="0" fontId="3" fillId="0" borderId="3" xfId="2" applyFont="1" applyFill="1" applyBorder="1"/>
    <xf numFmtId="0" fontId="3" fillId="0" borderId="2" xfId="2" applyFont="1" applyBorder="1"/>
    <xf numFmtId="0" fontId="2" fillId="0" borderId="1" xfId="2" applyFont="1" applyFill="1" applyBorder="1"/>
    <xf numFmtId="0" fontId="22" fillId="0" borderId="1" xfId="2" applyFont="1" applyBorder="1"/>
    <xf numFmtId="0" fontId="3" fillId="0" borderId="1" xfId="2" applyBorder="1" applyAlignment="1">
      <alignment wrapText="1"/>
    </xf>
    <xf numFmtId="0" fontId="2" fillId="0" borderId="0" xfId="2" applyFont="1" applyBorder="1" applyAlignment="1">
      <alignment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3" fontId="3" fillId="0" borderId="0" xfId="1" applyNumberFormat="1" applyFont="1" applyFill="1" applyBorder="1"/>
    <xf numFmtId="0" fontId="16" fillId="0" borderId="1" xfId="3" applyFont="1" applyFill="1" applyBorder="1" applyAlignment="1">
      <alignment horizontal="left"/>
    </xf>
    <xf numFmtId="3" fontId="2" fillId="0" borderId="1" xfId="1" applyNumberFormat="1" applyFont="1" applyFill="1" applyBorder="1"/>
    <xf numFmtId="0" fontId="2" fillId="0" borderId="1" xfId="3" applyFont="1" applyFill="1" applyBorder="1" applyAlignment="1"/>
    <xf numFmtId="0" fontId="11" fillId="0" borderId="1" xfId="1" applyFont="1" applyBorder="1"/>
    <xf numFmtId="0" fontId="3" fillId="0" borderId="0" xfId="2" applyAlignment="1">
      <alignment horizontal="right"/>
    </xf>
    <xf numFmtId="0" fontId="11" fillId="0" borderId="4" xfId="2" applyFont="1" applyFill="1" applyBorder="1" applyAlignment="1">
      <alignment horizontal="center"/>
    </xf>
    <xf numFmtId="0" fontId="12" fillId="0" borderId="4" xfId="2" applyFont="1" applyFill="1" applyBorder="1" applyAlignment="1">
      <alignment horizontal="right"/>
    </xf>
    <xf numFmtId="1" fontId="12" fillId="0" borderId="1" xfId="2" applyNumberFormat="1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/>
    </xf>
    <xf numFmtId="3" fontId="12" fillId="0" borderId="1" xfId="2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>
      <alignment horizontal="right"/>
    </xf>
    <xf numFmtId="3" fontId="12" fillId="2" borderId="1" xfId="2" applyNumberFormat="1" applyFont="1" applyFill="1" applyBorder="1" applyAlignment="1">
      <alignment horizontal="right" wrapText="1"/>
    </xf>
    <xf numFmtId="3" fontId="11" fillId="2" borderId="1" xfId="2" applyNumberFormat="1" applyFont="1" applyFill="1" applyBorder="1" applyAlignment="1">
      <alignment horizontal="right" wrapText="1"/>
    </xf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2" applyFont="1" applyFill="1" applyBorder="1" applyAlignment="1">
      <alignment horizontal="center" vertical="center" wrapText="1"/>
    </xf>
    <xf numFmtId="3" fontId="2" fillId="0" borderId="1" xfId="2" applyNumberFormat="1" applyFont="1" applyBorder="1"/>
    <xf numFmtId="3" fontId="3" fillId="0" borderId="1" xfId="2" applyNumberFormat="1" applyFont="1" applyBorder="1"/>
    <xf numFmtId="3" fontId="2" fillId="0" borderId="1" xfId="4" applyNumberFormat="1" applyFont="1" applyFill="1" applyBorder="1" applyAlignment="1" applyProtection="1">
      <alignment horizontal="left"/>
    </xf>
    <xf numFmtId="3" fontId="3" fillId="0" borderId="1" xfId="2" applyNumberFormat="1" applyBorder="1"/>
    <xf numFmtId="3" fontId="2" fillId="0" borderId="1" xfId="2" applyNumberFormat="1" applyFont="1" applyBorder="1" applyAlignment="1">
      <alignment horizontal="right"/>
    </xf>
    <xf numFmtId="3" fontId="3" fillId="0" borderId="1" xfId="2" applyNumberFormat="1" applyFont="1" applyBorder="1" applyAlignment="1">
      <alignment horizontal="right"/>
    </xf>
    <xf numFmtId="3" fontId="2" fillId="0" borderId="1" xfId="4" applyNumberFormat="1" applyFont="1" applyFill="1" applyBorder="1" applyAlignment="1" applyProtection="1">
      <alignment horizontal="right"/>
    </xf>
    <xf numFmtId="3" fontId="3" fillId="0" borderId="1" xfId="2" applyNumberFormat="1" applyBorder="1" applyAlignment="1">
      <alignment horizontal="right"/>
    </xf>
    <xf numFmtId="3" fontId="3" fillId="0" borderId="1" xfId="2" applyNumberFormat="1" applyFont="1" applyFill="1" applyBorder="1" applyAlignment="1">
      <alignment horizontal="right"/>
    </xf>
    <xf numFmtId="3" fontId="3" fillId="0" borderId="2" xfId="2" applyNumberFormat="1" applyFont="1" applyBorder="1"/>
    <xf numFmtId="0" fontId="16" fillId="0" borderId="1" xfId="2" applyFont="1" applyBorder="1"/>
    <xf numFmtId="3" fontId="16" fillId="0" borderId="1" xfId="2" applyNumberFormat="1" applyFont="1" applyBorder="1"/>
    <xf numFmtId="3" fontId="3" fillId="0" borderId="1" xfId="2" applyNumberFormat="1" applyFill="1" applyBorder="1"/>
    <xf numFmtId="3" fontId="22" fillId="0" borderId="1" xfId="2" applyNumberFormat="1" applyFont="1" applyBorder="1"/>
    <xf numFmtId="0" fontId="3" fillId="0" borderId="1" xfId="2" applyBorder="1" applyAlignment="1">
      <alignment horizontal="left" indent="2"/>
    </xf>
    <xf numFmtId="3" fontId="0" fillId="0" borderId="1" xfId="0" applyNumberFormat="1" applyBorder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Border="1"/>
    <xf numFmtId="0" fontId="3" fillId="0" borderId="1" xfId="4" applyNumberFormat="1" applyFont="1" applyFill="1" applyBorder="1" applyAlignment="1" applyProtection="1">
      <alignment horizontal="right"/>
    </xf>
    <xf numFmtId="0" fontId="3" fillId="0" borderId="1" xfId="2" applyBorder="1" applyAlignment="1">
      <alignment horizontal="center" wrapText="1"/>
    </xf>
    <xf numFmtId="0" fontId="3" fillId="0" borderId="1" xfId="2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19" fillId="0" borderId="1" xfId="1" applyFont="1" applyBorder="1" applyAlignment="1">
      <alignment horizontal="center"/>
    </xf>
    <xf numFmtId="0" fontId="1" fillId="0" borderId="1" xfId="0" applyFont="1" applyBorder="1"/>
    <xf numFmtId="0" fontId="1" fillId="0" borderId="1" xfId="2" applyFont="1" applyBorder="1"/>
    <xf numFmtId="0" fontId="3" fillId="0" borderId="0" xfId="2" applyFont="1" applyBorder="1" applyAlignment="1"/>
    <xf numFmtId="3" fontId="3" fillId="0" borderId="0" xfId="2" applyNumberFormat="1" applyBorder="1" applyAlignment="1">
      <alignment horizontal="right"/>
    </xf>
    <xf numFmtId="3" fontId="1" fillId="0" borderId="1" xfId="1" applyNumberFormat="1" applyFont="1" applyFill="1" applyBorder="1"/>
    <xf numFmtId="0" fontId="1" fillId="0" borderId="0" xfId="0" applyFont="1" applyAlignment="1"/>
    <xf numFmtId="0" fontId="0" fillId="0" borderId="0" xfId="0" applyAlignment="1"/>
    <xf numFmtId="0" fontId="3" fillId="0" borderId="0" xfId="2" applyAlignment="1"/>
    <xf numFmtId="0" fontId="2" fillId="0" borderId="0" xfId="0" applyFont="1" applyAlignment="1">
      <alignment horizontal="center"/>
    </xf>
    <xf numFmtId="0" fontId="19" fillId="0" borderId="1" xfId="1" applyFont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3" applyFont="1" applyFill="1" applyBorder="1" applyAlignment="1"/>
    <xf numFmtId="0" fontId="1" fillId="0" borderId="0" xfId="0" applyFont="1" applyAlignment="1">
      <alignment horizontal="right"/>
    </xf>
    <xf numFmtId="16" fontId="2" fillId="0" borderId="1" xfId="0" applyNumberFormat="1" applyFont="1" applyBorder="1"/>
    <xf numFmtId="1" fontId="1" fillId="0" borderId="1" xfId="0" applyNumberFormat="1" applyFont="1" applyBorder="1"/>
    <xf numFmtId="0" fontId="1" fillId="0" borderId="0" xfId="2" applyFont="1"/>
    <xf numFmtId="3" fontId="1" fillId="0" borderId="1" xfId="2" applyNumberFormat="1" applyFont="1" applyBorder="1"/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/>
    </xf>
    <xf numFmtId="0" fontId="0" fillId="0" borderId="2" xfId="0" applyBorder="1"/>
    <xf numFmtId="0" fontId="2" fillId="0" borderId="2" xfId="0" applyFont="1" applyBorder="1"/>
    <xf numFmtId="3" fontId="0" fillId="0" borderId="2" xfId="0" applyNumberFormat="1" applyBorder="1"/>
    <xf numFmtId="0" fontId="2" fillId="0" borderId="1" xfId="0" applyFont="1" applyBorder="1" applyAlignment="1">
      <alignment horizontal="justify"/>
    </xf>
    <xf numFmtId="0" fontId="2" fillId="0" borderId="1" xfId="0" applyFont="1" applyBorder="1" applyAlignment="1">
      <alignment horizontal="center" wrapText="1"/>
    </xf>
    <xf numFmtId="0" fontId="2" fillId="0" borderId="0" xfId="0" applyFont="1"/>
    <xf numFmtId="3" fontId="1" fillId="0" borderId="1" xfId="0" applyNumberFormat="1" applyFont="1" applyBorder="1"/>
    <xf numFmtId="0" fontId="24" fillId="0" borderId="1" xfId="0" applyFont="1" applyBorder="1"/>
    <xf numFmtId="0" fontId="25" fillId="0" borderId="0" xfId="0" applyFont="1"/>
    <xf numFmtId="0" fontId="26" fillId="0" borderId="0" xfId="0" applyFont="1" applyAlignment="1">
      <alignment horizontal="center"/>
    </xf>
    <xf numFmtId="0" fontId="27" fillId="0" borderId="4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5" fillId="0" borderId="0" xfId="0" applyFont="1" applyAlignment="1">
      <alignment horizontal="center"/>
    </xf>
    <xf numFmtId="0" fontId="1" fillId="0" borderId="0" xfId="0" applyFont="1"/>
    <xf numFmtId="0" fontId="25" fillId="0" borderId="0" xfId="0" applyFont="1" applyAlignment="1">
      <alignment horizontal="left"/>
    </xf>
    <xf numFmtId="0" fontId="28" fillId="0" borderId="1" xfId="0" applyFont="1" applyBorder="1" applyAlignment="1">
      <alignment horizontal="left" vertical="center"/>
    </xf>
    <xf numFmtId="0" fontId="2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3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3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right"/>
    </xf>
    <xf numFmtId="14" fontId="1" fillId="0" borderId="1" xfId="0" applyNumberFormat="1" applyFont="1" applyBorder="1"/>
    <xf numFmtId="0" fontId="0" fillId="0" borderId="0" xfId="0" applyAlignment="1">
      <alignment horizontal="right"/>
    </xf>
    <xf numFmtId="0" fontId="23" fillId="0" borderId="1" xfId="0" applyFont="1" applyBorder="1" applyAlignment="1">
      <alignment wrapText="1"/>
    </xf>
    <xf numFmtId="3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23" fillId="0" borderId="1" xfId="0" applyFont="1" applyBorder="1"/>
    <xf numFmtId="3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2" applyAlignment="1">
      <alignment horizontal="left"/>
    </xf>
    <xf numFmtId="0" fontId="11" fillId="0" borderId="0" xfId="2" applyFont="1" applyFill="1" applyBorder="1" applyAlignment="1">
      <alignment horizontal="center"/>
    </xf>
    <xf numFmtId="0" fontId="2" fillId="0" borderId="1" xfId="2" applyFont="1" applyBorder="1" applyAlignment="1">
      <alignment horizontal="center" vertical="center"/>
    </xf>
    <xf numFmtId="0" fontId="3" fillId="0" borderId="0" xfId="2" applyFont="1" applyAlignment="1"/>
    <xf numFmtId="0" fontId="2" fillId="0" borderId="0" xfId="2" applyFont="1" applyAlignment="1">
      <alignment horizontal="center"/>
    </xf>
    <xf numFmtId="0" fontId="2" fillId="0" borderId="0" xfId="2" applyFont="1" applyBorder="1" applyAlignment="1">
      <alignment horizontal="left"/>
    </xf>
    <xf numFmtId="0" fontId="19" fillId="0" borderId="1" xfId="1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2" applyFont="1" applyAlignment="1">
      <alignment horizontal="center"/>
    </xf>
    <xf numFmtId="0" fontId="3" fillId="0" borderId="0" xfId="2" applyAlignment="1">
      <alignment horizontal="center"/>
    </xf>
    <xf numFmtId="0" fontId="1" fillId="0" borderId="0" xfId="2" applyFont="1" applyAlignment="1">
      <alignment horizontal="left"/>
    </xf>
    <xf numFmtId="0" fontId="2" fillId="0" borderId="2" xfId="2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center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6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4" xfId="0" applyFont="1" applyBorder="1" applyAlignment="1">
      <alignment horizontal="right"/>
    </xf>
    <xf numFmtId="0" fontId="28" fillId="0" borderId="2" xfId="0" applyFont="1" applyBorder="1" applyAlignment="1">
      <alignment horizontal="center"/>
    </xf>
    <xf numFmtId="0" fontId="28" fillId="0" borderId="5" xfId="0" applyFont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0" fontId="1" fillId="0" borderId="0" xfId="0" applyFont="1"/>
    <xf numFmtId="0" fontId="2" fillId="0" borderId="0" xfId="0" applyFont="1"/>
  </cellXfs>
  <cellStyles count="23">
    <cellStyle name="Excel_BuiltIn_Comma" xfId="5" xr:uid="{9005726E-85AB-44AD-AE69-F749C42F3EC6}"/>
    <cellStyle name="Ezres 2" xfId="7" xr:uid="{881A2764-1D86-42F7-AE33-5294E2AC59C4}"/>
    <cellStyle name="Ezres 2 2" xfId="8" xr:uid="{6D505A83-1129-41F0-A5E9-6CBE33A3EEA5}"/>
    <cellStyle name="Ezres 3" xfId="9" xr:uid="{983542EC-EE3F-46F8-8B65-775AD8AB812D}"/>
    <cellStyle name="Ezres 4" xfId="10" xr:uid="{E2A15776-554A-42AF-88C6-F995A9B62C64}"/>
    <cellStyle name="Ezres 4 2" xfId="11" xr:uid="{ACDF7AAA-29D4-4381-903F-C64498B81522}"/>
    <cellStyle name="Ezres 5" xfId="12" xr:uid="{AEEF39A5-9773-4BDE-BCA8-64131C49CFB5}"/>
    <cellStyle name="Ezres 6" xfId="6" xr:uid="{6F7BB606-07A7-4C90-A1D0-438DC390CE85}"/>
    <cellStyle name="Heading" xfId="13" xr:uid="{77D66E0B-E59E-48D7-8546-B42A6A29CADE}"/>
    <cellStyle name="Heading1" xfId="14" xr:uid="{86DDE382-0D9C-4B54-AB59-C06E594D3631}"/>
    <cellStyle name="Normál" xfId="0" builtinId="0"/>
    <cellStyle name="Normál 11" xfId="1" xr:uid="{00000000-0005-0000-0000-000001000000}"/>
    <cellStyle name="Normál 11 2" xfId="15" xr:uid="{865A518C-13CA-4B74-B86D-D93E1E2DC445}"/>
    <cellStyle name="Normál 2" xfId="2" xr:uid="{00000000-0005-0000-0000-000002000000}"/>
    <cellStyle name="Normál 2 2" xfId="3" xr:uid="{00000000-0005-0000-0000-000003000000}"/>
    <cellStyle name="Normál 2 2 2" xfId="17" xr:uid="{3C49E006-8B56-485D-8471-B290846CE340}"/>
    <cellStyle name="Normál 2 3" xfId="16" xr:uid="{E4A3997F-E055-40FA-B9F2-4B6D56F9C13D}"/>
    <cellStyle name="Normál 3" xfId="18" xr:uid="{3E57E010-D3DB-4C51-9965-B399539EF28C}"/>
    <cellStyle name="Normál 8" xfId="4" xr:uid="{00000000-0005-0000-0000-000004000000}"/>
    <cellStyle name="Normál 8 2" xfId="20" xr:uid="{F31E6997-E968-4C72-948F-0BC17F9DE21A}"/>
    <cellStyle name="Normál 8 3" xfId="19" xr:uid="{48FA2024-8A61-45F9-B9C5-36BB326AF131}"/>
    <cellStyle name="Result" xfId="21" xr:uid="{A7EF0036-A78D-42AA-953F-5FE2EC575D3A}"/>
    <cellStyle name="Result2" xfId="22" xr:uid="{543220E8-FE70-48D5-AD49-B1526BE00EB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81"/>
  <sheetViews>
    <sheetView zoomScaleNormal="100" workbookViewId="0">
      <selection activeCell="J5" sqref="J5"/>
    </sheetView>
  </sheetViews>
  <sheetFormatPr defaultRowHeight="12.75"/>
  <cols>
    <col min="1" max="1" width="4.42578125" style="27" customWidth="1"/>
    <col min="2" max="2" width="5.28515625" style="29" bestFit="1" customWidth="1"/>
    <col min="3" max="3" width="64.85546875" style="27" bestFit="1" customWidth="1"/>
    <col min="4" max="4" width="6.140625" style="27" bestFit="1" customWidth="1"/>
    <col min="5" max="8" width="12.140625" style="27" customWidth="1"/>
    <col min="9" max="9" width="11.140625" style="27" bestFit="1" customWidth="1"/>
    <col min="10" max="10" width="11.85546875" style="27" customWidth="1"/>
    <col min="11" max="16384" width="9.140625" style="27"/>
  </cols>
  <sheetData>
    <row r="1" spans="1:10">
      <c r="A1" s="136" t="s">
        <v>684</v>
      </c>
      <c r="B1" s="133"/>
      <c r="C1" s="133"/>
      <c r="D1" s="133"/>
      <c r="E1" s="133"/>
      <c r="F1" s="133"/>
      <c r="G1" s="133"/>
      <c r="H1" s="133"/>
    </row>
    <row r="2" spans="1:10" ht="15">
      <c r="A2" s="188" t="s">
        <v>284</v>
      </c>
      <c r="B2" s="188"/>
      <c r="I2" s="28"/>
    </row>
    <row r="3" spans="1:10" ht="15">
      <c r="A3" s="189" t="s">
        <v>297</v>
      </c>
      <c r="B3" s="189"/>
      <c r="C3" s="189"/>
      <c r="D3" s="189"/>
      <c r="E3" s="189"/>
      <c r="F3" s="189"/>
      <c r="G3" s="189"/>
      <c r="H3" s="189"/>
      <c r="I3" s="28"/>
    </row>
    <row r="4" spans="1:10" ht="15">
      <c r="A4" s="93"/>
      <c r="B4" s="93"/>
      <c r="C4" s="93"/>
      <c r="D4" s="93"/>
      <c r="E4" s="93"/>
      <c r="F4" s="93"/>
      <c r="G4" s="93"/>
      <c r="H4" s="94" t="s">
        <v>348</v>
      </c>
      <c r="I4" s="28"/>
    </row>
    <row r="5" spans="1:10">
      <c r="A5" s="95" t="s">
        <v>61</v>
      </c>
      <c r="B5" s="95" t="s">
        <v>62</v>
      </c>
      <c r="C5" s="38" t="s">
        <v>63</v>
      </c>
      <c r="D5" s="38" t="s">
        <v>64</v>
      </c>
      <c r="E5" s="38" t="s">
        <v>88</v>
      </c>
      <c r="F5" s="38" t="s">
        <v>83</v>
      </c>
      <c r="G5" s="38" t="s">
        <v>84</v>
      </c>
      <c r="H5" s="40" t="s">
        <v>85</v>
      </c>
      <c r="I5" s="40" t="s">
        <v>346</v>
      </c>
      <c r="J5" s="132" t="s">
        <v>688</v>
      </c>
    </row>
    <row r="6" spans="1:10" ht="26.25" customHeight="1">
      <c r="A6" s="31" t="s">
        <v>295</v>
      </c>
      <c r="B6" s="31" t="s">
        <v>299</v>
      </c>
      <c r="C6" s="32" t="s">
        <v>103</v>
      </c>
      <c r="D6" s="33" t="s">
        <v>298</v>
      </c>
      <c r="E6" s="33" t="s">
        <v>102</v>
      </c>
      <c r="F6" s="33" t="s">
        <v>86</v>
      </c>
      <c r="G6" s="33" t="s">
        <v>327</v>
      </c>
      <c r="H6" s="34" t="s">
        <v>56</v>
      </c>
      <c r="I6" s="34" t="s">
        <v>375</v>
      </c>
      <c r="J6" s="34" t="s">
        <v>389</v>
      </c>
    </row>
    <row r="7" spans="1:10">
      <c r="A7" s="39">
        <v>1</v>
      </c>
      <c r="B7" s="36" t="s">
        <v>48</v>
      </c>
      <c r="C7" s="37" t="s">
        <v>104</v>
      </c>
      <c r="D7" s="38" t="s">
        <v>105</v>
      </c>
      <c r="E7" s="97">
        <f>SUM(E8:E17)</f>
        <v>19456775</v>
      </c>
      <c r="F7" s="97">
        <f>SUM(F8:F15)</f>
        <v>0</v>
      </c>
      <c r="G7" s="97">
        <f>SUM(G8:G15)</f>
        <v>0</v>
      </c>
      <c r="H7" s="97">
        <f>SUM(H8:H17)</f>
        <v>19456775</v>
      </c>
      <c r="I7" s="97">
        <f>SUM(I8:I17)</f>
        <v>19659717</v>
      </c>
      <c r="J7" s="97">
        <f>SUM(J8:J17)</f>
        <v>19659717</v>
      </c>
    </row>
    <row r="8" spans="1:10">
      <c r="A8" s="39">
        <v>2</v>
      </c>
      <c r="B8" s="30" t="s">
        <v>106</v>
      </c>
      <c r="C8" s="39" t="s">
        <v>107</v>
      </c>
      <c r="D8" s="38"/>
      <c r="E8" s="96"/>
      <c r="F8" s="96"/>
      <c r="G8" s="96"/>
      <c r="H8" s="96">
        <f>SUM(E8:G8)</f>
        <v>0</v>
      </c>
      <c r="I8" s="96">
        <f>SUM(F8:H8)</f>
        <v>0</v>
      </c>
      <c r="J8" s="96">
        <f>SUM(G8:I8)</f>
        <v>0</v>
      </c>
    </row>
    <row r="9" spans="1:10">
      <c r="A9" s="39">
        <v>3</v>
      </c>
      <c r="B9" s="30" t="s">
        <v>108</v>
      </c>
      <c r="C9" s="39" t="s">
        <v>287</v>
      </c>
      <c r="D9" s="38"/>
      <c r="E9" s="97">
        <v>2925760</v>
      </c>
      <c r="F9" s="97"/>
      <c r="G9" s="97"/>
      <c r="H9" s="97">
        <f t="shared" ref="H9:I28" si="0">SUM(E9:G9)</f>
        <v>2925760</v>
      </c>
      <c r="I9" s="97">
        <f t="shared" si="0"/>
        <v>2925760</v>
      </c>
      <c r="J9" s="97">
        <v>2925760</v>
      </c>
    </row>
    <row r="10" spans="1:10">
      <c r="A10" s="39">
        <v>4</v>
      </c>
      <c r="B10" s="30" t="s">
        <v>109</v>
      </c>
      <c r="C10" s="39" t="s">
        <v>110</v>
      </c>
      <c r="D10" s="38"/>
      <c r="E10" s="97">
        <v>2816000</v>
      </c>
      <c r="F10" s="97"/>
      <c r="G10" s="97"/>
      <c r="H10" s="97">
        <f t="shared" si="0"/>
        <v>2816000</v>
      </c>
      <c r="I10" s="97">
        <f t="shared" si="0"/>
        <v>2816000</v>
      </c>
      <c r="J10" s="97">
        <v>2816000</v>
      </c>
    </row>
    <row r="11" spans="1:10">
      <c r="A11" s="39">
        <v>5</v>
      </c>
      <c r="B11" s="30" t="s">
        <v>111</v>
      </c>
      <c r="C11" s="39" t="s">
        <v>112</v>
      </c>
      <c r="D11" s="38"/>
      <c r="E11" s="97">
        <v>555864</v>
      </c>
      <c r="F11" s="97"/>
      <c r="G11" s="97"/>
      <c r="H11" s="97">
        <f t="shared" si="0"/>
        <v>555864</v>
      </c>
      <c r="I11" s="97">
        <f t="shared" si="0"/>
        <v>555864</v>
      </c>
      <c r="J11" s="97">
        <v>555864</v>
      </c>
    </row>
    <row r="12" spans="1:10">
      <c r="A12" s="39">
        <v>6</v>
      </c>
      <c r="B12" s="30" t="s">
        <v>113</v>
      </c>
      <c r="C12" s="39" t="s">
        <v>114</v>
      </c>
      <c r="D12" s="38"/>
      <c r="E12" s="97">
        <v>1262120</v>
      </c>
      <c r="F12" s="97"/>
      <c r="G12" s="97"/>
      <c r="H12" s="97">
        <f t="shared" si="0"/>
        <v>1262120</v>
      </c>
      <c r="I12" s="97">
        <f t="shared" si="0"/>
        <v>1262120</v>
      </c>
      <c r="J12" s="97">
        <v>1262120</v>
      </c>
    </row>
    <row r="13" spans="1:10">
      <c r="A13" s="39">
        <v>7</v>
      </c>
      <c r="B13" s="30" t="s">
        <v>115</v>
      </c>
      <c r="C13" s="39" t="s">
        <v>116</v>
      </c>
      <c r="D13" s="38"/>
      <c r="E13" s="97">
        <v>5000000</v>
      </c>
      <c r="F13" s="97"/>
      <c r="G13" s="97"/>
      <c r="H13" s="97">
        <f t="shared" si="0"/>
        <v>5000000</v>
      </c>
      <c r="I13" s="97">
        <f t="shared" si="0"/>
        <v>5000000</v>
      </c>
      <c r="J13" s="97">
        <v>5000000</v>
      </c>
    </row>
    <row r="14" spans="1:10">
      <c r="A14" s="39">
        <v>8</v>
      </c>
      <c r="B14" s="30" t="s">
        <v>117</v>
      </c>
      <c r="C14" s="39" t="s">
        <v>293</v>
      </c>
      <c r="D14" s="38"/>
      <c r="E14" s="97">
        <v>2550</v>
      </c>
      <c r="F14" s="97"/>
      <c r="G14" s="97"/>
      <c r="H14" s="97">
        <f t="shared" si="0"/>
        <v>2550</v>
      </c>
      <c r="I14" s="97">
        <f t="shared" si="0"/>
        <v>2550</v>
      </c>
      <c r="J14" s="97">
        <v>2550</v>
      </c>
    </row>
    <row r="15" spans="1:10">
      <c r="A15" s="39">
        <v>9</v>
      </c>
      <c r="B15" s="30" t="s">
        <v>292</v>
      </c>
      <c r="C15" s="39" t="s">
        <v>288</v>
      </c>
      <c r="D15" s="38"/>
      <c r="E15" s="97">
        <v>5773981</v>
      </c>
      <c r="F15" s="97"/>
      <c r="G15" s="97"/>
      <c r="H15" s="97">
        <f t="shared" si="0"/>
        <v>5773981</v>
      </c>
      <c r="I15" s="97">
        <f t="shared" si="0"/>
        <v>5773981</v>
      </c>
      <c r="J15" s="97">
        <v>5773981</v>
      </c>
    </row>
    <row r="16" spans="1:10">
      <c r="A16" s="39"/>
      <c r="B16" s="30"/>
      <c r="C16" s="39" t="s">
        <v>376</v>
      </c>
      <c r="D16" s="38"/>
      <c r="E16" s="97"/>
      <c r="F16" s="97"/>
      <c r="G16" s="97"/>
      <c r="H16" s="97"/>
      <c r="I16" s="97">
        <v>202942</v>
      </c>
      <c r="J16" s="97">
        <v>202942</v>
      </c>
    </row>
    <row r="17" spans="1:10">
      <c r="A17" s="39">
        <v>10</v>
      </c>
      <c r="B17" s="30" t="s">
        <v>366</v>
      </c>
      <c r="C17" s="39" t="s">
        <v>367</v>
      </c>
      <c r="D17" s="38"/>
      <c r="E17" s="97">
        <v>1120500</v>
      </c>
      <c r="F17" s="97"/>
      <c r="G17" s="97"/>
      <c r="H17" s="97">
        <f t="shared" si="0"/>
        <v>1120500</v>
      </c>
      <c r="I17" s="97">
        <f t="shared" si="0"/>
        <v>1120500</v>
      </c>
      <c r="J17" s="97">
        <v>1120500</v>
      </c>
    </row>
    <row r="18" spans="1:10" ht="19.5" customHeight="1">
      <c r="A18" s="39">
        <v>11</v>
      </c>
      <c r="B18" s="36" t="s">
        <v>57</v>
      </c>
      <c r="C18" s="40" t="s">
        <v>118</v>
      </c>
      <c r="D18" s="38" t="s">
        <v>119</v>
      </c>
      <c r="E18" s="97">
        <v>41985150</v>
      </c>
      <c r="F18" s="97"/>
      <c r="G18" s="97"/>
      <c r="H18" s="97">
        <f t="shared" si="0"/>
        <v>41985150</v>
      </c>
      <c r="I18" s="97">
        <v>38231150</v>
      </c>
      <c r="J18" s="97">
        <v>38231150</v>
      </c>
    </row>
    <row r="19" spans="1:10" ht="19.5" customHeight="1">
      <c r="A19" s="39"/>
      <c r="B19" s="36" t="s">
        <v>58</v>
      </c>
      <c r="C19" s="40" t="s">
        <v>385</v>
      </c>
      <c r="D19" s="38"/>
      <c r="E19" s="97"/>
      <c r="F19" s="97"/>
      <c r="G19" s="97"/>
      <c r="H19" s="97"/>
      <c r="I19" s="97">
        <v>390000</v>
      </c>
      <c r="J19" s="97">
        <v>390000</v>
      </c>
    </row>
    <row r="20" spans="1:10">
      <c r="A20" s="39">
        <v>12</v>
      </c>
      <c r="B20" s="36" t="s">
        <v>59</v>
      </c>
      <c r="C20" s="40" t="s">
        <v>289</v>
      </c>
      <c r="D20" s="38" t="s">
        <v>120</v>
      </c>
      <c r="E20" s="97">
        <v>10345000</v>
      </c>
      <c r="F20" s="97"/>
      <c r="G20" s="97"/>
      <c r="H20" s="97">
        <f t="shared" si="0"/>
        <v>10345000</v>
      </c>
      <c r="I20" s="97">
        <f t="shared" si="0"/>
        <v>10345000</v>
      </c>
      <c r="J20" s="97">
        <v>10345000</v>
      </c>
    </row>
    <row r="21" spans="1:10">
      <c r="A21" s="39">
        <v>13</v>
      </c>
      <c r="B21" s="36" t="s">
        <v>286</v>
      </c>
      <c r="C21" s="40" t="s">
        <v>290</v>
      </c>
      <c r="D21" s="38"/>
      <c r="E21" s="97">
        <v>4960087</v>
      </c>
      <c r="F21" s="97"/>
      <c r="G21" s="97"/>
      <c r="H21" s="97">
        <f t="shared" si="0"/>
        <v>4960087</v>
      </c>
      <c r="I21" s="97">
        <f t="shared" si="0"/>
        <v>4960087</v>
      </c>
      <c r="J21" s="97">
        <v>4960087</v>
      </c>
    </row>
    <row r="22" spans="1:10">
      <c r="A22" s="39">
        <v>14</v>
      </c>
      <c r="B22" s="36" t="s">
        <v>305</v>
      </c>
      <c r="C22" s="40" t="s">
        <v>352</v>
      </c>
      <c r="D22" s="38"/>
      <c r="E22" s="97">
        <v>643530</v>
      </c>
      <c r="F22" s="97"/>
      <c r="G22" s="97"/>
      <c r="H22" s="97">
        <f t="shared" si="0"/>
        <v>643530</v>
      </c>
      <c r="I22" s="97">
        <f t="shared" si="0"/>
        <v>643530</v>
      </c>
      <c r="J22" s="97">
        <v>643530</v>
      </c>
    </row>
    <row r="23" spans="1:10">
      <c r="A23" s="39"/>
      <c r="B23" s="36"/>
      <c r="C23" s="40" t="s">
        <v>390</v>
      </c>
      <c r="D23" s="38"/>
      <c r="E23" s="97"/>
      <c r="F23" s="97"/>
      <c r="G23" s="97"/>
      <c r="H23" s="97"/>
      <c r="I23" s="97">
        <v>4239190</v>
      </c>
      <c r="J23" s="97">
        <v>4239190</v>
      </c>
    </row>
    <row r="24" spans="1:10">
      <c r="A24" s="39"/>
      <c r="B24" s="36" t="s">
        <v>306</v>
      </c>
      <c r="C24" s="40" t="s">
        <v>385</v>
      </c>
      <c r="D24" s="38"/>
      <c r="E24" s="97"/>
      <c r="F24" s="97"/>
      <c r="G24" s="97"/>
      <c r="H24" s="97"/>
      <c r="I24" s="97">
        <v>476000</v>
      </c>
      <c r="J24" s="97">
        <v>476000</v>
      </c>
    </row>
    <row r="25" spans="1:10">
      <c r="A25" s="39">
        <v>15</v>
      </c>
      <c r="B25" s="36" t="s">
        <v>350</v>
      </c>
      <c r="C25" s="40" t="s">
        <v>121</v>
      </c>
      <c r="D25" s="38" t="s">
        <v>122</v>
      </c>
      <c r="E25" s="97">
        <v>1800000</v>
      </c>
      <c r="F25" s="97"/>
      <c r="G25" s="97"/>
      <c r="H25" s="97">
        <f t="shared" si="0"/>
        <v>1800000</v>
      </c>
      <c r="I25" s="97">
        <f t="shared" si="0"/>
        <v>1800000</v>
      </c>
      <c r="J25" s="97">
        <v>1800000</v>
      </c>
    </row>
    <row r="26" spans="1:10">
      <c r="A26" s="39">
        <v>16</v>
      </c>
      <c r="B26" s="36" t="s">
        <v>377</v>
      </c>
      <c r="C26" s="40" t="s">
        <v>376</v>
      </c>
      <c r="D26" s="38" t="s">
        <v>123</v>
      </c>
      <c r="E26" s="97">
        <v>0</v>
      </c>
      <c r="F26" s="97"/>
      <c r="G26" s="97"/>
      <c r="H26" s="97">
        <f t="shared" si="0"/>
        <v>0</v>
      </c>
      <c r="I26" s="97"/>
      <c r="J26" s="97"/>
    </row>
    <row r="27" spans="1:10">
      <c r="A27" s="39"/>
      <c r="B27" s="36" t="s">
        <v>379</v>
      </c>
      <c r="C27" s="40" t="s">
        <v>378</v>
      </c>
      <c r="D27" s="38"/>
      <c r="E27" s="97"/>
      <c r="F27" s="97"/>
      <c r="G27" s="97"/>
      <c r="H27" s="97"/>
      <c r="I27" s="97">
        <v>2374900</v>
      </c>
      <c r="J27" s="97">
        <v>2374900</v>
      </c>
    </row>
    <row r="28" spans="1:10">
      <c r="A28" s="39">
        <v>17</v>
      </c>
      <c r="B28" s="36" t="s">
        <v>380</v>
      </c>
      <c r="C28" s="40" t="s">
        <v>124</v>
      </c>
      <c r="D28" s="38" t="s">
        <v>125</v>
      </c>
      <c r="E28" s="97">
        <v>0</v>
      </c>
      <c r="F28" s="97"/>
      <c r="G28" s="97"/>
      <c r="H28" s="97">
        <f t="shared" si="0"/>
        <v>0</v>
      </c>
      <c r="I28" s="97">
        <v>2367703</v>
      </c>
      <c r="J28" s="97">
        <v>2367703</v>
      </c>
    </row>
    <row r="29" spans="1:10">
      <c r="A29" s="39">
        <v>18</v>
      </c>
      <c r="B29" s="32" t="s">
        <v>46</v>
      </c>
      <c r="C29" s="41" t="s">
        <v>351</v>
      </c>
      <c r="D29" s="42" t="s">
        <v>126</v>
      </c>
      <c r="E29" s="98">
        <f>SUM(E9:E28)</f>
        <v>79190542</v>
      </c>
      <c r="F29" s="98"/>
      <c r="G29" s="98"/>
      <c r="H29" s="98">
        <f>SUM(E29:G29)</f>
        <v>79190542</v>
      </c>
      <c r="I29" s="98">
        <f>SUM(I9:I28)</f>
        <v>85487277</v>
      </c>
      <c r="J29" s="98">
        <f>SUM(J9:J28)</f>
        <v>85487277</v>
      </c>
    </row>
    <row r="30" spans="1:10">
      <c r="A30" s="39">
        <v>19</v>
      </c>
      <c r="B30" s="36">
        <v>1</v>
      </c>
      <c r="C30" s="40" t="s">
        <v>127</v>
      </c>
      <c r="D30" s="38" t="s">
        <v>128</v>
      </c>
      <c r="E30" s="97"/>
      <c r="F30" s="97"/>
      <c r="G30" s="97"/>
      <c r="H30" s="97">
        <f>SUM(E30:G30)</f>
        <v>0</v>
      </c>
      <c r="I30" s="97">
        <f>SUM(F30:H30)</f>
        <v>0</v>
      </c>
      <c r="J30" s="97"/>
    </row>
    <row r="31" spans="1:10" ht="25.5">
      <c r="A31" s="39">
        <v>20</v>
      </c>
      <c r="B31" s="36">
        <v>2</v>
      </c>
      <c r="C31" s="40" t="s">
        <v>129</v>
      </c>
      <c r="D31" s="38" t="s">
        <v>130</v>
      </c>
      <c r="E31" s="97"/>
      <c r="F31" s="97"/>
      <c r="G31" s="97"/>
      <c r="H31" s="97">
        <f t="shared" ref="H31:I89" si="1">SUM(E31:G31)</f>
        <v>0</v>
      </c>
      <c r="I31" s="97">
        <f t="shared" si="1"/>
        <v>0</v>
      </c>
      <c r="J31" s="97"/>
    </row>
    <row r="32" spans="1:10" ht="25.5">
      <c r="A32" s="39">
        <v>21</v>
      </c>
      <c r="B32" s="36">
        <v>3</v>
      </c>
      <c r="C32" s="40" t="s">
        <v>131</v>
      </c>
      <c r="D32" s="38" t="s">
        <v>132</v>
      </c>
      <c r="E32" s="97"/>
      <c r="F32" s="97"/>
      <c r="G32" s="97"/>
      <c r="H32" s="97">
        <f t="shared" si="1"/>
        <v>0</v>
      </c>
      <c r="I32" s="97">
        <f t="shared" si="1"/>
        <v>0</v>
      </c>
      <c r="J32" s="97"/>
    </row>
    <row r="33" spans="1:10" ht="25.5">
      <c r="A33" s="39">
        <v>22</v>
      </c>
      <c r="B33" s="36">
        <v>4</v>
      </c>
      <c r="C33" s="40" t="s">
        <v>133</v>
      </c>
      <c r="D33" s="38" t="s">
        <v>134</v>
      </c>
      <c r="E33" s="97"/>
      <c r="F33" s="97"/>
      <c r="G33" s="97"/>
      <c r="H33" s="97">
        <f t="shared" si="1"/>
        <v>0</v>
      </c>
      <c r="I33" s="97">
        <f t="shared" si="1"/>
        <v>0</v>
      </c>
      <c r="J33" s="97"/>
    </row>
    <row r="34" spans="1:10">
      <c r="A34" s="39">
        <v>23</v>
      </c>
      <c r="B34" s="36">
        <v>5</v>
      </c>
      <c r="C34" s="40" t="s">
        <v>135</v>
      </c>
      <c r="D34" s="38" t="s">
        <v>136</v>
      </c>
      <c r="E34" s="97">
        <f>SUM(E35:E39)</f>
        <v>26368553</v>
      </c>
      <c r="F34" s="97"/>
      <c r="G34" s="97"/>
      <c r="H34" s="97">
        <f t="shared" si="1"/>
        <v>26368553</v>
      </c>
      <c r="I34" s="97">
        <f>SUM(I36:I39)</f>
        <v>27097053</v>
      </c>
      <c r="J34" s="97">
        <f>SUM(J36:J39)</f>
        <v>24052011</v>
      </c>
    </row>
    <row r="35" spans="1:10">
      <c r="A35" s="39">
        <v>24</v>
      </c>
      <c r="B35" s="30" t="s">
        <v>106</v>
      </c>
      <c r="C35" s="39" t="s">
        <v>381</v>
      </c>
      <c r="D35" s="38"/>
      <c r="E35" s="97"/>
      <c r="F35" s="97"/>
      <c r="G35" s="97"/>
      <c r="H35" s="97">
        <f t="shared" si="1"/>
        <v>0</v>
      </c>
      <c r="I35" s="97">
        <f t="shared" si="1"/>
        <v>0</v>
      </c>
      <c r="J35" s="97"/>
    </row>
    <row r="36" spans="1:10">
      <c r="A36" s="39">
        <v>25</v>
      </c>
      <c r="B36" s="30" t="s">
        <v>108</v>
      </c>
      <c r="C36" s="39" t="s">
        <v>383</v>
      </c>
      <c r="D36" s="38"/>
      <c r="E36" s="97">
        <v>4152000</v>
      </c>
      <c r="F36" s="97"/>
      <c r="G36" s="97"/>
      <c r="H36" s="97">
        <f t="shared" si="1"/>
        <v>4152000</v>
      </c>
      <c r="I36" s="97">
        <v>4590000</v>
      </c>
      <c r="J36" s="97">
        <v>4590000</v>
      </c>
    </row>
    <row r="37" spans="1:10">
      <c r="A37" s="39">
        <v>26</v>
      </c>
      <c r="B37" s="30" t="s">
        <v>109</v>
      </c>
      <c r="C37" s="39" t="s">
        <v>384</v>
      </c>
      <c r="D37" s="38"/>
      <c r="E37" s="97">
        <v>22216553</v>
      </c>
      <c r="F37" s="97"/>
      <c r="G37" s="97"/>
      <c r="H37" s="97">
        <f t="shared" si="1"/>
        <v>22216553</v>
      </c>
      <c r="I37" s="97">
        <f t="shared" si="1"/>
        <v>22216553</v>
      </c>
      <c r="J37" s="97">
        <v>19462011</v>
      </c>
    </row>
    <row r="38" spans="1:10">
      <c r="A38" s="39">
        <v>27</v>
      </c>
      <c r="B38" s="30" t="s">
        <v>111</v>
      </c>
      <c r="C38" s="39" t="s">
        <v>382</v>
      </c>
      <c r="D38" s="38"/>
      <c r="E38" s="97"/>
      <c r="F38" s="97"/>
      <c r="G38" s="97"/>
      <c r="H38" s="97">
        <f t="shared" si="1"/>
        <v>0</v>
      </c>
      <c r="I38" s="97">
        <v>290500</v>
      </c>
      <c r="J38" s="97"/>
    </row>
    <row r="39" spans="1:10">
      <c r="A39" s="39">
        <v>28</v>
      </c>
      <c r="B39" s="30" t="s">
        <v>113</v>
      </c>
      <c r="C39" s="39" t="s">
        <v>294</v>
      </c>
      <c r="D39" s="38"/>
      <c r="E39" s="97"/>
      <c r="F39" s="97"/>
      <c r="G39" s="97"/>
      <c r="H39" s="97">
        <f t="shared" si="1"/>
        <v>0</v>
      </c>
      <c r="I39" s="97">
        <f t="shared" si="1"/>
        <v>0</v>
      </c>
      <c r="J39" s="97"/>
    </row>
    <row r="40" spans="1:10">
      <c r="A40" s="39">
        <v>29</v>
      </c>
      <c r="B40" s="32" t="s">
        <v>137</v>
      </c>
      <c r="C40" s="41" t="s">
        <v>304</v>
      </c>
      <c r="D40" s="42" t="s">
        <v>138</v>
      </c>
      <c r="E40" s="98">
        <f t="shared" ref="E40:J40" si="2">SUM(E30:E34)</f>
        <v>26368553</v>
      </c>
      <c r="F40" s="98">
        <f t="shared" si="2"/>
        <v>0</v>
      </c>
      <c r="G40" s="98">
        <f t="shared" si="2"/>
        <v>0</v>
      </c>
      <c r="H40" s="98">
        <f t="shared" si="2"/>
        <v>26368553</v>
      </c>
      <c r="I40" s="98">
        <f t="shared" si="2"/>
        <v>27097053</v>
      </c>
      <c r="J40" s="98">
        <f t="shared" si="2"/>
        <v>24052011</v>
      </c>
    </row>
    <row r="41" spans="1:10">
      <c r="A41" s="39">
        <v>30</v>
      </c>
      <c r="B41" s="36">
        <v>1</v>
      </c>
      <c r="C41" s="40" t="s">
        <v>139</v>
      </c>
      <c r="D41" s="38" t="s">
        <v>140</v>
      </c>
      <c r="E41" s="97">
        <v>11600510</v>
      </c>
      <c r="F41" s="97"/>
      <c r="G41" s="97"/>
      <c r="H41" s="97">
        <f t="shared" si="1"/>
        <v>11600510</v>
      </c>
      <c r="I41" s="97">
        <v>35419661</v>
      </c>
      <c r="J41" s="97">
        <v>36422973</v>
      </c>
    </row>
    <row r="42" spans="1:10" ht="25.5">
      <c r="A42" s="39">
        <v>31</v>
      </c>
      <c r="B42" s="36">
        <v>2</v>
      </c>
      <c r="C42" s="40" t="s">
        <v>141</v>
      </c>
      <c r="D42" s="38" t="s">
        <v>142</v>
      </c>
      <c r="E42" s="97"/>
      <c r="F42" s="97"/>
      <c r="G42" s="97"/>
      <c r="H42" s="97">
        <f t="shared" si="1"/>
        <v>0</v>
      </c>
      <c r="I42" s="97">
        <f t="shared" si="1"/>
        <v>0</v>
      </c>
      <c r="J42" s="97"/>
    </row>
    <row r="43" spans="1:10" ht="25.5">
      <c r="A43" s="39">
        <v>32</v>
      </c>
      <c r="B43" s="36">
        <v>3</v>
      </c>
      <c r="C43" s="40" t="s">
        <v>143</v>
      </c>
      <c r="D43" s="38" t="s">
        <v>144</v>
      </c>
      <c r="E43" s="97"/>
      <c r="F43" s="97"/>
      <c r="G43" s="97"/>
      <c r="H43" s="97">
        <f t="shared" si="1"/>
        <v>0</v>
      </c>
      <c r="I43" s="97">
        <f t="shared" si="1"/>
        <v>0</v>
      </c>
      <c r="J43" s="97"/>
    </row>
    <row r="44" spans="1:10" ht="25.5">
      <c r="A44" s="39">
        <v>33</v>
      </c>
      <c r="B44" s="36">
        <v>4</v>
      </c>
      <c r="C44" s="40" t="s">
        <v>145</v>
      </c>
      <c r="D44" s="38" t="s">
        <v>146</v>
      </c>
      <c r="E44" s="97"/>
      <c r="F44" s="97"/>
      <c r="G44" s="97"/>
      <c r="H44" s="97">
        <f t="shared" si="1"/>
        <v>0</v>
      </c>
      <c r="I44" s="97">
        <f t="shared" si="1"/>
        <v>0</v>
      </c>
      <c r="J44" s="97"/>
    </row>
    <row r="45" spans="1:10">
      <c r="A45" s="39">
        <v>34</v>
      </c>
      <c r="B45" s="36">
        <v>5</v>
      </c>
      <c r="C45" s="40" t="s">
        <v>147</v>
      </c>
      <c r="D45" s="38" t="s">
        <v>148</v>
      </c>
      <c r="E45" s="97"/>
      <c r="F45" s="97"/>
      <c r="G45" s="97"/>
      <c r="H45" s="97">
        <f t="shared" si="1"/>
        <v>0</v>
      </c>
      <c r="I45" s="97">
        <f t="shared" si="1"/>
        <v>0</v>
      </c>
      <c r="J45" s="97"/>
    </row>
    <row r="46" spans="1:10" ht="24.75" customHeight="1">
      <c r="A46" s="39">
        <v>35</v>
      </c>
      <c r="B46" s="30" t="s">
        <v>106</v>
      </c>
      <c r="C46" s="39" t="s">
        <v>149</v>
      </c>
      <c r="D46" s="38"/>
      <c r="E46" s="97"/>
      <c r="F46" s="97"/>
      <c r="G46" s="97"/>
      <c r="H46" s="97">
        <f t="shared" si="1"/>
        <v>0</v>
      </c>
      <c r="I46" s="97">
        <f t="shared" si="1"/>
        <v>0</v>
      </c>
      <c r="J46" s="97"/>
    </row>
    <row r="47" spans="1:10">
      <c r="A47" s="39">
        <v>36</v>
      </c>
      <c r="B47" s="32" t="s">
        <v>291</v>
      </c>
      <c r="C47" s="41" t="s">
        <v>303</v>
      </c>
      <c r="D47" s="42" t="s">
        <v>150</v>
      </c>
      <c r="E47" s="98">
        <f t="shared" ref="E47:J47" si="3">SUM(E41:E46)</f>
        <v>11600510</v>
      </c>
      <c r="F47" s="98">
        <f t="shared" si="3"/>
        <v>0</v>
      </c>
      <c r="G47" s="98">
        <f t="shared" si="3"/>
        <v>0</v>
      </c>
      <c r="H47" s="98">
        <f t="shared" si="3"/>
        <v>11600510</v>
      </c>
      <c r="I47" s="98">
        <f t="shared" si="3"/>
        <v>35419661</v>
      </c>
      <c r="J47" s="98">
        <f t="shared" si="3"/>
        <v>36422973</v>
      </c>
    </row>
    <row r="48" spans="1:10">
      <c r="A48" s="39">
        <v>37</v>
      </c>
      <c r="B48" s="36">
        <v>1</v>
      </c>
      <c r="C48" s="40" t="s">
        <v>151</v>
      </c>
      <c r="D48" s="38" t="s">
        <v>152</v>
      </c>
      <c r="E48" s="97"/>
      <c r="F48" s="97"/>
      <c r="G48" s="97"/>
      <c r="H48" s="97">
        <f t="shared" si="1"/>
        <v>0</v>
      </c>
      <c r="I48" s="97">
        <f t="shared" si="1"/>
        <v>0</v>
      </c>
      <c r="J48" s="97"/>
    </row>
    <row r="49" spans="1:10">
      <c r="A49" s="39">
        <v>38</v>
      </c>
      <c r="B49" s="36">
        <v>2</v>
      </c>
      <c r="C49" s="40" t="s">
        <v>153</v>
      </c>
      <c r="D49" s="38" t="s">
        <v>154</v>
      </c>
      <c r="E49" s="97"/>
      <c r="F49" s="97"/>
      <c r="G49" s="97"/>
      <c r="H49" s="97">
        <f t="shared" si="1"/>
        <v>0</v>
      </c>
      <c r="I49" s="97">
        <f t="shared" si="1"/>
        <v>0</v>
      </c>
      <c r="J49" s="97"/>
    </row>
    <row r="50" spans="1:10">
      <c r="A50" s="39">
        <v>39</v>
      </c>
      <c r="B50" s="32" t="s">
        <v>155</v>
      </c>
      <c r="C50" s="41" t="s">
        <v>301</v>
      </c>
      <c r="D50" s="42" t="s">
        <v>156</v>
      </c>
      <c r="E50" s="98">
        <f>SUM(E48:E49)</f>
        <v>0</v>
      </c>
      <c r="F50" s="98">
        <f>SUM(F48:F49)</f>
        <v>0</v>
      </c>
      <c r="G50" s="98">
        <f>SUM(G48:G49)</f>
        <v>0</v>
      </c>
      <c r="H50" s="98">
        <f>SUM(H48:H49)</f>
        <v>0</v>
      </c>
      <c r="I50" s="98">
        <f>SUM(I48:I49)</f>
        <v>0</v>
      </c>
      <c r="J50" s="97"/>
    </row>
    <row r="51" spans="1:10">
      <c r="A51" s="39">
        <v>40</v>
      </c>
      <c r="B51" s="36">
        <v>1</v>
      </c>
      <c r="C51" s="40" t="s">
        <v>157</v>
      </c>
      <c r="D51" s="38" t="s">
        <v>158</v>
      </c>
      <c r="E51" s="97"/>
      <c r="F51" s="97"/>
      <c r="G51" s="97"/>
      <c r="H51" s="97">
        <f t="shared" si="1"/>
        <v>0</v>
      </c>
      <c r="I51" s="97">
        <f t="shared" si="1"/>
        <v>0</v>
      </c>
      <c r="J51" s="97"/>
    </row>
    <row r="52" spans="1:10">
      <c r="A52" s="39">
        <v>41</v>
      </c>
      <c r="B52" s="36">
        <v>2</v>
      </c>
      <c r="C52" s="40" t="s">
        <v>159</v>
      </c>
      <c r="D52" s="38" t="s">
        <v>160</v>
      </c>
      <c r="E52" s="97"/>
      <c r="F52" s="97"/>
      <c r="G52" s="97"/>
      <c r="H52" s="97">
        <f t="shared" si="1"/>
        <v>0</v>
      </c>
      <c r="I52" s="97">
        <f t="shared" si="1"/>
        <v>0</v>
      </c>
      <c r="J52" s="97"/>
    </row>
    <row r="53" spans="1:10">
      <c r="A53" s="39">
        <v>42</v>
      </c>
      <c r="B53" s="36">
        <v>3</v>
      </c>
      <c r="C53" s="40" t="s">
        <v>361</v>
      </c>
      <c r="D53" s="38" t="s">
        <v>161</v>
      </c>
      <c r="E53" s="97"/>
      <c r="F53" s="97">
        <v>7340000</v>
      </c>
      <c r="G53" s="97"/>
      <c r="H53" s="97">
        <f t="shared" si="1"/>
        <v>7340000</v>
      </c>
      <c r="I53" s="97">
        <f>H53</f>
        <v>7340000</v>
      </c>
      <c r="J53" s="97">
        <v>7281113</v>
      </c>
    </row>
    <row r="54" spans="1:10">
      <c r="A54" s="39">
        <v>43</v>
      </c>
      <c r="B54" s="36">
        <v>4</v>
      </c>
      <c r="C54" s="40" t="s">
        <v>162</v>
      </c>
      <c r="D54" s="38" t="s">
        <v>163</v>
      </c>
      <c r="E54" s="97"/>
      <c r="F54" s="97">
        <v>4000000</v>
      </c>
      <c r="G54" s="97"/>
      <c r="H54" s="97">
        <f t="shared" si="1"/>
        <v>4000000</v>
      </c>
      <c r="I54" s="97">
        <f>H54</f>
        <v>4000000</v>
      </c>
      <c r="J54" s="97">
        <v>6684397</v>
      </c>
    </row>
    <row r="55" spans="1:10">
      <c r="A55" s="39">
        <v>44</v>
      </c>
      <c r="B55" s="36">
        <v>5</v>
      </c>
      <c r="C55" s="40" t="s">
        <v>164</v>
      </c>
      <c r="D55" s="38" t="s">
        <v>165</v>
      </c>
      <c r="E55" s="97"/>
      <c r="F55" s="97"/>
      <c r="G55" s="97"/>
      <c r="H55" s="97">
        <f t="shared" si="1"/>
        <v>0</v>
      </c>
      <c r="I55" s="97">
        <f t="shared" si="1"/>
        <v>0</v>
      </c>
      <c r="J55" s="97"/>
    </row>
    <row r="56" spans="1:10">
      <c r="A56" s="39">
        <v>45</v>
      </c>
      <c r="B56" s="36">
        <v>6</v>
      </c>
      <c r="C56" s="40" t="s">
        <v>166</v>
      </c>
      <c r="D56" s="38" t="s">
        <v>167</v>
      </c>
      <c r="E56" s="97"/>
      <c r="F56" s="97"/>
      <c r="G56" s="97"/>
      <c r="H56" s="97">
        <f t="shared" si="1"/>
        <v>0</v>
      </c>
      <c r="I56" s="97">
        <f t="shared" si="1"/>
        <v>0</v>
      </c>
      <c r="J56" s="97"/>
    </row>
    <row r="57" spans="1:10">
      <c r="A57" s="39">
        <v>46</v>
      </c>
      <c r="B57" s="36">
        <v>7</v>
      </c>
      <c r="C57" s="40" t="s">
        <v>168</v>
      </c>
      <c r="D57" s="38" t="s">
        <v>169</v>
      </c>
      <c r="E57" s="97">
        <v>1500000</v>
      </c>
      <c r="F57" s="97"/>
      <c r="G57" s="97"/>
      <c r="H57" s="97">
        <f t="shared" si="1"/>
        <v>1500000</v>
      </c>
      <c r="I57" s="97">
        <f t="shared" si="1"/>
        <v>1500000</v>
      </c>
      <c r="J57" s="97">
        <v>1777696</v>
      </c>
    </row>
    <row r="58" spans="1:10">
      <c r="A58" s="39">
        <v>47</v>
      </c>
      <c r="B58" s="36">
        <v>8</v>
      </c>
      <c r="C58" s="40" t="s">
        <v>170</v>
      </c>
      <c r="D58" s="38" t="s">
        <v>171</v>
      </c>
      <c r="E58" s="97"/>
      <c r="F58" s="97"/>
      <c r="G58" s="97"/>
      <c r="H58" s="97">
        <f t="shared" si="1"/>
        <v>0</v>
      </c>
      <c r="I58" s="97">
        <f t="shared" si="1"/>
        <v>0</v>
      </c>
      <c r="J58" s="97"/>
    </row>
    <row r="59" spans="1:10">
      <c r="A59" s="39">
        <v>48</v>
      </c>
      <c r="B59" s="32" t="s">
        <v>300</v>
      </c>
      <c r="C59" s="41" t="s">
        <v>302</v>
      </c>
      <c r="D59" s="42" t="s">
        <v>172</v>
      </c>
      <c r="E59" s="98">
        <f t="shared" ref="E59:J59" si="4">SUM(E54:E58)</f>
        <v>1500000</v>
      </c>
      <c r="F59" s="98">
        <f t="shared" si="4"/>
        <v>4000000</v>
      </c>
      <c r="G59" s="98">
        <f t="shared" si="4"/>
        <v>0</v>
      </c>
      <c r="H59" s="98">
        <f t="shared" si="4"/>
        <v>5500000</v>
      </c>
      <c r="I59" s="98">
        <f t="shared" si="4"/>
        <v>5500000</v>
      </c>
      <c r="J59" s="98">
        <f t="shared" si="4"/>
        <v>8462093</v>
      </c>
    </row>
    <row r="60" spans="1:10">
      <c r="A60" s="39">
        <v>49</v>
      </c>
      <c r="B60" s="36">
        <v>1</v>
      </c>
      <c r="C60" s="40" t="s">
        <v>173</v>
      </c>
      <c r="D60" s="38" t="s">
        <v>174</v>
      </c>
      <c r="E60" s="97">
        <f>SUM(E61:E64)</f>
        <v>0</v>
      </c>
      <c r="F60" s="97">
        <f>SUM(F61:F64)</f>
        <v>180000</v>
      </c>
      <c r="G60" s="97">
        <f>SUM(G61:G64)</f>
        <v>0</v>
      </c>
      <c r="H60" s="97">
        <f>SUM(H61:H64)</f>
        <v>180000</v>
      </c>
      <c r="I60" s="97">
        <f>H60</f>
        <v>180000</v>
      </c>
      <c r="J60" s="97">
        <v>69026</v>
      </c>
    </row>
    <row r="61" spans="1:10">
      <c r="A61" s="39">
        <v>50</v>
      </c>
      <c r="B61" s="30" t="s">
        <v>106</v>
      </c>
      <c r="C61" s="39" t="s">
        <v>175</v>
      </c>
      <c r="D61" s="38"/>
      <c r="E61" s="97"/>
      <c r="F61" s="97">
        <v>180000</v>
      </c>
      <c r="G61" s="97"/>
      <c r="H61" s="97">
        <f t="shared" si="1"/>
        <v>180000</v>
      </c>
      <c r="I61" s="97">
        <f>H61</f>
        <v>180000</v>
      </c>
      <c r="J61" s="97">
        <v>69026</v>
      </c>
    </row>
    <row r="62" spans="1:10">
      <c r="A62" s="39">
        <v>51</v>
      </c>
      <c r="B62" s="30" t="s">
        <v>108</v>
      </c>
      <c r="C62" s="39" t="s">
        <v>176</v>
      </c>
      <c r="D62" s="38"/>
      <c r="E62" s="97"/>
      <c r="F62" s="97"/>
      <c r="G62" s="97"/>
      <c r="H62" s="97">
        <f t="shared" si="1"/>
        <v>0</v>
      </c>
      <c r="I62" s="97">
        <f t="shared" si="1"/>
        <v>0</v>
      </c>
      <c r="J62" s="97"/>
    </row>
    <row r="63" spans="1:10">
      <c r="A63" s="39">
        <v>52</v>
      </c>
      <c r="B63" s="30" t="s">
        <v>109</v>
      </c>
      <c r="C63" s="39" t="s">
        <v>177</v>
      </c>
      <c r="D63" s="38"/>
      <c r="E63" s="97"/>
      <c r="F63" s="97">
        <v>0</v>
      </c>
      <c r="G63" s="97"/>
      <c r="H63" s="97">
        <f t="shared" si="1"/>
        <v>0</v>
      </c>
      <c r="I63" s="97">
        <f t="shared" si="1"/>
        <v>0</v>
      </c>
      <c r="J63" s="97"/>
    </row>
    <row r="64" spans="1:10">
      <c r="A64" s="39">
        <v>53</v>
      </c>
      <c r="B64" s="30" t="s">
        <v>111</v>
      </c>
      <c r="C64" s="39" t="s">
        <v>178</v>
      </c>
      <c r="D64" s="38"/>
      <c r="E64" s="97"/>
      <c r="F64" s="97"/>
      <c r="G64" s="97"/>
      <c r="H64" s="97">
        <f t="shared" si="1"/>
        <v>0</v>
      </c>
      <c r="I64" s="97">
        <f t="shared" si="1"/>
        <v>0</v>
      </c>
      <c r="J64" s="97"/>
    </row>
    <row r="65" spans="1:10">
      <c r="A65" s="39">
        <v>54</v>
      </c>
      <c r="B65" s="32" t="s">
        <v>179</v>
      </c>
      <c r="C65" s="41" t="s">
        <v>307</v>
      </c>
      <c r="D65" s="42" t="s">
        <v>180</v>
      </c>
      <c r="E65" s="98">
        <f t="shared" ref="E65:J65" si="5">E50+E51+E52+E53+E59+E60</f>
        <v>1500000</v>
      </c>
      <c r="F65" s="98">
        <f t="shared" si="5"/>
        <v>11520000</v>
      </c>
      <c r="G65" s="98">
        <f t="shared" si="5"/>
        <v>0</v>
      </c>
      <c r="H65" s="98">
        <f t="shared" si="5"/>
        <v>13020000</v>
      </c>
      <c r="I65" s="98">
        <f t="shared" si="5"/>
        <v>13020000</v>
      </c>
      <c r="J65" s="98">
        <f t="shared" si="5"/>
        <v>15812232</v>
      </c>
    </row>
    <row r="66" spans="1:10">
      <c r="A66" s="39">
        <v>55</v>
      </c>
      <c r="B66" s="36">
        <v>1</v>
      </c>
      <c r="C66" s="43" t="s">
        <v>181</v>
      </c>
      <c r="D66" s="38" t="s">
        <v>182</v>
      </c>
      <c r="E66" s="97"/>
      <c r="F66" s="97"/>
      <c r="G66" s="97"/>
      <c r="H66" s="97">
        <f t="shared" si="1"/>
        <v>0</v>
      </c>
      <c r="I66" s="97">
        <f t="shared" si="1"/>
        <v>0</v>
      </c>
      <c r="J66" s="97">
        <v>8040</v>
      </c>
    </row>
    <row r="67" spans="1:10">
      <c r="A67" s="39">
        <v>56</v>
      </c>
      <c r="B67" s="36">
        <v>2</v>
      </c>
      <c r="C67" s="43" t="s">
        <v>183</v>
      </c>
      <c r="D67" s="38" t="s">
        <v>184</v>
      </c>
      <c r="E67" s="97"/>
      <c r="F67" s="97"/>
      <c r="G67" s="97"/>
      <c r="H67" s="97">
        <f t="shared" si="1"/>
        <v>0</v>
      </c>
      <c r="I67" s="97">
        <f t="shared" si="1"/>
        <v>0</v>
      </c>
      <c r="J67" s="97"/>
    </row>
    <row r="68" spans="1:10">
      <c r="A68" s="39">
        <v>57</v>
      </c>
      <c r="B68" s="36">
        <v>3</v>
      </c>
      <c r="C68" s="43" t="s">
        <v>185</v>
      </c>
      <c r="D68" s="38" t="s">
        <v>186</v>
      </c>
      <c r="E68" s="97"/>
      <c r="F68" s="97"/>
      <c r="G68" s="97"/>
      <c r="H68" s="97">
        <f t="shared" si="1"/>
        <v>0</v>
      </c>
      <c r="I68" s="97">
        <f t="shared" si="1"/>
        <v>0</v>
      </c>
      <c r="J68" s="97"/>
    </row>
    <row r="69" spans="1:10">
      <c r="A69" s="39">
        <v>58</v>
      </c>
      <c r="B69" s="36">
        <v>4</v>
      </c>
      <c r="C69" s="43" t="s">
        <v>187</v>
      </c>
      <c r="D69" s="38" t="s">
        <v>188</v>
      </c>
      <c r="E69" s="97"/>
      <c r="F69" s="97"/>
      <c r="G69" s="97"/>
      <c r="H69" s="97">
        <f t="shared" si="1"/>
        <v>0</v>
      </c>
      <c r="I69" s="97">
        <f t="shared" si="1"/>
        <v>0</v>
      </c>
      <c r="J69" s="97"/>
    </row>
    <row r="70" spans="1:10">
      <c r="A70" s="39">
        <v>59</v>
      </c>
      <c r="B70" s="36">
        <v>5</v>
      </c>
      <c r="C70" s="43" t="s">
        <v>189</v>
      </c>
      <c r="D70" s="38" t="s">
        <v>190</v>
      </c>
      <c r="E70" s="97"/>
      <c r="F70" s="97"/>
      <c r="G70" s="97"/>
      <c r="H70" s="97">
        <f t="shared" si="1"/>
        <v>0</v>
      </c>
      <c r="I70" s="97">
        <f t="shared" si="1"/>
        <v>0</v>
      </c>
      <c r="J70" s="97"/>
    </row>
    <row r="71" spans="1:10">
      <c r="A71" s="39">
        <v>60</v>
      </c>
      <c r="B71" s="36">
        <v>6</v>
      </c>
      <c r="C71" s="43" t="s">
        <v>191</v>
      </c>
      <c r="D71" s="38" t="s">
        <v>192</v>
      </c>
      <c r="E71" s="97"/>
      <c r="F71" s="97"/>
      <c r="G71" s="97"/>
      <c r="H71" s="97">
        <f t="shared" si="1"/>
        <v>0</v>
      </c>
      <c r="I71" s="97">
        <f t="shared" si="1"/>
        <v>0</v>
      </c>
      <c r="J71" s="97"/>
    </row>
    <row r="72" spans="1:10">
      <c r="A72" s="39">
        <v>61</v>
      </c>
      <c r="B72" s="36">
        <v>7</v>
      </c>
      <c r="C72" s="43" t="s">
        <v>193</v>
      </c>
      <c r="D72" s="38" t="s">
        <v>194</v>
      </c>
      <c r="E72" s="97"/>
      <c r="F72" s="97"/>
      <c r="G72" s="97"/>
      <c r="H72" s="97">
        <f t="shared" si="1"/>
        <v>0</v>
      </c>
      <c r="I72" s="97">
        <f t="shared" si="1"/>
        <v>0</v>
      </c>
      <c r="J72" s="97"/>
    </row>
    <row r="73" spans="1:10">
      <c r="A73" s="39">
        <v>62</v>
      </c>
      <c r="B73" s="36">
        <v>8</v>
      </c>
      <c r="C73" s="43" t="s">
        <v>195</v>
      </c>
      <c r="D73" s="38" t="s">
        <v>196</v>
      </c>
      <c r="E73" s="97"/>
      <c r="F73" s="97">
        <v>50000</v>
      </c>
      <c r="G73" s="97"/>
      <c r="H73" s="97">
        <f t="shared" si="1"/>
        <v>50000</v>
      </c>
      <c r="I73" s="97">
        <f>H73</f>
        <v>50000</v>
      </c>
      <c r="J73" s="97">
        <v>666</v>
      </c>
    </row>
    <row r="74" spans="1:10">
      <c r="A74" s="39">
        <v>63</v>
      </c>
      <c r="B74" s="36">
        <v>9</v>
      </c>
      <c r="C74" s="43" t="s">
        <v>197</v>
      </c>
      <c r="D74" s="38" t="s">
        <v>198</v>
      </c>
      <c r="E74" s="97"/>
      <c r="F74" s="97"/>
      <c r="G74" s="97"/>
      <c r="H74" s="97">
        <f t="shared" si="1"/>
        <v>0</v>
      </c>
      <c r="I74" s="97">
        <f t="shared" si="1"/>
        <v>0</v>
      </c>
      <c r="J74" s="97"/>
    </row>
    <row r="75" spans="1:10" ht="25.5">
      <c r="A75" s="39">
        <v>64</v>
      </c>
      <c r="B75" s="36">
        <v>10</v>
      </c>
      <c r="C75" s="43" t="s">
        <v>199</v>
      </c>
      <c r="D75" s="38" t="s">
        <v>200</v>
      </c>
      <c r="E75" s="97"/>
      <c r="F75" s="97">
        <v>350000</v>
      </c>
      <c r="G75" s="97"/>
      <c r="H75" s="97">
        <f t="shared" si="1"/>
        <v>350000</v>
      </c>
      <c r="I75" s="97">
        <f>H75</f>
        <v>350000</v>
      </c>
      <c r="J75" s="97">
        <v>3508962</v>
      </c>
    </row>
    <row r="76" spans="1:10">
      <c r="A76" s="39">
        <v>65</v>
      </c>
      <c r="B76" s="32" t="s">
        <v>201</v>
      </c>
      <c r="C76" s="44" t="s">
        <v>308</v>
      </c>
      <c r="D76" s="42" t="s">
        <v>202</v>
      </c>
      <c r="E76" s="98">
        <f t="shared" ref="E76:J76" si="6">SUM(E66:E75)</f>
        <v>0</v>
      </c>
      <c r="F76" s="98">
        <f t="shared" si="6"/>
        <v>400000</v>
      </c>
      <c r="G76" s="98">
        <f t="shared" si="6"/>
        <v>0</v>
      </c>
      <c r="H76" s="98">
        <f t="shared" si="6"/>
        <v>400000</v>
      </c>
      <c r="I76" s="98">
        <f t="shared" si="6"/>
        <v>400000</v>
      </c>
      <c r="J76" s="98">
        <f t="shared" si="6"/>
        <v>3517668</v>
      </c>
    </row>
    <row r="77" spans="1:10">
      <c r="A77" s="39">
        <v>66</v>
      </c>
      <c r="B77" s="36">
        <v>1</v>
      </c>
      <c r="C77" s="43" t="s">
        <v>203</v>
      </c>
      <c r="D77" s="38" t="s">
        <v>204</v>
      </c>
      <c r="E77" s="97"/>
      <c r="F77" s="97"/>
      <c r="G77" s="97"/>
      <c r="H77" s="97">
        <f t="shared" si="1"/>
        <v>0</v>
      </c>
      <c r="I77" s="97">
        <f t="shared" si="1"/>
        <v>0</v>
      </c>
      <c r="J77" s="97"/>
    </row>
    <row r="78" spans="1:10">
      <c r="A78" s="39">
        <v>67</v>
      </c>
      <c r="B78" s="36">
        <v>2</v>
      </c>
      <c r="C78" s="43" t="s">
        <v>205</v>
      </c>
      <c r="D78" s="38" t="s">
        <v>206</v>
      </c>
      <c r="E78" s="97"/>
      <c r="F78" s="97"/>
      <c r="G78" s="97"/>
      <c r="H78" s="97">
        <f t="shared" si="1"/>
        <v>0</v>
      </c>
      <c r="I78" s="97">
        <f t="shared" si="1"/>
        <v>0</v>
      </c>
      <c r="J78" s="97"/>
    </row>
    <row r="79" spans="1:10">
      <c r="A79" s="39">
        <v>68</v>
      </c>
      <c r="B79" s="36">
        <v>3</v>
      </c>
      <c r="C79" s="43" t="s">
        <v>207</v>
      </c>
      <c r="D79" s="38" t="s">
        <v>208</v>
      </c>
      <c r="E79" s="97"/>
      <c r="F79" s="97"/>
      <c r="G79" s="97"/>
      <c r="H79" s="97">
        <f t="shared" si="1"/>
        <v>0</v>
      </c>
      <c r="I79" s="97">
        <f t="shared" si="1"/>
        <v>0</v>
      </c>
      <c r="J79" s="97"/>
    </row>
    <row r="80" spans="1:10">
      <c r="A80" s="39">
        <v>69</v>
      </c>
      <c r="B80" s="36">
        <v>4</v>
      </c>
      <c r="C80" s="43" t="s">
        <v>209</v>
      </c>
      <c r="D80" s="38" t="s">
        <v>210</v>
      </c>
      <c r="E80" s="97"/>
      <c r="F80" s="97"/>
      <c r="G80" s="97"/>
      <c r="H80" s="97">
        <f t="shared" si="1"/>
        <v>0</v>
      </c>
      <c r="I80" s="97">
        <f t="shared" si="1"/>
        <v>0</v>
      </c>
      <c r="J80" s="97"/>
    </row>
    <row r="81" spans="1:10">
      <c r="A81" s="39">
        <v>70</v>
      </c>
      <c r="B81" s="36">
        <v>5</v>
      </c>
      <c r="C81" s="43" t="s">
        <v>211</v>
      </c>
      <c r="D81" s="38" t="s">
        <v>212</v>
      </c>
      <c r="E81" s="97"/>
      <c r="F81" s="97"/>
      <c r="G81" s="97"/>
      <c r="H81" s="97">
        <f t="shared" si="1"/>
        <v>0</v>
      </c>
      <c r="I81" s="97">
        <f t="shared" si="1"/>
        <v>0</v>
      </c>
      <c r="J81" s="97"/>
    </row>
    <row r="82" spans="1:10">
      <c r="A82" s="39">
        <v>71</v>
      </c>
      <c r="B82" s="32" t="s">
        <v>213</v>
      </c>
      <c r="C82" s="41" t="s">
        <v>309</v>
      </c>
      <c r="D82" s="42" t="s">
        <v>214</v>
      </c>
      <c r="E82" s="98">
        <f>SUM(E77:E81)</f>
        <v>0</v>
      </c>
      <c r="F82" s="98">
        <f>SUM(F77:F81)</f>
        <v>0</v>
      </c>
      <c r="G82" s="98">
        <f>SUM(G77:G81)</f>
        <v>0</v>
      </c>
      <c r="H82" s="98">
        <f>SUM(H77:H81)</f>
        <v>0</v>
      </c>
      <c r="I82" s="98">
        <f>SUM(I77:I81)</f>
        <v>0</v>
      </c>
      <c r="J82" s="97"/>
    </row>
    <row r="83" spans="1:10" ht="25.5">
      <c r="A83" s="39">
        <v>72</v>
      </c>
      <c r="B83" s="36">
        <v>1</v>
      </c>
      <c r="C83" s="43" t="s">
        <v>215</v>
      </c>
      <c r="D83" s="38" t="s">
        <v>216</v>
      </c>
      <c r="E83" s="97"/>
      <c r="F83" s="97"/>
      <c r="G83" s="97"/>
      <c r="H83" s="97">
        <f t="shared" si="1"/>
        <v>0</v>
      </c>
      <c r="I83" s="97">
        <f t="shared" si="1"/>
        <v>0</v>
      </c>
      <c r="J83" s="97"/>
    </row>
    <row r="84" spans="1:10" ht="25.5">
      <c r="A84" s="39">
        <v>73</v>
      </c>
      <c r="B84" s="36">
        <v>2</v>
      </c>
      <c r="C84" s="40" t="s">
        <v>217</v>
      </c>
      <c r="D84" s="38" t="s">
        <v>218</v>
      </c>
      <c r="E84" s="97"/>
      <c r="F84" s="97"/>
      <c r="G84" s="97"/>
      <c r="H84" s="97">
        <f t="shared" si="1"/>
        <v>0</v>
      </c>
      <c r="I84" s="97">
        <f t="shared" si="1"/>
        <v>0</v>
      </c>
      <c r="J84" s="97"/>
    </row>
    <row r="85" spans="1:10">
      <c r="A85" s="39">
        <v>74</v>
      </c>
      <c r="B85" s="36">
        <v>3</v>
      </c>
      <c r="C85" s="43" t="s">
        <v>219</v>
      </c>
      <c r="D85" s="38" t="s">
        <v>220</v>
      </c>
      <c r="E85" s="97"/>
      <c r="F85" s="97"/>
      <c r="G85" s="97"/>
      <c r="H85" s="97">
        <f t="shared" si="1"/>
        <v>0</v>
      </c>
      <c r="I85" s="97">
        <f t="shared" si="1"/>
        <v>0</v>
      </c>
      <c r="J85" s="97"/>
    </row>
    <row r="86" spans="1:10">
      <c r="A86" s="39">
        <v>75</v>
      </c>
      <c r="B86" s="32" t="s">
        <v>221</v>
      </c>
      <c r="C86" s="41" t="s">
        <v>310</v>
      </c>
      <c r="D86" s="42" t="s">
        <v>222</v>
      </c>
      <c r="E86" s="98">
        <f>SUM(E83:E85)</f>
        <v>0</v>
      </c>
      <c r="F86" s="98">
        <f>SUM(F83:F85)</f>
        <v>0</v>
      </c>
      <c r="G86" s="98">
        <f>SUM(G83:G85)</f>
        <v>0</v>
      </c>
      <c r="H86" s="98">
        <f>SUM(H83:H85)</f>
        <v>0</v>
      </c>
      <c r="I86" s="98">
        <f>SUM(I83:I85)</f>
        <v>0</v>
      </c>
      <c r="J86" s="97"/>
    </row>
    <row r="87" spans="1:10" ht="25.5">
      <c r="A87" s="39">
        <v>76</v>
      </c>
      <c r="B87" s="36">
        <v>1</v>
      </c>
      <c r="C87" s="43" t="s">
        <v>223</v>
      </c>
      <c r="D87" s="38" t="s">
        <v>224</v>
      </c>
      <c r="E87" s="97"/>
      <c r="F87" s="97"/>
      <c r="G87" s="97"/>
      <c r="H87" s="97">
        <f t="shared" si="1"/>
        <v>0</v>
      </c>
      <c r="I87" s="97">
        <f t="shared" si="1"/>
        <v>0</v>
      </c>
      <c r="J87" s="97"/>
    </row>
    <row r="88" spans="1:10" ht="25.5">
      <c r="A88" s="39">
        <v>77</v>
      </c>
      <c r="B88" s="36">
        <v>2</v>
      </c>
      <c r="C88" s="40" t="s">
        <v>225</v>
      </c>
      <c r="D88" s="38" t="s">
        <v>226</v>
      </c>
      <c r="E88" s="97"/>
      <c r="F88" s="97"/>
      <c r="G88" s="97"/>
      <c r="H88" s="97">
        <f t="shared" si="1"/>
        <v>0</v>
      </c>
      <c r="I88" s="97">
        <f t="shared" si="1"/>
        <v>0</v>
      </c>
      <c r="J88" s="97"/>
    </row>
    <row r="89" spans="1:10">
      <c r="A89" s="39">
        <v>78</v>
      </c>
      <c r="B89" s="36">
        <v>3</v>
      </c>
      <c r="C89" s="43" t="s">
        <v>227</v>
      </c>
      <c r="D89" s="38" t="s">
        <v>228</v>
      </c>
      <c r="E89" s="97"/>
      <c r="F89" s="97"/>
      <c r="G89" s="97"/>
      <c r="H89" s="97">
        <f t="shared" si="1"/>
        <v>0</v>
      </c>
      <c r="I89" s="97">
        <f t="shared" si="1"/>
        <v>0</v>
      </c>
      <c r="J89" s="97"/>
    </row>
    <row r="90" spans="1:10">
      <c r="A90" s="39">
        <v>79</v>
      </c>
      <c r="B90" s="32" t="s">
        <v>229</v>
      </c>
      <c r="C90" s="41" t="s">
        <v>311</v>
      </c>
      <c r="D90" s="42" t="s">
        <v>230</v>
      </c>
      <c r="E90" s="98">
        <f>SUM(E87:E89)</f>
        <v>0</v>
      </c>
      <c r="F90" s="98">
        <f>SUM(F87:F89)</f>
        <v>0</v>
      </c>
      <c r="G90" s="98">
        <f>SUM(G87:G89)</f>
        <v>0</v>
      </c>
      <c r="H90" s="98">
        <f>SUM(H87:H89)</f>
        <v>0</v>
      </c>
      <c r="I90" s="98">
        <f>SUM(I87:I89)</f>
        <v>0</v>
      </c>
      <c r="J90" s="97"/>
    </row>
    <row r="91" spans="1:10">
      <c r="A91" s="39">
        <v>80</v>
      </c>
      <c r="B91" s="32" t="s">
        <v>231</v>
      </c>
      <c r="C91" s="44" t="s">
        <v>312</v>
      </c>
      <c r="D91" s="42" t="s">
        <v>232</v>
      </c>
      <c r="E91" s="98">
        <f t="shared" ref="E91:J91" si="7">SUM(E29,E40,E47,E65,E76,E82,E86,E90)</f>
        <v>118659605</v>
      </c>
      <c r="F91" s="98">
        <f t="shared" si="7"/>
        <v>11920000</v>
      </c>
      <c r="G91" s="98">
        <f t="shared" si="7"/>
        <v>0</v>
      </c>
      <c r="H91" s="98">
        <f t="shared" si="7"/>
        <v>130579605</v>
      </c>
      <c r="I91" s="98">
        <f t="shared" si="7"/>
        <v>161423991</v>
      </c>
      <c r="J91" s="98">
        <f t="shared" si="7"/>
        <v>165292161</v>
      </c>
    </row>
    <row r="92" spans="1:10" ht="25.5">
      <c r="A92" s="39">
        <v>81</v>
      </c>
      <c r="B92" s="45">
        <v>1</v>
      </c>
      <c r="C92" s="46" t="s">
        <v>233</v>
      </c>
      <c r="D92" s="47" t="s">
        <v>234</v>
      </c>
      <c r="E92" s="99"/>
      <c r="F92" s="99"/>
      <c r="G92" s="99"/>
      <c r="H92" s="97">
        <f t="shared" ref="H92:I118" si="8">SUM(E92:G92)</f>
        <v>0</v>
      </c>
      <c r="I92" s="97">
        <f t="shared" si="8"/>
        <v>0</v>
      </c>
      <c r="J92" s="97"/>
    </row>
    <row r="93" spans="1:10" ht="25.5">
      <c r="A93" s="39">
        <v>82</v>
      </c>
      <c r="B93" s="45">
        <v>2</v>
      </c>
      <c r="C93" s="48" t="s">
        <v>235</v>
      </c>
      <c r="D93" s="47" t="s">
        <v>236</v>
      </c>
      <c r="E93" s="99"/>
      <c r="F93" s="99"/>
      <c r="G93" s="99"/>
      <c r="H93" s="97">
        <f t="shared" si="8"/>
        <v>0</v>
      </c>
      <c r="I93" s="97">
        <f t="shared" si="8"/>
        <v>0</v>
      </c>
      <c r="J93" s="97"/>
    </row>
    <row r="94" spans="1:10" ht="25.5">
      <c r="A94" s="39">
        <v>83</v>
      </c>
      <c r="B94" s="45">
        <v>3</v>
      </c>
      <c r="C94" s="46" t="s">
        <v>237</v>
      </c>
      <c r="D94" s="47" t="s">
        <v>238</v>
      </c>
      <c r="E94" s="99"/>
      <c r="F94" s="99"/>
      <c r="G94" s="99"/>
      <c r="H94" s="97">
        <f t="shared" si="8"/>
        <v>0</v>
      </c>
      <c r="I94" s="97">
        <f t="shared" si="8"/>
        <v>0</v>
      </c>
      <c r="J94" s="97"/>
    </row>
    <row r="95" spans="1:10">
      <c r="A95" s="39">
        <v>84</v>
      </c>
      <c r="B95" s="49" t="s">
        <v>315</v>
      </c>
      <c r="C95" s="50" t="s">
        <v>313</v>
      </c>
      <c r="D95" s="51" t="s">
        <v>239</v>
      </c>
      <c r="E95" s="100">
        <f>SUM(E92:E94)</f>
        <v>0</v>
      </c>
      <c r="F95" s="100">
        <f>SUM(F92:F94)</f>
        <v>0</v>
      </c>
      <c r="G95" s="100">
        <f>SUM(G92:G94)</f>
        <v>0</v>
      </c>
      <c r="H95" s="98">
        <f t="shared" si="8"/>
        <v>0</v>
      </c>
      <c r="I95" s="98">
        <f t="shared" si="8"/>
        <v>0</v>
      </c>
      <c r="J95" s="97"/>
    </row>
    <row r="96" spans="1:10" ht="25.5">
      <c r="A96" s="39">
        <v>85</v>
      </c>
      <c r="B96" s="45">
        <v>1</v>
      </c>
      <c r="C96" s="48" t="s">
        <v>240</v>
      </c>
      <c r="D96" s="47" t="s">
        <v>241</v>
      </c>
      <c r="E96" s="99"/>
      <c r="F96" s="99"/>
      <c r="G96" s="99"/>
      <c r="H96" s="97">
        <f t="shared" si="8"/>
        <v>0</v>
      </c>
      <c r="I96" s="97">
        <f t="shared" si="8"/>
        <v>0</v>
      </c>
      <c r="J96" s="97"/>
    </row>
    <row r="97" spans="1:10" ht="25.5">
      <c r="A97" s="39">
        <v>86</v>
      </c>
      <c r="B97" s="45">
        <v>2</v>
      </c>
      <c r="C97" s="46" t="s">
        <v>242</v>
      </c>
      <c r="D97" s="47" t="s">
        <v>243</v>
      </c>
      <c r="E97" s="99"/>
      <c r="F97" s="99"/>
      <c r="G97" s="99"/>
      <c r="H97" s="97">
        <f t="shared" si="8"/>
        <v>0</v>
      </c>
      <c r="I97" s="97">
        <f t="shared" si="8"/>
        <v>0</v>
      </c>
      <c r="J97" s="97"/>
    </row>
    <row r="98" spans="1:10" ht="25.5">
      <c r="A98" s="39">
        <v>87</v>
      </c>
      <c r="B98" s="45">
        <v>3</v>
      </c>
      <c r="C98" s="48" t="s">
        <v>244</v>
      </c>
      <c r="D98" s="47" t="s">
        <v>245</v>
      </c>
      <c r="E98" s="99"/>
      <c r="F98" s="99"/>
      <c r="G98" s="99"/>
      <c r="H98" s="97">
        <f t="shared" si="8"/>
        <v>0</v>
      </c>
      <c r="I98" s="97">
        <f t="shared" si="8"/>
        <v>0</v>
      </c>
      <c r="J98" s="97"/>
    </row>
    <row r="99" spans="1:10" ht="25.5">
      <c r="A99" s="39">
        <v>88</v>
      </c>
      <c r="B99" s="45">
        <v>4</v>
      </c>
      <c r="C99" s="46" t="s">
        <v>246</v>
      </c>
      <c r="D99" s="47" t="s">
        <v>247</v>
      </c>
      <c r="E99" s="99"/>
      <c r="F99" s="99"/>
      <c r="G99" s="99"/>
      <c r="H99" s="97">
        <f t="shared" si="8"/>
        <v>0</v>
      </c>
      <c r="I99" s="97">
        <f t="shared" si="8"/>
        <v>0</v>
      </c>
      <c r="J99" s="97"/>
    </row>
    <row r="100" spans="1:10">
      <c r="A100" s="39">
        <v>89</v>
      </c>
      <c r="B100" s="49" t="s">
        <v>316</v>
      </c>
      <c r="C100" s="52" t="s">
        <v>314</v>
      </c>
      <c r="D100" s="51" t="s">
        <v>248</v>
      </c>
      <c r="E100" s="100">
        <f>SUM(E96:E99)</f>
        <v>0</v>
      </c>
      <c r="F100" s="100">
        <f>SUM(F96:F99)</f>
        <v>0</v>
      </c>
      <c r="G100" s="100">
        <f>SUM(G96:G99)</f>
        <v>0</v>
      </c>
      <c r="H100" s="100">
        <f>SUM(H96:H99)</f>
        <v>0</v>
      </c>
      <c r="I100" s="100">
        <f>SUM(I96:I99)</f>
        <v>0</v>
      </c>
      <c r="J100" s="97"/>
    </row>
    <row r="101" spans="1:10" ht="25.5">
      <c r="A101" s="39">
        <v>90</v>
      </c>
      <c r="B101" s="45">
        <v>1</v>
      </c>
      <c r="C101" s="47" t="s">
        <v>249</v>
      </c>
      <c r="D101" s="47" t="s">
        <v>250</v>
      </c>
      <c r="E101" s="99"/>
      <c r="F101" s="99"/>
      <c r="G101" s="99"/>
      <c r="H101" s="97">
        <f t="shared" si="8"/>
        <v>0</v>
      </c>
      <c r="I101" s="97">
        <f t="shared" si="8"/>
        <v>0</v>
      </c>
      <c r="J101" s="97"/>
    </row>
    <row r="102" spans="1:10">
      <c r="A102" s="39">
        <v>91</v>
      </c>
      <c r="B102" s="53" t="s">
        <v>106</v>
      </c>
      <c r="C102" s="39" t="s">
        <v>251</v>
      </c>
      <c r="D102" s="47"/>
      <c r="E102" s="73"/>
      <c r="F102" s="99">
        <v>15438792</v>
      </c>
      <c r="G102" s="99"/>
      <c r="H102" s="97">
        <f>SUM(F102:G102)</f>
        <v>15438792</v>
      </c>
      <c r="I102" s="97">
        <v>15915196</v>
      </c>
      <c r="J102" s="97">
        <v>15915196</v>
      </c>
    </row>
    <row r="103" spans="1:10">
      <c r="A103" s="39">
        <v>92</v>
      </c>
      <c r="B103" s="53" t="s">
        <v>108</v>
      </c>
      <c r="C103" s="39" t="s">
        <v>359</v>
      </c>
      <c r="D103" s="47"/>
      <c r="F103" s="99">
        <v>38841916</v>
      </c>
      <c r="G103" s="99"/>
      <c r="H103" s="97">
        <f>SUM(F103:G103)</f>
        <v>38841916</v>
      </c>
      <c r="I103" s="97">
        <f>SUM(G103:H103)</f>
        <v>38841916</v>
      </c>
      <c r="J103" s="97">
        <v>38841916</v>
      </c>
    </row>
    <row r="104" spans="1:10">
      <c r="A104" s="39">
        <v>93</v>
      </c>
      <c r="B104" s="53" t="s">
        <v>109</v>
      </c>
      <c r="C104" s="39" t="s">
        <v>252</v>
      </c>
      <c r="D104" s="47"/>
      <c r="E104" s="99"/>
      <c r="F104" s="99"/>
      <c r="G104" s="99"/>
      <c r="H104" s="97">
        <f>SUM(E104:G104)</f>
        <v>0</v>
      </c>
      <c r="I104" s="97">
        <f>SUM(F104:H104)</f>
        <v>0</v>
      </c>
      <c r="J104" s="97"/>
    </row>
    <row r="105" spans="1:10" ht="25.5">
      <c r="A105" s="39">
        <v>94</v>
      </c>
      <c r="B105" s="45">
        <v>2</v>
      </c>
      <c r="C105" s="47" t="s">
        <v>253</v>
      </c>
      <c r="D105" s="47" t="s">
        <v>254</v>
      </c>
      <c r="E105" s="99"/>
      <c r="F105" s="99"/>
      <c r="G105" s="99"/>
      <c r="H105" s="97">
        <f t="shared" si="8"/>
        <v>0</v>
      </c>
      <c r="I105" s="97">
        <f t="shared" si="8"/>
        <v>0</v>
      </c>
      <c r="J105" s="97"/>
    </row>
    <row r="106" spans="1:10">
      <c r="A106" s="39">
        <v>95</v>
      </c>
      <c r="B106" s="49" t="s">
        <v>255</v>
      </c>
      <c r="C106" s="51" t="s">
        <v>325</v>
      </c>
      <c r="D106" s="51" t="s">
        <v>256</v>
      </c>
      <c r="E106" s="100">
        <f t="shared" ref="E106:J106" si="9">SUM(E101:E105)</f>
        <v>0</v>
      </c>
      <c r="F106" s="100">
        <f t="shared" si="9"/>
        <v>54280708</v>
      </c>
      <c r="G106" s="100">
        <f t="shared" si="9"/>
        <v>0</v>
      </c>
      <c r="H106" s="100">
        <f t="shared" si="9"/>
        <v>54280708</v>
      </c>
      <c r="I106" s="100">
        <f t="shared" si="9"/>
        <v>54757112</v>
      </c>
      <c r="J106" s="100">
        <f t="shared" si="9"/>
        <v>54757112</v>
      </c>
    </row>
    <row r="107" spans="1:10">
      <c r="A107" s="39">
        <v>96</v>
      </c>
      <c r="B107" s="45">
        <v>1</v>
      </c>
      <c r="C107" s="46" t="s">
        <v>257</v>
      </c>
      <c r="D107" s="47" t="s">
        <v>258</v>
      </c>
      <c r="E107" s="99"/>
      <c r="F107" s="99"/>
      <c r="G107" s="99"/>
      <c r="H107" s="97">
        <f t="shared" si="8"/>
        <v>0</v>
      </c>
      <c r="I107" s="97">
        <f t="shared" si="8"/>
        <v>0</v>
      </c>
      <c r="J107" s="97">
        <v>3388248</v>
      </c>
    </row>
    <row r="108" spans="1:10">
      <c r="A108" s="39">
        <v>97</v>
      </c>
      <c r="B108" s="45">
        <v>2</v>
      </c>
      <c r="C108" s="46" t="s">
        <v>259</v>
      </c>
      <c r="D108" s="47" t="s">
        <v>260</v>
      </c>
      <c r="E108" s="99"/>
      <c r="F108" s="99"/>
      <c r="G108" s="99"/>
      <c r="H108" s="97">
        <f t="shared" si="8"/>
        <v>0</v>
      </c>
      <c r="I108" s="97">
        <f t="shared" si="8"/>
        <v>0</v>
      </c>
      <c r="J108" s="97"/>
    </row>
    <row r="109" spans="1:10">
      <c r="A109" s="39">
        <v>98</v>
      </c>
      <c r="B109" s="45">
        <v>3</v>
      </c>
      <c r="C109" s="46" t="s">
        <v>261</v>
      </c>
      <c r="D109" s="47" t="s">
        <v>262</v>
      </c>
      <c r="E109" s="99"/>
      <c r="F109" s="99"/>
      <c r="G109" s="99"/>
      <c r="H109" s="97">
        <f t="shared" si="8"/>
        <v>0</v>
      </c>
      <c r="I109" s="97">
        <f t="shared" si="8"/>
        <v>0</v>
      </c>
      <c r="J109" s="97"/>
    </row>
    <row r="110" spans="1:10">
      <c r="A110" s="39">
        <v>99</v>
      </c>
      <c r="B110" s="45">
        <v>4</v>
      </c>
      <c r="C110" s="46" t="s">
        <v>263</v>
      </c>
      <c r="D110" s="47" t="s">
        <v>264</v>
      </c>
      <c r="E110" s="99"/>
      <c r="F110" s="99">
        <v>10000000</v>
      </c>
      <c r="G110" s="99"/>
      <c r="H110" s="97">
        <f t="shared" si="8"/>
        <v>10000000</v>
      </c>
      <c r="I110" s="97">
        <f>H110</f>
        <v>10000000</v>
      </c>
      <c r="J110" s="97"/>
    </row>
    <row r="111" spans="1:10">
      <c r="A111" s="39">
        <v>100</v>
      </c>
      <c r="B111" s="45">
        <v>5</v>
      </c>
      <c r="C111" s="48" t="s">
        <v>265</v>
      </c>
      <c r="D111" s="47" t="s">
        <v>266</v>
      </c>
      <c r="E111" s="99"/>
      <c r="F111" s="99"/>
      <c r="G111" s="99"/>
      <c r="H111" s="97">
        <f t="shared" si="8"/>
        <v>0</v>
      </c>
      <c r="I111" s="97">
        <f t="shared" si="8"/>
        <v>0</v>
      </c>
      <c r="J111" s="97"/>
    </row>
    <row r="112" spans="1:10">
      <c r="A112" s="39">
        <v>101</v>
      </c>
      <c r="B112" s="49" t="s">
        <v>317</v>
      </c>
      <c r="C112" s="50" t="s">
        <v>324</v>
      </c>
      <c r="D112" s="51" t="s">
        <v>267</v>
      </c>
      <c r="E112" s="100">
        <f t="shared" ref="E112:J112" si="10">E95+E100+E106+E107+E108+E109+E110+E111</f>
        <v>0</v>
      </c>
      <c r="F112" s="100">
        <f t="shared" si="10"/>
        <v>64280708</v>
      </c>
      <c r="G112" s="100">
        <f t="shared" si="10"/>
        <v>0</v>
      </c>
      <c r="H112" s="100">
        <f t="shared" si="10"/>
        <v>64280708</v>
      </c>
      <c r="I112" s="100">
        <f t="shared" si="10"/>
        <v>64757112</v>
      </c>
      <c r="J112" s="100">
        <f t="shared" si="10"/>
        <v>58145360</v>
      </c>
    </row>
    <row r="113" spans="1:10">
      <c r="A113" s="39">
        <v>102</v>
      </c>
      <c r="B113" s="45">
        <v>1</v>
      </c>
      <c r="C113" s="48" t="s">
        <v>268</v>
      </c>
      <c r="D113" s="47" t="s">
        <v>269</v>
      </c>
      <c r="E113" s="99"/>
      <c r="F113" s="99"/>
      <c r="G113" s="99"/>
      <c r="H113" s="97">
        <f t="shared" si="8"/>
        <v>0</v>
      </c>
      <c r="I113" s="97">
        <f t="shared" si="8"/>
        <v>0</v>
      </c>
      <c r="J113" s="97"/>
    </row>
    <row r="114" spans="1:10">
      <c r="A114" s="39">
        <v>103</v>
      </c>
      <c r="B114" s="45">
        <v>2</v>
      </c>
      <c r="C114" s="48" t="s">
        <v>270</v>
      </c>
      <c r="D114" s="47" t="s">
        <v>271</v>
      </c>
      <c r="E114" s="99"/>
      <c r="F114" s="99"/>
      <c r="G114" s="99"/>
      <c r="H114" s="97">
        <f t="shared" si="8"/>
        <v>0</v>
      </c>
      <c r="I114" s="97">
        <f t="shared" si="8"/>
        <v>0</v>
      </c>
      <c r="J114" s="97"/>
    </row>
    <row r="115" spans="1:10">
      <c r="A115" s="39">
        <v>104</v>
      </c>
      <c r="B115" s="45">
        <v>3</v>
      </c>
      <c r="C115" s="46" t="s">
        <v>272</v>
      </c>
      <c r="D115" s="47" t="s">
        <v>273</v>
      </c>
      <c r="E115" s="99"/>
      <c r="F115" s="99"/>
      <c r="G115" s="99"/>
      <c r="H115" s="97">
        <f t="shared" si="8"/>
        <v>0</v>
      </c>
      <c r="I115" s="97">
        <f t="shared" si="8"/>
        <v>0</v>
      </c>
      <c r="J115" s="97"/>
    </row>
    <row r="116" spans="1:10">
      <c r="A116" s="39">
        <v>105</v>
      </c>
      <c r="B116" s="45">
        <v>4</v>
      </c>
      <c r="C116" s="46" t="s">
        <v>274</v>
      </c>
      <c r="D116" s="47" t="s">
        <v>275</v>
      </c>
      <c r="E116" s="99"/>
      <c r="F116" s="99"/>
      <c r="G116" s="99"/>
      <c r="H116" s="97">
        <f t="shared" si="8"/>
        <v>0</v>
      </c>
      <c r="I116" s="97">
        <f t="shared" si="8"/>
        <v>0</v>
      </c>
      <c r="J116" s="97"/>
    </row>
    <row r="117" spans="1:10">
      <c r="A117" s="39">
        <v>106</v>
      </c>
      <c r="B117" s="49" t="s">
        <v>318</v>
      </c>
      <c r="C117" s="52" t="s">
        <v>323</v>
      </c>
      <c r="D117" s="51" t="s">
        <v>276</v>
      </c>
      <c r="E117" s="100">
        <f>SUM(E113:E116)</f>
        <v>0</v>
      </c>
      <c r="F117" s="100">
        <f>SUM(F113:F116)</f>
        <v>0</v>
      </c>
      <c r="G117" s="100">
        <f>SUM(G113:G116)</f>
        <v>0</v>
      </c>
      <c r="H117" s="100">
        <f>SUM(H113:H116)</f>
        <v>0</v>
      </c>
      <c r="I117" s="100">
        <f>SUM(I113:I116)</f>
        <v>0</v>
      </c>
      <c r="J117" s="97"/>
    </row>
    <row r="118" spans="1:10">
      <c r="A118" s="39">
        <v>107</v>
      </c>
      <c r="B118" s="45">
        <v>1</v>
      </c>
      <c r="C118" s="48" t="s">
        <v>277</v>
      </c>
      <c r="D118" s="47" t="s">
        <v>278</v>
      </c>
      <c r="E118" s="99"/>
      <c r="F118" s="99"/>
      <c r="G118" s="99"/>
      <c r="H118" s="97">
        <f t="shared" si="8"/>
        <v>0</v>
      </c>
      <c r="I118" s="97">
        <f t="shared" si="8"/>
        <v>0</v>
      </c>
      <c r="J118" s="97"/>
    </row>
    <row r="119" spans="1:10">
      <c r="A119" s="39">
        <v>108</v>
      </c>
      <c r="B119" s="49" t="s">
        <v>319</v>
      </c>
      <c r="C119" s="52" t="s">
        <v>322</v>
      </c>
      <c r="D119" s="51" t="s">
        <v>279</v>
      </c>
      <c r="E119" s="100">
        <f t="shared" ref="E119:J119" si="11">E112+E117</f>
        <v>0</v>
      </c>
      <c r="F119" s="100">
        <f t="shared" si="11"/>
        <v>64280708</v>
      </c>
      <c r="G119" s="100">
        <f t="shared" si="11"/>
        <v>0</v>
      </c>
      <c r="H119" s="100">
        <f t="shared" si="11"/>
        <v>64280708</v>
      </c>
      <c r="I119" s="100">
        <f t="shared" si="11"/>
        <v>64757112</v>
      </c>
      <c r="J119" s="100">
        <f t="shared" si="11"/>
        <v>58145360</v>
      </c>
    </row>
    <row r="120" spans="1:10">
      <c r="A120" s="39">
        <v>109</v>
      </c>
      <c r="B120" s="35" t="s">
        <v>320</v>
      </c>
      <c r="C120" s="35" t="s">
        <v>321</v>
      </c>
      <c r="D120" s="35"/>
      <c r="E120" s="98">
        <f t="shared" ref="E120:J120" si="12">E91+E119</f>
        <v>118659605</v>
      </c>
      <c r="F120" s="98">
        <f t="shared" si="12"/>
        <v>76200708</v>
      </c>
      <c r="G120" s="98">
        <f t="shared" si="12"/>
        <v>0</v>
      </c>
      <c r="H120" s="98">
        <f t="shared" si="12"/>
        <v>194860313</v>
      </c>
      <c r="I120" s="98">
        <f t="shared" si="12"/>
        <v>226181103</v>
      </c>
      <c r="J120" s="98">
        <f t="shared" si="12"/>
        <v>223437521</v>
      </c>
    </row>
    <row r="121" spans="1:10">
      <c r="A121" s="54"/>
      <c r="B121" s="55"/>
      <c r="C121" s="54"/>
      <c r="D121" s="54"/>
      <c r="E121" s="54"/>
      <c r="F121" s="56"/>
      <c r="G121" s="54"/>
      <c r="H121" s="54"/>
    </row>
    <row r="122" spans="1:10">
      <c r="A122" s="54"/>
      <c r="B122" s="57"/>
      <c r="C122" s="58"/>
      <c r="D122" s="54"/>
      <c r="E122" s="58"/>
      <c r="F122" s="54"/>
      <c r="G122" s="58"/>
      <c r="H122" s="58"/>
    </row>
    <row r="123" spans="1:10">
      <c r="A123" s="54"/>
      <c r="B123" s="57"/>
      <c r="C123" s="58"/>
      <c r="D123" s="54"/>
      <c r="E123" s="58"/>
      <c r="F123" s="54"/>
      <c r="G123" s="58"/>
      <c r="H123" s="58"/>
    </row>
    <row r="124" spans="1:10">
      <c r="A124" s="54"/>
      <c r="B124" s="57"/>
      <c r="C124" s="59"/>
      <c r="D124" s="54"/>
      <c r="E124" s="59"/>
      <c r="F124" s="59"/>
      <c r="G124" s="59"/>
      <c r="H124" s="58"/>
    </row>
    <row r="125" spans="1:10">
      <c r="A125" s="54"/>
      <c r="B125" s="57"/>
      <c r="C125" s="58"/>
      <c r="D125" s="54"/>
      <c r="E125" s="58"/>
      <c r="F125" s="54"/>
      <c r="G125" s="58"/>
      <c r="H125" s="58"/>
    </row>
    <row r="126" spans="1:10">
      <c r="A126" s="54"/>
      <c r="B126" s="57"/>
      <c r="C126" s="25"/>
      <c r="D126" s="54"/>
      <c r="E126" s="58"/>
      <c r="F126" s="54"/>
      <c r="G126" s="58"/>
      <c r="H126" s="58"/>
    </row>
    <row r="127" spans="1:10">
      <c r="A127" s="54"/>
      <c r="B127" s="26"/>
      <c r="C127" s="58"/>
      <c r="D127" s="54"/>
      <c r="E127" s="58"/>
      <c r="F127" s="56"/>
      <c r="G127" s="58"/>
      <c r="H127" s="58"/>
    </row>
    <row r="128" spans="1:10">
      <c r="A128" s="54"/>
      <c r="B128" s="26"/>
      <c r="C128" s="58"/>
      <c r="D128" s="54"/>
      <c r="E128" s="58"/>
      <c r="F128" s="60"/>
      <c r="G128" s="58"/>
      <c r="H128" s="58"/>
    </row>
    <row r="129" spans="1:8">
      <c r="A129" s="54"/>
      <c r="B129" s="26"/>
      <c r="C129" s="59"/>
      <c r="D129" s="54"/>
      <c r="E129" s="59"/>
      <c r="F129" s="56"/>
      <c r="G129" s="59"/>
      <c r="H129" s="59"/>
    </row>
    <row r="130" spans="1:8">
      <c r="A130" s="54"/>
      <c r="B130" s="26"/>
      <c r="C130" s="58"/>
      <c r="D130" s="54"/>
      <c r="E130" s="58"/>
      <c r="F130" s="60"/>
      <c r="G130" s="58"/>
      <c r="H130" s="58"/>
    </row>
    <row r="131" spans="1:8">
      <c r="B131" s="26"/>
      <c r="C131" s="58"/>
      <c r="E131" s="58"/>
      <c r="F131" s="58"/>
      <c r="G131" s="58"/>
      <c r="H131" s="54"/>
    </row>
    <row r="132" spans="1:8">
      <c r="B132" s="57"/>
      <c r="C132" s="58"/>
      <c r="E132" s="58"/>
      <c r="F132" s="58"/>
      <c r="G132" s="59"/>
      <c r="H132" s="54"/>
    </row>
    <row r="133" spans="1:8">
      <c r="B133" s="26"/>
      <c r="C133" s="58"/>
      <c r="E133" s="58"/>
      <c r="F133" s="58"/>
      <c r="G133" s="58"/>
      <c r="H133" s="54"/>
    </row>
    <row r="134" spans="1:8" ht="15">
      <c r="B134" s="57"/>
      <c r="C134" s="62"/>
      <c r="E134" s="58"/>
      <c r="F134" s="61"/>
      <c r="G134" s="58"/>
    </row>
    <row r="135" spans="1:8" ht="15">
      <c r="B135" s="57"/>
      <c r="C135" s="62"/>
      <c r="E135" s="58"/>
      <c r="F135" s="61"/>
      <c r="G135" s="58"/>
    </row>
    <row r="136" spans="1:8" ht="18">
      <c r="B136" s="57"/>
      <c r="C136" s="63"/>
      <c r="E136" s="58"/>
      <c r="F136" s="61"/>
      <c r="G136" s="64"/>
    </row>
    <row r="137" spans="1:8" ht="15">
      <c r="B137" s="57"/>
      <c r="C137" s="62"/>
      <c r="E137" s="58"/>
      <c r="F137" s="61"/>
      <c r="G137" s="58"/>
    </row>
    <row r="138" spans="1:8" ht="15">
      <c r="B138" s="57"/>
      <c r="C138" s="62"/>
      <c r="E138" s="58"/>
      <c r="F138" s="61"/>
      <c r="G138" s="58"/>
    </row>
    <row r="139" spans="1:8">
      <c r="B139" s="26"/>
      <c r="C139" s="58"/>
      <c r="E139" s="58"/>
      <c r="F139" s="61"/>
      <c r="G139" s="58"/>
    </row>
    <row r="140" spans="1:8">
      <c r="B140" s="26"/>
      <c r="C140" s="58"/>
      <c r="E140" s="58"/>
      <c r="F140" s="61"/>
      <c r="G140" s="54"/>
    </row>
    <row r="141" spans="1:8">
      <c r="B141" s="57"/>
      <c r="C141" s="58"/>
      <c r="E141" s="58"/>
      <c r="F141" s="61"/>
      <c r="G141" s="58"/>
    </row>
    <row r="142" spans="1:8">
      <c r="B142" s="57"/>
      <c r="C142" s="58"/>
      <c r="E142" s="58"/>
      <c r="F142" s="61"/>
      <c r="G142" s="58"/>
    </row>
    <row r="143" spans="1:8">
      <c r="B143" s="57"/>
      <c r="C143" s="58"/>
      <c r="E143" s="58"/>
      <c r="F143" s="61"/>
      <c r="G143" s="58"/>
    </row>
    <row r="144" spans="1:8">
      <c r="B144" s="57"/>
      <c r="C144" s="58"/>
      <c r="E144" s="58"/>
      <c r="F144" s="61"/>
      <c r="G144" s="58"/>
    </row>
    <row r="145" spans="2:7">
      <c r="B145" s="57"/>
      <c r="C145" s="58"/>
      <c r="E145" s="58"/>
      <c r="F145" s="61"/>
      <c r="G145" s="58"/>
    </row>
    <row r="146" spans="2:7">
      <c r="B146" s="57"/>
      <c r="C146" s="58"/>
      <c r="E146" s="58"/>
      <c r="F146" s="61"/>
      <c r="G146" s="58"/>
    </row>
    <row r="147" spans="2:7">
      <c r="B147" s="57"/>
      <c r="C147" s="58"/>
      <c r="E147" s="58"/>
      <c r="F147" s="61"/>
      <c r="G147" s="58"/>
    </row>
    <row r="148" spans="2:7">
      <c r="B148" s="57"/>
      <c r="C148" s="58"/>
      <c r="E148" s="58"/>
      <c r="F148" s="61"/>
      <c r="G148" s="58"/>
    </row>
    <row r="149" spans="2:7">
      <c r="B149" s="57"/>
      <c r="C149" s="58"/>
      <c r="E149" s="58"/>
      <c r="F149" s="61"/>
      <c r="G149" s="58"/>
    </row>
    <row r="150" spans="2:7">
      <c r="B150" s="57"/>
      <c r="C150" s="58"/>
      <c r="E150" s="58"/>
      <c r="F150" s="61"/>
      <c r="G150" s="58"/>
    </row>
    <row r="151" spans="2:7">
      <c r="B151" s="57"/>
      <c r="C151" s="58"/>
      <c r="E151" s="58"/>
      <c r="F151" s="61"/>
      <c r="G151" s="58"/>
    </row>
    <row r="152" spans="2:7">
      <c r="B152" s="57"/>
      <c r="C152" s="58"/>
      <c r="E152" s="54"/>
      <c r="G152" s="54"/>
    </row>
    <row r="153" spans="2:7">
      <c r="B153" s="57"/>
      <c r="C153" s="58"/>
      <c r="E153" s="54"/>
      <c r="G153" s="54"/>
    </row>
    <row r="154" spans="2:7">
      <c r="B154" s="57"/>
      <c r="C154" s="58"/>
      <c r="E154" s="54"/>
      <c r="G154" s="54"/>
    </row>
    <row r="155" spans="2:7">
      <c r="B155" s="57"/>
      <c r="C155" s="58"/>
      <c r="E155" s="54"/>
      <c r="G155" s="54"/>
    </row>
    <row r="156" spans="2:7">
      <c r="B156" s="57"/>
      <c r="C156" s="58"/>
      <c r="E156" s="54"/>
      <c r="G156" s="54"/>
    </row>
    <row r="157" spans="2:7">
      <c r="B157" s="57"/>
      <c r="C157" s="58"/>
      <c r="E157" s="54"/>
      <c r="G157" s="54"/>
    </row>
    <row r="158" spans="2:7">
      <c r="B158" s="57"/>
      <c r="C158" s="58"/>
      <c r="E158" s="54"/>
      <c r="G158" s="54"/>
    </row>
    <row r="159" spans="2:7">
      <c r="B159" s="57"/>
      <c r="C159" s="58"/>
      <c r="E159" s="54"/>
      <c r="G159" s="54"/>
    </row>
    <row r="160" spans="2:7">
      <c r="B160" s="65"/>
      <c r="C160" s="66"/>
      <c r="E160" s="54"/>
      <c r="G160" s="54"/>
    </row>
    <row r="161" spans="2:7">
      <c r="B161" s="65"/>
      <c r="C161" s="66"/>
      <c r="E161" s="54"/>
      <c r="G161" s="54"/>
    </row>
    <row r="162" spans="2:7">
      <c r="B162" s="65"/>
      <c r="C162" s="66"/>
      <c r="E162" s="54"/>
      <c r="G162" s="54"/>
    </row>
    <row r="163" spans="2:7">
      <c r="B163" s="65"/>
      <c r="C163" s="66"/>
      <c r="E163" s="54"/>
      <c r="G163" s="54"/>
    </row>
    <row r="164" spans="2:7">
      <c r="B164" s="65"/>
      <c r="C164" s="66"/>
      <c r="E164" s="54"/>
      <c r="G164" s="54"/>
    </row>
    <row r="165" spans="2:7">
      <c r="B165" s="67"/>
      <c r="C165" s="54"/>
      <c r="E165" s="54"/>
      <c r="G165" s="54"/>
    </row>
    <row r="166" spans="2:7" ht="15.75">
      <c r="B166" s="67"/>
      <c r="C166" s="64"/>
      <c r="E166" s="54"/>
      <c r="G166" s="59"/>
    </row>
    <row r="167" spans="2:7">
      <c r="B167" s="67"/>
      <c r="C167" s="54"/>
      <c r="E167" s="54"/>
      <c r="G167" s="54"/>
    </row>
    <row r="168" spans="2:7">
      <c r="B168" s="67"/>
      <c r="C168" s="59"/>
      <c r="E168" s="54"/>
      <c r="G168" s="54"/>
    </row>
    <row r="169" spans="2:7">
      <c r="B169" s="67"/>
      <c r="C169" s="54"/>
      <c r="E169" s="54"/>
      <c r="G169" s="54"/>
    </row>
    <row r="170" spans="2:7">
      <c r="B170" s="67"/>
      <c r="C170" s="54"/>
      <c r="E170" s="54"/>
      <c r="G170" s="54"/>
    </row>
    <row r="171" spans="2:7">
      <c r="B171" s="68"/>
      <c r="C171" s="59"/>
      <c r="E171" s="54"/>
      <c r="G171" s="54"/>
    </row>
    <row r="172" spans="2:7">
      <c r="B172" s="67"/>
      <c r="C172" s="54"/>
      <c r="E172" s="54"/>
      <c r="G172" s="54"/>
    </row>
    <row r="173" spans="2:7">
      <c r="B173" s="68"/>
      <c r="C173" s="59"/>
      <c r="E173" s="54"/>
      <c r="G173" s="54"/>
    </row>
    <row r="174" spans="2:7">
      <c r="B174" s="68"/>
      <c r="C174" s="54"/>
      <c r="E174" s="54"/>
      <c r="G174" s="54"/>
    </row>
    <row r="175" spans="2:7">
      <c r="B175" s="68"/>
      <c r="C175" s="54"/>
      <c r="E175" s="54"/>
      <c r="G175" s="54"/>
    </row>
    <row r="176" spans="2:7">
      <c r="B176" s="68"/>
      <c r="C176" s="54"/>
      <c r="E176" s="54"/>
      <c r="G176" s="54"/>
    </row>
    <row r="177" spans="2:7">
      <c r="B177" s="68"/>
      <c r="C177" s="54"/>
      <c r="E177" s="54"/>
      <c r="G177" s="54"/>
    </row>
    <row r="178" spans="2:7">
      <c r="B178" s="68"/>
      <c r="C178" s="69"/>
      <c r="E178" s="54"/>
      <c r="G178" s="54"/>
    </row>
    <row r="179" spans="2:7">
      <c r="B179" s="68"/>
      <c r="C179" s="69"/>
      <c r="E179" s="54"/>
      <c r="G179" s="54"/>
    </row>
    <row r="180" spans="2:7">
      <c r="B180" s="68"/>
      <c r="C180" s="69"/>
      <c r="E180" s="54"/>
      <c r="G180" s="54"/>
    </row>
    <row r="181" spans="2:7">
      <c r="B181" s="68"/>
      <c r="C181" s="69"/>
      <c r="E181" s="54"/>
      <c r="G181" s="54"/>
    </row>
    <row r="182" spans="2:7">
      <c r="B182" s="68"/>
      <c r="C182" s="69"/>
      <c r="E182" s="54"/>
      <c r="G182" s="54"/>
    </row>
    <row r="183" spans="2:7">
      <c r="B183" s="68"/>
      <c r="C183" s="54"/>
      <c r="E183" s="54"/>
      <c r="G183" s="54"/>
    </row>
    <row r="184" spans="2:7">
      <c r="B184" s="68"/>
      <c r="C184" s="54"/>
      <c r="E184" s="54"/>
      <c r="G184" s="54"/>
    </row>
    <row r="185" spans="2:7">
      <c r="B185" s="68"/>
      <c r="C185" s="69"/>
      <c r="E185" s="54"/>
      <c r="G185" s="54"/>
    </row>
    <row r="186" spans="2:7">
      <c r="B186" s="68"/>
      <c r="C186" s="69"/>
      <c r="E186" s="54"/>
      <c r="G186" s="54"/>
    </row>
    <row r="187" spans="2:7">
      <c r="B187" s="68"/>
      <c r="C187" s="69"/>
      <c r="E187" s="54"/>
      <c r="G187" s="54"/>
    </row>
    <row r="188" spans="2:7">
      <c r="B188" s="68"/>
      <c r="C188" s="69"/>
      <c r="E188" s="54"/>
      <c r="G188" s="54"/>
    </row>
    <row r="189" spans="2:7">
      <c r="B189" s="68"/>
      <c r="C189" s="69"/>
      <c r="E189" s="54"/>
      <c r="G189" s="54"/>
    </row>
    <row r="190" spans="2:7">
      <c r="B190" s="68"/>
      <c r="C190" s="69"/>
      <c r="E190" s="54"/>
      <c r="G190" s="54"/>
    </row>
    <row r="191" spans="2:7">
      <c r="B191" s="68"/>
      <c r="C191" s="69"/>
      <c r="E191" s="54"/>
      <c r="G191" s="54"/>
    </row>
    <row r="192" spans="2:7">
      <c r="B192" s="68"/>
      <c r="C192" s="69"/>
      <c r="E192" s="54"/>
      <c r="G192" s="54"/>
    </row>
    <row r="193" spans="2:7">
      <c r="B193" s="68"/>
      <c r="C193" s="69"/>
      <c r="E193" s="54"/>
      <c r="G193" s="54"/>
    </row>
    <row r="194" spans="2:7">
      <c r="B194" s="68"/>
      <c r="C194" s="69"/>
      <c r="E194" s="54"/>
      <c r="G194" s="54"/>
    </row>
    <row r="195" spans="2:7">
      <c r="B195" s="68"/>
      <c r="C195" s="69"/>
      <c r="E195" s="54"/>
      <c r="G195" s="54"/>
    </row>
    <row r="196" spans="2:7">
      <c r="B196" s="67"/>
      <c r="C196" s="69"/>
      <c r="E196" s="54"/>
      <c r="G196" s="54"/>
    </row>
    <row r="197" spans="2:7">
      <c r="B197" s="68"/>
      <c r="C197" s="69"/>
      <c r="E197" s="54"/>
      <c r="G197" s="54"/>
    </row>
    <row r="198" spans="2:7">
      <c r="B198" s="68"/>
      <c r="C198" s="69"/>
      <c r="E198" s="54"/>
      <c r="G198" s="54"/>
    </row>
    <row r="199" spans="2:7">
      <c r="B199" s="68"/>
      <c r="C199" s="69"/>
      <c r="E199" s="54"/>
      <c r="G199" s="54"/>
    </row>
    <row r="200" spans="2:7">
      <c r="B200" s="68"/>
      <c r="C200" s="69"/>
      <c r="E200" s="54"/>
      <c r="G200" s="54"/>
    </row>
    <row r="201" spans="2:7">
      <c r="B201" s="68"/>
      <c r="C201" s="69"/>
      <c r="E201" s="54"/>
      <c r="G201" s="54"/>
    </row>
    <row r="202" spans="2:7">
      <c r="B202" s="68"/>
      <c r="C202" s="69"/>
      <c r="E202" s="54"/>
      <c r="G202" s="54"/>
    </row>
    <row r="203" spans="2:7">
      <c r="B203" s="68"/>
      <c r="C203" s="69"/>
      <c r="E203" s="54"/>
      <c r="G203" s="54"/>
    </row>
    <row r="204" spans="2:7">
      <c r="B204" s="68"/>
      <c r="C204" s="70"/>
      <c r="E204" s="54"/>
      <c r="G204" s="59"/>
    </row>
    <row r="205" spans="2:7">
      <c r="B205" s="68"/>
      <c r="C205" s="69"/>
      <c r="E205" s="54"/>
      <c r="G205" s="54"/>
    </row>
    <row r="206" spans="2:7">
      <c r="B206" s="68"/>
      <c r="C206" s="69"/>
      <c r="E206" s="54"/>
      <c r="G206" s="54"/>
    </row>
    <row r="207" spans="2:7">
      <c r="B207" s="68"/>
      <c r="C207" s="69"/>
      <c r="E207" s="54"/>
      <c r="G207" s="54"/>
    </row>
    <row r="208" spans="2:7">
      <c r="B208" s="68"/>
      <c r="C208" s="69"/>
      <c r="E208" s="54"/>
      <c r="G208" s="54"/>
    </row>
    <row r="209" spans="2:7">
      <c r="B209" s="68"/>
      <c r="C209" s="69"/>
      <c r="E209" s="54"/>
      <c r="G209" s="54"/>
    </row>
    <row r="210" spans="2:7">
      <c r="B210" s="68"/>
      <c r="C210" s="69"/>
      <c r="E210" s="54"/>
      <c r="G210" s="54"/>
    </row>
    <row r="211" spans="2:7">
      <c r="B211" s="68"/>
      <c r="C211" s="69"/>
      <c r="E211" s="54"/>
      <c r="G211" s="54"/>
    </row>
    <row r="212" spans="2:7">
      <c r="B212" s="68"/>
      <c r="C212" s="69"/>
      <c r="E212" s="54"/>
      <c r="G212" s="54"/>
    </row>
    <row r="213" spans="2:7">
      <c r="B213" s="68"/>
      <c r="C213" s="69"/>
      <c r="E213" s="54"/>
      <c r="G213" s="54"/>
    </row>
    <row r="214" spans="2:7">
      <c r="B214" s="68"/>
      <c r="C214" s="69"/>
      <c r="E214" s="54"/>
      <c r="G214" s="54"/>
    </row>
    <row r="215" spans="2:7">
      <c r="B215" s="68"/>
      <c r="C215" s="69"/>
      <c r="E215" s="54"/>
      <c r="G215" s="54"/>
    </row>
    <row r="216" spans="2:7">
      <c r="B216" s="68"/>
      <c r="C216" s="70"/>
      <c r="E216" s="54"/>
      <c r="G216" s="54"/>
    </row>
    <row r="217" spans="2:7">
      <c r="B217" s="68"/>
      <c r="C217" s="69"/>
      <c r="E217" s="54"/>
      <c r="G217" s="54"/>
    </row>
    <row r="218" spans="2:7" ht="15">
      <c r="B218" s="68"/>
      <c r="C218" s="71"/>
      <c r="E218" s="54"/>
      <c r="G218" s="54"/>
    </row>
    <row r="219" spans="2:7">
      <c r="B219" s="68"/>
      <c r="C219" s="69"/>
      <c r="E219" s="54"/>
      <c r="G219" s="54"/>
    </row>
    <row r="220" spans="2:7">
      <c r="B220" s="68"/>
      <c r="C220" s="69"/>
      <c r="E220" s="54"/>
      <c r="G220" s="54"/>
    </row>
    <row r="221" spans="2:7" ht="15">
      <c r="B221" s="68"/>
      <c r="C221" s="71"/>
      <c r="E221" s="54"/>
      <c r="G221" s="54"/>
    </row>
    <row r="222" spans="2:7">
      <c r="B222" s="68"/>
      <c r="C222" s="69"/>
      <c r="E222" s="54"/>
      <c r="G222" s="54"/>
    </row>
    <row r="223" spans="2:7">
      <c r="B223" s="67"/>
      <c r="C223" s="58"/>
      <c r="E223" s="58"/>
      <c r="G223" s="58"/>
    </row>
    <row r="224" spans="2:7">
      <c r="B224" s="67"/>
      <c r="C224" s="58"/>
      <c r="E224" s="58"/>
      <c r="G224" s="58"/>
    </row>
    <row r="225" spans="2:7">
      <c r="B225" s="26"/>
      <c r="C225" s="58"/>
      <c r="E225" s="58"/>
      <c r="G225" s="58"/>
    </row>
    <row r="226" spans="2:7">
      <c r="B226" s="26"/>
      <c r="C226" s="58"/>
      <c r="E226" s="58"/>
      <c r="G226" s="58"/>
    </row>
    <row r="227" spans="2:7">
      <c r="B227" s="57"/>
      <c r="C227" s="58"/>
      <c r="E227" s="58"/>
      <c r="G227" s="58"/>
    </row>
    <row r="228" spans="2:7">
      <c r="B228" s="57"/>
      <c r="C228" s="58"/>
      <c r="E228" s="58"/>
      <c r="G228" s="59"/>
    </row>
    <row r="229" spans="2:7">
      <c r="B229" s="26"/>
      <c r="C229" s="58"/>
      <c r="E229" s="58"/>
      <c r="G229" s="58"/>
    </row>
    <row r="230" spans="2:7">
      <c r="B230" s="67"/>
      <c r="C230" s="54"/>
      <c r="E230" s="58"/>
      <c r="G230" s="58"/>
    </row>
    <row r="231" spans="2:7">
      <c r="B231" s="67"/>
      <c r="C231" s="54"/>
      <c r="E231" s="58"/>
      <c r="G231" s="58"/>
    </row>
    <row r="232" spans="2:7">
      <c r="B232" s="26"/>
      <c r="C232" s="58"/>
      <c r="E232" s="58"/>
      <c r="G232" s="58"/>
    </row>
    <row r="233" spans="2:7">
      <c r="B233" s="57"/>
      <c r="C233" s="58"/>
      <c r="E233" s="58"/>
      <c r="G233" s="58"/>
    </row>
    <row r="234" spans="2:7">
      <c r="B234" s="26"/>
      <c r="C234" s="58"/>
      <c r="E234" s="58"/>
      <c r="G234" s="58"/>
    </row>
    <row r="235" spans="2:7">
      <c r="B235" s="57"/>
      <c r="C235" s="58"/>
      <c r="E235" s="58"/>
      <c r="G235" s="58"/>
    </row>
    <row r="236" spans="2:7">
      <c r="B236" s="26"/>
      <c r="C236" s="58"/>
      <c r="E236" s="58"/>
      <c r="G236" s="58"/>
    </row>
    <row r="237" spans="2:7">
      <c r="B237" s="26"/>
      <c r="C237" s="58"/>
      <c r="E237" s="58"/>
      <c r="G237" s="58"/>
    </row>
    <row r="238" spans="2:7">
      <c r="B238" s="26"/>
      <c r="C238" s="58"/>
      <c r="E238" s="58"/>
      <c r="G238" s="58"/>
    </row>
    <row r="239" spans="2:7" ht="15.75">
      <c r="B239" s="26"/>
      <c r="C239" s="64"/>
      <c r="E239" s="58"/>
      <c r="G239" s="59"/>
    </row>
    <row r="240" spans="2:7">
      <c r="B240" s="26"/>
      <c r="C240" s="58"/>
      <c r="E240" s="58"/>
      <c r="G240" s="58"/>
    </row>
    <row r="241" spans="2:7">
      <c r="B241" s="26"/>
      <c r="C241" s="58"/>
      <c r="E241" s="58"/>
      <c r="G241" s="58"/>
    </row>
    <row r="242" spans="2:7">
      <c r="B242" s="26"/>
      <c r="C242" s="58"/>
      <c r="E242" s="58"/>
      <c r="G242" s="58"/>
    </row>
    <row r="243" spans="2:7">
      <c r="B243" s="26"/>
      <c r="C243" s="58"/>
      <c r="E243" s="58"/>
      <c r="G243" s="58"/>
    </row>
    <row r="244" spans="2:7">
      <c r="B244" s="26"/>
      <c r="C244" s="58"/>
      <c r="E244" s="58"/>
      <c r="G244" s="58"/>
    </row>
    <row r="245" spans="2:7">
      <c r="B245" s="26"/>
      <c r="C245" s="58"/>
      <c r="E245" s="58"/>
      <c r="G245" s="58"/>
    </row>
    <row r="246" spans="2:7">
      <c r="B246" s="26"/>
      <c r="C246" s="58"/>
      <c r="E246" s="58"/>
      <c r="G246" s="58"/>
    </row>
    <row r="247" spans="2:7">
      <c r="B247" s="26"/>
      <c r="C247" s="58"/>
      <c r="E247" s="58"/>
      <c r="G247" s="58"/>
    </row>
    <row r="248" spans="2:7">
      <c r="B248" s="57"/>
      <c r="C248" s="58"/>
      <c r="E248" s="58"/>
      <c r="G248" s="58"/>
    </row>
    <row r="249" spans="2:7">
      <c r="B249" s="26"/>
      <c r="C249" s="58"/>
      <c r="E249" s="58"/>
      <c r="G249" s="59"/>
    </row>
    <row r="250" spans="2:7">
      <c r="B250" s="26"/>
      <c r="C250" s="58"/>
      <c r="E250" s="58"/>
      <c r="G250" s="58"/>
    </row>
    <row r="251" spans="2:7">
      <c r="B251" s="26"/>
      <c r="C251" s="58"/>
      <c r="E251" s="58"/>
      <c r="G251" s="59"/>
    </row>
    <row r="252" spans="2:7">
      <c r="B252" s="67"/>
      <c r="C252" s="54"/>
      <c r="E252" s="54"/>
      <c r="G252" s="54"/>
    </row>
    <row r="253" spans="2:7">
      <c r="B253" s="67"/>
      <c r="C253" s="54"/>
      <c r="E253" s="54"/>
      <c r="G253" s="54"/>
    </row>
    <row r="254" spans="2:7">
      <c r="B254" s="67"/>
      <c r="C254" s="54"/>
      <c r="E254" s="54"/>
      <c r="G254" s="54"/>
    </row>
    <row r="255" spans="2:7">
      <c r="B255" s="67"/>
      <c r="C255" s="54"/>
      <c r="E255" s="54"/>
      <c r="G255" s="54"/>
    </row>
    <row r="256" spans="2:7">
      <c r="B256" s="67"/>
      <c r="C256" s="54"/>
      <c r="E256" s="54"/>
      <c r="G256" s="54"/>
    </row>
    <row r="257" spans="2:7">
      <c r="B257" s="67"/>
      <c r="C257" s="54"/>
      <c r="E257" s="54"/>
      <c r="G257" s="54"/>
    </row>
    <row r="258" spans="2:7">
      <c r="B258" s="67"/>
      <c r="C258" s="54"/>
      <c r="E258" s="54"/>
      <c r="G258" s="54"/>
    </row>
    <row r="259" spans="2:7">
      <c r="B259" s="67"/>
      <c r="C259" s="54"/>
      <c r="E259" s="54"/>
      <c r="G259" s="54"/>
    </row>
    <row r="260" spans="2:7">
      <c r="B260" s="67"/>
      <c r="C260" s="54"/>
      <c r="E260" s="54"/>
      <c r="G260" s="54"/>
    </row>
    <row r="261" spans="2:7">
      <c r="B261" s="67"/>
      <c r="C261" s="54"/>
      <c r="E261" s="54"/>
      <c r="G261" s="54"/>
    </row>
    <row r="262" spans="2:7">
      <c r="B262" s="67"/>
      <c r="C262" s="54"/>
      <c r="E262" s="54"/>
      <c r="G262" s="54"/>
    </row>
    <row r="263" spans="2:7">
      <c r="B263" s="67"/>
      <c r="C263" s="54"/>
      <c r="E263" s="54"/>
      <c r="G263" s="54"/>
    </row>
    <row r="264" spans="2:7">
      <c r="B264" s="67"/>
      <c r="C264" s="54"/>
      <c r="E264" s="54"/>
      <c r="G264" s="54"/>
    </row>
    <row r="265" spans="2:7">
      <c r="B265" s="67"/>
      <c r="C265" s="54"/>
      <c r="E265" s="54"/>
      <c r="G265" s="54"/>
    </row>
    <row r="266" spans="2:7">
      <c r="B266" s="67"/>
      <c r="C266" s="54"/>
      <c r="E266" s="54"/>
      <c r="G266" s="54"/>
    </row>
    <row r="267" spans="2:7">
      <c r="B267" s="67"/>
      <c r="C267" s="54"/>
      <c r="E267" s="54"/>
      <c r="G267" s="54"/>
    </row>
    <row r="268" spans="2:7">
      <c r="B268" s="67"/>
      <c r="C268" s="54"/>
      <c r="E268" s="54"/>
      <c r="G268" s="54"/>
    </row>
    <row r="269" spans="2:7">
      <c r="B269" s="67"/>
      <c r="C269" s="54"/>
      <c r="E269" s="54"/>
      <c r="G269" s="54"/>
    </row>
    <row r="270" spans="2:7">
      <c r="B270" s="67"/>
      <c r="C270" s="54"/>
      <c r="E270" s="54"/>
      <c r="G270" s="54"/>
    </row>
    <row r="271" spans="2:7">
      <c r="B271" s="67"/>
      <c r="C271" s="54"/>
      <c r="E271" s="54"/>
      <c r="G271" s="54"/>
    </row>
    <row r="272" spans="2:7">
      <c r="B272" s="67"/>
      <c r="C272" s="54"/>
      <c r="E272" s="54"/>
      <c r="G272" s="54"/>
    </row>
    <row r="273" spans="2:7">
      <c r="B273" s="67"/>
      <c r="C273" s="54"/>
      <c r="E273" s="54"/>
      <c r="G273" s="54"/>
    </row>
    <row r="274" spans="2:7">
      <c r="B274" s="67"/>
      <c r="C274" s="54"/>
      <c r="E274" s="54"/>
      <c r="G274" s="54"/>
    </row>
    <row r="275" spans="2:7">
      <c r="B275" s="67"/>
      <c r="C275" s="54"/>
      <c r="E275" s="54"/>
      <c r="G275" s="54"/>
    </row>
    <row r="276" spans="2:7">
      <c r="B276" s="67"/>
      <c r="C276" s="54"/>
      <c r="E276" s="54"/>
      <c r="G276" s="54"/>
    </row>
    <row r="277" spans="2:7">
      <c r="B277" s="67"/>
      <c r="C277" s="54"/>
      <c r="E277" s="54"/>
      <c r="G277" s="54"/>
    </row>
    <row r="278" spans="2:7">
      <c r="B278" s="67"/>
      <c r="C278" s="54"/>
      <c r="E278" s="54"/>
      <c r="G278" s="54"/>
    </row>
    <row r="279" spans="2:7">
      <c r="B279" s="67"/>
      <c r="C279" s="54"/>
      <c r="E279" s="54"/>
      <c r="G279" s="54"/>
    </row>
    <row r="280" spans="2:7">
      <c r="B280" s="67"/>
      <c r="C280" s="54"/>
      <c r="E280" s="54"/>
      <c r="G280" s="54"/>
    </row>
    <row r="281" spans="2:7">
      <c r="B281" s="67"/>
      <c r="C281" s="54"/>
      <c r="E281" s="54"/>
      <c r="G281" s="54"/>
    </row>
  </sheetData>
  <mergeCells count="2">
    <mergeCell ref="A2:B2"/>
    <mergeCell ref="A3:H3"/>
  </mergeCells>
  <phoneticPr fontId="0" type="noConversion"/>
  <pageMargins left="0.75" right="0.75" top="1" bottom="1" header="0.5" footer="0.5"/>
  <pageSetup paperSize="9" scale="68" orientation="portrait" r:id="rId1"/>
  <headerFooter alignWithMargins="0"/>
  <rowBreaks count="1" manualBreakCount="1">
    <brk id="76" max="7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4A261-2F6B-4594-AF60-BAE93593BC47}">
  <dimension ref="A1:G38"/>
  <sheetViews>
    <sheetView workbookViewId="0">
      <selection activeCell="B1" sqref="B1"/>
    </sheetView>
  </sheetViews>
  <sheetFormatPr defaultRowHeight="12.75"/>
  <cols>
    <col min="2" max="2" width="43" customWidth="1"/>
    <col min="3" max="3" width="19.7109375" customWidth="1"/>
    <col min="4" max="4" width="11.5703125" customWidth="1"/>
  </cols>
  <sheetData>
    <row r="1" spans="1:7">
      <c r="A1" s="229"/>
      <c r="B1" s="230" t="s">
        <v>694</v>
      </c>
      <c r="C1" s="229"/>
      <c r="D1" s="229"/>
      <c r="E1" s="229"/>
    </row>
    <row r="3" spans="1:7">
      <c r="A3" s="229"/>
      <c r="B3" s="231" t="s">
        <v>284</v>
      </c>
      <c r="C3" s="229"/>
      <c r="D3" s="229"/>
      <c r="E3" s="229"/>
    </row>
    <row r="4" spans="1:7">
      <c r="A4" s="210" t="s">
        <v>441</v>
      </c>
      <c r="B4" s="210"/>
      <c r="C4" s="210"/>
      <c r="D4" s="210"/>
      <c r="E4" s="210"/>
      <c r="F4" s="210"/>
      <c r="G4" s="210"/>
    </row>
    <row r="5" spans="1:7">
      <c r="A5" s="150"/>
      <c r="B5" s="150"/>
      <c r="C5" s="151" t="s">
        <v>348</v>
      </c>
      <c r="D5" s="150"/>
      <c r="E5" s="150"/>
      <c r="F5" s="150"/>
      <c r="G5" s="150"/>
    </row>
    <row r="6" spans="1:7">
      <c r="A6" s="152" t="s">
        <v>61</v>
      </c>
      <c r="B6" s="152" t="s">
        <v>62</v>
      </c>
      <c r="C6" s="152" t="s">
        <v>63</v>
      </c>
      <c r="D6" s="159" t="s">
        <v>64</v>
      </c>
      <c r="E6" s="150"/>
      <c r="F6" s="150"/>
      <c r="G6" s="150"/>
    </row>
    <row r="7" spans="1:7">
      <c r="A7" s="3" t="s">
        <v>295</v>
      </c>
      <c r="B7" s="3" t="s">
        <v>0</v>
      </c>
      <c r="C7" s="3" t="s">
        <v>442</v>
      </c>
      <c r="D7" s="2"/>
    </row>
    <row r="8" spans="1:7">
      <c r="A8" s="131">
        <v>1</v>
      </c>
      <c r="B8" s="3" t="s">
        <v>443</v>
      </c>
      <c r="C8" s="3">
        <v>2019</v>
      </c>
      <c r="D8" s="3" t="s">
        <v>389</v>
      </c>
    </row>
    <row r="9" spans="1:7">
      <c r="A9" s="2">
        <v>2</v>
      </c>
      <c r="B9" s="153" t="s">
        <v>444</v>
      </c>
      <c r="C9" s="143">
        <v>12840000</v>
      </c>
      <c r="D9" s="143">
        <v>15743206</v>
      </c>
    </row>
    <row r="10" spans="1:7">
      <c r="A10" s="2">
        <v>3</v>
      </c>
      <c r="B10" s="154" t="s">
        <v>445</v>
      </c>
      <c r="C10" s="143"/>
      <c r="D10" s="143"/>
    </row>
    <row r="11" spans="1:7">
      <c r="A11" s="2">
        <v>4</v>
      </c>
      <c r="B11" s="154" t="s">
        <v>446</v>
      </c>
      <c r="C11" s="143">
        <v>180000</v>
      </c>
      <c r="D11" s="143">
        <v>69026</v>
      </c>
    </row>
    <row r="12" spans="1:7" ht="37.5" customHeight="1">
      <c r="A12" s="2">
        <v>5</v>
      </c>
      <c r="B12" s="154" t="s">
        <v>447</v>
      </c>
      <c r="C12" s="143"/>
      <c r="D12" s="143"/>
    </row>
    <row r="13" spans="1:7" ht="25.5" customHeight="1">
      <c r="A13" s="2">
        <v>6</v>
      </c>
      <c r="B13" s="154" t="s">
        <v>448</v>
      </c>
      <c r="C13" s="143">
        <v>0</v>
      </c>
      <c r="D13" s="143"/>
    </row>
    <row r="14" spans="1:7" ht="28.5" customHeight="1">
      <c r="A14" s="2">
        <v>7</v>
      </c>
      <c r="B14" s="154" t="s">
        <v>449</v>
      </c>
      <c r="C14" s="143">
        <v>0</v>
      </c>
      <c r="D14" s="143"/>
    </row>
    <row r="15" spans="1:7" ht="27" customHeight="1">
      <c r="A15" s="2">
        <v>8</v>
      </c>
      <c r="B15" s="154" t="s">
        <v>450</v>
      </c>
      <c r="C15" s="143">
        <v>0</v>
      </c>
      <c r="D15" s="143"/>
    </row>
    <row r="16" spans="1:7">
      <c r="A16" s="2">
        <v>9</v>
      </c>
      <c r="B16" s="3" t="s">
        <v>451</v>
      </c>
      <c r="C16" s="143">
        <f>SUM(C9:C15)</f>
        <v>13020000</v>
      </c>
      <c r="D16" s="143">
        <f>SUM(D9:D15)</f>
        <v>15812232</v>
      </c>
    </row>
    <row r="17" spans="1:7">
      <c r="A17" s="155">
        <v>10</v>
      </c>
      <c r="B17" s="156" t="s">
        <v>452</v>
      </c>
      <c r="C17" s="157">
        <f>C16/2</f>
        <v>6510000</v>
      </c>
      <c r="D17" s="157">
        <f>D16/2</f>
        <v>7906116</v>
      </c>
    </row>
    <row r="18" spans="1:7" ht="24" customHeight="1">
      <c r="A18" s="2">
        <v>11</v>
      </c>
      <c r="B18" s="158" t="s">
        <v>453</v>
      </c>
      <c r="C18" s="3">
        <v>2018</v>
      </c>
      <c r="D18" s="3">
        <v>2020</v>
      </c>
      <c r="E18" s="3">
        <v>2021</v>
      </c>
      <c r="F18" s="3">
        <v>2022</v>
      </c>
      <c r="G18" s="3">
        <v>2023</v>
      </c>
    </row>
    <row r="19" spans="1:7">
      <c r="A19" s="2"/>
      <c r="B19" s="2"/>
      <c r="C19" s="2"/>
      <c r="D19" s="2"/>
      <c r="E19" s="2"/>
      <c r="F19" s="2"/>
      <c r="G19" s="2"/>
    </row>
    <row r="20" spans="1:7">
      <c r="A20" s="2">
        <v>12</v>
      </c>
      <c r="B20" s="154" t="s">
        <v>454</v>
      </c>
      <c r="C20" s="2">
        <v>0</v>
      </c>
      <c r="D20" s="2">
        <v>0</v>
      </c>
      <c r="E20" s="2">
        <v>0</v>
      </c>
      <c r="F20" s="2">
        <v>0</v>
      </c>
      <c r="G20" s="2"/>
    </row>
    <row r="21" spans="1:7">
      <c r="A21" s="2">
        <v>13</v>
      </c>
      <c r="B21" s="154" t="s">
        <v>455</v>
      </c>
      <c r="C21" s="2">
        <v>0</v>
      </c>
      <c r="D21" s="2">
        <v>0</v>
      </c>
      <c r="E21" s="2">
        <v>0</v>
      </c>
      <c r="F21" s="2">
        <v>0</v>
      </c>
      <c r="G21" s="2">
        <v>0</v>
      </c>
    </row>
    <row r="22" spans="1:7">
      <c r="A22" s="2">
        <v>14</v>
      </c>
      <c r="B22" s="154" t="s">
        <v>456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</row>
    <row r="23" spans="1:7">
      <c r="A23" s="2">
        <v>15</v>
      </c>
      <c r="B23" s="154" t="s">
        <v>457</v>
      </c>
      <c r="C23" s="2">
        <v>0</v>
      </c>
      <c r="D23" s="2">
        <v>0</v>
      </c>
      <c r="E23" s="2">
        <v>0</v>
      </c>
      <c r="F23" s="2">
        <v>0</v>
      </c>
      <c r="G23" s="2">
        <v>0</v>
      </c>
    </row>
    <row r="24" spans="1:7" ht="30.75" customHeight="1">
      <c r="A24" s="2">
        <v>16</v>
      </c>
      <c r="B24" s="154" t="s">
        <v>458</v>
      </c>
      <c r="C24" s="2">
        <v>0</v>
      </c>
      <c r="D24" s="2">
        <v>0</v>
      </c>
      <c r="E24" s="2">
        <v>0</v>
      </c>
      <c r="F24" s="2">
        <v>0</v>
      </c>
      <c r="G24" s="2">
        <v>0</v>
      </c>
    </row>
    <row r="25" spans="1:7" ht="37.5" customHeight="1">
      <c r="A25" s="2">
        <v>17</v>
      </c>
      <c r="B25" s="154" t="s">
        <v>459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</row>
    <row r="26" spans="1:7" ht="49.5" customHeight="1">
      <c r="A26" s="2">
        <v>18</v>
      </c>
      <c r="B26" s="154" t="s">
        <v>460</v>
      </c>
      <c r="C26" s="2">
        <v>0</v>
      </c>
      <c r="D26" s="2">
        <v>0</v>
      </c>
      <c r="E26" s="2">
        <v>0</v>
      </c>
      <c r="F26" s="2">
        <v>0</v>
      </c>
      <c r="G26" s="2">
        <v>0</v>
      </c>
    </row>
    <row r="27" spans="1:7">
      <c r="A27" s="2">
        <v>19</v>
      </c>
      <c r="B27" s="3" t="s">
        <v>56</v>
      </c>
      <c r="C27" s="2">
        <v>0</v>
      </c>
      <c r="D27" s="2">
        <v>0</v>
      </c>
      <c r="E27" s="2">
        <v>0</v>
      </c>
      <c r="F27" s="2">
        <v>0</v>
      </c>
      <c r="G27" s="2">
        <v>0</v>
      </c>
    </row>
    <row r="28" spans="1:7">
      <c r="A28" s="2">
        <v>20</v>
      </c>
      <c r="B28" s="158" t="s">
        <v>461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</row>
    <row r="29" spans="1:7">
      <c r="A29" s="2"/>
      <c r="B29" s="3"/>
      <c r="C29" s="3"/>
      <c r="D29" s="3">
        <v>0</v>
      </c>
      <c r="E29" s="3">
        <v>0</v>
      </c>
      <c r="F29" s="3">
        <v>0</v>
      </c>
      <c r="G29" s="3"/>
    </row>
    <row r="30" spans="1:7" ht="36" customHeight="1">
      <c r="A30" s="2">
        <v>21</v>
      </c>
      <c r="B30" s="158" t="s">
        <v>462</v>
      </c>
      <c r="C30" s="125">
        <v>6510000</v>
      </c>
      <c r="D30" s="3">
        <v>0</v>
      </c>
      <c r="E30" s="3">
        <v>0</v>
      </c>
      <c r="F30" s="3">
        <v>0</v>
      </c>
      <c r="G30" s="3">
        <v>0</v>
      </c>
    </row>
    <row r="34" spans="1:6">
      <c r="A34" s="2">
        <v>22</v>
      </c>
      <c r="B34" s="211" t="s">
        <v>463</v>
      </c>
      <c r="C34" s="212"/>
      <c r="D34" s="212"/>
      <c r="E34" s="212"/>
      <c r="F34" s="213"/>
    </row>
    <row r="35" spans="1:6">
      <c r="A35" s="2">
        <v>23</v>
      </c>
      <c r="B35" s="2" t="s">
        <v>464</v>
      </c>
      <c r="C35" s="214" t="s">
        <v>465</v>
      </c>
      <c r="D35" s="215"/>
      <c r="E35" s="215"/>
      <c r="F35" s="216"/>
    </row>
    <row r="36" spans="1:6">
      <c r="A36" s="2">
        <v>24</v>
      </c>
      <c r="B36" s="131" t="s">
        <v>466</v>
      </c>
      <c r="C36" s="2">
        <v>0</v>
      </c>
      <c r="D36" s="2">
        <v>0</v>
      </c>
      <c r="E36" s="2">
        <v>0</v>
      </c>
      <c r="F36" s="2">
        <v>0</v>
      </c>
    </row>
    <row r="37" spans="1:6">
      <c r="A37" s="2">
        <v>25</v>
      </c>
      <c r="B37" s="2" t="s">
        <v>467</v>
      </c>
      <c r="C37" s="2">
        <v>0</v>
      </c>
      <c r="D37" s="2">
        <v>0</v>
      </c>
      <c r="E37" s="2">
        <v>0</v>
      </c>
      <c r="F37" s="2">
        <v>0</v>
      </c>
    </row>
    <row r="38" spans="1:6">
      <c r="A38" s="2">
        <v>26</v>
      </c>
      <c r="B38" s="2" t="s">
        <v>468</v>
      </c>
      <c r="C38" s="2">
        <v>0</v>
      </c>
      <c r="D38" s="2">
        <v>0</v>
      </c>
      <c r="E38" s="2">
        <v>0</v>
      </c>
      <c r="F38" s="2">
        <v>0</v>
      </c>
    </row>
  </sheetData>
  <mergeCells count="3">
    <mergeCell ref="A4:G4"/>
    <mergeCell ref="B34:F34"/>
    <mergeCell ref="C35:F35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3C819-D402-4E47-A934-ABF71677C06C}">
  <dimension ref="A1:D14"/>
  <sheetViews>
    <sheetView workbookViewId="0">
      <selection sqref="A1:D1"/>
    </sheetView>
  </sheetViews>
  <sheetFormatPr defaultRowHeight="12.75"/>
  <cols>
    <col min="2" max="2" width="87.28515625" customWidth="1"/>
  </cols>
  <sheetData>
    <row r="1" spans="1:4">
      <c r="A1" s="228" t="s">
        <v>695</v>
      </c>
      <c r="B1" s="199"/>
      <c r="C1" s="199"/>
      <c r="D1" s="199"/>
    </row>
    <row r="2" spans="1:4">
      <c r="A2" s="195" t="s">
        <v>284</v>
      </c>
      <c r="B2" s="195"/>
    </row>
    <row r="3" spans="1:4">
      <c r="A3" s="197" t="s">
        <v>469</v>
      </c>
      <c r="B3" s="197"/>
      <c r="C3" s="197"/>
      <c r="D3" s="197"/>
    </row>
    <row r="4" spans="1:4">
      <c r="B4" s="160"/>
      <c r="D4" s="145" t="s">
        <v>348</v>
      </c>
    </row>
    <row r="5" spans="1:4">
      <c r="A5" s="131" t="s">
        <v>61</v>
      </c>
      <c r="B5" s="131" t="s">
        <v>62</v>
      </c>
      <c r="C5" s="131" t="s">
        <v>63</v>
      </c>
      <c r="D5" s="131" t="s">
        <v>64</v>
      </c>
    </row>
    <row r="6" spans="1:4">
      <c r="A6" s="3" t="s">
        <v>295</v>
      </c>
      <c r="B6" s="3" t="s">
        <v>0</v>
      </c>
      <c r="C6" s="3" t="s">
        <v>470</v>
      </c>
      <c r="D6" s="3" t="s">
        <v>471</v>
      </c>
    </row>
    <row r="7" spans="1:4">
      <c r="A7" s="2">
        <v>1</v>
      </c>
      <c r="B7" s="2" t="s">
        <v>472</v>
      </c>
      <c r="C7" s="2"/>
      <c r="D7" s="2"/>
    </row>
    <row r="8" spans="1:4">
      <c r="A8" s="2">
        <v>2</v>
      </c>
      <c r="B8" s="2" t="s">
        <v>473</v>
      </c>
      <c r="C8" s="2"/>
      <c r="D8" s="2"/>
    </row>
    <row r="9" spans="1:4">
      <c r="A9" s="2">
        <v>3</v>
      </c>
      <c r="B9" s="2" t="s">
        <v>474</v>
      </c>
      <c r="C9" s="2"/>
      <c r="D9" s="2"/>
    </row>
    <row r="10" spans="1:4">
      <c r="A10" s="2">
        <v>4</v>
      </c>
      <c r="B10" s="2"/>
      <c r="C10" s="2"/>
      <c r="D10" s="2"/>
    </row>
    <row r="11" spans="1:4">
      <c r="A11" s="2">
        <v>5</v>
      </c>
      <c r="B11" s="2" t="s">
        <v>475</v>
      </c>
      <c r="C11" s="2"/>
      <c r="D11" s="2"/>
    </row>
    <row r="12" spans="1:4">
      <c r="A12" s="2">
        <v>6</v>
      </c>
      <c r="B12" s="2" t="s">
        <v>476</v>
      </c>
      <c r="C12" s="2"/>
      <c r="D12" s="2"/>
    </row>
    <row r="13" spans="1:4">
      <c r="A13" s="2"/>
      <c r="B13" s="2" t="s">
        <v>477</v>
      </c>
      <c r="C13" s="2"/>
      <c r="D13" s="2"/>
    </row>
    <row r="14" spans="1:4">
      <c r="A14" s="2">
        <v>7</v>
      </c>
      <c r="B14" s="3" t="s">
        <v>56</v>
      </c>
      <c r="C14" s="3">
        <v>0</v>
      </c>
      <c r="D14" s="3">
        <v>0</v>
      </c>
    </row>
  </sheetData>
  <mergeCells count="3">
    <mergeCell ref="A1:D1"/>
    <mergeCell ref="A2:B2"/>
    <mergeCell ref="A3:D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D9B75-E26C-4B4D-BCAC-82F69D48D88A}">
  <dimension ref="A1:E33"/>
  <sheetViews>
    <sheetView workbookViewId="0">
      <selection activeCell="E5" sqref="E5"/>
    </sheetView>
  </sheetViews>
  <sheetFormatPr defaultRowHeight="12.75"/>
  <cols>
    <col min="2" max="2" width="51.42578125" customWidth="1"/>
    <col min="3" max="3" width="12.28515625" customWidth="1"/>
    <col min="4" max="4" width="14" customWidth="1"/>
    <col min="5" max="5" width="14.140625" customWidth="1"/>
  </cols>
  <sheetData>
    <row r="1" spans="1:5">
      <c r="A1" s="228" t="s">
        <v>696</v>
      </c>
      <c r="B1" s="199"/>
      <c r="C1" s="199"/>
      <c r="D1" s="199"/>
    </row>
    <row r="2" spans="1:5">
      <c r="A2" s="195" t="s">
        <v>284</v>
      </c>
      <c r="B2" s="195"/>
    </row>
    <row r="3" spans="1:5">
      <c r="A3" s="197" t="s">
        <v>478</v>
      </c>
      <c r="B3" s="197"/>
      <c r="C3" s="197"/>
      <c r="D3" s="197"/>
    </row>
    <row r="4" spans="1:5">
      <c r="D4" s="145" t="s">
        <v>348</v>
      </c>
    </row>
    <row r="5" spans="1:5">
      <c r="A5" s="131" t="s">
        <v>61</v>
      </c>
      <c r="B5" s="131" t="s">
        <v>62</v>
      </c>
      <c r="C5" s="131" t="s">
        <v>63</v>
      </c>
      <c r="D5" s="131" t="s">
        <v>64</v>
      </c>
      <c r="E5" s="2" t="s">
        <v>88</v>
      </c>
    </row>
    <row r="6" spans="1:5">
      <c r="A6" s="3" t="s">
        <v>295</v>
      </c>
      <c r="B6" s="3" t="s">
        <v>0</v>
      </c>
      <c r="C6" s="3" t="s">
        <v>479</v>
      </c>
      <c r="D6" s="3" t="s">
        <v>375</v>
      </c>
      <c r="E6" s="3" t="s">
        <v>389</v>
      </c>
    </row>
    <row r="7" spans="1:5">
      <c r="A7" s="2">
        <v>1</v>
      </c>
      <c r="B7" s="3" t="s">
        <v>480</v>
      </c>
      <c r="C7" s="125"/>
      <c r="D7" s="3"/>
      <c r="E7" s="3"/>
    </row>
    <row r="8" spans="1:5">
      <c r="A8" s="2">
        <v>2</v>
      </c>
      <c r="B8" s="3" t="s">
        <v>481</v>
      </c>
      <c r="C8" s="143"/>
      <c r="D8" s="143"/>
      <c r="E8" s="2"/>
    </row>
    <row r="9" spans="1:5">
      <c r="A9" s="2">
        <v>3</v>
      </c>
      <c r="B9" s="131" t="s">
        <v>482</v>
      </c>
      <c r="C9" s="143"/>
      <c r="D9" s="143"/>
      <c r="E9" s="2"/>
    </row>
    <row r="10" spans="1:5">
      <c r="A10" s="2">
        <v>4</v>
      </c>
      <c r="B10" s="131" t="s">
        <v>483</v>
      </c>
      <c r="C10" s="143">
        <v>48186497</v>
      </c>
      <c r="D10" s="143">
        <v>48186497</v>
      </c>
      <c r="E10" s="143">
        <v>52006231</v>
      </c>
    </row>
    <row r="11" spans="1:5">
      <c r="A11" s="2">
        <v>5</v>
      </c>
      <c r="B11" s="131" t="s">
        <v>484</v>
      </c>
      <c r="C11" s="143">
        <v>576083</v>
      </c>
      <c r="D11" s="143">
        <v>576083</v>
      </c>
      <c r="E11" s="143">
        <v>656305</v>
      </c>
    </row>
    <row r="12" spans="1:5">
      <c r="A12" s="2">
        <v>6</v>
      </c>
      <c r="B12" s="131" t="s">
        <v>485</v>
      </c>
      <c r="C12" s="143">
        <v>0</v>
      </c>
      <c r="D12" s="143">
        <v>0</v>
      </c>
      <c r="E12" s="143"/>
    </row>
    <row r="13" spans="1:5">
      <c r="A13" s="2"/>
      <c r="B13" s="131" t="s">
        <v>500</v>
      </c>
      <c r="C13" s="143"/>
      <c r="D13" s="143"/>
      <c r="E13" s="143">
        <v>23275</v>
      </c>
    </row>
    <row r="14" spans="1:5">
      <c r="A14" s="2"/>
      <c r="B14" s="131" t="s">
        <v>501</v>
      </c>
      <c r="C14" s="143"/>
      <c r="D14" s="143"/>
      <c r="E14" s="143">
        <v>88210</v>
      </c>
    </row>
    <row r="15" spans="1:5">
      <c r="A15" s="2">
        <v>7</v>
      </c>
      <c r="B15" s="131" t="s">
        <v>486</v>
      </c>
      <c r="C15" s="143">
        <v>203971</v>
      </c>
      <c r="D15" s="143">
        <v>203971</v>
      </c>
      <c r="E15" s="143">
        <v>215444</v>
      </c>
    </row>
    <row r="16" spans="1:5">
      <c r="A16" s="2">
        <v>8</v>
      </c>
      <c r="B16" s="131" t="s">
        <v>487</v>
      </c>
      <c r="C16" s="143">
        <v>58620</v>
      </c>
      <c r="D16" s="143">
        <v>58620</v>
      </c>
      <c r="E16" s="143">
        <v>55020</v>
      </c>
    </row>
    <row r="17" spans="1:5">
      <c r="A17" s="2">
        <v>9</v>
      </c>
      <c r="B17" s="131" t="s">
        <v>488</v>
      </c>
      <c r="C17" s="143">
        <v>83210</v>
      </c>
      <c r="D17" s="143">
        <v>83210</v>
      </c>
      <c r="E17" s="143"/>
    </row>
    <row r="18" spans="1:5">
      <c r="A18" s="2"/>
      <c r="B18" s="131" t="s">
        <v>502</v>
      </c>
      <c r="C18" s="143"/>
      <c r="D18" s="143"/>
      <c r="E18" s="143">
        <v>1042</v>
      </c>
    </row>
    <row r="19" spans="1:5">
      <c r="A19" s="2">
        <v>10</v>
      </c>
      <c r="B19" s="131" t="s">
        <v>489</v>
      </c>
      <c r="C19" s="143">
        <v>100000</v>
      </c>
      <c r="D19" s="143">
        <v>100000</v>
      </c>
      <c r="E19" s="143"/>
    </row>
    <row r="20" spans="1:5">
      <c r="A20" s="2">
        <v>11</v>
      </c>
      <c r="B20" s="3" t="s">
        <v>56</v>
      </c>
      <c r="C20" s="125">
        <f>SUM(C9:C19)</f>
        <v>49208381</v>
      </c>
      <c r="D20" s="125">
        <f>SUM(D9:D19)</f>
        <v>49208381</v>
      </c>
      <c r="E20" s="125">
        <f>SUM(E9:E19)</f>
        <v>53045527</v>
      </c>
    </row>
    <row r="21" spans="1:5">
      <c r="A21" s="2"/>
      <c r="B21" s="2"/>
      <c r="C21" s="143"/>
      <c r="D21" s="143"/>
      <c r="E21" s="2"/>
    </row>
    <row r="22" spans="1:5">
      <c r="A22" s="2">
        <v>12</v>
      </c>
      <c r="B22" s="3" t="s">
        <v>490</v>
      </c>
      <c r="C22" s="143"/>
      <c r="D22" s="143"/>
      <c r="E22" s="2"/>
    </row>
    <row r="23" spans="1:5">
      <c r="A23" s="2">
        <v>13</v>
      </c>
      <c r="B23" s="131" t="s">
        <v>491</v>
      </c>
      <c r="C23" s="143">
        <v>70000</v>
      </c>
      <c r="D23" s="143">
        <v>70000</v>
      </c>
      <c r="E23" s="143"/>
    </row>
    <row r="24" spans="1:5">
      <c r="A24" s="2">
        <v>14</v>
      </c>
      <c r="B24" s="131" t="s">
        <v>492</v>
      </c>
      <c r="C24" s="143">
        <v>39000</v>
      </c>
      <c r="D24" s="143">
        <v>39000</v>
      </c>
      <c r="E24" s="143"/>
    </row>
    <row r="25" spans="1:5">
      <c r="A25" s="2">
        <v>15</v>
      </c>
      <c r="B25" s="2" t="s">
        <v>493</v>
      </c>
      <c r="C25" s="143">
        <v>43000</v>
      </c>
      <c r="D25" s="143">
        <v>43000</v>
      </c>
      <c r="E25" s="143">
        <v>61859</v>
      </c>
    </row>
    <row r="26" spans="1:5">
      <c r="A26" s="2">
        <v>16</v>
      </c>
      <c r="B26" s="131" t="s">
        <v>494</v>
      </c>
      <c r="C26" s="143">
        <v>53735</v>
      </c>
      <c r="D26" s="143">
        <v>53735</v>
      </c>
      <c r="E26" s="143">
        <v>51205</v>
      </c>
    </row>
    <row r="27" spans="1:5">
      <c r="A27" s="2"/>
      <c r="B27" s="131" t="s">
        <v>498</v>
      </c>
      <c r="C27" s="143"/>
      <c r="D27" s="143"/>
      <c r="E27" s="143">
        <v>222834</v>
      </c>
    </row>
    <row r="28" spans="1:5">
      <c r="A28" s="2"/>
      <c r="B28" s="131" t="s">
        <v>499</v>
      </c>
      <c r="C28" s="143"/>
      <c r="D28" s="143"/>
      <c r="E28" s="143">
        <v>5000</v>
      </c>
    </row>
    <row r="29" spans="1:5" ht="15">
      <c r="A29" s="2">
        <v>17</v>
      </c>
      <c r="B29" s="162" t="s">
        <v>495</v>
      </c>
      <c r="C29" s="143">
        <v>50000</v>
      </c>
      <c r="D29" s="143">
        <v>50000</v>
      </c>
      <c r="E29" s="143"/>
    </row>
    <row r="30" spans="1:5">
      <c r="A30" s="2">
        <v>18</v>
      </c>
      <c r="B30" s="131" t="s">
        <v>496</v>
      </c>
      <c r="C30" s="143">
        <v>30000</v>
      </c>
      <c r="D30" s="143">
        <v>30000</v>
      </c>
      <c r="E30" s="143"/>
    </row>
    <row r="31" spans="1:5">
      <c r="A31" s="2">
        <v>19</v>
      </c>
      <c r="B31" s="131" t="s">
        <v>497</v>
      </c>
      <c r="C31" s="143">
        <v>1000000</v>
      </c>
      <c r="D31" s="143">
        <v>1000000</v>
      </c>
      <c r="E31" s="143">
        <v>300000</v>
      </c>
    </row>
    <row r="32" spans="1:5">
      <c r="A32" s="2">
        <v>20</v>
      </c>
      <c r="B32" s="3" t="s">
        <v>56</v>
      </c>
      <c r="C32" s="125">
        <f>SUM(C23:C31)</f>
        <v>1285735</v>
      </c>
      <c r="D32" s="125">
        <f>SUM(D23:D31)</f>
        <v>1285735</v>
      </c>
      <c r="E32" s="125">
        <f>SUM(E23:E31)</f>
        <v>640898</v>
      </c>
    </row>
    <row r="33" spans="1:5">
      <c r="A33" s="3">
        <v>21</v>
      </c>
      <c r="B33" s="3" t="s">
        <v>406</v>
      </c>
      <c r="C33" s="125">
        <f>SUM(C20,C32)</f>
        <v>50494116</v>
      </c>
      <c r="D33" s="125">
        <f>SUM(D20,D32)</f>
        <v>50494116</v>
      </c>
      <c r="E33" s="125">
        <f>SUM(E20,E32)</f>
        <v>53686425</v>
      </c>
    </row>
  </sheetData>
  <mergeCells count="3">
    <mergeCell ref="A1:D1"/>
    <mergeCell ref="A2:B2"/>
    <mergeCell ref="A3:D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F17231-B167-4ED0-A60A-89E58E72E07D}">
  <dimension ref="A1:C26"/>
  <sheetViews>
    <sheetView workbookViewId="0">
      <selection sqref="A1:C1"/>
    </sheetView>
  </sheetViews>
  <sheetFormatPr defaultRowHeight="12.75"/>
  <cols>
    <col min="2" max="2" width="60.85546875" customWidth="1"/>
    <col min="3" max="3" width="13.85546875" customWidth="1"/>
  </cols>
  <sheetData>
    <row r="1" spans="1:3">
      <c r="A1" s="198" t="s">
        <v>697</v>
      </c>
      <c r="B1" s="199"/>
      <c r="C1" s="199"/>
    </row>
    <row r="2" spans="1:3">
      <c r="A2" s="163"/>
    </row>
    <row r="3" spans="1:3">
      <c r="A3" s="197" t="s">
        <v>503</v>
      </c>
      <c r="B3" s="197"/>
      <c r="C3" s="197"/>
    </row>
    <row r="4" spans="1:3">
      <c r="A4" s="164"/>
      <c r="B4" s="139"/>
      <c r="C4" s="145"/>
    </row>
    <row r="5" spans="1:3">
      <c r="A5" s="164"/>
      <c r="B5" s="139"/>
      <c r="C5" s="165" t="s">
        <v>348</v>
      </c>
    </row>
    <row r="6" spans="1:3">
      <c r="A6" s="166" t="s">
        <v>347</v>
      </c>
      <c r="B6" s="166" t="s">
        <v>61</v>
      </c>
      <c r="C6" s="166" t="s">
        <v>62</v>
      </c>
    </row>
    <row r="7" spans="1:3">
      <c r="A7" s="167">
        <v>1</v>
      </c>
      <c r="B7" s="168" t="s">
        <v>0</v>
      </c>
      <c r="C7" s="168" t="s">
        <v>389</v>
      </c>
    </row>
    <row r="8" spans="1:3">
      <c r="A8" s="167">
        <v>2</v>
      </c>
      <c r="B8" s="131" t="s">
        <v>504</v>
      </c>
      <c r="C8" s="161">
        <v>165292161</v>
      </c>
    </row>
    <row r="9" spans="1:3">
      <c r="A9" s="167">
        <v>3</v>
      </c>
      <c r="B9" s="131" t="s">
        <v>505</v>
      </c>
      <c r="C9" s="161">
        <v>174550782</v>
      </c>
    </row>
    <row r="10" spans="1:3">
      <c r="A10" s="167">
        <v>4</v>
      </c>
      <c r="B10" s="131" t="s">
        <v>506</v>
      </c>
      <c r="C10" s="161">
        <f>+C8-C9</f>
        <v>-9258621</v>
      </c>
    </row>
    <row r="11" spans="1:3">
      <c r="A11" s="167">
        <v>5</v>
      </c>
      <c r="B11" s="131" t="s">
        <v>507</v>
      </c>
      <c r="C11" s="161">
        <v>58145360</v>
      </c>
    </row>
    <row r="12" spans="1:3">
      <c r="A12" s="167">
        <v>6</v>
      </c>
      <c r="B12" s="131" t="s">
        <v>508</v>
      </c>
      <c r="C12" s="161">
        <v>2666616</v>
      </c>
    </row>
    <row r="13" spans="1:3">
      <c r="A13" s="167">
        <v>7</v>
      </c>
      <c r="B13" s="131" t="s">
        <v>509</v>
      </c>
      <c r="C13" s="161">
        <f>+C11-C12</f>
        <v>55478744</v>
      </c>
    </row>
    <row r="14" spans="1:3">
      <c r="A14" s="167">
        <v>8</v>
      </c>
      <c r="B14" s="3" t="s">
        <v>510</v>
      </c>
      <c r="C14" s="125">
        <f>+C10+C13</f>
        <v>46220123</v>
      </c>
    </row>
    <row r="15" spans="1:3">
      <c r="A15" s="167">
        <v>9</v>
      </c>
      <c r="B15" s="131" t="s">
        <v>511</v>
      </c>
      <c r="C15" s="161"/>
    </row>
    <row r="16" spans="1:3">
      <c r="A16" s="167">
        <v>10</v>
      </c>
      <c r="B16" s="131" t="s">
        <v>512</v>
      </c>
      <c r="C16" s="161"/>
    </row>
    <row r="17" spans="1:3">
      <c r="A17" s="167">
        <v>11</v>
      </c>
      <c r="B17" s="131" t="s">
        <v>513</v>
      </c>
      <c r="C17" s="161">
        <f>+C15-C16</f>
        <v>0</v>
      </c>
    </row>
    <row r="18" spans="1:3">
      <c r="A18" s="167">
        <v>12</v>
      </c>
      <c r="B18" s="131" t="s">
        <v>514</v>
      </c>
      <c r="C18" s="161"/>
    </row>
    <row r="19" spans="1:3">
      <c r="A19" s="167">
        <v>13</v>
      </c>
      <c r="B19" s="131" t="s">
        <v>515</v>
      </c>
      <c r="C19" s="161"/>
    </row>
    <row r="20" spans="1:3">
      <c r="A20" s="167">
        <v>14</v>
      </c>
      <c r="B20" s="131" t="s">
        <v>516</v>
      </c>
      <c r="C20" s="161">
        <f>+C18-C19</f>
        <v>0</v>
      </c>
    </row>
    <row r="21" spans="1:3">
      <c r="A21" s="167">
        <v>15</v>
      </c>
      <c r="B21" s="3" t="s">
        <v>517</v>
      </c>
      <c r="C21" s="125">
        <f>+C17+C20</f>
        <v>0</v>
      </c>
    </row>
    <row r="22" spans="1:3">
      <c r="A22" s="167">
        <v>16</v>
      </c>
      <c r="B22" s="3" t="s">
        <v>518</v>
      </c>
      <c r="C22" s="125">
        <f>+C14+C21</f>
        <v>46220123</v>
      </c>
    </row>
    <row r="23" spans="1:3">
      <c r="A23" s="167">
        <v>17</v>
      </c>
      <c r="B23" s="131" t="s">
        <v>519</v>
      </c>
      <c r="C23" s="161"/>
    </row>
    <row r="24" spans="1:3">
      <c r="A24" s="167">
        <v>18</v>
      </c>
      <c r="B24" s="131" t="s">
        <v>520</v>
      </c>
      <c r="C24" s="161">
        <f>+C14-C23</f>
        <v>46220123</v>
      </c>
    </row>
    <row r="25" spans="1:3">
      <c r="A25" s="167">
        <v>19</v>
      </c>
      <c r="B25" s="131" t="s">
        <v>521</v>
      </c>
      <c r="C25" s="161">
        <f>+C21*0.1</f>
        <v>0</v>
      </c>
    </row>
    <row r="26" spans="1:3">
      <c r="A26" s="167">
        <v>20</v>
      </c>
      <c r="B26" s="131" t="s">
        <v>522</v>
      </c>
      <c r="C26" s="161">
        <f>+C21-C25</f>
        <v>0</v>
      </c>
    </row>
  </sheetData>
  <mergeCells count="2">
    <mergeCell ref="A1:C1"/>
    <mergeCell ref="A3:C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9979E-3866-40CD-9557-8494B8DEB4DE}">
  <dimension ref="A1:E70"/>
  <sheetViews>
    <sheetView workbookViewId="0">
      <selection sqref="A1:E1"/>
    </sheetView>
  </sheetViews>
  <sheetFormatPr defaultRowHeight="12.75"/>
  <cols>
    <col min="3" max="3" width="76.7109375" customWidth="1"/>
    <col min="4" max="4" width="13.7109375" customWidth="1"/>
    <col min="5" max="5" width="15.28515625" customWidth="1"/>
  </cols>
  <sheetData>
    <row r="1" spans="1:5">
      <c r="A1" s="198" t="s">
        <v>698</v>
      </c>
      <c r="B1" s="199"/>
      <c r="C1" s="199"/>
      <c r="D1" s="199"/>
      <c r="E1" s="199"/>
    </row>
    <row r="2" spans="1:5">
      <c r="A2" s="169"/>
      <c r="B2" s="170"/>
    </row>
    <row r="3" spans="1:5">
      <c r="A3" s="169"/>
      <c r="B3" s="197" t="s">
        <v>523</v>
      </c>
      <c r="C3" s="197"/>
      <c r="D3" s="197"/>
      <c r="E3" s="197"/>
    </row>
    <row r="4" spans="1:5" ht="14.25">
      <c r="A4" s="169"/>
      <c r="B4" s="171"/>
      <c r="D4" s="217" t="s">
        <v>348</v>
      </c>
      <c r="E4" s="217"/>
    </row>
    <row r="5" spans="1:5" ht="14.25">
      <c r="A5" s="172" t="s">
        <v>347</v>
      </c>
      <c r="B5" s="172" t="s">
        <v>61</v>
      </c>
      <c r="C5" s="172" t="s">
        <v>62</v>
      </c>
      <c r="D5" s="172" t="s">
        <v>63</v>
      </c>
      <c r="E5" s="172" t="s">
        <v>64</v>
      </c>
    </row>
    <row r="6" spans="1:5" ht="15">
      <c r="A6" s="218"/>
      <c r="B6" s="220" t="s">
        <v>524</v>
      </c>
      <c r="C6" s="221" t="s">
        <v>0</v>
      </c>
      <c r="D6" s="222" t="s">
        <v>525</v>
      </c>
      <c r="E6" s="222"/>
    </row>
    <row r="7" spans="1:5" ht="42.75">
      <c r="A7" s="219"/>
      <c r="B7" s="221"/>
      <c r="C7" s="221"/>
      <c r="D7" s="173" t="s">
        <v>648</v>
      </c>
      <c r="E7" s="173" t="s">
        <v>649</v>
      </c>
    </row>
    <row r="8" spans="1:5">
      <c r="A8" s="167">
        <v>1</v>
      </c>
      <c r="B8" s="166" t="s">
        <v>526</v>
      </c>
      <c r="C8" s="2" t="s">
        <v>527</v>
      </c>
      <c r="D8" s="143">
        <v>785000</v>
      </c>
      <c r="E8" s="143">
        <v>526659</v>
      </c>
    </row>
    <row r="9" spans="1:5">
      <c r="A9" s="167">
        <v>2</v>
      </c>
      <c r="B9" s="166" t="s">
        <v>528</v>
      </c>
      <c r="C9" s="2" t="s">
        <v>529</v>
      </c>
      <c r="D9" s="143">
        <v>0</v>
      </c>
      <c r="E9" s="143">
        <v>0</v>
      </c>
    </row>
    <row r="10" spans="1:5">
      <c r="A10" s="174">
        <v>3</v>
      </c>
      <c r="B10" s="166" t="s">
        <v>530</v>
      </c>
      <c r="C10" s="2" t="s">
        <v>531</v>
      </c>
      <c r="D10" s="143">
        <v>0</v>
      </c>
      <c r="E10" s="143">
        <v>0</v>
      </c>
    </row>
    <row r="11" spans="1:5">
      <c r="A11" s="167">
        <v>4</v>
      </c>
      <c r="B11" s="23" t="s">
        <v>532</v>
      </c>
      <c r="C11" s="3" t="s">
        <v>533</v>
      </c>
      <c r="D11" s="125">
        <f>SUM(D8:D10)</f>
        <v>785000</v>
      </c>
      <c r="E11" s="125">
        <f>SUM(E8:E10)</f>
        <v>526659</v>
      </c>
    </row>
    <row r="12" spans="1:5">
      <c r="A12" s="167">
        <v>5</v>
      </c>
      <c r="B12" s="166" t="s">
        <v>534</v>
      </c>
      <c r="C12" s="131" t="s">
        <v>535</v>
      </c>
      <c r="D12" s="161">
        <v>484293246</v>
      </c>
      <c r="E12" s="161">
        <v>638907714</v>
      </c>
    </row>
    <row r="13" spans="1:5">
      <c r="A13" s="167">
        <v>6</v>
      </c>
      <c r="B13" s="166" t="s">
        <v>536</v>
      </c>
      <c r="C13" s="131" t="s">
        <v>537</v>
      </c>
      <c r="D13" s="161">
        <v>12968990</v>
      </c>
      <c r="E13" s="161">
        <v>10599366</v>
      </c>
    </row>
    <row r="14" spans="1:5">
      <c r="A14" s="174">
        <v>7</v>
      </c>
      <c r="B14" s="166" t="s">
        <v>538</v>
      </c>
      <c r="C14" s="2" t="s">
        <v>539</v>
      </c>
      <c r="D14" s="143">
        <v>226000</v>
      </c>
      <c r="E14" s="143">
        <v>0</v>
      </c>
    </row>
    <row r="15" spans="1:5">
      <c r="A15" s="167">
        <v>8</v>
      </c>
      <c r="B15" s="166" t="s">
        <v>540</v>
      </c>
      <c r="C15" s="2" t="s">
        <v>541</v>
      </c>
      <c r="D15" s="143">
        <v>116622652</v>
      </c>
      <c r="E15" s="143">
        <v>2292500</v>
      </c>
    </row>
    <row r="16" spans="1:5">
      <c r="A16" s="167">
        <v>9</v>
      </c>
      <c r="B16" s="166" t="s">
        <v>542</v>
      </c>
      <c r="C16" s="2" t="s">
        <v>543</v>
      </c>
      <c r="D16" s="143"/>
      <c r="E16" s="143"/>
    </row>
    <row r="17" spans="1:5">
      <c r="A17" s="167">
        <v>10</v>
      </c>
      <c r="B17" s="23" t="s">
        <v>544</v>
      </c>
      <c r="C17" s="3" t="s">
        <v>545</v>
      </c>
      <c r="D17" s="125">
        <f>+D12+D13+D14+D15+D16</f>
        <v>614110888</v>
      </c>
      <c r="E17" s="125">
        <f>+E12+E13+E14+E15+E16</f>
        <v>651799580</v>
      </c>
    </row>
    <row r="18" spans="1:5">
      <c r="A18" s="174">
        <v>11</v>
      </c>
      <c r="B18" s="166" t="s">
        <v>546</v>
      </c>
      <c r="C18" s="2" t="s">
        <v>547</v>
      </c>
      <c r="D18" s="143">
        <v>1373000</v>
      </c>
      <c r="E18" s="143">
        <v>1373000</v>
      </c>
    </row>
    <row r="19" spans="1:5">
      <c r="A19" s="167">
        <v>12</v>
      </c>
      <c r="B19" s="166" t="s">
        <v>548</v>
      </c>
      <c r="C19" s="2" t="s">
        <v>549</v>
      </c>
      <c r="D19" s="143"/>
      <c r="E19" s="143"/>
    </row>
    <row r="20" spans="1:5">
      <c r="A20" s="167">
        <v>13</v>
      </c>
      <c r="B20" s="166" t="s">
        <v>550</v>
      </c>
      <c r="C20" s="2" t="s">
        <v>551</v>
      </c>
      <c r="D20" s="143"/>
      <c r="E20" s="143"/>
    </row>
    <row r="21" spans="1:5">
      <c r="A21" s="167">
        <v>14</v>
      </c>
      <c r="B21" s="23" t="s">
        <v>552</v>
      </c>
      <c r="C21" s="3" t="s">
        <v>553</v>
      </c>
      <c r="D21" s="125">
        <f>SUM(D18:D20)</f>
        <v>1373000</v>
      </c>
      <c r="E21" s="125">
        <f>SUM(E18:E20)</f>
        <v>1373000</v>
      </c>
    </row>
    <row r="22" spans="1:5">
      <c r="A22" s="174">
        <v>15</v>
      </c>
      <c r="B22" s="166" t="s">
        <v>554</v>
      </c>
      <c r="C22" s="2" t="s">
        <v>555</v>
      </c>
      <c r="D22" s="143"/>
      <c r="E22" s="143"/>
    </row>
    <row r="23" spans="1:5">
      <c r="A23" s="167">
        <v>16</v>
      </c>
      <c r="B23" s="166" t="s">
        <v>556</v>
      </c>
      <c r="C23" s="2" t="s">
        <v>557</v>
      </c>
      <c r="D23" s="143"/>
      <c r="E23" s="143"/>
    </row>
    <row r="24" spans="1:5">
      <c r="A24" s="167">
        <v>17</v>
      </c>
      <c r="B24" s="23" t="s">
        <v>558</v>
      </c>
      <c r="C24" s="3" t="s">
        <v>559</v>
      </c>
      <c r="D24" s="125">
        <f>SUM(D22:D23)</f>
        <v>0</v>
      </c>
      <c r="E24" s="125">
        <f>SUM(E22:E23)</f>
        <v>0</v>
      </c>
    </row>
    <row r="25" spans="1:5">
      <c r="A25" s="167">
        <v>18</v>
      </c>
      <c r="B25" s="23" t="s">
        <v>560</v>
      </c>
      <c r="C25" s="3" t="s">
        <v>561</v>
      </c>
      <c r="D25" s="125">
        <f>+D11+D17+D21+D24</f>
        <v>616268888</v>
      </c>
      <c r="E25" s="125">
        <f>+E11+E17+E21+E24</f>
        <v>653699239</v>
      </c>
    </row>
    <row r="26" spans="1:5">
      <c r="A26" s="174">
        <v>19</v>
      </c>
      <c r="B26" s="166" t="s">
        <v>562</v>
      </c>
      <c r="C26" s="2" t="s">
        <v>563</v>
      </c>
      <c r="D26" s="143"/>
      <c r="E26" s="143"/>
    </row>
    <row r="27" spans="1:5">
      <c r="A27" s="167">
        <v>20</v>
      </c>
      <c r="B27" s="166" t="s">
        <v>564</v>
      </c>
      <c r="C27" s="2" t="s">
        <v>565</v>
      </c>
      <c r="D27" s="143"/>
      <c r="E27" s="143"/>
    </row>
    <row r="28" spans="1:5">
      <c r="A28" s="167">
        <v>21</v>
      </c>
      <c r="B28" s="166" t="s">
        <v>566</v>
      </c>
      <c r="C28" s="2" t="s">
        <v>567</v>
      </c>
      <c r="D28" s="143"/>
      <c r="E28" s="143"/>
    </row>
    <row r="29" spans="1:5">
      <c r="A29" s="167">
        <v>22</v>
      </c>
      <c r="B29" s="166" t="s">
        <v>568</v>
      </c>
      <c r="C29" s="2" t="s">
        <v>569</v>
      </c>
      <c r="D29" s="143"/>
      <c r="E29" s="143"/>
    </row>
    <row r="30" spans="1:5">
      <c r="A30" s="174">
        <v>23</v>
      </c>
      <c r="B30" s="166" t="s">
        <v>570</v>
      </c>
      <c r="C30" s="2" t="s">
        <v>571</v>
      </c>
      <c r="D30" s="143"/>
      <c r="E30" s="143"/>
    </row>
    <row r="31" spans="1:5">
      <c r="A31" s="167">
        <v>24</v>
      </c>
      <c r="B31" s="23" t="s">
        <v>572</v>
      </c>
      <c r="C31" s="3" t="s">
        <v>573</v>
      </c>
      <c r="D31" s="125">
        <f>SUM(D26:D30)</f>
        <v>0</v>
      </c>
      <c r="E31" s="125">
        <f>SUM(E26:E30)</f>
        <v>0</v>
      </c>
    </row>
    <row r="32" spans="1:5">
      <c r="A32" s="167">
        <v>25</v>
      </c>
      <c r="B32" s="166" t="s">
        <v>574</v>
      </c>
      <c r="C32" s="2" t="s">
        <v>575</v>
      </c>
      <c r="D32" s="143"/>
      <c r="E32" s="143"/>
    </row>
    <row r="33" spans="1:5">
      <c r="A33" s="167">
        <v>26</v>
      </c>
      <c r="B33" s="166" t="s">
        <v>576</v>
      </c>
      <c r="C33" s="2" t="s">
        <v>577</v>
      </c>
      <c r="D33" s="143"/>
      <c r="E33" s="143"/>
    </row>
    <row r="34" spans="1:5">
      <c r="A34" s="174">
        <v>27</v>
      </c>
      <c r="B34" s="23" t="s">
        <v>578</v>
      </c>
      <c r="C34" s="3" t="s">
        <v>579</v>
      </c>
      <c r="D34" s="125">
        <f>SUM(D32:D33)</f>
        <v>0</v>
      </c>
      <c r="E34" s="125">
        <f>SUM(E32:E33)</f>
        <v>0</v>
      </c>
    </row>
    <row r="35" spans="1:5">
      <c r="A35" s="167">
        <v>28</v>
      </c>
      <c r="B35" s="23" t="s">
        <v>580</v>
      </c>
      <c r="C35" s="3" t="s">
        <v>581</v>
      </c>
      <c r="D35" s="125">
        <f>+D31+D34</f>
        <v>0</v>
      </c>
      <c r="E35" s="125">
        <f>+E31+E34</f>
        <v>0</v>
      </c>
    </row>
    <row r="36" spans="1:5">
      <c r="A36" s="167">
        <v>29</v>
      </c>
      <c r="B36" s="166" t="s">
        <v>582</v>
      </c>
      <c r="C36" s="2" t="s">
        <v>583</v>
      </c>
      <c r="D36" s="143">
        <v>10000000</v>
      </c>
      <c r="E36" s="143">
        <v>10000000</v>
      </c>
    </row>
    <row r="37" spans="1:5">
      <c r="A37" s="167">
        <v>30</v>
      </c>
      <c r="B37" s="166" t="s">
        <v>584</v>
      </c>
      <c r="C37" s="2" t="s">
        <v>585</v>
      </c>
      <c r="D37" s="143">
        <v>307650</v>
      </c>
      <c r="E37" s="143">
        <v>77642</v>
      </c>
    </row>
    <row r="38" spans="1:5">
      <c r="A38" s="174">
        <v>31</v>
      </c>
      <c r="B38" s="166" t="s">
        <v>586</v>
      </c>
      <c r="C38" s="2" t="s">
        <v>587</v>
      </c>
      <c r="D38" s="143">
        <v>61415736</v>
      </c>
      <c r="E38" s="143">
        <v>53202216</v>
      </c>
    </row>
    <row r="39" spans="1:5">
      <c r="A39" s="167">
        <v>32</v>
      </c>
      <c r="B39" s="166" t="s">
        <v>588</v>
      </c>
      <c r="C39" s="2" t="s">
        <v>589</v>
      </c>
      <c r="D39" s="143"/>
      <c r="E39" s="143"/>
    </row>
    <row r="40" spans="1:5">
      <c r="A40" s="167">
        <v>33</v>
      </c>
      <c r="B40" s="166" t="s">
        <v>590</v>
      </c>
      <c r="C40" s="2" t="s">
        <v>591</v>
      </c>
      <c r="D40" s="143"/>
      <c r="E40" s="143"/>
    </row>
    <row r="41" spans="1:5">
      <c r="A41" s="167">
        <v>34</v>
      </c>
      <c r="B41" s="23" t="s">
        <v>592</v>
      </c>
      <c r="C41" s="3" t="s">
        <v>593</v>
      </c>
      <c r="D41" s="125">
        <f>SUM(D36:D40)</f>
        <v>71723386</v>
      </c>
      <c r="E41" s="125">
        <f>SUM(E36:E40)</f>
        <v>63279858</v>
      </c>
    </row>
    <row r="42" spans="1:5">
      <c r="A42" s="174">
        <v>35</v>
      </c>
      <c r="B42" s="166" t="s">
        <v>594</v>
      </c>
      <c r="C42" s="2" t="s">
        <v>595</v>
      </c>
      <c r="D42" s="143">
        <v>3880155</v>
      </c>
      <c r="E42" s="143">
        <v>2278044</v>
      </c>
    </row>
    <row r="43" spans="1:5">
      <c r="A43" s="167">
        <v>36</v>
      </c>
      <c r="B43" s="166" t="s">
        <v>596</v>
      </c>
      <c r="C43" s="2" t="s">
        <v>597</v>
      </c>
      <c r="D43" s="143">
        <v>3430000</v>
      </c>
      <c r="E43" s="143">
        <v>3029184</v>
      </c>
    </row>
    <row r="44" spans="1:5">
      <c r="A44" s="167">
        <v>37</v>
      </c>
      <c r="B44" s="166" t="s">
        <v>598</v>
      </c>
      <c r="C44" s="2" t="s">
        <v>599</v>
      </c>
      <c r="D44" s="143">
        <v>524655</v>
      </c>
      <c r="E44" s="143">
        <v>477688</v>
      </c>
    </row>
    <row r="45" spans="1:5">
      <c r="A45" s="167">
        <v>38</v>
      </c>
      <c r="B45" s="23" t="s">
        <v>600</v>
      </c>
      <c r="C45" s="3" t="s">
        <v>601</v>
      </c>
      <c r="D45" s="125">
        <f>SUM(D42:D44)</f>
        <v>7834810</v>
      </c>
      <c r="E45" s="125">
        <f>SUM(E42:E44)</f>
        <v>5784916</v>
      </c>
    </row>
    <row r="46" spans="1:5">
      <c r="A46" s="174">
        <v>39</v>
      </c>
      <c r="B46" s="23" t="s">
        <v>602</v>
      </c>
      <c r="C46" s="3" t="s">
        <v>603</v>
      </c>
      <c r="D46" s="125">
        <v>239776</v>
      </c>
      <c r="E46" s="125">
        <v>162063</v>
      </c>
    </row>
    <row r="47" spans="1:5">
      <c r="A47" s="167">
        <v>40</v>
      </c>
      <c r="B47" s="166" t="s">
        <v>604</v>
      </c>
      <c r="C47" s="2" t="s">
        <v>605</v>
      </c>
      <c r="D47" s="143"/>
      <c r="E47" s="143"/>
    </row>
    <row r="48" spans="1:5">
      <c r="A48" s="167">
        <v>41</v>
      </c>
      <c r="B48" s="166" t="s">
        <v>606</v>
      </c>
      <c r="C48" s="2" t="s">
        <v>607</v>
      </c>
      <c r="D48" s="143">
        <v>1270149</v>
      </c>
      <c r="E48" s="143">
        <v>1270149</v>
      </c>
    </row>
    <row r="49" spans="1:5">
      <c r="A49" s="167">
        <v>42</v>
      </c>
      <c r="B49" s="166" t="s">
        <v>608</v>
      </c>
      <c r="C49" s="2" t="s">
        <v>609</v>
      </c>
      <c r="D49" s="143"/>
      <c r="E49" s="143"/>
    </row>
    <row r="50" spans="1:5">
      <c r="A50" s="174">
        <v>43</v>
      </c>
      <c r="B50" s="23" t="s">
        <v>610</v>
      </c>
      <c r="C50" s="3" t="s">
        <v>611</v>
      </c>
      <c r="D50" s="125">
        <f>SUM(D47:D49)</f>
        <v>1270149</v>
      </c>
      <c r="E50" s="125">
        <f>SUM(E47:E49)</f>
        <v>1270149</v>
      </c>
    </row>
    <row r="51" spans="1:5">
      <c r="A51" s="167">
        <v>44</v>
      </c>
      <c r="B51" s="166"/>
      <c r="C51" s="3" t="s">
        <v>612</v>
      </c>
      <c r="D51" s="125">
        <f>+D25+D35+D41+D45+D46+D50</f>
        <v>697337009</v>
      </c>
      <c r="E51" s="125">
        <f>+E25+E35+E41+E45+E46+E50</f>
        <v>724196225</v>
      </c>
    </row>
    <row r="52" spans="1:5">
      <c r="A52" s="174"/>
      <c r="B52" s="166"/>
      <c r="C52" s="2"/>
      <c r="D52" s="143"/>
      <c r="E52" s="143"/>
    </row>
    <row r="53" spans="1:5">
      <c r="A53" s="167">
        <v>45</v>
      </c>
      <c r="B53" s="166" t="s">
        <v>613</v>
      </c>
      <c r="C53" s="2" t="s">
        <v>614</v>
      </c>
      <c r="D53" s="143">
        <v>496758333</v>
      </c>
      <c r="E53" s="143">
        <v>496758333</v>
      </c>
    </row>
    <row r="54" spans="1:5">
      <c r="A54" s="167">
        <v>46</v>
      </c>
      <c r="B54" s="166" t="s">
        <v>615</v>
      </c>
      <c r="C54" s="2" t="s">
        <v>616</v>
      </c>
      <c r="D54" s="143">
        <v>945481</v>
      </c>
      <c r="E54" s="143">
        <v>945481</v>
      </c>
    </row>
    <row r="55" spans="1:5">
      <c r="A55" s="174">
        <v>47</v>
      </c>
      <c r="B55" s="166" t="s">
        <v>617</v>
      </c>
      <c r="C55" s="2" t="s">
        <v>618</v>
      </c>
      <c r="D55" s="143">
        <v>11377000</v>
      </c>
      <c r="E55" s="143">
        <v>11377000</v>
      </c>
    </row>
    <row r="56" spans="1:5">
      <c r="A56" s="167">
        <v>48</v>
      </c>
      <c r="B56" s="166" t="s">
        <v>619</v>
      </c>
      <c r="C56" s="2" t="s">
        <v>620</v>
      </c>
      <c r="D56" s="143">
        <v>78883873</v>
      </c>
      <c r="E56" s="143">
        <v>176480403</v>
      </c>
    </row>
    <row r="57" spans="1:5">
      <c r="A57" s="167">
        <v>49</v>
      </c>
      <c r="B57" s="166" t="s">
        <v>621</v>
      </c>
      <c r="C57" s="2" t="s">
        <v>622</v>
      </c>
      <c r="D57" s="143"/>
      <c r="E57" s="143"/>
    </row>
    <row r="58" spans="1:5">
      <c r="A58" s="174">
        <v>50</v>
      </c>
      <c r="B58" s="166" t="s">
        <v>623</v>
      </c>
      <c r="C58" s="2" t="s">
        <v>624</v>
      </c>
      <c r="D58" s="143">
        <v>97596530</v>
      </c>
      <c r="E58" s="143">
        <v>16869541</v>
      </c>
    </row>
    <row r="59" spans="1:5">
      <c r="A59" s="167">
        <v>51</v>
      </c>
      <c r="B59" s="23" t="s">
        <v>625</v>
      </c>
      <c r="C59" s="3" t="s">
        <v>626</v>
      </c>
      <c r="D59" s="125">
        <f>SUM(D53:D58)</f>
        <v>685561217</v>
      </c>
      <c r="E59" s="125">
        <f>SUM(E53:E58)</f>
        <v>702430758</v>
      </c>
    </row>
    <row r="60" spans="1:5">
      <c r="A60" s="167">
        <v>52</v>
      </c>
      <c r="B60" s="166" t="s">
        <v>627</v>
      </c>
      <c r="C60" s="2" t="s">
        <v>628</v>
      </c>
      <c r="D60" s="143">
        <v>596706</v>
      </c>
      <c r="E60" s="143">
        <v>48802</v>
      </c>
    </row>
    <row r="61" spans="1:5">
      <c r="A61" s="174">
        <v>53</v>
      </c>
      <c r="B61" s="166" t="s">
        <v>629</v>
      </c>
      <c r="C61" s="2" t="s">
        <v>630</v>
      </c>
      <c r="D61" s="143">
        <v>2666616</v>
      </c>
      <c r="E61" s="143">
        <v>3388248</v>
      </c>
    </row>
    <row r="62" spans="1:5">
      <c r="A62" s="167">
        <v>54</v>
      </c>
      <c r="B62" s="166" t="s">
        <v>631</v>
      </c>
      <c r="C62" s="2" t="s">
        <v>632</v>
      </c>
      <c r="D62" s="143">
        <v>5878236</v>
      </c>
      <c r="E62" s="143">
        <v>5847017</v>
      </c>
    </row>
    <row r="63" spans="1:5">
      <c r="A63" s="167">
        <v>55</v>
      </c>
      <c r="B63" s="23" t="s">
        <v>633</v>
      </c>
      <c r="C63" s="3" t="s">
        <v>634</v>
      </c>
      <c r="D63" s="125">
        <f>SUM(D60:D62)</f>
        <v>9141558</v>
      </c>
      <c r="E63" s="125">
        <f>SUM(E60:E62)</f>
        <v>9284067</v>
      </c>
    </row>
    <row r="64" spans="1:5">
      <c r="A64" s="174">
        <v>56</v>
      </c>
      <c r="B64" s="23" t="s">
        <v>635</v>
      </c>
      <c r="C64" s="3" t="s">
        <v>636</v>
      </c>
      <c r="D64" s="125"/>
      <c r="E64" s="125"/>
    </row>
    <row r="65" spans="1:5">
      <c r="A65" s="167">
        <v>57</v>
      </c>
      <c r="B65" s="23" t="s">
        <v>637</v>
      </c>
      <c r="C65" s="3" t="s">
        <v>638</v>
      </c>
      <c r="D65" s="125"/>
      <c r="E65" s="125"/>
    </row>
    <row r="66" spans="1:5">
      <c r="A66" s="167">
        <v>58</v>
      </c>
      <c r="B66" s="166" t="s">
        <v>639</v>
      </c>
      <c r="C66" s="2" t="s">
        <v>640</v>
      </c>
      <c r="D66" s="143"/>
      <c r="E66" s="143"/>
    </row>
    <row r="67" spans="1:5">
      <c r="A67" s="174">
        <v>59</v>
      </c>
      <c r="B67" s="166" t="s">
        <v>641</v>
      </c>
      <c r="C67" s="2" t="s">
        <v>642</v>
      </c>
      <c r="D67" s="143"/>
      <c r="E67" s="143"/>
    </row>
    <row r="68" spans="1:5">
      <c r="A68" s="167">
        <v>60</v>
      </c>
      <c r="B68" s="166" t="s">
        <v>643</v>
      </c>
      <c r="C68" s="2" t="s">
        <v>644</v>
      </c>
      <c r="D68" s="143"/>
      <c r="E68" s="143"/>
    </row>
    <row r="69" spans="1:5">
      <c r="A69" s="167">
        <v>61</v>
      </c>
      <c r="B69" s="23" t="s">
        <v>645</v>
      </c>
      <c r="C69" s="3" t="s">
        <v>646</v>
      </c>
      <c r="D69" s="125">
        <v>2634234</v>
      </c>
      <c r="E69" s="125">
        <v>12481400</v>
      </c>
    </row>
    <row r="70" spans="1:5">
      <c r="A70" s="174">
        <v>62</v>
      </c>
      <c r="B70" s="23"/>
      <c r="C70" s="3" t="s">
        <v>647</v>
      </c>
      <c r="D70" s="125">
        <f>+D59+D63+D64+D65+D69</f>
        <v>697337009</v>
      </c>
      <c r="E70" s="125">
        <f>+E59+E63+E64+E65+E69</f>
        <v>724196225</v>
      </c>
    </row>
  </sheetData>
  <mergeCells count="7">
    <mergeCell ref="A1:E1"/>
    <mergeCell ref="B3:E3"/>
    <mergeCell ref="D4:E4"/>
    <mergeCell ref="A6:A7"/>
    <mergeCell ref="B6:B7"/>
    <mergeCell ref="C6:C7"/>
    <mergeCell ref="D6:E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7ADF-D4E1-4A4D-A863-E2B43A992AF2}">
  <dimension ref="A1:E13"/>
  <sheetViews>
    <sheetView workbookViewId="0">
      <selection sqref="A1:E1"/>
    </sheetView>
  </sheetViews>
  <sheetFormatPr defaultRowHeight="12.75"/>
  <cols>
    <col min="2" max="2" width="25.85546875" customWidth="1"/>
    <col min="3" max="3" width="13.28515625" customWidth="1"/>
    <col min="4" max="4" width="12.85546875" customWidth="1"/>
    <col min="5" max="5" width="12.42578125" customWidth="1"/>
  </cols>
  <sheetData>
    <row r="1" spans="1:5">
      <c r="A1" s="198" t="s">
        <v>699</v>
      </c>
      <c r="B1" s="198"/>
      <c r="C1" s="198"/>
      <c r="D1" s="198"/>
      <c r="E1" s="198"/>
    </row>
    <row r="3" spans="1:5">
      <c r="A3" s="197" t="s">
        <v>650</v>
      </c>
      <c r="B3" s="197"/>
      <c r="C3" s="197"/>
      <c r="D3" s="197"/>
      <c r="E3" s="197"/>
    </row>
    <row r="4" spans="1:5">
      <c r="A4" s="139"/>
      <c r="B4" s="139"/>
      <c r="C4" s="139"/>
      <c r="D4" s="139"/>
      <c r="E4" s="145" t="s">
        <v>348</v>
      </c>
    </row>
    <row r="5" spans="1:5">
      <c r="A5" s="131" t="s">
        <v>347</v>
      </c>
      <c r="B5" s="131" t="s">
        <v>61</v>
      </c>
      <c r="C5" s="131" t="s">
        <v>62</v>
      </c>
      <c r="D5" s="131" t="s">
        <v>63</v>
      </c>
      <c r="E5" s="131" t="s">
        <v>64</v>
      </c>
    </row>
    <row r="6" spans="1:5" ht="27" customHeight="1">
      <c r="A6" s="175">
        <v>1</v>
      </c>
      <c r="B6" s="175" t="s">
        <v>0</v>
      </c>
      <c r="C6" s="175" t="s">
        <v>651</v>
      </c>
      <c r="D6" s="175" t="s">
        <v>652</v>
      </c>
      <c r="E6" s="175" t="s">
        <v>653</v>
      </c>
    </row>
    <row r="7" spans="1:5" ht="16.5" customHeight="1">
      <c r="A7" s="175">
        <v>2</v>
      </c>
      <c r="B7" s="175" t="s">
        <v>654</v>
      </c>
      <c r="C7" s="176">
        <v>2681860</v>
      </c>
      <c r="D7" s="176">
        <v>2681860</v>
      </c>
      <c r="E7" s="176"/>
    </row>
    <row r="8" spans="1:5" ht="13.5" customHeight="1">
      <c r="A8" s="175">
        <v>3</v>
      </c>
      <c r="B8" s="175" t="s">
        <v>655</v>
      </c>
      <c r="C8" s="176">
        <v>333070</v>
      </c>
      <c r="D8" s="176">
        <v>333070</v>
      </c>
      <c r="E8" s="176"/>
    </row>
    <row r="9" spans="1:5" ht="26.25" customHeight="1">
      <c r="A9" s="175">
        <v>4</v>
      </c>
      <c r="B9" s="175" t="s">
        <v>656</v>
      </c>
      <c r="C9" s="176">
        <v>34009258</v>
      </c>
      <c r="D9" s="176">
        <v>31545437</v>
      </c>
      <c r="E9" s="176">
        <v>2463821</v>
      </c>
    </row>
    <row r="10" spans="1:5" ht="13.5" customHeight="1">
      <c r="A10" s="175"/>
      <c r="B10" s="175" t="s">
        <v>657</v>
      </c>
      <c r="C10" s="176">
        <v>395940</v>
      </c>
      <c r="D10" s="176">
        <v>395940</v>
      </c>
      <c r="E10" s="176"/>
    </row>
    <row r="11" spans="1:5">
      <c r="A11" s="175">
        <v>5</v>
      </c>
      <c r="B11" s="175" t="s">
        <v>658</v>
      </c>
      <c r="C11" s="176">
        <v>0</v>
      </c>
      <c r="D11" s="176">
        <v>0</v>
      </c>
      <c r="E11" s="176"/>
    </row>
    <row r="12" spans="1:5" ht="27.75" customHeight="1">
      <c r="A12" s="175">
        <v>6</v>
      </c>
      <c r="B12" s="175" t="s">
        <v>659</v>
      </c>
      <c r="C12" s="176">
        <v>0</v>
      </c>
      <c r="D12" s="176">
        <v>0</v>
      </c>
      <c r="E12" s="176"/>
    </row>
    <row r="13" spans="1:5" ht="21" customHeight="1">
      <c r="A13" s="175">
        <v>7</v>
      </c>
      <c r="B13" s="177" t="s">
        <v>56</v>
      </c>
      <c r="C13" s="178">
        <f>SUM(C7:C12)</f>
        <v>37420128</v>
      </c>
      <c r="D13" s="178">
        <f>SUM(D7:D12)</f>
        <v>34956307</v>
      </c>
      <c r="E13" s="178">
        <f>SUM(E7:E12)</f>
        <v>2463821</v>
      </c>
    </row>
  </sheetData>
  <mergeCells count="2">
    <mergeCell ref="A1:E1"/>
    <mergeCell ref="A3:E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A199-5610-43B4-88C7-AE2E2106F8FF}">
  <dimension ref="A1:K24"/>
  <sheetViews>
    <sheetView workbookViewId="0">
      <selection activeCell="E17" sqref="E17"/>
    </sheetView>
  </sheetViews>
  <sheetFormatPr defaultRowHeight="12.75"/>
  <cols>
    <col min="2" max="2" width="32.42578125" customWidth="1"/>
  </cols>
  <sheetData>
    <row r="1" spans="1:11">
      <c r="A1" s="200" t="s">
        <v>700</v>
      </c>
      <c r="B1" s="200"/>
      <c r="C1" s="200"/>
      <c r="D1" s="200"/>
      <c r="E1" s="200"/>
      <c r="F1" s="200"/>
      <c r="G1" s="200"/>
      <c r="H1" s="200"/>
      <c r="I1" s="200"/>
    </row>
    <row r="2" spans="1:11">
      <c r="A2" s="195" t="s">
        <v>284</v>
      </c>
      <c r="B2" s="195"/>
    </row>
    <row r="3" spans="1:11">
      <c r="A3" s="197" t="s">
        <v>660</v>
      </c>
      <c r="B3" s="197"/>
      <c r="C3" s="197"/>
      <c r="D3" s="197"/>
      <c r="E3" s="197"/>
      <c r="F3" s="197"/>
      <c r="G3" s="197"/>
    </row>
    <row r="4" spans="1:11">
      <c r="A4" s="139"/>
      <c r="B4" s="139"/>
      <c r="C4" s="139"/>
      <c r="D4" s="139"/>
      <c r="E4" s="139"/>
      <c r="F4" s="139"/>
      <c r="G4" s="179" t="s">
        <v>348</v>
      </c>
    </row>
    <row r="5" spans="1:11">
      <c r="A5" s="131" t="s">
        <v>61</v>
      </c>
      <c r="B5" s="131" t="s">
        <v>62</v>
      </c>
      <c r="C5" s="131" t="s">
        <v>63</v>
      </c>
      <c r="D5" s="131" t="s">
        <v>64</v>
      </c>
      <c r="E5" s="131" t="s">
        <v>88</v>
      </c>
      <c r="F5" s="131" t="s">
        <v>83</v>
      </c>
      <c r="G5" s="131" t="s">
        <v>84</v>
      </c>
    </row>
    <row r="6" spans="1:11">
      <c r="A6" s="223" t="s">
        <v>295</v>
      </c>
      <c r="B6" s="223" t="s">
        <v>661</v>
      </c>
      <c r="C6" s="225" t="s">
        <v>662</v>
      </c>
      <c r="D6" s="225"/>
      <c r="E6" s="225"/>
      <c r="F6" s="225"/>
      <c r="G6" s="225"/>
    </row>
    <row r="7" spans="1:11">
      <c r="A7" s="224"/>
      <c r="B7" s="224"/>
      <c r="C7" s="122">
        <v>2019</v>
      </c>
      <c r="D7" s="122">
        <v>2020</v>
      </c>
      <c r="E7" s="122">
        <v>2021</v>
      </c>
      <c r="F7" s="122">
        <v>2022</v>
      </c>
      <c r="G7" s="122">
        <v>2023</v>
      </c>
    </row>
    <row r="8" spans="1:11" ht="24" customHeight="1">
      <c r="A8" s="2">
        <v>1</v>
      </c>
      <c r="B8" s="131" t="s">
        <v>663</v>
      </c>
      <c r="C8" s="2"/>
      <c r="D8" s="2"/>
      <c r="E8" s="2"/>
      <c r="F8" s="2"/>
      <c r="G8" s="2"/>
    </row>
    <row r="9" spans="1:11" ht="24.75" customHeight="1">
      <c r="A9" s="2">
        <v>2</v>
      </c>
      <c r="B9" s="175" t="s">
        <v>664</v>
      </c>
      <c r="C9" s="2"/>
      <c r="D9" s="2"/>
      <c r="E9" s="2"/>
      <c r="F9" s="2"/>
      <c r="G9" s="2"/>
    </row>
    <row r="10" spans="1:11" ht="25.5">
      <c r="A10" s="2">
        <v>3</v>
      </c>
      <c r="B10" s="175" t="s">
        <v>665</v>
      </c>
      <c r="C10" s="2"/>
      <c r="D10" s="2"/>
      <c r="E10" s="2"/>
      <c r="F10" s="2"/>
      <c r="G10" s="2"/>
    </row>
    <row r="11" spans="1:11">
      <c r="A11" s="2">
        <v>4</v>
      </c>
      <c r="B11" s="131" t="s">
        <v>666</v>
      </c>
      <c r="C11" s="2"/>
      <c r="D11" s="2"/>
      <c r="E11" s="2"/>
      <c r="F11" s="2"/>
      <c r="G11" s="2"/>
    </row>
    <row r="12" spans="1:11">
      <c r="A12" s="2">
        <v>5</v>
      </c>
      <c r="B12" s="131" t="s">
        <v>667</v>
      </c>
      <c r="C12" s="2"/>
      <c r="D12" s="2"/>
      <c r="E12" s="2"/>
      <c r="F12" s="2"/>
      <c r="G12" s="2"/>
    </row>
    <row r="13" spans="1:11">
      <c r="A13" s="2">
        <v>6</v>
      </c>
      <c r="B13" s="131" t="s">
        <v>668</v>
      </c>
      <c r="C13" s="2"/>
      <c r="D13" s="2"/>
      <c r="E13" s="2"/>
      <c r="F13" s="2"/>
      <c r="G13" s="2"/>
    </row>
    <row r="14" spans="1:11">
      <c r="A14" s="3">
        <v>7</v>
      </c>
      <c r="B14" s="3" t="s">
        <v>56</v>
      </c>
      <c r="C14" s="3">
        <f>SUM(C11:C13)</f>
        <v>0</v>
      </c>
      <c r="D14" s="3">
        <f>SUM(D11:D13)</f>
        <v>0</v>
      </c>
      <c r="E14" s="3">
        <f>SUM(E11:E13)</f>
        <v>0</v>
      </c>
      <c r="F14" s="3">
        <f>SUM(F11:F13)</f>
        <v>0</v>
      </c>
      <c r="G14" s="3">
        <f>SUM(G11:G13)</f>
        <v>0</v>
      </c>
    </row>
    <row r="16" spans="1:11">
      <c r="J16" s="27"/>
      <c r="K16" s="27"/>
    </row>
    <row r="17" spans="1:11">
      <c r="A17" s="170"/>
      <c r="B17" t="s">
        <v>669</v>
      </c>
      <c r="C17" s="170"/>
      <c r="D17" s="170"/>
      <c r="E17" s="170" t="s">
        <v>701</v>
      </c>
      <c r="F17" s="170"/>
      <c r="G17" s="170"/>
      <c r="H17" s="170"/>
      <c r="I17" s="170"/>
      <c r="J17" s="27"/>
      <c r="K17" s="27"/>
    </row>
    <row r="18" spans="1:11">
      <c r="A18" s="170"/>
      <c r="B18" s="160" t="s">
        <v>670</v>
      </c>
      <c r="C18" s="170"/>
      <c r="D18" s="170"/>
      <c r="E18" s="170"/>
      <c r="F18" s="170"/>
      <c r="G18" s="170"/>
      <c r="H18" s="170"/>
      <c r="I18" s="170"/>
      <c r="J18" s="27"/>
      <c r="K18" s="27"/>
    </row>
    <row r="19" spans="1:11">
      <c r="A19" s="170"/>
      <c r="B19" s="160"/>
      <c r="C19" s="170"/>
      <c r="D19" s="170"/>
      <c r="E19" s="170"/>
      <c r="F19" s="170"/>
      <c r="G19" s="170"/>
      <c r="H19" s="170"/>
      <c r="I19" s="170"/>
      <c r="J19" s="27"/>
      <c r="K19" s="27"/>
    </row>
    <row r="20" spans="1:11">
      <c r="A20" s="131"/>
      <c r="B20" s="131" t="s">
        <v>61</v>
      </c>
      <c r="C20" s="131" t="s">
        <v>62</v>
      </c>
      <c r="D20" s="131"/>
      <c r="E20" s="131" t="s">
        <v>63</v>
      </c>
      <c r="F20" s="131" t="s">
        <v>64</v>
      </c>
      <c r="G20" s="131" t="s">
        <v>88</v>
      </c>
      <c r="H20" s="131" t="s">
        <v>83</v>
      </c>
      <c r="I20" s="131" t="s">
        <v>84</v>
      </c>
      <c r="J20" s="27"/>
      <c r="K20" s="27"/>
    </row>
    <row r="21" spans="1:11">
      <c r="A21" s="131" t="s">
        <v>48</v>
      </c>
      <c r="B21" s="131" t="s">
        <v>671</v>
      </c>
      <c r="C21" s="131" t="s">
        <v>672</v>
      </c>
      <c r="D21" s="131"/>
      <c r="E21" s="131" t="s">
        <v>673</v>
      </c>
      <c r="F21" s="131" t="s">
        <v>674</v>
      </c>
      <c r="G21" s="131" t="s">
        <v>675</v>
      </c>
      <c r="H21" s="131" t="s">
        <v>676</v>
      </c>
      <c r="I21" s="131" t="s">
        <v>677</v>
      </c>
      <c r="J21" s="27"/>
      <c r="K21" s="27"/>
    </row>
    <row r="22" spans="1:11">
      <c r="A22" s="131"/>
      <c r="B22" s="131">
        <v>0</v>
      </c>
      <c r="C22" s="131"/>
      <c r="D22" s="131"/>
      <c r="E22" s="180"/>
      <c r="F22" s="180"/>
      <c r="G22" s="131">
        <v>0</v>
      </c>
      <c r="H22" s="131">
        <v>0</v>
      </c>
      <c r="I22" s="131"/>
      <c r="J22" s="27"/>
      <c r="K22" s="27"/>
    </row>
    <row r="23" spans="1:11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>
      <c r="A24" s="27"/>
      <c r="B24" s="27"/>
      <c r="C24" s="27"/>
      <c r="D24" s="27"/>
      <c r="E24" s="27"/>
      <c r="F24" s="27"/>
      <c r="G24" s="27"/>
      <c r="H24" s="27"/>
      <c r="I24" s="27"/>
    </row>
  </sheetData>
  <mergeCells count="6">
    <mergeCell ref="A1:I1"/>
    <mergeCell ref="A2:B2"/>
    <mergeCell ref="A3:G3"/>
    <mergeCell ref="A6:A7"/>
    <mergeCell ref="B6:B7"/>
    <mergeCell ref="C6:G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7EED4-1996-4162-B8EC-50942E140B3B}">
  <dimension ref="A1:E10"/>
  <sheetViews>
    <sheetView tabSelected="1" workbookViewId="0">
      <selection sqref="A1:E1"/>
    </sheetView>
  </sheetViews>
  <sheetFormatPr defaultRowHeight="12.75"/>
  <cols>
    <col min="1" max="1" width="13.42578125" customWidth="1"/>
    <col min="2" max="2" width="24.28515625" customWidth="1"/>
    <col min="3" max="3" width="16.5703125" customWidth="1"/>
    <col min="4" max="4" width="18.140625" customWidth="1"/>
    <col min="5" max="5" width="17.42578125" customWidth="1"/>
  </cols>
  <sheetData>
    <row r="1" spans="1:5">
      <c r="A1" s="200" t="s">
        <v>702</v>
      </c>
      <c r="B1" s="200"/>
      <c r="C1" s="200"/>
      <c r="D1" s="200"/>
      <c r="E1" s="200"/>
    </row>
    <row r="3" spans="1:5">
      <c r="A3" s="210" t="s">
        <v>678</v>
      </c>
      <c r="B3" s="210"/>
      <c r="C3" s="210"/>
      <c r="D3" s="210"/>
      <c r="E3" s="210"/>
    </row>
    <row r="4" spans="1:5">
      <c r="A4" s="210"/>
      <c r="B4" s="210"/>
      <c r="C4" s="210"/>
      <c r="D4" s="210"/>
      <c r="E4" s="210"/>
    </row>
    <row r="5" spans="1:5">
      <c r="E5" s="181" t="s">
        <v>348</v>
      </c>
    </row>
    <row r="6" spans="1:5">
      <c r="A6" s="226" t="s">
        <v>0</v>
      </c>
      <c r="B6" s="227" t="s">
        <v>679</v>
      </c>
      <c r="C6" s="227" t="s">
        <v>680</v>
      </c>
      <c r="D6" s="227" t="s">
        <v>681</v>
      </c>
      <c r="E6" s="226" t="s">
        <v>682</v>
      </c>
    </row>
    <row r="7" spans="1:5">
      <c r="A7" s="226"/>
      <c r="B7" s="227"/>
      <c r="C7" s="227"/>
      <c r="D7" s="227"/>
      <c r="E7" s="226"/>
    </row>
    <row r="8" spans="1:5">
      <c r="A8" s="226"/>
      <c r="B8" s="227"/>
      <c r="C8" s="227"/>
      <c r="D8" s="227"/>
      <c r="E8" s="226"/>
    </row>
    <row r="9" spans="1:5" ht="15">
      <c r="A9" s="182" t="s">
        <v>683</v>
      </c>
      <c r="B9" s="183">
        <v>1373000</v>
      </c>
      <c r="C9" s="184"/>
      <c r="D9" s="2"/>
      <c r="E9" s="2"/>
    </row>
    <row r="10" spans="1:5" ht="15">
      <c r="A10" s="185" t="s">
        <v>468</v>
      </c>
      <c r="B10" s="186">
        <f>SUM(B9)</f>
        <v>1373000</v>
      </c>
      <c r="C10" s="187"/>
      <c r="D10" s="2"/>
      <c r="E10" s="2"/>
    </row>
  </sheetData>
  <mergeCells count="7">
    <mergeCell ref="A1:E1"/>
    <mergeCell ref="A3:E4"/>
    <mergeCell ref="A6:A8"/>
    <mergeCell ref="B6:B8"/>
    <mergeCell ref="C6:C8"/>
    <mergeCell ref="D6:D8"/>
    <mergeCell ref="E6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zoomScaleNormal="100" workbookViewId="0">
      <selection activeCell="H6" sqref="H6"/>
    </sheetView>
  </sheetViews>
  <sheetFormatPr defaultRowHeight="12.75"/>
  <cols>
    <col min="1" max="1" width="4.85546875" style="27" customWidth="1"/>
    <col min="2" max="2" width="48.85546875" style="27" customWidth="1"/>
    <col min="3" max="12" width="12.85546875" style="27" customWidth="1"/>
    <col min="13" max="16384" width="9.140625" style="27"/>
  </cols>
  <sheetData>
    <row r="1" spans="1:11">
      <c r="A1" s="136" t="s">
        <v>685</v>
      </c>
      <c r="B1" s="138"/>
      <c r="C1" s="138"/>
      <c r="D1" s="138"/>
      <c r="E1" s="138"/>
      <c r="F1" s="138"/>
      <c r="G1" s="138"/>
    </row>
    <row r="3" spans="1:11">
      <c r="A3" s="191" t="s">
        <v>285</v>
      </c>
      <c r="B3" s="191"/>
    </row>
    <row r="4" spans="1:11">
      <c r="A4" s="192" t="s">
        <v>280</v>
      </c>
      <c r="B4" s="192"/>
      <c r="C4" s="192"/>
      <c r="D4" s="192"/>
      <c r="E4" s="192"/>
      <c r="F4" s="192"/>
      <c r="G4" s="192"/>
      <c r="H4" s="54"/>
      <c r="I4" s="54"/>
      <c r="J4" s="54"/>
      <c r="K4" s="54"/>
    </row>
    <row r="5" spans="1:11">
      <c r="B5" s="72"/>
      <c r="E5" s="54"/>
      <c r="F5" s="54"/>
      <c r="G5" s="92" t="s">
        <v>348</v>
      </c>
      <c r="H5" s="54"/>
      <c r="I5" s="54"/>
      <c r="J5" s="54"/>
      <c r="K5" s="54"/>
    </row>
    <row r="6" spans="1:11">
      <c r="A6" s="73" t="s">
        <v>61</v>
      </c>
      <c r="B6" s="74" t="s">
        <v>62</v>
      </c>
      <c r="C6" s="73" t="s">
        <v>63</v>
      </c>
      <c r="D6" s="73" t="s">
        <v>64</v>
      </c>
      <c r="E6" s="73" t="s">
        <v>88</v>
      </c>
      <c r="F6" s="75" t="s">
        <v>83</v>
      </c>
      <c r="G6" s="76" t="s">
        <v>84</v>
      </c>
      <c r="H6" s="132" t="s">
        <v>85</v>
      </c>
      <c r="I6" s="54"/>
      <c r="J6" s="54"/>
      <c r="K6" s="54"/>
    </row>
    <row r="7" spans="1:11" ht="48.75" customHeight="1">
      <c r="A7" s="102" t="s">
        <v>295</v>
      </c>
      <c r="B7" s="34" t="s">
        <v>0</v>
      </c>
      <c r="C7" s="190" t="s">
        <v>326</v>
      </c>
      <c r="D7" s="190"/>
      <c r="E7" s="190"/>
      <c r="F7" s="34" t="s">
        <v>56</v>
      </c>
      <c r="G7" s="103" t="s">
        <v>375</v>
      </c>
      <c r="H7" s="103" t="s">
        <v>389</v>
      </c>
      <c r="I7" s="84"/>
      <c r="J7" s="54"/>
      <c r="K7" s="54"/>
    </row>
    <row r="8" spans="1:11">
      <c r="A8" s="76"/>
      <c r="B8" s="74"/>
      <c r="C8" s="101" t="s">
        <v>102</v>
      </c>
      <c r="D8" s="101" t="s">
        <v>86</v>
      </c>
      <c r="E8" s="101" t="s">
        <v>327</v>
      </c>
      <c r="F8" s="74"/>
      <c r="G8" s="73"/>
      <c r="H8" s="73"/>
      <c r="I8" s="59"/>
      <c r="J8" s="54"/>
      <c r="K8" s="54"/>
    </row>
    <row r="9" spans="1:11">
      <c r="A9" s="76">
        <v>1</v>
      </c>
      <c r="B9" s="5" t="s">
        <v>87</v>
      </c>
      <c r="C9" s="108"/>
      <c r="D9" s="109"/>
      <c r="E9" s="110"/>
      <c r="F9" s="109"/>
      <c r="G9" s="108"/>
      <c r="H9" s="73"/>
      <c r="I9" s="59"/>
      <c r="J9" s="54"/>
      <c r="K9" s="54"/>
    </row>
    <row r="10" spans="1:11">
      <c r="A10" s="76">
        <v>2</v>
      </c>
      <c r="B10" s="5" t="s">
        <v>89</v>
      </c>
      <c r="C10" s="108"/>
      <c r="D10" s="109"/>
      <c r="E10" s="110"/>
      <c r="F10" s="109"/>
      <c r="G10" s="108"/>
      <c r="H10" s="73"/>
      <c r="I10" s="59"/>
      <c r="J10" s="54"/>
      <c r="K10" s="54"/>
    </row>
    <row r="11" spans="1:11">
      <c r="A11" s="76">
        <v>3</v>
      </c>
      <c r="B11" s="73" t="s">
        <v>90</v>
      </c>
      <c r="C11" s="111">
        <v>31562195</v>
      </c>
      <c r="D11" s="109">
        <v>1729600</v>
      </c>
      <c r="E11" s="111"/>
      <c r="F11" s="111">
        <f>SUM(C11:E11)</f>
        <v>33291795</v>
      </c>
      <c r="G11" s="111">
        <v>33689783</v>
      </c>
      <c r="H11" s="111">
        <v>31807647</v>
      </c>
      <c r="I11" s="54"/>
      <c r="J11" s="54"/>
      <c r="K11" s="54"/>
    </row>
    <row r="12" spans="1:11">
      <c r="A12" s="76">
        <v>4</v>
      </c>
      <c r="B12" s="76" t="s">
        <v>91</v>
      </c>
      <c r="C12" s="109">
        <v>4007510</v>
      </c>
      <c r="D12" s="109">
        <v>276320</v>
      </c>
      <c r="E12" s="111"/>
      <c r="F12" s="111">
        <f>SUM(C12:E12)</f>
        <v>4283830</v>
      </c>
      <c r="G12" s="109">
        <v>4886804</v>
      </c>
      <c r="H12" s="111">
        <v>4886804</v>
      </c>
      <c r="I12" s="58"/>
      <c r="J12" s="54"/>
      <c r="K12" s="54"/>
    </row>
    <row r="13" spans="1:11">
      <c r="A13" s="76">
        <v>5</v>
      </c>
      <c r="B13" s="76" t="s">
        <v>92</v>
      </c>
      <c r="C13" s="109">
        <v>25538911</v>
      </c>
      <c r="D13" s="109">
        <v>0</v>
      </c>
      <c r="E13" s="111"/>
      <c r="F13" s="111">
        <f>SUM(C13:E13)</f>
        <v>25538911</v>
      </c>
      <c r="G13" s="112">
        <v>34429149</v>
      </c>
      <c r="H13" s="111">
        <v>27581619</v>
      </c>
      <c r="I13" s="78"/>
      <c r="J13" s="78"/>
      <c r="K13" s="78"/>
    </row>
    <row r="14" spans="1:11">
      <c r="A14" s="76">
        <v>6</v>
      </c>
      <c r="B14" s="76" t="s">
        <v>93</v>
      </c>
      <c r="C14" s="109">
        <v>11473000</v>
      </c>
      <c r="D14" s="109">
        <v>0</v>
      </c>
      <c r="E14" s="111">
        <v>0</v>
      </c>
      <c r="F14" s="111">
        <f>SUM(C14:E14)</f>
        <v>11473000</v>
      </c>
      <c r="G14" s="109">
        <v>12054000</v>
      </c>
      <c r="H14" s="111">
        <v>7996066</v>
      </c>
      <c r="I14" s="58"/>
      <c r="J14" s="54"/>
      <c r="K14" s="54"/>
    </row>
    <row r="15" spans="1:11">
      <c r="A15" s="76">
        <v>7</v>
      </c>
      <c r="B15" s="76" t="s">
        <v>94</v>
      </c>
      <c r="C15" s="109">
        <v>49414116</v>
      </c>
      <c r="D15" s="109">
        <v>1080000</v>
      </c>
      <c r="E15" s="111">
        <v>0</v>
      </c>
      <c r="F15" s="111">
        <f>SUM(C15:E15)</f>
        <v>50494116</v>
      </c>
      <c r="G15" s="109">
        <v>57610352</v>
      </c>
      <c r="H15" s="111">
        <v>54736425</v>
      </c>
      <c r="I15" s="78"/>
      <c r="J15" s="54"/>
      <c r="K15" s="54"/>
    </row>
    <row r="16" spans="1:11">
      <c r="A16" s="76">
        <v>8</v>
      </c>
      <c r="B16" s="74" t="s">
        <v>56</v>
      </c>
      <c r="C16" s="108">
        <f t="shared" ref="C16:H16" si="0">SUM(C11:C15)</f>
        <v>121995732</v>
      </c>
      <c r="D16" s="108">
        <f t="shared" si="0"/>
        <v>3085920</v>
      </c>
      <c r="E16" s="108">
        <f t="shared" si="0"/>
        <v>0</v>
      </c>
      <c r="F16" s="108">
        <f t="shared" si="0"/>
        <v>125081652</v>
      </c>
      <c r="G16" s="108">
        <f t="shared" si="0"/>
        <v>142670088</v>
      </c>
      <c r="H16" s="108">
        <f t="shared" si="0"/>
        <v>127008561</v>
      </c>
      <c r="I16" s="58"/>
      <c r="J16" s="54"/>
      <c r="K16" s="54"/>
    </row>
    <row r="17" spans="1:11">
      <c r="A17" s="76"/>
      <c r="B17" s="76"/>
      <c r="C17" s="105"/>
      <c r="D17" s="105"/>
      <c r="E17" s="107"/>
      <c r="F17" s="107"/>
      <c r="G17" s="105"/>
      <c r="H17" s="111"/>
      <c r="I17" s="58"/>
      <c r="J17" s="54"/>
      <c r="K17" s="54"/>
    </row>
    <row r="18" spans="1:11">
      <c r="A18" s="77">
        <v>9</v>
      </c>
      <c r="B18" s="74" t="s">
        <v>95</v>
      </c>
      <c r="C18" s="105"/>
      <c r="D18" s="105"/>
      <c r="E18" s="104"/>
      <c r="F18" s="107"/>
      <c r="G18" s="105"/>
      <c r="H18" s="111"/>
      <c r="I18" s="59"/>
      <c r="J18" s="54"/>
      <c r="K18" s="54"/>
    </row>
    <row r="19" spans="1:11">
      <c r="A19" s="77">
        <v>10</v>
      </c>
      <c r="B19" s="74" t="s">
        <v>89</v>
      </c>
      <c r="C19" s="105"/>
      <c r="D19" s="105"/>
      <c r="E19" s="104"/>
      <c r="F19" s="107"/>
      <c r="G19" s="105"/>
      <c r="H19" s="111"/>
      <c r="I19" s="59"/>
      <c r="J19" s="54"/>
      <c r="K19" s="54"/>
    </row>
    <row r="20" spans="1:11">
      <c r="A20" s="76">
        <v>11</v>
      </c>
      <c r="B20" s="76" t="s">
        <v>328</v>
      </c>
      <c r="C20" s="105">
        <v>2004850</v>
      </c>
      <c r="D20" s="105"/>
      <c r="E20" s="107"/>
      <c r="F20" s="107">
        <f>SUM(C20:E20)</f>
        <v>2004850</v>
      </c>
      <c r="G20" s="105">
        <v>2004850</v>
      </c>
      <c r="H20" s="111">
        <v>1521690</v>
      </c>
      <c r="I20" s="58"/>
      <c r="J20" s="54"/>
      <c r="K20" s="54"/>
    </row>
    <row r="21" spans="1:11">
      <c r="A21" s="76">
        <v>12</v>
      </c>
      <c r="B21" s="76" t="s">
        <v>96</v>
      </c>
      <c r="C21" s="105">
        <v>48437576</v>
      </c>
      <c r="D21" s="105"/>
      <c r="E21" s="107">
        <v>0</v>
      </c>
      <c r="F21" s="107">
        <f>SUM(C21:E21)</f>
        <v>48437576</v>
      </c>
      <c r="G21" s="105">
        <v>65866559</v>
      </c>
      <c r="H21" s="111">
        <v>45719504</v>
      </c>
      <c r="I21" s="58"/>
      <c r="J21" s="54"/>
      <c r="K21" s="54"/>
    </row>
    <row r="22" spans="1:11">
      <c r="A22" s="76">
        <v>13</v>
      </c>
      <c r="B22" s="76" t="s">
        <v>97</v>
      </c>
      <c r="C22" s="107"/>
      <c r="D22" s="107"/>
      <c r="E22" s="107"/>
      <c r="F22" s="107"/>
      <c r="G22" s="107"/>
      <c r="H22" s="111"/>
      <c r="I22" s="58"/>
      <c r="J22" s="54"/>
      <c r="K22" s="54"/>
    </row>
    <row r="23" spans="1:11">
      <c r="A23" s="76">
        <v>14</v>
      </c>
      <c r="B23" s="76" t="s">
        <v>98</v>
      </c>
      <c r="C23" s="107"/>
      <c r="D23" s="107"/>
      <c r="E23" s="107"/>
      <c r="F23" s="107"/>
      <c r="G23" s="107"/>
      <c r="H23" s="111"/>
      <c r="I23" s="58"/>
      <c r="J23" s="54"/>
      <c r="K23" s="54"/>
    </row>
    <row r="24" spans="1:11">
      <c r="A24" s="76">
        <v>15</v>
      </c>
      <c r="B24" s="76" t="s">
        <v>99</v>
      </c>
      <c r="C24" s="107"/>
      <c r="D24" s="107"/>
      <c r="E24" s="107"/>
      <c r="F24" s="107"/>
      <c r="G24" s="107"/>
      <c r="H24" s="111"/>
      <c r="I24" s="58"/>
      <c r="J24" s="54"/>
      <c r="K24" s="54"/>
    </row>
    <row r="25" spans="1:11">
      <c r="A25" s="76">
        <v>16</v>
      </c>
      <c r="B25" s="74" t="s">
        <v>56</v>
      </c>
      <c r="C25" s="104">
        <f t="shared" ref="C25:H25" si="1">SUM(C20:C24)</f>
        <v>50442426</v>
      </c>
      <c r="D25" s="104">
        <f t="shared" si="1"/>
        <v>0</v>
      </c>
      <c r="E25" s="104">
        <f t="shared" si="1"/>
        <v>0</v>
      </c>
      <c r="F25" s="104">
        <f t="shared" si="1"/>
        <v>50442426</v>
      </c>
      <c r="G25" s="104">
        <f t="shared" si="1"/>
        <v>67871409</v>
      </c>
      <c r="H25" s="104">
        <f t="shared" si="1"/>
        <v>47241194</v>
      </c>
      <c r="I25" s="58"/>
      <c r="J25" s="54"/>
      <c r="K25" s="54"/>
    </row>
    <row r="26" spans="1:11">
      <c r="A26" s="76"/>
      <c r="B26" s="73"/>
      <c r="C26" s="107"/>
      <c r="D26" s="107"/>
      <c r="E26" s="104"/>
      <c r="F26" s="107"/>
      <c r="G26" s="107"/>
      <c r="H26" s="111"/>
      <c r="I26" s="54"/>
      <c r="J26" s="54"/>
      <c r="K26" s="54"/>
    </row>
    <row r="27" spans="1:11">
      <c r="A27" s="79">
        <v>17</v>
      </c>
      <c r="B27" s="74" t="s">
        <v>100</v>
      </c>
      <c r="C27" s="107"/>
      <c r="D27" s="107"/>
      <c r="E27" s="104"/>
      <c r="F27" s="107"/>
      <c r="G27" s="107"/>
      <c r="H27" s="111"/>
      <c r="I27" s="59"/>
      <c r="J27" s="54"/>
      <c r="K27" s="54"/>
    </row>
    <row r="28" spans="1:11">
      <c r="A28" s="80">
        <v>18</v>
      </c>
      <c r="B28" s="80" t="s">
        <v>77</v>
      </c>
      <c r="C28" s="113">
        <v>16669619</v>
      </c>
      <c r="D28" s="107">
        <v>0</v>
      </c>
      <c r="E28" s="104">
        <v>0</v>
      </c>
      <c r="F28" s="107">
        <f>SUM(C28:E28)</f>
        <v>16669619</v>
      </c>
      <c r="G28" s="104">
        <v>12671963</v>
      </c>
      <c r="H28" s="111"/>
      <c r="I28" s="58"/>
      <c r="J28" s="54"/>
      <c r="K28" s="54"/>
    </row>
    <row r="29" spans="1:11">
      <c r="A29" s="76">
        <v>19</v>
      </c>
      <c r="B29" s="75" t="s">
        <v>78</v>
      </c>
      <c r="C29" s="107"/>
      <c r="D29" s="107"/>
      <c r="E29" s="104"/>
      <c r="F29" s="107"/>
      <c r="G29" s="107"/>
      <c r="H29" s="111"/>
      <c r="I29" s="69"/>
      <c r="J29" s="54"/>
      <c r="K29" s="54"/>
    </row>
    <row r="30" spans="1:11">
      <c r="A30" s="76">
        <v>20</v>
      </c>
      <c r="B30" s="75" t="s">
        <v>79</v>
      </c>
      <c r="C30" s="107">
        <v>0</v>
      </c>
      <c r="D30" s="107">
        <v>0</v>
      </c>
      <c r="E30" s="104">
        <v>0</v>
      </c>
      <c r="F30" s="107">
        <f>SUM(C30:E30)</f>
        <v>0</v>
      </c>
      <c r="G30" s="107"/>
      <c r="H30" s="111"/>
      <c r="I30" s="69"/>
      <c r="J30" s="54"/>
      <c r="K30" s="54"/>
    </row>
    <row r="31" spans="1:11">
      <c r="A31" s="76">
        <v>21</v>
      </c>
      <c r="B31" s="75" t="s">
        <v>80</v>
      </c>
      <c r="C31" s="107"/>
      <c r="D31" s="107"/>
      <c r="E31" s="104"/>
      <c r="F31" s="107"/>
      <c r="G31" s="107"/>
      <c r="H31" s="111"/>
      <c r="I31" s="69"/>
      <c r="J31" s="54"/>
      <c r="K31" s="54"/>
    </row>
    <row r="32" spans="1:11">
      <c r="A32" s="76">
        <v>22</v>
      </c>
      <c r="B32" s="81" t="s">
        <v>56</v>
      </c>
      <c r="C32" s="104">
        <f t="shared" ref="C32:H32" si="2">SUM(C28:C31)</f>
        <v>16669619</v>
      </c>
      <c r="D32" s="104">
        <f t="shared" si="2"/>
        <v>0</v>
      </c>
      <c r="E32" s="104">
        <f t="shared" si="2"/>
        <v>0</v>
      </c>
      <c r="F32" s="104">
        <f t="shared" si="2"/>
        <v>16669619</v>
      </c>
      <c r="G32" s="104">
        <f t="shared" si="2"/>
        <v>12671963</v>
      </c>
      <c r="H32" s="104">
        <f t="shared" si="2"/>
        <v>0</v>
      </c>
      <c r="I32" s="69"/>
      <c r="J32" s="54"/>
      <c r="K32" s="54"/>
    </row>
    <row r="33" spans="1:13">
      <c r="A33" s="76">
        <v>23</v>
      </c>
      <c r="B33" s="81" t="s">
        <v>329</v>
      </c>
      <c r="C33" s="104">
        <f t="shared" ref="C33:H33" si="3">SUM(C16,C25,C32)</f>
        <v>189107777</v>
      </c>
      <c r="D33" s="104">
        <f t="shared" si="3"/>
        <v>3085920</v>
      </c>
      <c r="E33" s="104">
        <f t="shared" si="3"/>
        <v>0</v>
      </c>
      <c r="F33" s="104">
        <f t="shared" si="3"/>
        <v>192193697</v>
      </c>
      <c r="G33" s="104">
        <f t="shared" si="3"/>
        <v>223213460</v>
      </c>
      <c r="H33" s="104">
        <f t="shared" si="3"/>
        <v>174249755</v>
      </c>
      <c r="I33" s="70"/>
      <c r="J33" s="59"/>
      <c r="K33" s="54"/>
    </row>
    <row r="34" spans="1:13">
      <c r="A34" s="76"/>
      <c r="B34" s="75"/>
      <c r="C34" s="107"/>
      <c r="D34" s="107"/>
      <c r="E34" s="104"/>
      <c r="F34" s="107"/>
      <c r="G34" s="107"/>
      <c r="H34" s="111"/>
      <c r="I34" s="69"/>
      <c r="J34" s="54"/>
      <c r="K34" s="54"/>
    </row>
    <row r="35" spans="1:13">
      <c r="A35" s="77">
        <v>24</v>
      </c>
      <c r="B35" s="74" t="s">
        <v>330</v>
      </c>
      <c r="C35" s="107"/>
      <c r="D35" s="104"/>
      <c r="E35" s="104"/>
      <c r="F35" s="107"/>
      <c r="G35" s="107"/>
      <c r="H35" s="111"/>
      <c r="I35" s="70"/>
      <c r="J35" s="54"/>
      <c r="K35" s="54"/>
    </row>
    <row r="36" spans="1:13">
      <c r="A36" s="76">
        <v>25</v>
      </c>
      <c r="B36" s="75" t="s">
        <v>281</v>
      </c>
      <c r="C36" s="107"/>
      <c r="D36" s="107"/>
      <c r="E36" s="104"/>
      <c r="F36" s="107">
        <f>SUM(C36:E36)</f>
        <v>0</v>
      </c>
      <c r="G36" s="107"/>
      <c r="H36" s="111"/>
      <c r="I36" s="69"/>
      <c r="J36" s="54"/>
      <c r="K36" s="54"/>
    </row>
    <row r="37" spans="1:13">
      <c r="A37" s="73"/>
      <c r="B37" s="132" t="s">
        <v>388</v>
      </c>
      <c r="C37" s="107"/>
      <c r="D37" s="107"/>
      <c r="E37" s="107"/>
      <c r="F37" s="107"/>
      <c r="G37" s="107">
        <v>301027</v>
      </c>
      <c r="H37" s="111">
        <v>301027</v>
      </c>
      <c r="I37" s="59"/>
      <c r="J37" s="54"/>
      <c r="K37" s="54"/>
    </row>
    <row r="38" spans="1:13">
      <c r="A38" s="126">
        <v>26</v>
      </c>
      <c r="B38" s="132" t="s">
        <v>360</v>
      </c>
      <c r="C38" s="105">
        <v>2666616</v>
      </c>
      <c r="D38" s="107"/>
      <c r="E38" s="106"/>
      <c r="F38" s="107">
        <f>SUM(C38:E38)</f>
        <v>2666616</v>
      </c>
      <c r="G38" s="104">
        <v>2666616</v>
      </c>
      <c r="H38" s="111">
        <v>2666616</v>
      </c>
      <c r="I38" s="58"/>
      <c r="J38" s="54"/>
      <c r="K38" s="54"/>
    </row>
    <row r="39" spans="1:13" ht="15">
      <c r="A39" s="114">
        <v>27</v>
      </c>
      <c r="B39" s="114" t="s">
        <v>329</v>
      </c>
      <c r="C39" s="115">
        <f>SUM(C33,C36,C38)</f>
        <v>191774393</v>
      </c>
      <c r="D39" s="115">
        <f>SUM(D33,D36,D38)</f>
        <v>3085920</v>
      </c>
      <c r="E39" s="115">
        <f>SUM(E33,E36,E38)</f>
        <v>0</v>
      </c>
      <c r="F39" s="115">
        <f>SUM(F33,F36,F38)</f>
        <v>194860313</v>
      </c>
      <c r="G39" s="115">
        <f>SUM(G33,G38,G37)</f>
        <v>226181103</v>
      </c>
      <c r="H39" s="115">
        <f>SUM(H33,H38,H37)</f>
        <v>177217398</v>
      </c>
      <c r="I39" s="54"/>
      <c r="J39" s="54"/>
      <c r="K39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8"/>
    </row>
    <row r="42" spans="1:13">
      <c r="A42" s="54"/>
      <c r="B42" s="193" t="s">
        <v>373</v>
      </c>
      <c r="C42" s="193"/>
      <c r="D42" s="193"/>
      <c r="E42" s="193"/>
      <c r="F42" s="193"/>
      <c r="G42" s="193"/>
      <c r="H42" s="193"/>
      <c r="I42" s="193"/>
      <c r="J42" s="193"/>
      <c r="K42" s="193"/>
      <c r="L42" s="193"/>
      <c r="M42" s="193"/>
    </row>
    <row r="43" spans="1:13">
      <c r="A43" s="73">
        <v>28</v>
      </c>
      <c r="B43" s="83" t="s">
        <v>282</v>
      </c>
      <c r="C43" s="127" t="s">
        <v>52</v>
      </c>
      <c r="D43" s="127" t="s">
        <v>344</v>
      </c>
      <c r="E43" s="127" t="s">
        <v>53</v>
      </c>
      <c r="F43" s="127" t="s">
        <v>54</v>
      </c>
      <c r="G43" s="127" t="s">
        <v>55</v>
      </c>
      <c r="H43" s="127" t="s">
        <v>81</v>
      </c>
      <c r="I43" s="127" t="s">
        <v>7</v>
      </c>
      <c r="J43" s="128" t="s">
        <v>365</v>
      </c>
      <c r="K43" s="127" t="s">
        <v>51</v>
      </c>
      <c r="L43" s="127" t="s">
        <v>56</v>
      </c>
      <c r="M43" s="129" t="s">
        <v>283</v>
      </c>
    </row>
    <row r="44" spans="1:13">
      <c r="A44" s="73">
        <v>29</v>
      </c>
      <c r="B44" s="74" t="s">
        <v>82</v>
      </c>
      <c r="C44" s="107"/>
      <c r="D44" s="107"/>
      <c r="E44" s="107"/>
      <c r="F44" s="107"/>
      <c r="G44" s="107"/>
      <c r="H44" s="107"/>
      <c r="I44" s="107"/>
      <c r="J44" s="107"/>
      <c r="K44" s="107"/>
      <c r="L44" s="107"/>
      <c r="M44" s="107"/>
    </row>
    <row r="45" spans="1:13">
      <c r="A45" s="73">
        <v>30</v>
      </c>
      <c r="B45" s="73" t="s">
        <v>364</v>
      </c>
      <c r="C45" s="107"/>
      <c r="D45" s="107"/>
      <c r="E45" s="107"/>
      <c r="F45" s="107"/>
      <c r="G45" s="107"/>
      <c r="H45" s="107"/>
      <c r="I45" s="107"/>
      <c r="J45" s="107">
        <v>2666616</v>
      </c>
      <c r="K45" s="107"/>
      <c r="L45" s="107">
        <f t="shared" ref="L45:L64" si="4">SUM(C45:K45)</f>
        <v>2666616</v>
      </c>
      <c r="M45" s="116"/>
    </row>
    <row r="46" spans="1:13">
      <c r="A46" s="73">
        <v>31</v>
      </c>
      <c r="B46" s="118" t="s">
        <v>332</v>
      </c>
      <c r="C46" s="107"/>
      <c r="D46" s="107"/>
      <c r="E46" s="107"/>
      <c r="F46" s="107"/>
      <c r="G46" s="107"/>
      <c r="H46" s="107"/>
      <c r="I46" s="107"/>
      <c r="J46" s="107"/>
      <c r="K46" s="107"/>
      <c r="L46" s="107">
        <f t="shared" si="4"/>
        <v>0</v>
      </c>
      <c r="M46" s="107"/>
    </row>
    <row r="47" spans="1:13">
      <c r="A47" s="73">
        <v>32</v>
      </c>
      <c r="B47" s="118" t="s">
        <v>333</v>
      </c>
      <c r="C47" s="107"/>
      <c r="D47" s="107"/>
      <c r="E47" s="107">
        <v>2376661</v>
      </c>
      <c r="F47" s="107"/>
      <c r="G47" s="107"/>
      <c r="H47" s="107"/>
      <c r="I47" s="107"/>
      <c r="J47" s="107"/>
      <c r="K47" s="107"/>
      <c r="L47" s="107">
        <f t="shared" si="4"/>
        <v>2376661</v>
      </c>
      <c r="M47" s="107"/>
    </row>
    <row r="48" spans="1:13">
      <c r="A48" s="73">
        <v>33</v>
      </c>
      <c r="B48" s="118" t="s">
        <v>334</v>
      </c>
      <c r="C48" s="107">
        <v>13563791</v>
      </c>
      <c r="D48" s="107">
        <v>2615414</v>
      </c>
      <c r="E48" s="107">
        <v>12016464</v>
      </c>
      <c r="F48" s="107"/>
      <c r="G48" s="107">
        <v>1023889</v>
      </c>
      <c r="H48" s="107">
        <v>1201840</v>
      </c>
      <c r="I48" s="107">
        <v>692342</v>
      </c>
      <c r="J48" s="107">
        <v>301027</v>
      </c>
      <c r="K48" s="107"/>
      <c r="L48" s="107">
        <f t="shared" si="4"/>
        <v>31414767</v>
      </c>
      <c r="M48" s="116">
        <v>2</v>
      </c>
    </row>
    <row r="49" spans="1:13">
      <c r="A49" s="73">
        <v>34</v>
      </c>
      <c r="B49" s="118" t="s">
        <v>335</v>
      </c>
      <c r="C49" s="107"/>
      <c r="D49" s="107"/>
      <c r="E49" s="107"/>
      <c r="F49" s="107"/>
      <c r="G49" s="107">
        <v>52006231</v>
      </c>
      <c r="H49" s="107"/>
      <c r="I49" s="107">
        <v>44893304</v>
      </c>
      <c r="J49" s="107"/>
      <c r="K49" s="107"/>
      <c r="L49" s="107">
        <f t="shared" si="4"/>
        <v>96899535</v>
      </c>
      <c r="M49" s="107"/>
    </row>
    <row r="50" spans="1:13">
      <c r="A50" s="73">
        <v>35</v>
      </c>
      <c r="B50" s="118" t="s">
        <v>336</v>
      </c>
      <c r="C50" s="107"/>
      <c r="D50" s="107"/>
      <c r="E50" s="107"/>
      <c r="F50" s="107"/>
      <c r="G50" s="107">
        <v>656305</v>
      </c>
      <c r="H50" s="107"/>
      <c r="I50" s="107"/>
      <c r="J50" s="107"/>
      <c r="K50" s="107"/>
      <c r="L50" s="107">
        <f t="shared" si="4"/>
        <v>656305</v>
      </c>
      <c r="M50" s="107"/>
    </row>
    <row r="51" spans="1:13">
      <c r="A51" s="73">
        <v>36</v>
      </c>
      <c r="B51" s="118" t="s">
        <v>337</v>
      </c>
      <c r="C51" s="107"/>
      <c r="D51" s="107"/>
      <c r="E51" s="107"/>
      <c r="F51" s="107"/>
      <c r="G51" s="107"/>
      <c r="H51" s="107"/>
      <c r="I51" s="107">
        <v>133858</v>
      </c>
      <c r="J51" s="107"/>
      <c r="K51" s="107"/>
      <c r="L51" s="107">
        <f t="shared" si="4"/>
        <v>133858</v>
      </c>
      <c r="M51" s="107"/>
    </row>
    <row r="52" spans="1:13">
      <c r="A52" s="73">
        <v>37</v>
      </c>
      <c r="B52" s="118" t="s">
        <v>338</v>
      </c>
      <c r="C52" s="107">
        <v>3384301</v>
      </c>
      <c r="D52" s="107">
        <v>677982</v>
      </c>
      <c r="E52" s="107">
        <v>597195</v>
      </c>
      <c r="F52" s="107"/>
      <c r="G52" s="107"/>
      <c r="H52" s="107"/>
      <c r="I52" s="107"/>
      <c r="J52" s="107"/>
      <c r="K52" s="107"/>
      <c r="L52" s="107">
        <f t="shared" si="4"/>
        <v>4659478</v>
      </c>
      <c r="M52" s="107">
        <v>1</v>
      </c>
    </row>
    <row r="53" spans="1:13">
      <c r="A53" s="73">
        <v>38</v>
      </c>
      <c r="B53" s="118" t="s">
        <v>354</v>
      </c>
      <c r="C53" s="107"/>
      <c r="D53" s="107"/>
      <c r="E53" s="107"/>
      <c r="F53" s="107">
        <v>13103166</v>
      </c>
      <c r="G53" s="107"/>
      <c r="H53" s="107"/>
      <c r="I53" s="107"/>
      <c r="J53" s="107"/>
      <c r="K53" s="107"/>
      <c r="L53" s="107">
        <f t="shared" si="4"/>
        <v>13103166</v>
      </c>
      <c r="M53" s="107"/>
    </row>
    <row r="54" spans="1:13">
      <c r="A54" s="73">
        <v>39</v>
      </c>
      <c r="B54" s="118" t="s">
        <v>362</v>
      </c>
      <c r="C54" s="107"/>
      <c r="D54" s="107"/>
      <c r="E54" s="107">
        <v>637260</v>
      </c>
      <c r="F54" s="107"/>
      <c r="G54" s="107"/>
      <c r="H54" s="107"/>
      <c r="I54" s="107"/>
      <c r="J54" s="107"/>
      <c r="K54" s="107"/>
      <c r="L54" s="107">
        <f t="shared" si="4"/>
        <v>637260</v>
      </c>
      <c r="M54" s="107"/>
    </row>
    <row r="55" spans="1:13">
      <c r="A55" s="73">
        <v>40</v>
      </c>
      <c r="B55" s="118" t="s">
        <v>339</v>
      </c>
      <c r="C55" s="107"/>
      <c r="D55" s="107"/>
      <c r="E55" s="107"/>
      <c r="F55" s="107"/>
      <c r="G55" s="107"/>
      <c r="H55" s="107"/>
      <c r="I55" s="107"/>
      <c r="J55" s="107"/>
      <c r="K55" s="107"/>
      <c r="L55" s="107">
        <f t="shared" si="4"/>
        <v>0</v>
      </c>
      <c r="M55" s="107"/>
    </row>
    <row r="56" spans="1:13">
      <c r="A56" s="73">
        <v>41</v>
      </c>
      <c r="B56" s="118" t="s">
        <v>340</v>
      </c>
      <c r="C56" s="107"/>
      <c r="D56" s="107"/>
      <c r="E56" s="107"/>
      <c r="F56" s="107"/>
      <c r="G56" s="107"/>
      <c r="H56" s="107"/>
      <c r="I56" s="107"/>
      <c r="J56" s="107"/>
      <c r="K56" s="107"/>
      <c r="L56" s="107">
        <f t="shared" si="4"/>
        <v>0</v>
      </c>
      <c r="M56" s="107"/>
    </row>
    <row r="57" spans="1:13">
      <c r="A57" s="73">
        <v>42</v>
      </c>
      <c r="B57" s="118" t="s">
        <v>363</v>
      </c>
      <c r="C57" s="107"/>
      <c r="D57" s="107"/>
      <c r="E57" s="107"/>
      <c r="F57" s="107"/>
      <c r="G57" s="107"/>
      <c r="H57" s="107"/>
      <c r="I57" s="107"/>
      <c r="J57" s="107"/>
      <c r="K57" s="107"/>
      <c r="L57" s="107">
        <f t="shared" si="4"/>
        <v>0</v>
      </c>
      <c r="M57" s="107"/>
    </row>
    <row r="58" spans="1:13">
      <c r="A58" s="73">
        <v>43</v>
      </c>
      <c r="B58" s="118" t="s">
        <v>341</v>
      </c>
      <c r="C58" s="107"/>
      <c r="D58" s="107"/>
      <c r="E58" s="107"/>
      <c r="F58" s="107"/>
      <c r="G58" s="107"/>
      <c r="H58" s="107"/>
      <c r="I58" s="107"/>
      <c r="J58" s="107"/>
      <c r="K58" s="107"/>
      <c r="L58" s="107">
        <f t="shared" si="4"/>
        <v>0</v>
      </c>
      <c r="M58" s="107"/>
    </row>
    <row r="59" spans="1:13">
      <c r="A59" s="73">
        <v>44</v>
      </c>
      <c r="B59" s="118" t="s">
        <v>355</v>
      </c>
      <c r="C59" s="107">
        <v>13003817</v>
      </c>
      <c r="D59" s="107">
        <v>1249970</v>
      </c>
      <c r="E59" s="107">
        <v>5286293</v>
      </c>
      <c r="F59" s="107"/>
      <c r="G59" s="107"/>
      <c r="H59" s="107">
        <v>319850</v>
      </c>
      <c r="I59" s="107"/>
      <c r="J59" s="107"/>
      <c r="K59" s="107"/>
      <c r="L59" s="107">
        <f t="shared" si="4"/>
        <v>19859930</v>
      </c>
      <c r="M59" s="107"/>
    </row>
    <row r="60" spans="1:13">
      <c r="A60" s="73">
        <v>45</v>
      </c>
      <c r="B60" s="118" t="s">
        <v>356</v>
      </c>
      <c r="C60" s="107"/>
      <c r="D60" s="107"/>
      <c r="E60" s="107"/>
      <c r="F60" s="107"/>
      <c r="G60" s="107"/>
      <c r="H60" s="107"/>
      <c r="I60" s="107"/>
      <c r="J60" s="107"/>
      <c r="K60" s="107"/>
      <c r="L60" s="107">
        <f t="shared" si="4"/>
        <v>0</v>
      </c>
      <c r="M60" s="107"/>
    </row>
    <row r="61" spans="1:13">
      <c r="A61" s="73">
        <v>46</v>
      </c>
      <c r="B61" s="118" t="s">
        <v>357</v>
      </c>
      <c r="C61" s="107"/>
      <c r="D61" s="107"/>
      <c r="E61" s="107"/>
      <c r="F61" s="107"/>
      <c r="G61" s="107"/>
      <c r="H61" s="107"/>
      <c r="I61" s="107"/>
      <c r="J61" s="107"/>
      <c r="K61" s="107"/>
      <c r="L61" s="107">
        <f t="shared" si="4"/>
        <v>0</v>
      </c>
      <c r="M61" s="107"/>
    </row>
    <row r="62" spans="1:13">
      <c r="A62" s="73">
        <v>47</v>
      </c>
      <c r="B62" s="118" t="s">
        <v>358</v>
      </c>
      <c r="C62" s="107"/>
      <c r="D62" s="107"/>
      <c r="E62" s="107"/>
      <c r="F62" s="107"/>
      <c r="G62" s="107"/>
      <c r="H62" s="107"/>
      <c r="I62" s="107"/>
      <c r="J62" s="107"/>
      <c r="K62" s="107"/>
      <c r="L62" s="107">
        <f t="shared" si="4"/>
        <v>0</v>
      </c>
      <c r="M62" s="107"/>
    </row>
    <row r="63" spans="1:13">
      <c r="A63" s="73">
        <v>48</v>
      </c>
      <c r="B63" s="118" t="s">
        <v>342</v>
      </c>
      <c r="C63" s="107">
        <v>1855738</v>
      </c>
      <c r="D63" s="107">
        <v>343438</v>
      </c>
      <c r="E63" s="107">
        <v>829115</v>
      </c>
      <c r="F63" s="107"/>
      <c r="G63" s="107"/>
      <c r="H63" s="107"/>
      <c r="I63" s="107"/>
      <c r="J63" s="107"/>
      <c r="K63" s="107"/>
      <c r="L63" s="107">
        <f t="shared" si="4"/>
        <v>3028291</v>
      </c>
      <c r="M63" s="107">
        <v>1</v>
      </c>
    </row>
    <row r="64" spans="1:13">
      <c r="A64" s="73">
        <v>49</v>
      </c>
      <c r="B64" s="118" t="s">
        <v>343</v>
      </c>
      <c r="C64" s="107"/>
      <c r="D64" s="107"/>
      <c r="E64" s="107">
        <v>1732214</v>
      </c>
      <c r="F64" s="107"/>
      <c r="G64" s="107"/>
      <c r="H64" s="107"/>
      <c r="I64" s="107"/>
      <c r="J64" s="107"/>
      <c r="K64" s="107"/>
      <c r="L64" s="107">
        <f t="shared" si="4"/>
        <v>1732214</v>
      </c>
      <c r="M64" s="107"/>
    </row>
    <row r="65" spans="1:13">
      <c r="A65" s="73">
        <v>50</v>
      </c>
      <c r="B65" s="118" t="s">
        <v>353</v>
      </c>
      <c r="C65" s="107"/>
      <c r="D65" s="107"/>
      <c r="E65" s="107">
        <v>49317</v>
      </c>
      <c r="F65" s="107"/>
      <c r="G65" s="107"/>
      <c r="H65" s="107"/>
      <c r="I65" s="107"/>
      <c r="J65" s="107"/>
      <c r="K65" s="107"/>
      <c r="L65" s="107">
        <f>SUM(C65:K65)</f>
        <v>49317</v>
      </c>
      <c r="M65" s="107"/>
    </row>
    <row r="66" spans="1:13">
      <c r="A66" s="73">
        <v>51</v>
      </c>
      <c r="B66" s="82" t="s">
        <v>331</v>
      </c>
      <c r="C66" s="117">
        <f>SUM(C45:C65)</f>
        <v>31807647</v>
      </c>
      <c r="D66" s="117">
        <f t="shared" ref="D66:K66" si="5">SUM(D45:D65)</f>
        <v>4886804</v>
      </c>
      <c r="E66" s="117">
        <f t="shared" si="5"/>
        <v>23524519</v>
      </c>
      <c r="F66" s="117">
        <f t="shared" si="5"/>
        <v>13103166</v>
      </c>
      <c r="G66" s="117">
        <f t="shared" si="5"/>
        <v>53686425</v>
      </c>
      <c r="H66" s="117">
        <f t="shared" si="5"/>
        <v>1521690</v>
      </c>
      <c r="I66" s="117">
        <f t="shared" si="5"/>
        <v>45719504</v>
      </c>
      <c r="J66" s="117">
        <f t="shared" si="5"/>
        <v>2967643</v>
      </c>
      <c r="K66" s="117">
        <f t="shared" si="5"/>
        <v>0</v>
      </c>
      <c r="L66" s="117">
        <f>SUM(L45:L65)</f>
        <v>177217398</v>
      </c>
      <c r="M66" s="107">
        <f>SUM(M46:M65)</f>
        <v>4</v>
      </c>
    </row>
    <row r="67" spans="1:13">
      <c r="A67" s="73"/>
      <c r="B67" s="82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07"/>
    </row>
    <row r="68" spans="1:13">
      <c r="A68" s="73">
        <v>52</v>
      </c>
      <c r="B68" s="82" t="s">
        <v>329</v>
      </c>
      <c r="C68" s="117">
        <f>SUM(C66:C66)</f>
        <v>31807647</v>
      </c>
      <c r="D68" s="117">
        <f t="shared" ref="D68:H68" si="6">SUM(D66:D66)</f>
        <v>4886804</v>
      </c>
      <c r="E68" s="117">
        <f t="shared" si="6"/>
        <v>23524519</v>
      </c>
      <c r="F68" s="117">
        <f t="shared" si="6"/>
        <v>13103166</v>
      </c>
      <c r="G68" s="117">
        <f t="shared" si="6"/>
        <v>53686425</v>
      </c>
      <c r="H68" s="117">
        <f t="shared" si="6"/>
        <v>1521690</v>
      </c>
      <c r="I68" s="117">
        <f>SUM(I66)</f>
        <v>45719504</v>
      </c>
      <c r="J68" s="117">
        <f>SUM(J66)</f>
        <v>2967643</v>
      </c>
      <c r="K68" s="117">
        <f>SUM(K66)</f>
        <v>0</v>
      </c>
      <c r="L68" s="117">
        <f>SUM(C68:K68)</f>
        <v>177217398</v>
      </c>
      <c r="M68" s="107">
        <f>SUM(M66:M66)</f>
        <v>4</v>
      </c>
    </row>
    <row r="69" spans="1:13">
      <c r="B69" s="54"/>
      <c r="C69" s="54"/>
      <c r="D69" s="54"/>
      <c r="E69" s="54"/>
      <c r="F69" s="54"/>
      <c r="G69" s="54"/>
      <c r="H69" s="54"/>
      <c r="I69" s="54"/>
      <c r="J69" s="54"/>
    </row>
    <row r="70" spans="1:13">
      <c r="B70" s="59"/>
      <c r="C70" s="54"/>
      <c r="D70" s="54"/>
      <c r="E70" s="54"/>
      <c r="F70" s="54"/>
      <c r="G70" s="54"/>
      <c r="H70" s="54"/>
      <c r="I70" s="54"/>
      <c r="J70" s="54"/>
    </row>
    <row r="71" spans="1:13">
      <c r="B71" s="59"/>
      <c r="C71" s="59"/>
      <c r="D71" s="59"/>
      <c r="E71" s="59"/>
      <c r="F71" s="59"/>
      <c r="G71" s="59"/>
      <c r="H71" s="59"/>
      <c r="I71" s="59"/>
      <c r="J71" s="59"/>
    </row>
    <row r="72" spans="1:13">
      <c r="B72" s="54"/>
      <c r="C72" s="54"/>
      <c r="D72" s="54"/>
      <c r="E72" s="54"/>
      <c r="F72" s="54"/>
      <c r="G72" s="54"/>
      <c r="H72" s="54"/>
      <c r="I72" s="54"/>
      <c r="J72" s="54"/>
    </row>
    <row r="73" spans="1:13">
      <c r="B73" s="59"/>
      <c r="C73" s="59"/>
      <c r="D73" s="59"/>
      <c r="E73" s="59"/>
      <c r="F73" s="59"/>
      <c r="G73" s="59"/>
      <c r="H73" s="59"/>
      <c r="I73" s="59"/>
      <c r="J73" s="59"/>
    </row>
    <row r="74" spans="1:13">
      <c r="B74" s="54"/>
      <c r="C74" s="54"/>
      <c r="D74" s="54"/>
      <c r="E74" s="54"/>
      <c r="F74" s="54"/>
      <c r="G74" s="54"/>
      <c r="H74" s="54"/>
      <c r="I74" s="54"/>
      <c r="J74" s="54"/>
    </row>
    <row r="75" spans="1:13">
      <c r="B75" s="59"/>
      <c r="C75" s="59"/>
      <c r="D75" s="59"/>
      <c r="E75" s="59"/>
      <c r="F75" s="59"/>
      <c r="G75" s="59"/>
      <c r="H75" s="59"/>
      <c r="I75" s="59"/>
      <c r="J75" s="59"/>
    </row>
    <row r="76" spans="1:13">
      <c r="B76" s="54"/>
      <c r="C76" s="54"/>
      <c r="D76" s="54"/>
      <c r="E76" s="54"/>
      <c r="F76" s="54"/>
      <c r="G76" s="54"/>
      <c r="H76" s="54"/>
      <c r="I76" s="54"/>
      <c r="J76" s="54"/>
    </row>
    <row r="77" spans="1:13">
      <c r="B77" s="54"/>
      <c r="C77" s="54"/>
      <c r="D77" s="54"/>
      <c r="E77" s="54"/>
      <c r="F77" s="54"/>
      <c r="G77" s="54"/>
      <c r="H77" s="54"/>
      <c r="I77" s="54"/>
      <c r="J77" s="54"/>
    </row>
  </sheetData>
  <mergeCells count="4">
    <mergeCell ref="C7:E7"/>
    <mergeCell ref="A3:B3"/>
    <mergeCell ref="A4:G4"/>
    <mergeCell ref="B42:M42"/>
  </mergeCells>
  <phoneticPr fontId="0" type="noConversion"/>
  <pageMargins left="0.75" right="0.75" top="1" bottom="1" header="0.5" footer="0.5"/>
  <pageSetup paperSize="9" scale="74" orientation="landscape" r:id="rId1"/>
  <headerFooter alignWithMargins="0"/>
  <rowBreaks count="1" manualBreakCount="1">
    <brk id="4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8"/>
  <sheetViews>
    <sheetView workbookViewId="0">
      <selection activeCell="I6" sqref="I6"/>
    </sheetView>
  </sheetViews>
  <sheetFormatPr defaultRowHeight="12.75"/>
  <cols>
    <col min="1" max="1" width="4.85546875" customWidth="1"/>
    <col min="2" max="2" width="43.140625" customWidth="1"/>
    <col min="3" max="4" width="17" bestFit="1" customWidth="1"/>
    <col min="5" max="5" width="17" customWidth="1"/>
    <col min="6" max="6" width="50.42578125" customWidth="1"/>
    <col min="7" max="7" width="17.85546875" customWidth="1"/>
    <col min="8" max="8" width="17" bestFit="1" customWidth="1"/>
    <col min="9" max="9" width="18.140625" customWidth="1"/>
    <col min="10" max="10" width="10.140625" bestFit="1" customWidth="1"/>
  </cols>
  <sheetData>
    <row r="1" spans="1:11">
      <c r="A1" s="136" t="s">
        <v>686</v>
      </c>
      <c r="B1" s="137"/>
      <c r="C1" s="137"/>
      <c r="D1" s="137"/>
      <c r="E1" s="137"/>
      <c r="F1" s="137"/>
    </row>
    <row r="3" spans="1:11">
      <c r="A3" s="195" t="s">
        <v>284</v>
      </c>
      <c r="B3" s="195"/>
    </row>
    <row r="4" spans="1:11" ht="15.75">
      <c r="A4" s="196" t="s">
        <v>76</v>
      </c>
      <c r="B4" s="196"/>
      <c r="C4" s="196"/>
      <c r="D4" s="196"/>
      <c r="E4" s="196"/>
      <c r="F4" s="196"/>
      <c r="G4" s="196"/>
    </row>
    <row r="5" spans="1:11">
      <c r="H5" s="86" t="s">
        <v>348</v>
      </c>
      <c r="J5" s="1"/>
      <c r="K5" s="1"/>
    </row>
    <row r="6" spans="1:11">
      <c r="A6" s="4" t="s">
        <v>61</v>
      </c>
      <c r="B6" s="4" t="s">
        <v>62</v>
      </c>
      <c r="C6" s="4" t="s">
        <v>63</v>
      </c>
      <c r="D6" s="131" t="s">
        <v>64</v>
      </c>
      <c r="E6" s="131" t="s">
        <v>88</v>
      </c>
      <c r="F6" s="131" t="s">
        <v>83</v>
      </c>
      <c r="G6" s="131" t="s">
        <v>84</v>
      </c>
      <c r="H6" s="2" t="s">
        <v>85</v>
      </c>
      <c r="I6" s="2" t="s">
        <v>346</v>
      </c>
      <c r="J6" s="1"/>
      <c r="K6" s="1"/>
    </row>
    <row r="7" spans="1:11" ht="18">
      <c r="A7" s="4" t="s">
        <v>295</v>
      </c>
      <c r="B7" s="194" t="s">
        <v>10</v>
      </c>
      <c r="C7" s="194"/>
      <c r="D7" s="130"/>
      <c r="E7" s="140"/>
      <c r="F7" s="194" t="s">
        <v>11</v>
      </c>
      <c r="G7" s="194"/>
      <c r="H7" s="2"/>
      <c r="I7" s="2"/>
    </row>
    <row r="8" spans="1:11">
      <c r="A8" s="2"/>
      <c r="B8" s="6" t="s">
        <v>0</v>
      </c>
      <c r="C8" s="7" t="s">
        <v>45</v>
      </c>
      <c r="D8" s="7" t="s">
        <v>375</v>
      </c>
      <c r="E8" s="7"/>
      <c r="F8" s="6" t="s">
        <v>0</v>
      </c>
      <c r="G8" s="7" t="s">
        <v>45</v>
      </c>
      <c r="H8" s="7" t="s">
        <v>375</v>
      </c>
      <c r="I8" s="2"/>
    </row>
    <row r="9" spans="1:11" ht="18">
      <c r="A9" s="2">
        <v>1</v>
      </c>
      <c r="B9" s="8" t="s">
        <v>37</v>
      </c>
      <c r="C9" s="9"/>
      <c r="D9" s="9"/>
      <c r="E9" s="9"/>
      <c r="F9" s="8" t="s">
        <v>12</v>
      </c>
      <c r="G9" s="9"/>
      <c r="H9" s="9"/>
      <c r="I9" s="2"/>
    </row>
    <row r="10" spans="1:11" ht="16.5">
      <c r="A10" s="2">
        <v>2</v>
      </c>
      <c r="B10" s="10" t="s">
        <v>13</v>
      </c>
      <c r="C10" s="11"/>
      <c r="D10" s="11"/>
      <c r="E10" s="11"/>
      <c r="F10" s="10" t="s">
        <v>14</v>
      </c>
      <c r="G10" s="11"/>
      <c r="H10" s="11"/>
      <c r="I10" s="2"/>
    </row>
    <row r="11" spans="1:11" ht="15.75">
      <c r="A11" s="2">
        <v>3</v>
      </c>
      <c r="B11" s="12" t="s">
        <v>2</v>
      </c>
      <c r="C11" s="13"/>
      <c r="D11" s="13"/>
      <c r="E11" s="13"/>
      <c r="F11" s="12" t="s">
        <v>2</v>
      </c>
      <c r="G11" s="13"/>
      <c r="H11" s="13"/>
      <c r="I11" s="2"/>
    </row>
    <row r="12" spans="1:11">
      <c r="A12" s="2">
        <v>4</v>
      </c>
      <c r="B12" s="14" t="s">
        <v>101</v>
      </c>
      <c r="C12" s="15">
        <v>79190542</v>
      </c>
      <c r="D12" s="135">
        <v>85487277</v>
      </c>
      <c r="E12" s="135">
        <v>85487277</v>
      </c>
      <c r="F12" s="14" t="s">
        <v>5</v>
      </c>
      <c r="G12" s="15">
        <v>33291795</v>
      </c>
      <c r="H12" s="135">
        <v>33689783</v>
      </c>
      <c r="I12" s="135">
        <v>31807647</v>
      </c>
      <c r="J12" s="134"/>
    </row>
    <row r="13" spans="1:11">
      <c r="A13" s="2">
        <v>5</v>
      </c>
      <c r="B13" s="21" t="s">
        <v>65</v>
      </c>
      <c r="C13" s="15">
        <v>26368553</v>
      </c>
      <c r="D13" s="135">
        <v>27097053</v>
      </c>
      <c r="E13" s="135">
        <v>24052011</v>
      </c>
      <c r="F13" s="14" t="s">
        <v>69</v>
      </c>
      <c r="G13" s="15">
        <v>4283830</v>
      </c>
      <c r="H13" s="135">
        <v>4886804</v>
      </c>
      <c r="I13" s="135">
        <v>4886804</v>
      </c>
      <c r="J13" s="134"/>
    </row>
    <row r="14" spans="1:11">
      <c r="A14" s="2">
        <v>6</v>
      </c>
      <c r="B14" s="21" t="s">
        <v>66</v>
      </c>
      <c r="C14" s="15">
        <v>13020000</v>
      </c>
      <c r="D14" s="135">
        <v>13020000</v>
      </c>
      <c r="E14" s="135">
        <v>15812232</v>
      </c>
      <c r="F14" s="14" t="s">
        <v>50</v>
      </c>
      <c r="G14" s="15">
        <v>25538911</v>
      </c>
      <c r="H14" s="135">
        <v>34429149</v>
      </c>
      <c r="I14" s="135">
        <v>27581619</v>
      </c>
      <c r="J14" s="134"/>
    </row>
    <row r="15" spans="1:11">
      <c r="A15" s="2">
        <v>7</v>
      </c>
      <c r="B15" s="14" t="s">
        <v>67</v>
      </c>
      <c r="C15" s="15">
        <v>400000</v>
      </c>
      <c r="D15" s="135">
        <v>400000</v>
      </c>
      <c r="E15" s="135">
        <v>3517668</v>
      </c>
      <c r="F15" s="14" t="s">
        <v>15</v>
      </c>
      <c r="G15" s="15">
        <v>11473000</v>
      </c>
      <c r="H15" s="135">
        <v>12054000</v>
      </c>
      <c r="I15" s="135">
        <v>7996066</v>
      </c>
      <c r="J15" s="134"/>
    </row>
    <row r="16" spans="1:11">
      <c r="A16" s="2">
        <v>8</v>
      </c>
      <c r="B16" s="14" t="s">
        <v>68</v>
      </c>
      <c r="C16" s="15">
        <v>0</v>
      </c>
      <c r="D16" s="135">
        <v>0</v>
      </c>
      <c r="E16" s="135">
        <v>0</v>
      </c>
      <c r="F16" s="14" t="s">
        <v>70</v>
      </c>
      <c r="G16" s="15">
        <v>50494116</v>
      </c>
      <c r="H16" s="135">
        <v>57610352</v>
      </c>
      <c r="I16" s="135">
        <v>54736425</v>
      </c>
      <c r="J16" s="134"/>
    </row>
    <row r="17" spans="1:10" ht="15">
      <c r="A17" s="3">
        <v>9</v>
      </c>
      <c r="B17" s="88" t="s">
        <v>56</v>
      </c>
      <c r="C17" s="89">
        <f>SUM(C12:C16)</f>
        <v>118979095</v>
      </c>
      <c r="D17" s="89">
        <f>SUM(D12:D16)</f>
        <v>126004330</v>
      </c>
      <c r="E17" s="89">
        <f>SUM(E12:E16)</f>
        <v>128869188</v>
      </c>
      <c r="F17" s="90" t="s">
        <v>44</v>
      </c>
      <c r="G17" s="89">
        <f>SUM(G12:G16)</f>
        <v>125081652</v>
      </c>
      <c r="H17" s="89">
        <f>SUM(H12:H16)</f>
        <v>142670088</v>
      </c>
      <c r="I17" s="89">
        <f>SUM(I12:I16)</f>
        <v>127008561</v>
      </c>
      <c r="J17" s="134"/>
    </row>
    <row r="18" spans="1:10">
      <c r="A18" s="2"/>
      <c r="B18" s="14"/>
      <c r="C18" s="15"/>
      <c r="D18" s="135"/>
      <c r="E18" s="135"/>
      <c r="F18" s="14"/>
      <c r="G18" s="15"/>
      <c r="H18" s="15"/>
      <c r="I18" s="135"/>
      <c r="J18" s="134"/>
    </row>
    <row r="19" spans="1:10" ht="15.75">
      <c r="A19" s="2">
        <v>10</v>
      </c>
      <c r="B19" s="12" t="s">
        <v>3</v>
      </c>
      <c r="C19" s="13"/>
      <c r="D19" s="13"/>
      <c r="E19" s="135"/>
      <c r="F19" s="12" t="s">
        <v>38</v>
      </c>
      <c r="G19" s="13"/>
      <c r="H19" s="13"/>
      <c r="I19" s="135"/>
      <c r="J19" s="134"/>
    </row>
    <row r="20" spans="1:10">
      <c r="A20" s="2">
        <v>11</v>
      </c>
      <c r="B20" s="14" t="s">
        <v>47</v>
      </c>
      <c r="C20" s="15">
        <v>11600510</v>
      </c>
      <c r="D20" s="135">
        <v>35419661</v>
      </c>
      <c r="E20" s="135">
        <v>36422973</v>
      </c>
      <c r="F20" s="14" t="s">
        <v>73</v>
      </c>
      <c r="G20" s="15">
        <v>2004850</v>
      </c>
      <c r="H20" s="15">
        <v>2004850</v>
      </c>
      <c r="I20" s="135">
        <v>1521690</v>
      </c>
      <c r="J20" s="134"/>
    </row>
    <row r="21" spans="1:10">
      <c r="A21" s="2">
        <v>12</v>
      </c>
      <c r="B21" s="14" t="s">
        <v>71</v>
      </c>
      <c r="C21" s="15"/>
      <c r="D21" s="15"/>
      <c r="E21" s="135"/>
      <c r="F21" s="14" t="s">
        <v>16</v>
      </c>
      <c r="G21" s="15">
        <v>48437576</v>
      </c>
      <c r="H21" s="135">
        <v>65866559</v>
      </c>
      <c r="I21" s="135">
        <v>45719504</v>
      </c>
      <c r="J21" s="134"/>
    </row>
    <row r="22" spans="1:10">
      <c r="A22" s="2">
        <v>13</v>
      </c>
      <c r="B22" s="14" t="s">
        <v>72</v>
      </c>
      <c r="C22" s="15"/>
      <c r="D22" s="15"/>
      <c r="E22" s="135"/>
      <c r="F22" s="14" t="s">
        <v>74</v>
      </c>
      <c r="G22" s="15"/>
      <c r="H22" s="15"/>
      <c r="I22" s="135"/>
      <c r="J22" s="134"/>
    </row>
    <row r="23" spans="1:10">
      <c r="A23" s="2">
        <v>14</v>
      </c>
      <c r="B23" s="2"/>
      <c r="C23" s="2"/>
      <c r="D23" s="2"/>
      <c r="E23" s="135"/>
      <c r="F23" s="14" t="s">
        <v>8</v>
      </c>
      <c r="G23" s="15"/>
      <c r="H23" s="15"/>
      <c r="I23" s="135"/>
      <c r="J23" s="134"/>
    </row>
    <row r="24" spans="1:10">
      <c r="A24" s="2">
        <v>15</v>
      </c>
      <c r="B24" s="2"/>
      <c r="C24" s="2"/>
      <c r="D24" s="2"/>
      <c r="E24" s="135"/>
      <c r="F24" s="14" t="s">
        <v>9</v>
      </c>
      <c r="G24" s="15"/>
      <c r="H24" s="15"/>
      <c r="I24" s="135"/>
      <c r="J24" s="134"/>
    </row>
    <row r="25" spans="1:10" ht="14.25">
      <c r="A25" s="2">
        <v>16</v>
      </c>
      <c r="B25" s="16"/>
      <c r="C25" s="15"/>
      <c r="D25" s="15"/>
      <c r="E25" s="135"/>
      <c r="F25" s="14" t="s">
        <v>75</v>
      </c>
      <c r="G25" s="15"/>
      <c r="H25" s="15"/>
      <c r="I25" s="135"/>
      <c r="J25" s="134"/>
    </row>
    <row r="26" spans="1:10">
      <c r="A26" s="3">
        <v>17</v>
      </c>
      <c r="B26" s="91" t="s">
        <v>56</v>
      </c>
      <c r="C26" s="89">
        <f>SUM(C20:C22)</f>
        <v>11600510</v>
      </c>
      <c r="D26" s="89">
        <f>SUM(D20:D22)</f>
        <v>35419661</v>
      </c>
      <c r="E26" s="89">
        <f>SUM(E20:E22)</f>
        <v>36422973</v>
      </c>
      <c r="F26" s="90" t="s">
        <v>56</v>
      </c>
      <c r="G26" s="89">
        <f>SUM(G20:G25)</f>
        <v>50442426</v>
      </c>
      <c r="H26" s="89">
        <f>SUM(H20:H25)</f>
        <v>67871409</v>
      </c>
      <c r="I26" s="89">
        <f>SUM(I20:I25)</f>
        <v>47241194</v>
      </c>
      <c r="J26" s="134"/>
    </row>
    <row r="27" spans="1:10" ht="16.5">
      <c r="A27" s="2">
        <v>18</v>
      </c>
      <c r="B27" s="24"/>
      <c r="C27" s="15"/>
      <c r="D27" s="15"/>
      <c r="E27" s="135"/>
      <c r="F27" s="10" t="s">
        <v>60</v>
      </c>
      <c r="G27" s="11"/>
      <c r="H27" s="11"/>
      <c r="I27" s="135"/>
      <c r="J27" s="134"/>
    </row>
    <row r="28" spans="1:10" ht="15.75">
      <c r="A28" s="2">
        <v>19</v>
      </c>
      <c r="B28" s="12"/>
      <c r="C28" s="15"/>
      <c r="D28" s="15"/>
      <c r="E28" s="135"/>
      <c r="F28" s="12" t="s">
        <v>17</v>
      </c>
      <c r="G28" s="13"/>
      <c r="H28" s="13"/>
      <c r="I28" s="135"/>
      <c r="J28" s="134"/>
    </row>
    <row r="29" spans="1:10" ht="15.75">
      <c r="A29" s="2">
        <v>20</v>
      </c>
      <c r="B29" s="12"/>
      <c r="C29" s="15"/>
      <c r="D29" s="15"/>
      <c r="E29" s="135"/>
      <c r="F29" s="22" t="s">
        <v>1</v>
      </c>
      <c r="G29" s="15">
        <v>16669619</v>
      </c>
      <c r="H29" s="135">
        <v>12671963</v>
      </c>
      <c r="I29" s="135"/>
      <c r="J29" s="134"/>
    </row>
    <row r="30" spans="1:10" ht="14.25">
      <c r="A30" s="2">
        <v>21</v>
      </c>
      <c r="B30" s="16"/>
      <c r="C30" s="15"/>
      <c r="D30" s="15"/>
      <c r="E30" s="135"/>
      <c r="F30" s="14" t="s">
        <v>18</v>
      </c>
      <c r="G30" s="15"/>
      <c r="H30" s="15"/>
      <c r="I30" s="135"/>
      <c r="J30" s="134"/>
    </row>
    <row r="31" spans="1:10" ht="14.25">
      <c r="A31" s="2">
        <v>22</v>
      </c>
      <c r="B31" s="16"/>
      <c r="C31" s="15"/>
      <c r="D31" s="15"/>
      <c r="E31" s="135"/>
      <c r="F31" s="14" t="s">
        <v>296</v>
      </c>
      <c r="G31" s="15">
        <f>SUM(G29:G30)</f>
        <v>16669619</v>
      </c>
      <c r="H31" s="15">
        <f>SUM(H29:H30)</f>
        <v>12671963</v>
      </c>
      <c r="I31" s="135"/>
      <c r="J31" s="134"/>
    </row>
    <row r="32" spans="1:10" ht="15.75">
      <c r="A32" s="2">
        <v>23</v>
      </c>
      <c r="B32" s="12"/>
      <c r="C32" s="15"/>
      <c r="D32" s="15"/>
      <c r="E32" s="135"/>
      <c r="F32" s="12" t="s">
        <v>19</v>
      </c>
      <c r="G32" s="13"/>
      <c r="H32" s="13"/>
      <c r="I32" s="135"/>
      <c r="J32" s="134"/>
    </row>
    <row r="33" spans="1:10" ht="14.25">
      <c r="A33" s="2">
        <v>24</v>
      </c>
      <c r="B33" s="16"/>
      <c r="C33" s="15"/>
      <c r="D33" s="15"/>
      <c r="E33" s="135"/>
      <c r="F33" s="14" t="s">
        <v>20</v>
      </c>
      <c r="G33" s="15">
        <v>0</v>
      </c>
      <c r="H33" s="15">
        <v>0</v>
      </c>
      <c r="I33" s="135"/>
      <c r="J33" s="134"/>
    </row>
    <row r="34" spans="1:10" ht="18">
      <c r="A34" s="2">
        <v>25</v>
      </c>
      <c r="B34" s="8"/>
      <c r="C34" s="15"/>
      <c r="D34" s="15"/>
      <c r="E34" s="135"/>
      <c r="F34" s="8" t="s">
        <v>21</v>
      </c>
      <c r="G34" s="9"/>
      <c r="H34" s="9"/>
      <c r="I34" s="135"/>
      <c r="J34" s="134"/>
    </row>
    <row r="35" spans="1:10" ht="14.25">
      <c r="A35" s="2">
        <v>26</v>
      </c>
      <c r="B35" s="16"/>
      <c r="C35" s="15"/>
      <c r="D35" s="15"/>
      <c r="E35" s="135"/>
      <c r="F35" s="14" t="s">
        <v>22</v>
      </c>
      <c r="G35" s="15">
        <v>0</v>
      </c>
      <c r="H35" s="15">
        <v>0</v>
      </c>
      <c r="I35" s="135"/>
      <c r="J35" s="134"/>
    </row>
    <row r="36" spans="1:10" ht="14.25">
      <c r="A36" s="2">
        <v>27</v>
      </c>
      <c r="B36" s="16"/>
      <c r="C36" s="15"/>
      <c r="D36" s="15"/>
      <c r="E36" s="135"/>
      <c r="F36" s="14" t="s">
        <v>23</v>
      </c>
      <c r="G36" s="15">
        <v>0</v>
      </c>
      <c r="H36" s="15">
        <v>0</v>
      </c>
      <c r="I36" s="135"/>
      <c r="J36" s="134"/>
    </row>
    <row r="37" spans="1:10" ht="14.25">
      <c r="A37" s="2">
        <v>28</v>
      </c>
      <c r="B37" s="16"/>
      <c r="C37" s="15"/>
      <c r="D37" s="15"/>
      <c r="E37" s="135"/>
      <c r="F37" s="14" t="s">
        <v>56</v>
      </c>
      <c r="G37" s="15">
        <f>SUM(G35:G36)</f>
        <v>0</v>
      </c>
      <c r="H37" s="15">
        <f>SUM(H35:H36)</f>
        <v>0</v>
      </c>
      <c r="I37" s="135"/>
      <c r="J37" s="134"/>
    </row>
    <row r="38" spans="1:10" ht="14.25">
      <c r="A38" s="2">
        <v>29</v>
      </c>
      <c r="B38" s="16"/>
      <c r="C38" s="15"/>
      <c r="D38" s="15"/>
      <c r="E38" s="135"/>
      <c r="F38" s="14"/>
      <c r="G38" s="15"/>
      <c r="H38" s="15"/>
      <c r="I38" s="135"/>
      <c r="J38" s="134"/>
    </row>
    <row r="39" spans="1:10" ht="18">
      <c r="A39" s="2">
        <v>30</v>
      </c>
      <c r="B39" s="8"/>
      <c r="C39" s="15"/>
      <c r="D39" s="15"/>
      <c r="E39" s="135"/>
      <c r="F39" s="8" t="s">
        <v>24</v>
      </c>
      <c r="G39" s="9"/>
      <c r="H39" s="9"/>
      <c r="I39" s="135"/>
      <c r="J39" s="134"/>
    </row>
    <row r="40" spans="1:10" ht="14.25">
      <c r="A40" s="2">
        <v>31</v>
      </c>
      <c r="B40" s="16"/>
      <c r="C40" s="15"/>
      <c r="D40" s="15"/>
      <c r="E40" s="135"/>
      <c r="F40" s="14" t="s">
        <v>25</v>
      </c>
      <c r="G40" s="15">
        <v>0</v>
      </c>
      <c r="H40" s="15">
        <v>0</v>
      </c>
      <c r="I40" s="135"/>
      <c r="J40" s="134"/>
    </row>
    <row r="41" spans="1:10" ht="14.25">
      <c r="A41" s="2">
        <v>32</v>
      </c>
      <c r="B41" s="16"/>
      <c r="C41" s="15"/>
      <c r="D41" s="15"/>
      <c r="E41" s="135"/>
      <c r="F41" s="14" t="s">
        <v>26</v>
      </c>
      <c r="G41" s="15">
        <v>0</v>
      </c>
      <c r="H41" s="15">
        <v>0</v>
      </c>
      <c r="I41" s="135"/>
      <c r="J41" s="134"/>
    </row>
    <row r="42" spans="1:10" ht="68.25" customHeight="1">
      <c r="A42" s="2">
        <v>33</v>
      </c>
      <c r="B42" s="17" t="s">
        <v>39</v>
      </c>
      <c r="C42" s="9">
        <f>SUM(C17,C26)</f>
        <v>130579605</v>
      </c>
      <c r="D42" s="9">
        <f>SUM(D17,D26)</f>
        <v>161423991</v>
      </c>
      <c r="E42" s="9">
        <f>SUM(E17,E26)</f>
        <v>165292161</v>
      </c>
      <c r="F42" s="8" t="s">
        <v>27</v>
      </c>
      <c r="G42" s="9">
        <f>SUM(G17,G26,G31,G41)</f>
        <v>192193697</v>
      </c>
      <c r="H42" s="9">
        <f>SUM(H17,H26,H31,H41)</f>
        <v>223213460</v>
      </c>
      <c r="I42" s="9">
        <f>SUM(I17,I26,I31,I41)</f>
        <v>174249755</v>
      </c>
      <c r="J42" s="134"/>
    </row>
    <row r="43" spans="1:10" ht="18">
      <c r="A43" s="2">
        <v>34</v>
      </c>
      <c r="B43" s="18"/>
      <c r="C43" s="15"/>
      <c r="D43" s="15"/>
      <c r="E43" s="135"/>
      <c r="F43" s="8" t="s">
        <v>28</v>
      </c>
      <c r="G43" s="9"/>
      <c r="H43" s="9"/>
      <c r="I43" s="135"/>
      <c r="J43" s="134"/>
    </row>
    <row r="44" spans="1:10" ht="14.25">
      <c r="A44" s="2">
        <v>35</v>
      </c>
      <c r="B44" s="16"/>
      <c r="C44" s="15"/>
      <c r="D44" s="15"/>
      <c r="E44" s="135"/>
      <c r="F44" s="14" t="s">
        <v>22</v>
      </c>
      <c r="G44" s="15">
        <v>0</v>
      </c>
      <c r="H44" s="15">
        <v>0</v>
      </c>
      <c r="I44" s="135"/>
      <c r="J44" s="134"/>
    </row>
    <row r="45" spans="1:10" ht="14.25">
      <c r="A45" s="2">
        <v>36</v>
      </c>
      <c r="B45" s="16"/>
      <c r="C45" s="15"/>
      <c r="D45" s="15"/>
      <c r="E45" s="135"/>
      <c r="F45" s="14" t="s">
        <v>23</v>
      </c>
      <c r="G45" s="15">
        <v>0</v>
      </c>
      <c r="H45" s="15">
        <v>0</v>
      </c>
      <c r="I45" s="135"/>
      <c r="J45" s="134"/>
    </row>
    <row r="46" spans="1:10" ht="18">
      <c r="A46" s="2">
        <v>37</v>
      </c>
      <c r="B46" s="8" t="s">
        <v>29</v>
      </c>
      <c r="C46" s="9"/>
      <c r="D46" s="9"/>
      <c r="E46" s="135"/>
      <c r="F46" s="8"/>
      <c r="G46" s="19"/>
      <c r="H46" s="19"/>
      <c r="I46" s="135"/>
      <c r="J46" s="134"/>
    </row>
    <row r="47" spans="1:10" ht="15.75">
      <c r="A47" s="2">
        <v>38</v>
      </c>
      <c r="B47" s="12" t="s">
        <v>30</v>
      </c>
      <c r="C47" s="13"/>
      <c r="D47" s="13"/>
      <c r="E47" s="135"/>
      <c r="F47" s="22" t="s">
        <v>360</v>
      </c>
      <c r="G47" s="15">
        <v>2666616</v>
      </c>
      <c r="H47" s="15">
        <v>2666616</v>
      </c>
      <c r="I47" s="135">
        <v>2666616</v>
      </c>
      <c r="J47" s="134"/>
    </row>
    <row r="48" spans="1:10" ht="18">
      <c r="A48" s="2">
        <v>39</v>
      </c>
      <c r="B48" s="22" t="s">
        <v>40</v>
      </c>
      <c r="C48" s="15">
        <v>15438792</v>
      </c>
      <c r="D48" s="15">
        <v>15915196</v>
      </c>
      <c r="E48" s="135">
        <v>15915196</v>
      </c>
      <c r="F48" s="144" t="s">
        <v>388</v>
      </c>
      <c r="G48" s="19"/>
      <c r="H48" s="15">
        <v>301027</v>
      </c>
      <c r="I48" s="135">
        <v>301027</v>
      </c>
      <c r="J48" s="134"/>
    </row>
    <row r="49" spans="1:10" ht="18">
      <c r="A49" s="2">
        <v>40</v>
      </c>
      <c r="B49" s="22" t="s">
        <v>41</v>
      </c>
      <c r="C49" s="15">
        <v>38841916</v>
      </c>
      <c r="D49" s="15">
        <v>38841916</v>
      </c>
      <c r="E49" s="135">
        <v>38841916</v>
      </c>
      <c r="F49" s="14"/>
      <c r="G49" s="19"/>
      <c r="H49" s="19"/>
      <c r="I49" s="135"/>
      <c r="J49" s="134"/>
    </row>
    <row r="50" spans="1:10" ht="18">
      <c r="A50" s="2">
        <v>41</v>
      </c>
      <c r="B50" s="22" t="s">
        <v>349</v>
      </c>
      <c r="C50" s="15">
        <v>10000000</v>
      </c>
      <c r="D50" s="15">
        <v>10000000</v>
      </c>
      <c r="E50" s="135"/>
      <c r="F50" s="14"/>
      <c r="G50" s="19"/>
      <c r="H50" s="19"/>
      <c r="I50" s="135"/>
      <c r="J50" s="134"/>
    </row>
    <row r="51" spans="1:10" ht="18">
      <c r="A51" s="2">
        <v>42</v>
      </c>
      <c r="B51" s="12" t="s">
        <v>31</v>
      </c>
      <c r="C51" s="13"/>
      <c r="D51" s="13"/>
      <c r="E51" s="135"/>
      <c r="F51" s="20"/>
      <c r="G51" s="19"/>
      <c r="H51" s="19"/>
      <c r="I51" s="135"/>
      <c r="J51" s="134"/>
    </row>
    <row r="52" spans="1:10" ht="18">
      <c r="A52" s="2">
        <v>43</v>
      </c>
      <c r="B52" s="22" t="s">
        <v>42</v>
      </c>
      <c r="C52" s="15">
        <v>0</v>
      </c>
      <c r="D52" s="15">
        <v>0</v>
      </c>
      <c r="E52" s="135"/>
      <c r="F52" s="14"/>
      <c r="G52" s="19"/>
      <c r="H52" s="19"/>
      <c r="I52" s="135"/>
      <c r="J52" s="134"/>
    </row>
    <row r="53" spans="1:10" ht="18">
      <c r="A53" s="2">
        <v>44</v>
      </c>
      <c r="B53" s="22" t="s">
        <v>32</v>
      </c>
      <c r="C53" s="15">
        <v>0</v>
      </c>
      <c r="D53" s="15">
        <v>0</v>
      </c>
      <c r="E53" s="135"/>
      <c r="F53" s="14"/>
      <c r="G53" s="19"/>
      <c r="H53" s="19"/>
      <c r="I53" s="135"/>
      <c r="J53" s="134"/>
    </row>
    <row r="54" spans="1:10" ht="18">
      <c r="A54" s="2"/>
      <c r="B54" s="16" t="s">
        <v>387</v>
      </c>
      <c r="C54" s="15"/>
      <c r="D54" s="15"/>
      <c r="E54" s="135">
        <v>3388248</v>
      </c>
      <c r="F54" s="14"/>
      <c r="G54" s="19"/>
      <c r="H54" s="19"/>
      <c r="I54" s="135"/>
      <c r="J54" s="134"/>
    </row>
    <row r="55" spans="1:10" ht="18">
      <c r="A55" s="2">
        <v>45</v>
      </c>
      <c r="B55" s="8" t="s">
        <v>4</v>
      </c>
      <c r="C55" s="9">
        <f>SUM(C42,C48,C49,C50,C53)</f>
        <v>194860313</v>
      </c>
      <c r="D55" s="9">
        <f>SUM(D42,D48,D49,D50,D53)</f>
        <v>226181103</v>
      </c>
      <c r="E55" s="9">
        <f>SUM(E54,E49,E48,E42)</f>
        <v>223437521</v>
      </c>
      <c r="F55" s="8" t="s">
        <v>33</v>
      </c>
      <c r="G55" s="9">
        <f>SUM(G17,G26,G31,G41,G47)</f>
        <v>194860313</v>
      </c>
      <c r="H55" s="9">
        <f>SUM(H17,H26,H31,H48,H41,H47)</f>
        <v>226181103</v>
      </c>
      <c r="I55" s="9">
        <f>SUM(I17,I26,I31,I48,I41,I47)</f>
        <v>177217398</v>
      </c>
      <c r="J55" s="134"/>
    </row>
    <row r="56" spans="1:10">
      <c r="A56" s="2">
        <v>46</v>
      </c>
      <c r="B56" s="22" t="s">
        <v>34</v>
      </c>
      <c r="C56" s="15">
        <f>C17+C48+C50</f>
        <v>144417887</v>
      </c>
      <c r="D56" s="15">
        <f>D17+D48+D50</f>
        <v>151919526</v>
      </c>
      <c r="E56" s="15">
        <f>E17+E48+E50</f>
        <v>144784384</v>
      </c>
      <c r="F56" s="14" t="s">
        <v>35</v>
      </c>
      <c r="G56" s="15">
        <f>G17+G31+G47</f>
        <v>144417887</v>
      </c>
      <c r="H56" s="15">
        <f>H17+H31+H47+H48</f>
        <v>158309694</v>
      </c>
      <c r="I56" s="15">
        <f>I17+I31+I47+I48</f>
        <v>129976204</v>
      </c>
      <c r="J56" s="134"/>
    </row>
    <row r="57" spans="1:10">
      <c r="A57" s="2">
        <v>47</v>
      </c>
      <c r="B57" s="22" t="s">
        <v>36</v>
      </c>
      <c r="C57" s="15">
        <f>C26+C49</f>
        <v>50442426</v>
      </c>
      <c r="D57" s="15">
        <f>D26+D49</f>
        <v>74261577</v>
      </c>
      <c r="E57" s="15">
        <f>E26+E49+E54</f>
        <v>78653137</v>
      </c>
      <c r="F57" s="14" t="s">
        <v>43</v>
      </c>
      <c r="G57" s="15">
        <f>G26</f>
        <v>50442426</v>
      </c>
      <c r="H57" s="15">
        <f>H26</f>
        <v>67871409</v>
      </c>
      <c r="I57" s="15">
        <f>I26</f>
        <v>47241194</v>
      </c>
      <c r="J57" s="134"/>
    </row>
    <row r="58" spans="1:10">
      <c r="C58" s="87"/>
      <c r="D58" s="87"/>
      <c r="E58" s="87"/>
    </row>
  </sheetData>
  <mergeCells count="4">
    <mergeCell ref="B7:C7"/>
    <mergeCell ref="F7:G7"/>
    <mergeCell ref="A3:B3"/>
    <mergeCell ref="A4:G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9"/>
  <sheetViews>
    <sheetView workbookViewId="0">
      <selection activeCell="H5" sqref="H5"/>
    </sheetView>
  </sheetViews>
  <sheetFormatPr defaultRowHeight="12.75"/>
  <cols>
    <col min="1" max="1" width="4.7109375" bestFit="1" customWidth="1"/>
    <col min="2" max="2" width="30.7109375" customWidth="1"/>
    <col min="3" max="7" width="12.85546875" customWidth="1"/>
    <col min="8" max="8" width="11.7109375" customWidth="1"/>
  </cols>
  <sheetData>
    <row r="1" spans="1:8">
      <c r="A1" s="136" t="s">
        <v>687</v>
      </c>
      <c r="B1" s="137"/>
      <c r="C1" s="137"/>
      <c r="D1" s="137"/>
      <c r="E1" s="137"/>
      <c r="F1" s="137"/>
      <c r="G1" s="137"/>
    </row>
    <row r="2" spans="1:8">
      <c r="A2" s="195" t="s">
        <v>284</v>
      </c>
      <c r="B2" s="195"/>
    </row>
    <row r="3" spans="1:8">
      <c r="A3" s="197" t="s">
        <v>49</v>
      </c>
      <c r="B3" s="197"/>
      <c r="C3" s="197"/>
      <c r="D3" s="197"/>
      <c r="E3" s="197"/>
      <c r="F3" s="197"/>
      <c r="G3" s="197"/>
    </row>
    <row r="4" spans="1:8">
      <c r="A4" s="85"/>
      <c r="B4" s="85"/>
      <c r="C4" s="85"/>
      <c r="D4" s="85"/>
      <c r="E4" s="85"/>
      <c r="F4" s="85"/>
      <c r="G4" s="86" t="s">
        <v>348</v>
      </c>
    </row>
    <row r="5" spans="1:8">
      <c r="A5" s="4" t="s">
        <v>61</v>
      </c>
      <c r="B5" s="4" t="s">
        <v>62</v>
      </c>
      <c r="C5" s="4" t="s">
        <v>63</v>
      </c>
      <c r="D5" s="4" t="s">
        <v>64</v>
      </c>
      <c r="E5" s="4" t="s">
        <v>88</v>
      </c>
      <c r="F5" s="4" t="s">
        <v>83</v>
      </c>
      <c r="G5" s="4" t="s">
        <v>84</v>
      </c>
      <c r="H5" s="2" t="s">
        <v>83</v>
      </c>
    </row>
    <row r="6" spans="1:8" ht="26.25" customHeight="1">
      <c r="A6" s="121" t="s">
        <v>295</v>
      </c>
      <c r="B6" s="121" t="s">
        <v>345</v>
      </c>
      <c r="C6" s="122" t="s">
        <v>102</v>
      </c>
      <c r="D6" s="123" t="s">
        <v>86</v>
      </c>
      <c r="E6" s="123" t="s">
        <v>327</v>
      </c>
      <c r="F6" s="123" t="s">
        <v>56</v>
      </c>
      <c r="G6" s="124" t="s">
        <v>375</v>
      </c>
      <c r="H6" s="124" t="s">
        <v>389</v>
      </c>
    </row>
    <row r="7" spans="1:8" ht="12.75" customHeight="1">
      <c r="A7" s="2">
        <v>1</v>
      </c>
      <c r="B7" s="2" t="s">
        <v>374</v>
      </c>
      <c r="C7" s="119">
        <v>3390901</v>
      </c>
      <c r="D7" s="119"/>
      <c r="E7" s="119"/>
      <c r="F7" s="119">
        <f t="shared" ref="F7:G19" si="0">SUM(C7:E7)</f>
        <v>3390901</v>
      </c>
      <c r="G7" s="119">
        <f t="shared" si="0"/>
        <v>3390901</v>
      </c>
      <c r="H7" s="119"/>
    </row>
    <row r="8" spans="1:8" ht="12.75" customHeight="1">
      <c r="A8" s="2">
        <v>5</v>
      </c>
      <c r="B8" s="2" t="s">
        <v>368</v>
      </c>
      <c r="C8" s="119">
        <v>402134</v>
      </c>
      <c r="D8" s="119"/>
      <c r="E8" s="119"/>
      <c r="F8" s="119">
        <f t="shared" si="0"/>
        <v>402134</v>
      </c>
      <c r="G8" s="119">
        <f t="shared" si="0"/>
        <v>402134</v>
      </c>
      <c r="H8" s="119">
        <v>133858</v>
      </c>
    </row>
    <row r="9" spans="1:8" ht="12.75" customHeight="1">
      <c r="A9" s="2">
        <v>7</v>
      </c>
      <c r="B9" s="2" t="s">
        <v>369</v>
      </c>
      <c r="C9" s="119">
        <v>837856</v>
      </c>
      <c r="D9" s="119"/>
      <c r="E9" s="119"/>
      <c r="F9" s="119">
        <f t="shared" si="0"/>
        <v>837856</v>
      </c>
      <c r="G9" s="119">
        <f t="shared" si="0"/>
        <v>837856</v>
      </c>
      <c r="H9" s="119">
        <v>612064</v>
      </c>
    </row>
    <row r="10" spans="1:8" ht="12.75" customHeight="1">
      <c r="A10" s="4">
        <v>8</v>
      </c>
      <c r="B10" s="2" t="s">
        <v>370</v>
      </c>
      <c r="C10" s="119">
        <v>25968349</v>
      </c>
      <c r="D10" s="119"/>
      <c r="E10" s="119"/>
      <c r="F10" s="119">
        <f t="shared" si="0"/>
        <v>25968349</v>
      </c>
      <c r="G10" s="119">
        <f t="shared" si="0"/>
        <v>25968349</v>
      </c>
      <c r="H10" s="119">
        <v>35349058</v>
      </c>
    </row>
    <row r="11" spans="1:8" ht="12.75" customHeight="1">
      <c r="A11" s="2">
        <v>9</v>
      </c>
      <c r="B11" s="2" t="s">
        <v>371</v>
      </c>
      <c r="C11" s="119">
        <v>7540583</v>
      </c>
      <c r="D11" s="119"/>
      <c r="E11" s="119"/>
      <c r="F11" s="119">
        <f t="shared" si="0"/>
        <v>7540583</v>
      </c>
      <c r="G11" s="119">
        <f t="shared" si="0"/>
        <v>7540583</v>
      </c>
      <c r="H11" s="119"/>
    </row>
    <row r="12" spans="1:8" ht="12.75" customHeight="1">
      <c r="A12" s="4">
        <v>12</v>
      </c>
      <c r="B12" s="2" t="s">
        <v>372</v>
      </c>
      <c r="C12" s="119">
        <v>10297753</v>
      </c>
      <c r="D12" s="119"/>
      <c r="E12" s="119"/>
      <c r="F12" s="119">
        <f t="shared" si="0"/>
        <v>10297753</v>
      </c>
      <c r="G12" s="119">
        <v>11620462</v>
      </c>
      <c r="H12" s="119">
        <v>9624524</v>
      </c>
    </row>
    <row r="13" spans="1:8" ht="12.75" customHeight="1">
      <c r="A13" s="4"/>
      <c r="B13" s="2" t="s">
        <v>392</v>
      </c>
      <c r="C13" s="119"/>
      <c r="D13" s="119"/>
      <c r="E13" s="119"/>
      <c r="F13" s="119"/>
      <c r="G13" s="119">
        <v>3916965</v>
      </c>
      <c r="H13" s="119"/>
    </row>
    <row r="14" spans="1:8" ht="12.75" customHeight="1">
      <c r="A14" s="4"/>
      <c r="B14" s="2" t="s">
        <v>393</v>
      </c>
      <c r="C14" s="119"/>
      <c r="D14" s="119"/>
      <c r="E14" s="119"/>
      <c r="F14" s="119"/>
      <c r="G14" s="119">
        <v>1057580</v>
      </c>
      <c r="H14" s="119"/>
    </row>
    <row r="15" spans="1:8" ht="12.75" customHeight="1">
      <c r="A15" s="4">
        <v>13</v>
      </c>
      <c r="B15" s="2" t="s">
        <v>391</v>
      </c>
      <c r="C15" s="119"/>
      <c r="D15" s="119"/>
      <c r="E15" s="119"/>
      <c r="F15" s="119"/>
      <c r="G15" s="119">
        <v>5905063</v>
      </c>
      <c r="H15" s="119"/>
    </row>
    <row r="16" spans="1:8" ht="12.75" customHeight="1">
      <c r="A16" s="4">
        <v>14</v>
      </c>
      <c r="B16" s="2" t="s">
        <v>372</v>
      </c>
      <c r="C16" s="119"/>
      <c r="D16" s="119"/>
      <c r="E16" s="119"/>
      <c r="F16" s="119"/>
      <c r="G16" s="119">
        <v>1594367</v>
      </c>
      <c r="H16" s="119"/>
    </row>
    <row r="17" spans="1:8" ht="12.75" customHeight="1">
      <c r="A17" s="4">
        <v>15</v>
      </c>
      <c r="B17" s="2" t="s">
        <v>386</v>
      </c>
      <c r="C17" s="119"/>
      <c r="D17" s="119"/>
      <c r="E17" s="119"/>
      <c r="F17" s="119"/>
      <c r="G17" s="119">
        <v>3934094</v>
      </c>
      <c r="H17" s="119"/>
    </row>
    <row r="18" spans="1:8" ht="12.75" customHeight="1">
      <c r="A18" s="4">
        <v>16</v>
      </c>
      <c r="B18" s="2" t="s">
        <v>372</v>
      </c>
      <c r="C18" s="119"/>
      <c r="D18" s="119"/>
      <c r="E18" s="119"/>
      <c r="F18" s="119"/>
      <c r="G18" s="119">
        <v>1062205</v>
      </c>
      <c r="H18" s="119"/>
    </row>
    <row r="19" spans="1:8" ht="12.75" customHeight="1">
      <c r="A19" s="2">
        <v>17</v>
      </c>
      <c r="B19" s="3" t="s">
        <v>56</v>
      </c>
      <c r="C19" s="120">
        <f>SUM(C7:C12)</f>
        <v>48437576</v>
      </c>
      <c r="D19" s="120">
        <f>SUM(D7:D12)</f>
        <v>0</v>
      </c>
      <c r="E19" s="120">
        <f>SUM(E7:E12)</f>
        <v>0</v>
      </c>
      <c r="F19" s="120">
        <f t="shared" si="0"/>
        <v>48437576</v>
      </c>
      <c r="G19" s="120">
        <f>SUM(G7:G18)</f>
        <v>67230559</v>
      </c>
      <c r="H19" s="120">
        <f>SUM(H7:H18)</f>
        <v>45719504</v>
      </c>
    </row>
  </sheetData>
  <mergeCells count="2">
    <mergeCell ref="A2:B2"/>
    <mergeCell ref="A3:G3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1EBB06-C072-4120-8811-581FDCCEFA7B}">
  <dimension ref="A1:H11"/>
  <sheetViews>
    <sheetView workbookViewId="0">
      <selection sqref="A1:F1"/>
    </sheetView>
  </sheetViews>
  <sheetFormatPr defaultRowHeight="12.75"/>
  <cols>
    <col min="2" max="2" width="33" customWidth="1"/>
    <col min="7" max="7" width="11" customWidth="1"/>
    <col min="8" max="8" width="11.140625" customWidth="1"/>
  </cols>
  <sheetData>
    <row r="1" spans="1:8">
      <c r="A1" s="198" t="s">
        <v>690</v>
      </c>
      <c r="B1" s="199"/>
      <c r="C1" s="199"/>
      <c r="D1" s="199"/>
      <c r="E1" s="199"/>
      <c r="F1" s="199"/>
    </row>
    <row r="2" spans="1:8">
      <c r="A2" s="195" t="s">
        <v>284</v>
      </c>
      <c r="B2" s="195"/>
    </row>
    <row r="3" spans="1:8">
      <c r="A3" s="197" t="s">
        <v>394</v>
      </c>
      <c r="B3" s="197"/>
      <c r="C3" s="197"/>
      <c r="D3" s="197"/>
      <c r="E3" s="197"/>
      <c r="F3" s="197"/>
    </row>
    <row r="4" spans="1:8">
      <c r="A4" s="139"/>
      <c r="B4" s="139"/>
      <c r="C4" s="139"/>
      <c r="D4" s="139"/>
      <c r="E4" s="139"/>
      <c r="F4" s="145" t="s">
        <v>348</v>
      </c>
    </row>
    <row r="5" spans="1:8">
      <c r="A5" s="131" t="s">
        <v>61</v>
      </c>
      <c r="B5" s="131" t="s">
        <v>62</v>
      </c>
      <c r="C5" s="131" t="s">
        <v>63</v>
      </c>
      <c r="D5" s="131" t="s">
        <v>64</v>
      </c>
      <c r="E5" s="131" t="s">
        <v>88</v>
      </c>
      <c r="F5" s="131" t="s">
        <v>83</v>
      </c>
      <c r="G5" s="2"/>
      <c r="H5" s="2"/>
    </row>
    <row r="6" spans="1:8">
      <c r="A6" s="3" t="s">
        <v>295</v>
      </c>
      <c r="B6" s="3" t="s">
        <v>6</v>
      </c>
      <c r="C6" s="142" t="s">
        <v>102</v>
      </c>
      <c r="D6" s="142" t="s">
        <v>86</v>
      </c>
      <c r="E6" s="142" t="s">
        <v>327</v>
      </c>
      <c r="F6" s="142" t="s">
        <v>56</v>
      </c>
      <c r="G6" s="142" t="s">
        <v>375</v>
      </c>
      <c r="H6" s="142" t="s">
        <v>389</v>
      </c>
    </row>
    <row r="7" spans="1:8">
      <c r="A7" s="2" t="s">
        <v>48</v>
      </c>
      <c r="B7" s="131" t="s">
        <v>395</v>
      </c>
      <c r="C7" s="143">
        <v>504606</v>
      </c>
      <c r="D7" s="143"/>
      <c r="E7" s="143"/>
      <c r="F7" s="143">
        <f>SUM(C7:E7)</f>
        <v>504606</v>
      </c>
      <c r="G7" s="143">
        <v>504606</v>
      </c>
      <c r="H7" s="143">
        <v>1215188</v>
      </c>
    </row>
    <row r="8" spans="1:8">
      <c r="A8" s="2" t="s">
        <v>57</v>
      </c>
      <c r="B8" s="2" t="s">
        <v>396</v>
      </c>
      <c r="C8" s="119">
        <v>286614</v>
      </c>
      <c r="D8" s="119"/>
      <c r="E8" s="119"/>
      <c r="F8" s="119">
        <f t="shared" ref="F8:F9" si="0">SUM(C8:E8)</f>
        <v>286614</v>
      </c>
      <c r="G8" s="143">
        <v>286614</v>
      </c>
      <c r="H8" s="143"/>
    </row>
    <row r="9" spans="1:8">
      <c r="A9" s="2" t="s">
        <v>58</v>
      </c>
      <c r="B9" s="2" t="s">
        <v>397</v>
      </c>
      <c r="C9" s="119">
        <v>787402</v>
      </c>
      <c r="D9" s="119"/>
      <c r="E9" s="119"/>
      <c r="F9" s="119">
        <f t="shared" si="0"/>
        <v>787402</v>
      </c>
      <c r="G9" s="143">
        <v>787402</v>
      </c>
      <c r="H9" s="143"/>
    </row>
    <row r="10" spans="1:8">
      <c r="A10" s="131" t="s">
        <v>59</v>
      </c>
      <c r="B10" s="131" t="s">
        <v>393</v>
      </c>
      <c r="C10" s="143">
        <v>426228</v>
      </c>
      <c r="D10" s="143"/>
      <c r="E10" s="143"/>
      <c r="F10" s="143">
        <f>SUM(C10:E10)</f>
        <v>426228</v>
      </c>
      <c r="G10" s="143">
        <v>426228</v>
      </c>
      <c r="H10" s="143">
        <v>306502</v>
      </c>
    </row>
    <row r="11" spans="1:8">
      <c r="A11" s="131" t="s">
        <v>286</v>
      </c>
      <c r="B11" s="3" t="s">
        <v>398</v>
      </c>
      <c r="C11" s="125">
        <f t="shared" ref="C11:H11" si="1">SUM(C7:C10)</f>
        <v>2004850</v>
      </c>
      <c r="D11" s="125">
        <f t="shared" si="1"/>
        <v>0</v>
      </c>
      <c r="E11" s="125">
        <f t="shared" si="1"/>
        <v>0</v>
      </c>
      <c r="F11" s="125">
        <f t="shared" si="1"/>
        <v>2004850</v>
      </c>
      <c r="G11" s="125">
        <f t="shared" si="1"/>
        <v>2004850</v>
      </c>
      <c r="H11" s="125">
        <f t="shared" si="1"/>
        <v>1521690</v>
      </c>
    </row>
  </sheetData>
  <mergeCells count="3">
    <mergeCell ref="A1:F1"/>
    <mergeCell ref="A2:B2"/>
    <mergeCell ref="A3:F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9BB15-8566-426C-BFC3-688037E174F7}">
  <dimension ref="A1:D13"/>
  <sheetViews>
    <sheetView workbookViewId="0">
      <selection sqref="A1:C1"/>
    </sheetView>
  </sheetViews>
  <sheetFormatPr defaultRowHeight="12.75"/>
  <cols>
    <col min="2" max="2" width="28.85546875" customWidth="1"/>
    <col min="3" max="3" width="12.28515625" customWidth="1"/>
    <col min="4" max="4" width="11.5703125" customWidth="1"/>
  </cols>
  <sheetData>
    <row r="1" spans="1:4">
      <c r="A1" s="198" t="s">
        <v>689</v>
      </c>
      <c r="B1" s="198"/>
      <c r="C1" s="198"/>
    </row>
    <row r="2" spans="1:4">
      <c r="A2" s="195" t="s">
        <v>284</v>
      </c>
      <c r="B2" s="195"/>
    </row>
    <row r="3" spans="1:4">
      <c r="A3" s="197" t="s">
        <v>399</v>
      </c>
      <c r="B3" s="197"/>
      <c r="C3" s="197"/>
    </row>
    <row r="4" spans="1:4">
      <c r="A4" s="131" t="s">
        <v>61</v>
      </c>
      <c r="B4" s="3" t="s">
        <v>62</v>
      </c>
      <c r="C4" s="131" t="s">
        <v>63</v>
      </c>
      <c r="D4" s="2"/>
    </row>
    <row r="5" spans="1:4">
      <c r="A5" s="3" t="s">
        <v>295</v>
      </c>
      <c r="B5" s="3" t="s">
        <v>0</v>
      </c>
      <c r="C5" s="3" t="s">
        <v>400</v>
      </c>
      <c r="D5" s="3" t="s">
        <v>389</v>
      </c>
    </row>
    <row r="6" spans="1:4">
      <c r="A6" s="2">
        <v>1</v>
      </c>
      <c r="B6" s="3" t="s">
        <v>401</v>
      </c>
      <c r="C6" s="2"/>
      <c r="D6" s="2"/>
    </row>
    <row r="7" spans="1:4">
      <c r="A7" s="2">
        <v>2</v>
      </c>
      <c r="B7" s="2" t="s">
        <v>402</v>
      </c>
      <c r="C7" s="2"/>
      <c r="D7" s="2"/>
    </row>
    <row r="8" spans="1:4">
      <c r="A8" s="2">
        <v>3</v>
      </c>
      <c r="B8" s="2" t="s">
        <v>403</v>
      </c>
      <c r="C8" s="2">
        <v>1</v>
      </c>
      <c r="D8" s="2">
        <v>1</v>
      </c>
    </row>
    <row r="9" spans="1:4">
      <c r="A9" s="2">
        <v>4</v>
      </c>
      <c r="B9" s="2" t="s">
        <v>404</v>
      </c>
      <c r="C9" s="2">
        <v>1</v>
      </c>
      <c r="D9" s="2">
        <v>1</v>
      </c>
    </row>
    <row r="10" spans="1:4">
      <c r="A10" s="2">
        <v>5</v>
      </c>
      <c r="B10" s="131" t="s">
        <v>405</v>
      </c>
      <c r="C10" s="2">
        <v>2</v>
      </c>
      <c r="D10" s="2">
        <v>2</v>
      </c>
    </row>
    <row r="11" spans="1:4">
      <c r="A11" s="2">
        <v>6</v>
      </c>
      <c r="B11" s="3" t="s">
        <v>56</v>
      </c>
      <c r="C11" s="3">
        <f>SUM(C7:C10)</f>
        <v>4</v>
      </c>
      <c r="D11" s="3">
        <f>SUM(D7:D10)</f>
        <v>4</v>
      </c>
    </row>
    <row r="12" spans="1:4">
      <c r="A12" s="2"/>
      <c r="B12" s="2"/>
      <c r="C12" s="2"/>
      <c r="D12" s="2"/>
    </row>
    <row r="13" spans="1:4">
      <c r="A13" s="2">
        <v>7</v>
      </c>
      <c r="B13" s="3" t="s">
        <v>406</v>
      </c>
      <c r="C13" s="3">
        <v>4</v>
      </c>
      <c r="D13" s="3">
        <v>4</v>
      </c>
    </row>
  </sheetData>
  <mergeCells count="3">
    <mergeCell ref="A1:C1"/>
    <mergeCell ref="A2:B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05CF2-2E31-4E65-84A1-FE2F19B450CA}">
  <dimension ref="A1:F15"/>
  <sheetViews>
    <sheetView workbookViewId="0">
      <selection activeCell="F4" sqref="F4"/>
    </sheetView>
  </sheetViews>
  <sheetFormatPr defaultRowHeight="12.75"/>
  <cols>
    <col min="2" max="2" width="33" customWidth="1"/>
    <col min="4" max="4" width="11" customWidth="1"/>
    <col min="5" max="5" width="13.7109375" customWidth="1"/>
    <col min="6" max="6" width="11.42578125" customWidth="1"/>
  </cols>
  <sheetData>
    <row r="1" spans="1:6">
      <c r="A1" s="198" t="s">
        <v>691</v>
      </c>
      <c r="B1" s="199"/>
      <c r="C1" s="199"/>
      <c r="D1" s="199"/>
      <c r="E1" s="199"/>
    </row>
    <row r="2" spans="1:6">
      <c r="A2" s="195" t="s">
        <v>284</v>
      </c>
      <c r="B2" s="195"/>
    </row>
    <row r="3" spans="1:6">
      <c r="A3" s="197" t="s">
        <v>407</v>
      </c>
      <c r="B3" s="197"/>
      <c r="C3" s="197"/>
      <c r="D3" s="197"/>
      <c r="E3" s="197"/>
    </row>
    <row r="4" spans="1:6">
      <c r="A4" s="131" t="s">
        <v>61</v>
      </c>
      <c r="B4" s="131" t="s">
        <v>62</v>
      </c>
      <c r="C4" s="131" t="s">
        <v>63</v>
      </c>
      <c r="D4" s="131" t="s">
        <v>64</v>
      </c>
      <c r="E4" s="131" t="s">
        <v>88</v>
      </c>
      <c r="F4" s="2" t="s">
        <v>83</v>
      </c>
    </row>
    <row r="5" spans="1:6">
      <c r="A5" s="3" t="s">
        <v>295</v>
      </c>
      <c r="B5" s="3" t="s">
        <v>408</v>
      </c>
      <c r="C5" s="3" t="s">
        <v>409</v>
      </c>
      <c r="D5" s="3" t="s">
        <v>410</v>
      </c>
      <c r="E5" s="3" t="s">
        <v>411</v>
      </c>
      <c r="F5" s="3" t="s">
        <v>389</v>
      </c>
    </row>
    <row r="6" spans="1:6">
      <c r="A6" s="2">
        <v>1</v>
      </c>
      <c r="B6" s="3" t="s">
        <v>412</v>
      </c>
      <c r="C6" s="3"/>
      <c r="D6" s="146" t="s">
        <v>413</v>
      </c>
      <c r="E6" s="3"/>
      <c r="F6" s="2"/>
    </row>
    <row r="7" spans="1:6">
      <c r="A7" s="2">
        <v>2</v>
      </c>
      <c r="B7" s="131" t="s">
        <v>414</v>
      </c>
      <c r="C7" s="2">
        <v>5</v>
      </c>
      <c r="D7" s="131">
        <v>8</v>
      </c>
      <c r="E7" s="2">
        <v>3.33</v>
      </c>
      <c r="F7" s="2"/>
    </row>
    <row r="8" spans="1:6">
      <c r="A8" s="2">
        <v>3</v>
      </c>
      <c r="B8" s="131" t="s">
        <v>415</v>
      </c>
      <c r="C8" s="2">
        <v>7</v>
      </c>
      <c r="D8" s="131">
        <v>12</v>
      </c>
      <c r="E8" s="2">
        <v>7</v>
      </c>
      <c r="F8" s="2"/>
    </row>
    <row r="9" spans="1:6">
      <c r="A9" s="2">
        <v>4</v>
      </c>
      <c r="B9" s="131" t="s">
        <v>416</v>
      </c>
      <c r="C9" s="2">
        <v>6</v>
      </c>
      <c r="D9" s="147">
        <v>2</v>
      </c>
      <c r="E9" s="2">
        <v>1</v>
      </c>
      <c r="F9" s="2"/>
    </row>
    <row r="10" spans="1:6">
      <c r="A10" s="2">
        <v>6</v>
      </c>
      <c r="B10" s="131" t="s">
        <v>417</v>
      </c>
      <c r="C10" s="2">
        <v>5</v>
      </c>
      <c r="D10" s="131">
        <v>4</v>
      </c>
      <c r="E10" s="2">
        <v>1.67</v>
      </c>
      <c r="F10" s="2"/>
    </row>
    <row r="11" spans="1:6">
      <c r="A11" s="2">
        <v>7</v>
      </c>
      <c r="B11" s="131" t="s">
        <v>417</v>
      </c>
      <c r="C11" s="2">
        <v>5</v>
      </c>
      <c r="D11" s="131">
        <v>7</v>
      </c>
      <c r="E11" s="2">
        <v>5</v>
      </c>
      <c r="F11" s="2"/>
    </row>
    <row r="12" spans="1:6">
      <c r="A12" s="2">
        <v>8</v>
      </c>
      <c r="B12" s="131" t="s">
        <v>418</v>
      </c>
      <c r="C12" s="2">
        <v>12</v>
      </c>
      <c r="D12" s="131">
        <v>5</v>
      </c>
      <c r="E12" s="2">
        <v>5</v>
      </c>
      <c r="F12" s="2"/>
    </row>
    <row r="13" spans="1:6">
      <c r="A13" s="2">
        <v>9</v>
      </c>
      <c r="B13" s="131" t="s">
        <v>419</v>
      </c>
      <c r="C13" s="2">
        <v>6</v>
      </c>
      <c r="D13" s="131">
        <v>5</v>
      </c>
      <c r="E13" s="2">
        <v>2.5</v>
      </c>
      <c r="F13" s="2"/>
    </row>
    <row r="14" spans="1:6">
      <c r="A14" s="2"/>
      <c r="B14" s="131"/>
      <c r="C14" s="2"/>
      <c r="D14" s="147"/>
      <c r="E14" s="2"/>
      <c r="F14" s="2"/>
    </row>
    <row r="15" spans="1:6">
      <c r="A15" s="2">
        <v>10</v>
      </c>
      <c r="B15" s="3" t="s">
        <v>44</v>
      </c>
      <c r="C15" s="3">
        <f>SUM(C7:C14)</f>
        <v>46</v>
      </c>
      <c r="D15" s="3"/>
      <c r="E15" s="3">
        <f>SUM(E7:E14)</f>
        <v>25.5</v>
      </c>
      <c r="F15" s="3">
        <f>SUM(F7:F14)</f>
        <v>0</v>
      </c>
    </row>
  </sheetData>
  <mergeCells count="3">
    <mergeCell ref="A1:E1"/>
    <mergeCell ref="A2:B2"/>
    <mergeCell ref="A3:E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3960-2668-4506-A142-637196186A4F}">
  <dimension ref="A1:H15"/>
  <sheetViews>
    <sheetView workbookViewId="0">
      <selection sqref="A1:H1"/>
    </sheetView>
  </sheetViews>
  <sheetFormatPr defaultRowHeight="12.75"/>
  <cols>
    <col min="2" max="2" width="15.7109375" customWidth="1"/>
    <col min="3" max="3" width="22" customWidth="1"/>
    <col min="4" max="4" width="10.5703125" customWidth="1"/>
    <col min="5" max="6" width="11.7109375" customWidth="1"/>
    <col min="7" max="7" width="12.7109375" customWidth="1"/>
    <col min="8" max="8" width="11.42578125" customWidth="1"/>
  </cols>
  <sheetData>
    <row r="1" spans="1:8">
      <c r="A1" s="200" t="s">
        <v>692</v>
      </c>
      <c r="B1" s="201"/>
      <c r="C1" s="201"/>
      <c r="D1" s="201"/>
      <c r="E1" s="201"/>
      <c r="F1" s="201"/>
      <c r="G1" s="201"/>
      <c r="H1" s="201"/>
    </row>
    <row r="2" spans="1:8">
      <c r="A2" s="202" t="s">
        <v>284</v>
      </c>
      <c r="B2" s="202"/>
      <c r="C2" s="202"/>
      <c r="D2" s="27"/>
      <c r="E2" s="27"/>
      <c r="F2" s="27"/>
      <c r="G2" s="27"/>
      <c r="H2" s="27"/>
    </row>
    <row r="3" spans="1:8">
      <c r="A3" s="192" t="s">
        <v>420</v>
      </c>
      <c r="B3" s="192"/>
      <c r="C3" s="192"/>
      <c r="D3" s="192"/>
      <c r="E3" s="192"/>
      <c r="F3" s="192"/>
      <c r="G3" s="192"/>
      <c r="H3" s="192"/>
    </row>
    <row r="4" spans="1:8">
      <c r="A4" s="27"/>
      <c r="B4" s="27"/>
      <c r="C4" s="27"/>
      <c r="D4" s="27"/>
      <c r="E4" s="27"/>
      <c r="F4" s="27"/>
      <c r="G4" s="27"/>
      <c r="H4" s="92" t="s">
        <v>348</v>
      </c>
    </row>
    <row r="5" spans="1:8">
      <c r="A5" s="73" t="s">
        <v>61</v>
      </c>
      <c r="B5" s="73" t="s">
        <v>62</v>
      </c>
      <c r="C5" s="73" t="s">
        <v>63</v>
      </c>
      <c r="D5" s="73" t="s">
        <v>64</v>
      </c>
      <c r="E5" s="73" t="s">
        <v>88</v>
      </c>
      <c r="F5" s="73" t="s">
        <v>83</v>
      </c>
      <c r="G5" s="73" t="s">
        <v>84</v>
      </c>
      <c r="H5" s="73" t="s">
        <v>85</v>
      </c>
    </row>
    <row r="6" spans="1:8">
      <c r="A6" s="203" t="s">
        <v>295</v>
      </c>
      <c r="B6" s="203" t="s">
        <v>0</v>
      </c>
      <c r="C6" s="203" t="s">
        <v>421</v>
      </c>
      <c r="D6" s="203" t="s">
        <v>422</v>
      </c>
      <c r="E6" s="205" t="s">
        <v>423</v>
      </c>
      <c r="F6" s="206"/>
      <c r="G6" s="207"/>
      <c r="H6" s="208" t="s">
        <v>424</v>
      </c>
    </row>
    <row r="7" spans="1:8">
      <c r="A7" s="204"/>
      <c r="B7" s="204"/>
      <c r="C7" s="204"/>
      <c r="D7" s="204"/>
      <c r="E7" s="141" t="s">
        <v>425</v>
      </c>
      <c r="F7" s="141" t="s">
        <v>426</v>
      </c>
      <c r="G7" s="141" t="s">
        <v>427</v>
      </c>
      <c r="H7" s="209"/>
    </row>
    <row r="8" spans="1:8">
      <c r="A8" s="73">
        <v>1</v>
      </c>
      <c r="B8" s="74" t="s">
        <v>428</v>
      </c>
      <c r="C8" s="73"/>
      <c r="D8" s="73"/>
      <c r="E8" s="73"/>
      <c r="F8" s="73"/>
      <c r="G8" s="73"/>
      <c r="H8" s="73"/>
    </row>
    <row r="9" spans="1:8">
      <c r="A9" s="73">
        <v>2</v>
      </c>
      <c r="B9" s="132"/>
      <c r="C9" s="73"/>
      <c r="D9" s="73"/>
      <c r="E9" s="73"/>
      <c r="F9" s="73"/>
      <c r="G9" s="73"/>
      <c r="H9" s="73"/>
    </row>
    <row r="10" spans="1:8">
      <c r="A10" s="73">
        <v>3</v>
      </c>
      <c r="B10" s="132"/>
      <c r="C10" s="73"/>
      <c r="D10" s="73"/>
      <c r="E10" s="73"/>
      <c r="F10" s="73"/>
      <c r="G10" s="73"/>
      <c r="H10" s="73"/>
    </row>
    <row r="11" spans="1:8">
      <c r="A11" s="74">
        <v>4</v>
      </c>
      <c r="B11" s="74" t="s">
        <v>56</v>
      </c>
      <c r="C11" s="74">
        <f t="shared" ref="C11:H11" si="0">SUM(C9:C10)</f>
        <v>0</v>
      </c>
      <c r="D11" s="74">
        <f t="shared" si="0"/>
        <v>0</v>
      </c>
      <c r="E11" s="74">
        <f t="shared" si="0"/>
        <v>0</v>
      </c>
      <c r="F11" s="74">
        <f t="shared" si="0"/>
        <v>0</v>
      </c>
      <c r="G11" s="74">
        <f t="shared" si="0"/>
        <v>0</v>
      </c>
      <c r="H11" s="74">
        <f t="shared" si="0"/>
        <v>0</v>
      </c>
    </row>
    <row r="12" spans="1:8">
      <c r="A12" s="73"/>
      <c r="B12" s="73"/>
      <c r="C12" s="73"/>
      <c r="D12" s="73"/>
      <c r="E12" s="73"/>
      <c r="F12" s="73"/>
      <c r="G12" s="73"/>
      <c r="H12" s="73"/>
    </row>
    <row r="13" spans="1:8">
      <c r="A13" s="73">
        <v>5</v>
      </c>
      <c r="B13" s="74" t="s">
        <v>429</v>
      </c>
      <c r="C13" s="73"/>
      <c r="D13" s="73"/>
      <c r="E13" s="73"/>
      <c r="F13" s="73"/>
      <c r="G13" s="73"/>
      <c r="H13" s="73"/>
    </row>
    <row r="14" spans="1:8">
      <c r="A14" s="73">
        <v>6</v>
      </c>
      <c r="B14" s="132"/>
      <c r="C14" s="73"/>
      <c r="D14" s="73"/>
      <c r="E14" s="73"/>
      <c r="F14" s="73"/>
      <c r="G14" s="73"/>
      <c r="H14" s="73"/>
    </row>
    <row r="15" spans="1:8">
      <c r="A15" s="74">
        <v>7</v>
      </c>
      <c r="B15" s="74" t="s">
        <v>56</v>
      </c>
      <c r="C15" s="74">
        <f t="shared" ref="C15:H15" si="1">SUM(C14)</f>
        <v>0</v>
      </c>
      <c r="D15" s="74">
        <f t="shared" si="1"/>
        <v>0</v>
      </c>
      <c r="E15" s="74">
        <f t="shared" si="1"/>
        <v>0</v>
      </c>
      <c r="F15" s="74">
        <f t="shared" si="1"/>
        <v>0</v>
      </c>
      <c r="G15" s="74">
        <f t="shared" si="1"/>
        <v>0</v>
      </c>
      <c r="H15" s="74">
        <f t="shared" si="1"/>
        <v>0</v>
      </c>
    </row>
  </sheetData>
  <mergeCells count="9">
    <mergeCell ref="A1:H1"/>
    <mergeCell ref="A2:C2"/>
    <mergeCell ref="A3:H3"/>
    <mergeCell ref="A6:A7"/>
    <mergeCell ref="B6:B7"/>
    <mergeCell ref="C6:C7"/>
    <mergeCell ref="D6:D7"/>
    <mergeCell ref="E6:G6"/>
    <mergeCell ref="H6:H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DC70E-84CF-4439-AA33-5BB03F11516F}">
  <dimension ref="A1:E16"/>
  <sheetViews>
    <sheetView workbookViewId="0">
      <selection activeCell="E5" sqref="E5"/>
    </sheetView>
  </sheetViews>
  <sheetFormatPr defaultRowHeight="12.75"/>
  <cols>
    <col min="2" max="2" width="31" customWidth="1"/>
    <col min="3" max="3" width="14.140625" customWidth="1"/>
    <col min="4" max="4" width="14" customWidth="1"/>
    <col min="5" max="5" width="13.28515625" customWidth="1"/>
  </cols>
  <sheetData>
    <row r="1" spans="1:5">
      <c r="A1" s="200" t="s">
        <v>693</v>
      </c>
      <c r="B1" s="201"/>
      <c r="C1" s="201"/>
      <c r="D1" s="201"/>
    </row>
    <row r="2" spans="1:5">
      <c r="A2" s="202" t="s">
        <v>285</v>
      </c>
      <c r="B2" s="202"/>
      <c r="C2" s="27"/>
      <c r="D2" s="27"/>
    </row>
    <row r="3" spans="1:5">
      <c r="A3" s="192" t="s">
        <v>430</v>
      </c>
      <c r="B3" s="192"/>
      <c r="C3" s="192"/>
      <c r="D3" s="192"/>
    </row>
    <row r="4" spans="1:5">
      <c r="A4" s="27"/>
      <c r="B4" s="27"/>
      <c r="C4" s="148"/>
      <c r="D4" s="92" t="s">
        <v>348</v>
      </c>
    </row>
    <row r="5" spans="1:5">
      <c r="A5" s="73" t="s">
        <v>61</v>
      </c>
      <c r="B5" s="73" t="s">
        <v>62</v>
      </c>
      <c r="C5" s="73" t="s">
        <v>63</v>
      </c>
      <c r="D5" s="132" t="s">
        <v>64</v>
      </c>
      <c r="E5" s="2" t="s">
        <v>88</v>
      </c>
    </row>
    <row r="6" spans="1:5">
      <c r="A6" s="73" t="s">
        <v>295</v>
      </c>
      <c r="B6" s="73" t="s">
        <v>0</v>
      </c>
      <c r="C6" s="73" t="s">
        <v>431</v>
      </c>
      <c r="D6" s="132" t="s">
        <v>375</v>
      </c>
      <c r="E6" s="2" t="s">
        <v>389</v>
      </c>
    </row>
    <row r="7" spans="1:5">
      <c r="A7" s="73">
        <v>1</v>
      </c>
      <c r="B7" s="73" t="s">
        <v>432</v>
      </c>
      <c r="C7" s="107">
        <v>1750000</v>
      </c>
      <c r="D7" s="107">
        <v>1750000</v>
      </c>
      <c r="E7" s="107">
        <v>795000</v>
      </c>
    </row>
    <row r="8" spans="1:5">
      <c r="A8" s="73">
        <v>2</v>
      </c>
      <c r="B8" s="132" t="s">
        <v>433</v>
      </c>
      <c r="C8" s="107">
        <v>3295000</v>
      </c>
      <c r="D8" s="107">
        <v>3876000</v>
      </c>
      <c r="E8" s="107">
        <v>3091066</v>
      </c>
    </row>
    <row r="9" spans="1:5">
      <c r="A9" s="73">
        <v>3</v>
      </c>
      <c r="B9" s="132" t="s">
        <v>434</v>
      </c>
      <c r="C9" s="107">
        <v>2500000</v>
      </c>
      <c r="D9" s="107">
        <v>2500000</v>
      </c>
      <c r="E9" s="107">
        <v>2670000</v>
      </c>
    </row>
    <row r="10" spans="1:5">
      <c r="A10" s="73">
        <v>4</v>
      </c>
      <c r="B10" s="132" t="s">
        <v>435</v>
      </c>
      <c r="C10" s="107">
        <v>1200000</v>
      </c>
      <c r="D10" s="107">
        <v>1200000</v>
      </c>
      <c r="E10" s="107">
        <v>1050000</v>
      </c>
    </row>
    <row r="11" spans="1:5">
      <c r="A11" s="73">
        <v>5</v>
      </c>
      <c r="B11" s="73" t="s">
        <v>436</v>
      </c>
      <c r="C11" s="149">
        <v>1100000</v>
      </c>
      <c r="D11" s="107">
        <v>1100000</v>
      </c>
      <c r="E11" s="107">
        <v>1040000</v>
      </c>
    </row>
    <row r="12" spans="1:5">
      <c r="A12" s="73">
        <v>6</v>
      </c>
      <c r="B12" s="132" t="s">
        <v>437</v>
      </c>
      <c r="C12" s="149">
        <v>1128000</v>
      </c>
      <c r="D12" s="107">
        <v>1128000</v>
      </c>
      <c r="E12" s="107">
        <v>1128000</v>
      </c>
    </row>
    <row r="13" spans="1:5">
      <c r="A13" s="73"/>
      <c r="B13" s="132" t="s">
        <v>439</v>
      </c>
      <c r="C13" s="149"/>
      <c r="D13" s="107"/>
      <c r="E13" s="107">
        <v>172500</v>
      </c>
    </row>
    <row r="14" spans="1:5">
      <c r="A14" s="73"/>
      <c r="B14" s="132" t="s">
        <v>440</v>
      </c>
      <c r="C14" s="149"/>
      <c r="D14" s="107"/>
      <c r="E14" s="107">
        <v>2756600</v>
      </c>
    </row>
    <row r="15" spans="1:5">
      <c r="A15" s="73">
        <v>7</v>
      </c>
      <c r="B15" s="73" t="s">
        <v>438</v>
      </c>
      <c r="C15" s="149">
        <v>500000</v>
      </c>
      <c r="D15" s="107">
        <v>500000</v>
      </c>
      <c r="E15" s="107">
        <v>400000</v>
      </c>
    </row>
    <row r="16" spans="1:5">
      <c r="A16" s="74">
        <v>8</v>
      </c>
      <c r="B16" s="74" t="s">
        <v>56</v>
      </c>
      <c r="C16" s="104">
        <f>SUM(C7:C15)</f>
        <v>11473000</v>
      </c>
      <c r="D16" s="104">
        <f>SUM(D7:D15)</f>
        <v>12054000</v>
      </c>
      <c r="E16" s="104">
        <f>SUM(E7:E15)</f>
        <v>13103166</v>
      </c>
    </row>
  </sheetData>
  <mergeCells count="3">
    <mergeCell ref="A1:D1"/>
    <mergeCell ref="A2:B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1</vt:i4>
      </vt:variant>
    </vt:vector>
  </HeadingPairs>
  <TitlesOfParts>
    <vt:vector size="18" baseType="lpstr">
      <vt:lpstr>1.bev. forrásonként </vt:lpstr>
      <vt:lpstr>2. Kiadások</vt:lpstr>
      <vt:lpstr>3.Mérleg</vt:lpstr>
      <vt:lpstr>4. felújítás</vt:lpstr>
      <vt:lpstr>5.Beruházások</vt:lpstr>
      <vt:lpstr>6. Létszám</vt:lpstr>
      <vt:lpstr>7. Közfogl. létszám</vt:lpstr>
      <vt:lpstr>8. EU projekt</vt:lpstr>
      <vt:lpstr>9. Lak.szolg.tám.</vt:lpstr>
      <vt:lpstr>10. Adósság</vt:lpstr>
      <vt:lpstr>11.Közvetett tám.</vt:lpstr>
      <vt:lpstr>12. Átadott</vt:lpstr>
      <vt:lpstr>13. Maradvány</vt:lpstr>
      <vt:lpstr>14A Vagyon</vt:lpstr>
      <vt:lpstr>14B 0-ra leírt</vt:lpstr>
      <vt:lpstr>15A,B Többéves</vt:lpstr>
      <vt:lpstr>16. Részesedés</vt:lpstr>
      <vt:lpstr>'1.bev. forrásonként 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Jegyzo</cp:lastModifiedBy>
  <cp:lastPrinted>2019-02-19T12:40:55Z</cp:lastPrinted>
  <dcterms:created xsi:type="dcterms:W3CDTF">2006-01-17T11:47:21Z</dcterms:created>
  <dcterms:modified xsi:type="dcterms:W3CDTF">2020-06-19T13:01:24Z</dcterms:modified>
</cp:coreProperties>
</file>