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6"/>
  </bookViews>
  <sheets>
    <sheet name="Bevételek" sheetId="1" r:id="rId1"/>
    <sheet name="Támogatás" sheetId="2" r:id="rId2"/>
    <sheet name="Működési bev" sheetId="3" r:id="rId3"/>
    <sheet name="Beruh,felúj" sheetId="4" r:id="rId4"/>
    <sheet name="Int.bev" sheetId="5" r:id="rId5"/>
    <sheet name="köt.műk.bev " sheetId="6" r:id="rId6"/>
    <sheet name="Kiadások" sheetId="7" r:id="rId7"/>
    <sheet name="Személyi jutt" sheetId="8" r:id="rId8"/>
    <sheet name="Dologi kiad" sheetId="9" r:id="rId9"/>
    <sheet name="Dol. önk rész" sheetId="10" r:id="rId10"/>
    <sheet name="Int.kiad" sheetId="11" r:id="rId11"/>
    <sheet name="kötelező műk kiad" sheetId="12" r:id="rId12"/>
    <sheet name="Bevételi ei.telj" sheetId="13" r:id="rId13"/>
    <sheet name="Kiadási ei telj." sheetId="14" r:id="rId14"/>
    <sheet name="Ktg.mérl" sheetId="15" r:id="rId15"/>
    <sheet name="Közvetlen tám" sheetId="16" r:id="rId16"/>
    <sheet name="több éves kih." sheetId="17" r:id="rId17"/>
    <sheet name="Adósságot kel." sheetId="18" r:id="rId18"/>
    <sheet name="adott támog." sheetId="19" r:id="rId19"/>
  </sheets>
  <definedNames/>
  <calcPr fullCalcOnLoad="1"/>
</workbook>
</file>

<file path=xl/sharedStrings.xml><?xml version="1.0" encoding="utf-8"?>
<sst xmlns="http://schemas.openxmlformats.org/spreadsheetml/2006/main" count="1043" uniqueCount="594">
  <si>
    <t>Készletbeszerzés</t>
  </si>
  <si>
    <t>Összesen:</t>
  </si>
  <si>
    <t>Kommunikációs szolgáltatások</t>
  </si>
  <si>
    <t>Egyéb kommunikációs szolgáltatások</t>
  </si>
  <si>
    <t>Vásárolt élelmezés</t>
  </si>
  <si>
    <t>Bérleti és lízingdíjak</t>
  </si>
  <si>
    <t>Hivatal</t>
  </si>
  <si>
    <t>Óvoda</t>
  </si>
  <si>
    <t>Gondoz.</t>
  </si>
  <si>
    <t>Önkorm.</t>
  </si>
  <si>
    <t>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</si>
  <si>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</si>
  <si>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</si>
  <si>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</si>
  <si>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</si>
  <si>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</si>
  <si>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</si>
  <si>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</si>
  <si>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</si>
  <si>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</si>
  <si>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</si>
  <si>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</si>
  <si>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</si>
  <si>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</si>
  <si>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</t>
  </si>
  <si>
    <t>Jogcím</t>
  </si>
  <si>
    <t>I. A HELYI ÖNKORMÁNYZATOK MŰKÖDÉSÉNEK ÁLTALÁNOS TÁMOGATÁSA</t>
  </si>
  <si>
    <t>I. 1. a) Önkormányzati hivatal működésének támogatása</t>
  </si>
  <si>
    <t>I. 1. b) Település-üzemeltetéshez kapcsolódó feladatellátás támogatása összesen</t>
  </si>
  <si>
    <t>II. A TELEPÜLÉSI ÖNKORMÁNYZATOK EGYES KÖZNEVELÉSI ÉS GYERMEKÉTKEZTETÉSI FELADATAINAK TÁMOGATÁSA</t>
  </si>
  <si>
    <t>II. 1. (1) 1 óvodapedagógusok elismert létszáma</t>
  </si>
  <si>
    <t>II. 1. (1) 2 óvodapedagógusok elismert létszáma</t>
  </si>
  <si>
    <t xml:space="preserve">II. 1. (2) 2 óvodapedagógusok nevelő munkáját közvetlenül segítők száma a Köznev. Tv. 2. számú melléklete szerint </t>
  </si>
  <si>
    <t>III. A TELEPÜLÉSI ÖNKORMÁNYZATOK SZOCIÁLIS ÉS GYERMEKJÓLÉTI FELADATAINAK TÁMOGATÁSA</t>
  </si>
  <si>
    <t>III. 3. c (1) szociális étkeztetés</t>
  </si>
  <si>
    <t>III. 3. d (1) házi segítségnyújtás</t>
  </si>
  <si>
    <t>III. 3. f (1) időskorúak nappali intézményi ellátása</t>
  </si>
  <si>
    <t>Költségvetési egyesített bevételek terve</t>
  </si>
  <si>
    <t>I.</t>
  </si>
  <si>
    <t>Működési bevételek</t>
  </si>
  <si>
    <t>Intézményi működési bevételek</t>
  </si>
  <si>
    <t>Helyi adók</t>
  </si>
  <si>
    <t>II.</t>
  </si>
  <si>
    <t>III.</t>
  </si>
  <si>
    <t>IV.</t>
  </si>
  <si>
    <t>BEVÉTELEK ÖSSZESEN:</t>
  </si>
  <si>
    <t>Beruházások</t>
  </si>
  <si>
    <t>Költségvetési egyesített kiadások terve</t>
  </si>
  <si>
    <t>Személyi juttatások</t>
  </si>
  <si>
    <t>Dologi kiadások</t>
  </si>
  <si>
    <t>Felújítások</t>
  </si>
  <si>
    <t>Beruházás</t>
  </si>
  <si>
    <t>KIADÁSOK ÖSSZESEN:</t>
  </si>
  <si>
    <t>Jubileumi jutalom</t>
  </si>
  <si>
    <t>Személyi juttatások összesen:</t>
  </si>
  <si>
    <t xml:space="preserve">Felújítási kiadások terve </t>
  </si>
  <si>
    <t>Összesen :</t>
  </si>
  <si>
    <t>Beruházási kiadások terve</t>
  </si>
  <si>
    <t>Polg.Hivatal</t>
  </si>
  <si>
    <t>Gond.közp.</t>
  </si>
  <si>
    <t>Szociális hozzájárulási adó</t>
  </si>
  <si>
    <t xml:space="preserve">Felújítási bevételek terve </t>
  </si>
  <si>
    <t>Beruházási bevételek terve</t>
  </si>
  <si>
    <t>TERVEZETT TÁMOGATÁSOK RÉSZLETEZÉSE</t>
  </si>
  <si>
    <t>Eredeti javaslat</t>
  </si>
  <si>
    <t>Egészségkárosodottak Csoportja</t>
  </si>
  <si>
    <t>Sport egyesület</t>
  </si>
  <si>
    <t>Cserkészcsapat</t>
  </si>
  <si>
    <t>Dusnoki Kulturális Egyesület</t>
  </si>
  <si>
    <t xml:space="preserve">Polgárőrök </t>
  </si>
  <si>
    <t>Horgász Egyesület</t>
  </si>
  <si>
    <t>Barai tó</t>
  </si>
  <si>
    <t>Nazarénus Gyülekezet</t>
  </si>
  <si>
    <t>Római Katolikus Egyház</t>
  </si>
  <si>
    <t>Kincskereső</t>
  </si>
  <si>
    <t>Egyéb</t>
  </si>
  <si>
    <t>I+II+III FELMÉRT TÁMOGATÁS ÖSSZESEN</t>
  </si>
  <si>
    <t>IV.1. KÖNYVTÁRI ÉS KÖZMŰVELŐDÉSI FELADATOK TÁMOGATÁSA</t>
  </si>
  <si>
    <t>MINDÖSSZESEN</t>
  </si>
  <si>
    <t>Megnevezés</t>
  </si>
  <si>
    <t>Közhatalmi bevételek</t>
  </si>
  <si>
    <t>Saját bevételek összesen (1-4)</t>
  </si>
  <si>
    <t>Felvett, átvállalt hitel</t>
  </si>
  <si>
    <t>Hitelviszonyt megtestesítı értékpapír</t>
  </si>
  <si>
    <t>Adott váltó</t>
  </si>
  <si>
    <t>Pénzügyi lízing</t>
  </si>
  <si>
    <t>Előző év(ek)ben kelt. T.évi fiz. Köt.</t>
  </si>
  <si>
    <t>T. évben kelt. T.évi fiz. Köt.</t>
  </si>
  <si>
    <t>Dusnok Községi Önkormányzat bevételi előirányzatainak teljesüléséről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</si>
  <si>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</si>
  <si>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</si>
  <si>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</si>
  <si>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</si>
  <si>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</si>
  <si>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</si>
  <si>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</si>
  <si>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</si>
  <si>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</si>
  <si>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</si>
  <si>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</si>
  <si>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</si>
  <si>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Gépjárműadó</t>
  </si>
  <si>
    <t>Támogatás értékű bev. felh. célra</t>
  </si>
  <si>
    <t xml:space="preserve">Dusnok Községi Önkormányzat kiadási előirányzatainak  teljesítéséről </t>
  </si>
  <si>
    <r>
      <t>Személyi juttat</t>
    </r>
    <r>
      <rPr>
        <sz val="13"/>
        <rFont val="Times New Roman"/>
        <family val="1"/>
      </rPr>
      <t>.</t>
    </r>
  </si>
  <si>
    <t>BEVÉTELEK</t>
  </si>
  <si>
    <t>KIADÁSOK</t>
  </si>
  <si>
    <t xml:space="preserve">Megnevezés                   </t>
  </si>
  <si>
    <t>Működési célú bevételek</t>
  </si>
  <si>
    <t>Felhalmozási célú bevételek</t>
  </si>
  <si>
    <t>Működési célú kiadások</t>
  </si>
  <si>
    <t>Felhalmozási célú kiadások</t>
  </si>
  <si>
    <t>Bevételek összesen</t>
  </si>
  <si>
    <t>Kiadások összesen:</t>
  </si>
  <si>
    <t>DUSNOK KÖZSÉG ÖNKORMÁNYZATA</t>
  </si>
  <si>
    <t>DUSNOKI POLGÁRMESTERI HIVATAL</t>
  </si>
  <si>
    <t>GONDOZÁSI KÖZPONT</t>
  </si>
  <si>
    <t>Költségvetési kiadások terve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</si>
  <si>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</si>
  <si>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</si>
  <si>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</si>
  <si>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</si>
  <si>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</si>
  <si>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</si>
  <si>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Saját bevétel és adósságot keletkeztető ügyletből eredő fizetési kötelezettség összegei</t>
  </si>
  <si>
    <t>Sor-szám</t>
  </si>
  <si>
    <t>Bursa-Hungarica felsőokt.</t>
  </si>
  <si>
    <t>Összesen adatok</t>
  </si>
  <si>
    <t>Több éves kihatással járó döntés megnevezése</t>
  </si>
  <si>
    <t>Költségvetési bevételek terve intézményi szinten</t>
  </si>
  <si>
    <t>Engedélyezett létszámok ( fő )</t>
  </si>
  <si>
    <t>Közfoglalkoztatottak ( fő )</t>
  </si>
  <si>
    <t>kötelező, önként vállalt és államigazgatási feladatok szerinti bontásban</t>
  </si>
  <si>
    <t>sorszám</t>
  </si>
  <si>
    <t>létszám</t>
  </si>
  <si>
    <t>Munkaadókat terhelő járulékok és szoc.hj.adó</t>
  </si>
  <si>
    <t>Működési kiadások összesen</t>
  </si>
  <si>
    <t>K I A D Á S I  E L Ő I R Á N Y Z A T</t>
  </si>
  <si>
    <t>Kötelező feladatok:</t>
  </si>
  <si>
    <t>Konyha</t>
  </si>
  <si>
    <t>Zöldterület-kezelés</t>
  </si>
  <si>
    <t>Időskorúak nappali ellátása</t>
  </si>
  <si>
    <t>Szociális étkeztetés</t>
  </si>
  <si>
    <t>Házi segítségnyújtás</t>
  </si>
  <si>
    <t>Közfoglalkoztatás</t>
  </si>
  <si>
    <t>Művelődési tevékenység</t>
  </si>
  <si>
    <t>Köztemető fenntartás</t>
  </si>
  <si>
    <t>Kötelező feladatok összesen:</t>
  </si>
  <si>
    <t>Önként vállalt feladatok össz:</t>
  </si>
  <si>
    <t>Államigazgatási feladatok</t>
  </si>
  <si>
    <t>Óvodai ellátás</t>
  </si>
  <si>
    <t>Óvoda kiadásai összesen:</t>
  </si>
  <si>
    <t>Önkormányzat működési kiadásai összesen:</t>
  </si>
  <si>
    <t>Dusnoki Polgármesteri Hivatal költségvetésében:</t>
  </si>
  <si>
    <t>Önként vállal feladatok</t>
  </si>
  <si>
    <t>Bölcsödei ellátás</t>
  </si>
  <si>
    <t>Dusnoki Óvoda és Bölcsöde költségvetésében</t>
  </si>
  <si>
    <t>Védőnői szolgálat</t>
  </si>
  <si>
    <t>Gyermekjóléti szolgáltatás</t>
  </si>
  <si>
    <t>Családsegítés</t>
  </si>
  <si>
    <t>Kötelező feladatok összesen</t>
  </si>
  <si>
    <t>Gondozási központ költségvetésében</t>
  </si>
  <si>
    <t>Szociálpolitikai ellátások</t>
  </si>
  <si>
    <t>Mezőőri szolgáltatás</t>
  </si>
  <si>
    <t>Dusnok Önkormányzat saját költségvetésében:</t>
  </si>
  <si>
    <t>Jogalkotás</t>
  </si>
  <si>
    <t>Közvilágítás</t>
  </si>
  <si>
    <t>Községi rendezvények</t>
  </si>
  <si>
    <t>Gondozási központ kiadásai összesen</t>
  </si>
  <si>
    <t>Feladat megnevezése</t>
  </si>
  <si>
    <t>Közhatalmi bevételek,</t>
  </si>
  <si>
    <t>Támogatások, kiegészítések</t>
  </si>
  <si>
    <t xml:space="preserve">Támogatásértékű és működési célra átvett, </t>
  </si>
  <si>
    <t>+ Intézményfinanszírozás</t>
  </si>
  <si>
    <t>Bevételek  összesen</t>
  </si>
  <si>
    <t>B E V É T E L I   E L Ő I R Á N Y Z A T</t>
  </si>
  <si>
    <t>Önkormányzat (saját) költségvetésében:</t>
  </si>
  <si>
    <t>Központi költségvetés tám.</t>
  </si>
  <si>
    <t>Önként vállalt feladatok:</t>
  </si>
  <si>
    <t>Mezei őrszolgálat működtet.</t>
  </si>
  <si>
    <t>Kötelező feladatok össz:</t>
  </si>
  <si>
    <t>Intézményfinanszírozás</t>
  </si>
  <si>
    <t>Polgármesteri Hivatal bevételei összesen:</t>
  </si>
  <si>
    <t xml:space="preserve">Kötelező feladatok: </t>
  </si>
  <si>
    <t>Óvodai nevelés</t>
  </si>
  <si>
    <t>Óvoda bevételei összesen:</t>
  </si>
  <si>
    <t>Tb finanszírozás</t>
  </si>
  <si>
    <t>Kamat</t>
  </si>
  <si>
    <t>Dusnoki Óvoda  és Bölcsöde költségvetésében:</t>
  </si>
  <si>
    <t>Gondozási Központ Költségvetésében</t>
  </si>
  <si>
    <t>Gondozási Központ bevételei összesen</t>
  </si>
  <si>
    <t>Eho</t>
  </si>
  <si>
    <t xml:space="preserve">       I. 1. a) Önkormányzati hivatal működésének támogatása - elismert hivatali létszám alapján</t>
  </si>
  <si>
    <t>I. 1. a) Önkormányzati hivatal működésének támogatása - beszámítása után</t>
  </si>
  <si>
    <t xml:space="preserve">      I. 1. b) - V. Támogatás összesen - beszámítás után</t>
  </si>
  <si>
    <t xml:space="preserve">      I. 1. ba) A zöldterület-gazdálkodással kapcsolatos feladatok ellátásának támogatása </t>
  </si>
  <si>
    <t xml:space="preserve">      I. 1. bb) Közvilágítás fenntartásának támogatása</t>
  </si>
  <si>
    <t xml:space="preserve">      I. 1. bd) Közutak fenntartásának támogatása</t>
  </si>
  <si>
    <t>I. 1. c) Egyéb önkormányzati feladatok támogatása</t>
  </si>
  <si>
    <t>I. 1. c) - V. Egyéb önkormányzati feladatok támogatása - beszámítás után</t>
  </si>
  <si>
    <t>II. 1. (3) 2 óvodapedagógusok elismert létszáma (pótlólagos öszeg)</t>
  </si>
  <si>
    <t>II. 2. Óvodaműködési támogatás</t>
  </si>
  <si>
    <t>II. 2. (1) 1 gyermekek nevelése a napi 8 órát nem éri el</t>
  </si>
  <si>
    <t>II. 2. (8) 1 gyermekek nevelése a napi 8 órát eléri vagy meghaladja</t>
  </si>
  <si>
    <t>II. 2. (1) 2 gyermekek nevelése a napi 8 órát nem éri el</t>
  </si>
  <si>
    <t>II. 2. (8) 2 gyermekek nevelése a napi 8 órát eléri vagy meghaladja</t>
  </si>
  <si>
    <t>III. 3. ja (1) bölcsődei ellátás nem hátrányos helyzetű gyermek</t>
  </si>
  <si>
    <t>III. 3. ja (2) bölcsődei ellátás nem hátrányos helyzetű gyermek</t>
  </si>
  <si>
    <t>III. 5. Gyermekétkeztetés támogatás</t>
  </si>
  <si>
    <t xml:space="preserve">     III. 5. a) A finanszírozás szempontjából elismert dolgozók bértámogatása</t>
  </si>
  <si>
    <t>II. 1. Óvodapedagógusok, és az óvodapedagógusok nevelő munkáját közvetlenül segítők bértámogatása</t>
  </si>
  <si>
    <t>K2.</t>
  </si>
  <si>
    <t>K1.</t>
  </si>
  <si>
    <t>Munkaadókat terhelő járulékok és szociális hozz. adó</t>
  </si>
  <si>
    <t>K3.</t>
  </si>
  <si>
    <t>K4.</t>
  </si>
  <si>
    <t>Ellátottak pénzbeni juttatásai</t>
  </si>
  <si>
    <t xml:space="preserve">    K42</t>
  </si>
  <si>
    <t>Családi támogatások</t>
  </si>
  <si>
    <t xml:space="preserve">    K44</t>
  </si>
  <si>
    <t>Betegséggel kapcsolatos ellátások</t>
  </si>
  <si>
    <t xml:space="preserve">    K46</t>
  </si>
  <si>
    <t xml:space="preserve">Lakhatással kapcsolatos ellátások </t>
  </si>
  <si>
    <t xml:space="preserve">    K48</t>
  </si>
  <si>
    <t>Egyéb nem intézményi ellátások</t>
  </si>
  <si>
    <t>K5.</t>
  </si>
  <si>
    <t>Egyéb működési célú kiadások</t>
  </si>
  <si>
    <t>K6.</t>
  </si>
  <si>
    <t>K7.</t>
  </si>
  <si>
    <t>K8.</t>
  </si>
  <si>
    <t>Egyéb felhalmozási célú kiadások</t>
  </si>
  <si>
    <t xml:space="preserve">    K88</t>
  </si>
  <si>
    <t>egyéb működési célú támogatások áh.-n kívülre</t>
  </si>
  <si>
    <t>Egyéb felhalmozási célú támogatások államháztartáson kívülre</t>
  </si>
  <si>
    <t xml:space="preserve">     K512</t>
  </si>
  <si>
    <t>Tartalékok</t>
  </si>
  <si>
    <t>K9.</t>
  </si>
  <si>
    <t>Finanszírozási kiadások</t>
  </si>
  <si>
    <t>B1.</t>
  </si>
  <si>
    <t>Működési célú támogatások áh-n belülről</t>
  </si>
  <si>
    <t>B11.</t>
  </si>
  <si>
    <t xml:space="preserve">Önkormányzatok működési támogatásai </t>
  </si>
  <si>
    <t>B2.</t>
  </si>
  <si>
    <t>Felhalmozási célú támogatások áh-n belülről</t>
  </si>
  <si>
    <t>B3.</t>
  </si>
  <si>
    <t>B35.</t>
  </si>
  <si>
    <t>Termékek és szolgáltatások adói</t>
  </si>
  <si>
    <t>B351</t>
  </si>
  <si>
    <t>Helyi iparűzési adó</t>
  </si>
  <si>
    <t>B354</t>
  </si>
  <si>
    <t>Gépjárműadók</t>
  </si>
  <si>
    <t>B355</t>
  </si>
  <si>
    <t>Egyéb áruhasználati és szolgáltatási adók</t>
  </si>
  <si>
    <t>B36.</t>
  </si>
  <si>
    <t>Egyéb közhatalmi bevételek</t>
  </si>
  <si>
    <t>B4.</t>
  </si>
  <si>
    <t>B5.</t>
  </si>
  <si>
    <t>Felhalmozási bevételek</t>
  </si>
  <si>
    <t>B52</t>
  </si>
  <si>
    <t>Ingatlanok értékesítése</t>
  </si>
  <si>
    <t>B6.</t>
  </si>
  <si>
    <t>Működési célú átvett pénzeszközök</t>
  </si>
  <si>
    <t>B63.</t>
  </si>
  <si>
    <t>Egyéb működési célú átvett pénzeszközök</t>
  </si>
  <si>
    <t>B7.</t>
  </si>
  <si>
    <t>Felhalmozási célú átvett pénzeszközök</t>
  </si>
  <si>
    <t>B25.</t>
  </si>
  <si>
    <t>Egyéb felhalmozási célú támogatások bevételei áh-n belülről</t>
  </si>
  <si>
    <t>B73.</t>
  </si>
  <si>
    <t>Egyéb felhalmozási célú átvett pénzeszközök</t>
  </si>
  <si>
    <t>B8.</t>
  </si>
  <si>
    <t>Finanszírozási bevétel</t>
  </si>
  <si>
    <t>B813.</t>
  </si>
  <si>
    <t>Maradvány igénybevétele</t>
  </si>
  <si>
    <t>B1.-7.</t>
  </si>
  <si>
    <t>KÖLTSÉGVETÉSI BEVÉTELEK</t>
  </si>
  <si>
    <t>B816.</t>
  </si>
  <si>
    <t>Irányítószervi támogatás</t>
  </si>
  <si>
    <t>DUSNOKI ÓVODA ÉS BÖLCSŐDE</t>
  </si>
  <si>
    <t>Lakhatással kapcsolatos ellátások</t>
  </si>
  <si>
    <t>Támogatás áh-n belülről</t>
  </si>
  <si>
    <t>Finanszírozási belétel</t>
  </si>
  <si>
    <t xml:space="preserve">                                 Tartalék</t>
  </si>
  <si>
    <t>saját tev-ből származó bevétel, kamat, bérleti díj</t>
  </si>
  <si>
    <t>átvett pénzeszközök</t>
  </si>
  <si>
    <t>Illeték, bírság, egyéb sajátos bevétel</t>
  </si>
  <si>
    <t>Könyvtár</t>
  </si>
  <si>
    <t>Város és községgazdálkodás</t>
  </si>
  <si>
    <t>Szabadidő és sporttevékenység</t>
  </si>
  <si>
    <t>Televízió és műsorszolg</t>
  </si>
  <si>
    <t>Államigazgatási feladatok:</t>
  </si>
  <si>
    <t>Kiadádok összesen (I+II+III)</t>
  </si>
  <si>
    <t xml:space="preserve"> Kiadások összesen(I+II):</t>
  </si>
  <si>
    <t>17.</t>
  </si>
  <si>
    <t>Önkormányzatok elszámolásai</t>
  </si>
  <si>
    <t>Működési bevételek összesen</t>
  </si>
  <si>
    <t>Rehab. Támogatás</t>
  </si>
  <si>
    <t>Térítési díjak</t>
  </si>
  <si>
    <t>Önk. Által saját hatáskörben adott természetbeni ellátás</t>
  </si>
  <si>
    <t>Egyéb civil szervezeteknek</t>
  </si>
  <si>
    <t>Egyéb vállalkozásnak</t>
  </si>
  <si>
    <t>Ingatlanok beszerzése, létesítése</t>
  </si>
  <si>
    <t xml:space="preserve">     K64</t>
  </si>
  <si>
    <t>Egyéb tárgyi eszközök beszerzése, létesítése</t>
  </si>
  <si>
    <t xml:space="preserve">     K67</t>
  </si>
  <si>
    <t>Beruházási célú előzetesen felszámított áfa</t>
  </si>
  <si>
    <t xml:space="preserve">     K71</t>
  </si>
  <si>
    <t>Ingatlanok felújítás</t>
  </si>
  <si>
    <t>Egyéb tárgyi eszközök felújítása</t>
  </si>
  <si>
    <t xml:space="preserve">     K73</t>
  </si>
  <si>
    <t xml:space="preserve">     K74</t>
  </si>
  <si>
    <t>Felújítási célú előzetesen felszámított áfa</t>
  </si>
  <si>
    <t xml:space="preserve">     III. 5. b) Gyermekétkeztetés üzemeltetési támogatása</t>
  </si>
  <si>
    <t>III. 3. aa (2) 70000 fő lakosságszámig működési engedéllyel gyermekjóléti szolgálat</t>
  </si>
  <si>
    <t>III. 3. aa (1) 70000 fő lakosságszámig működési engedéllyel családsegítés</t>
  </si>
  <si>
    <t>III. 2. A települési önkormányzatok szociális feladatainak egyéb támogatása</t>
  </si>
  <si>
    <t xml:space="preserve">II. 1. (2) 1 óvodapedagógusok nevelő munkáját közvetlenül segítők száma a Köznev. Tv. 2. számú mellékelt </t>
  </si>
  <si>
    <t>I.1 d.) - Lakott külterülettel kapcsolatos feladatok támogatása</t>
  </si>
  <si>
    <t xml:space="preserve">      I. 1. bc) Köztemető fenntartásával kapcsolatos feladatok támogatása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</si>
  <si>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</si>
  <si>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</si>
  <si>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</si>
  <si>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</si>
  <si>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</si>
  <si>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</si>
  <si>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B405</t>
  </si>
  <si>
    <t>Ellátási díjak</t>
  </si>
  <si>
    <t>B406</t>
  </si>
  <si>
    <t>Kiszámlázott áfa</t>
  </si>
  <si>
    <t>B410</t>
  </si>
  <si>
    <t>B408</t>
  </si>
  <si>
    <t>Kamatbevételek</t>
  </si>
  <si>
    <t>Egyéb működési bevételek</t>
  </si>
  <si>
    <t>B4</t>
  </si>
  <si>
    <t>Működési bevételek részletezése</t>
  </si>
  <si>
    <t>K1101</t>
  </si>
  <si>
    <t>Törvény szerinti illetmények, munkabérek</t>
  </si>
  <si>
    <t>Normatív jutalmak</t>
  </si>
  <si>
    <t>K1102</t>
  </si>
  <si>
    <t>K1103</t>
  </si>
  <si>
    <t>Céljuttatás, projekt 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</si>
  <si>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</si>
  <si>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</si>
  <si>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</si>
  <si>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</si>
  <si>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</si>
  <si>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</si>
  <si>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</si>
  <si>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</si>
  <si>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</si>
  <si>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</si>
  <si>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</si>
  <si>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</si>
  <si>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</si>
  <si>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</si>
  <si>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</si>
  <si>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Foglalkoztatottak személyi juttatásai</t>
  </si>
  <si>
    <t xml:space="preserve">    K11</t>
  </si>
  <si>
    <t>K121</t>
  </si>
  <si>
    <t>Választott tisztségviselők juttatásai</t>
  </si>
  <si>
    <t>K122</t>
  </si>
  <si>
    <t>K123</t>
  </si>
  <si>
    <t>Egyéb külső személyi juttatások</t>
  </si>
  <si>
    <t xml:space="preserve">    K12</t>
  </si>
  <si>
    <t>Külső személyi juttatások</t>
  </si>
  <si>
    <t>K1</t>
  </si>
  <si>
    <t>K2</t>
  </si>
  <si>
    <t>Munkaadókat terhelő járulékok és szociális hozzájárulási adó</t>
  </si>
  <si>
    <t>K21</t>
  </si>
  <si>
    <t>K24</t>
  </si>
  <si>
    <t>K25</t>
  </si>
  <si>
    <t>Táppénz hozzájárulás</t>
  </si>
  <si>
    <t>K27</t>
  </si>
  <si>
    <t>K311</t>
  </si>
  <si>
    <t>Szakmai anyagok beszerzése</t>
  </si>
  <si>
    <t>K312</t>
  </si>
  <si>
    <t>Üzemeltetési anyagok beszerzése</t>
  </si>
  <si>
    <t>K31</t>
  </si>
  <si>
    <t>K321</t>
  </si>
  <si>
    <t>K322</t>
  </si>
  <si>
    <t>K32</t>
  </si>
  <si>
    <t>K331</t>
  </si>
  <si>
    <t>Közüzemi díjak</t>
  </si>
  <si>
    <t>K332</t>
  </si>
  <si>
    <t>K333</t>
  </si>
  <si>
    <t>K334</t>
  </si>
  <si>
    <t>K335</t>
  </si>
  <si>
    <t>Karbantartási és kisjavítási szolgáltatások</t>
  </si>
  <si>
    <t>Közvetített szolgáltatások</t>
  </si>
  <si>
    <t>K336</t>
  </si>
  <si>
    <t>Szakmai tevékenységet segítő szolgáltatások</t>
  </si>
  <si>
    <t>K337</t>
  </si>
  <si>
    <t>Egyéb szolgáltatások</t>
  </si>
  <si>
    <t>K33</t>
  </si>
  <si>
    <t>Szolgáltatási kiadások</t>
  </si>
  <si>
    <t>K341</t>
  </si>
  <si>
    <t>Kiküldetések kiadásai</t>
  </si>
  <si>
    <t>K342</t>
  </si>
  <si>
    <t>Reklám- és propaganda kiadások</t>
  </si>
  <si>
    <t>K34</t>
  </si>
  <si>
    <t>Kiküldetések, reklám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</si>
  <si>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</si>
  <si>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</si>
  <si>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</si>
  <si>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</si>
  <si>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</si>
  <si>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</si>
  <si>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K355</t>
  </si>
  <si>
    <t>Egyéb dologi kiadások</t>
  </si>
  <si>
    <t>K35</t>
  </si>
  <si>
    <t>Különféle befizetések és egyéb dologi kiadások</t>
  </si>
  <si>
    <t>K3</t>
  </si>
  <si>
    <t>Rovatrend szerint:</t>
  </si>
  <si>
    <t>B73. Egyéb felh. Célú átvett pénzeszközök</t>
  </si>
  <si>
    <t>Egyéb vállalkozások</t>
  </si>
  <si>
    <t>Működési célú tám áh-n belülről</t>
  </si>
  <si>
    <t>Felhalmozási célú tám. Áh.-n belülről</t>
  </si>
  <si>
    <t>Felhalmozási bevétlek</t>
  </si>
  <si>
    <t>Munkadót terh jár</t>
  </si>
  <si>
    <t>Átvett pénzeszközök</t>
  </si>
  <si>
    <t>Munkaadókat terhelő jár. és Szocho</t>
  </si>
  <si>
    <t>Informatikai szolgáltatások igénybevétele</t>
  </si>
  <si>
    <t>Önkormányzatok működési támogatásai  (B111-B114)</t>
  </si>
  <si>
    <t>Bácskiskun megyei munkaügyi központ tám. (B16)</t>
  </si>
  <si>
    <t>Oep támogatás (B16)</t>
  </si>
  <si>
    <t>B16</t>
  </si>
  <si>
    <t>Egyéb működési célú támogatások bevételei államháztartáson belülről</t>
  </si>
  <si>
    <t>Közmunka</t>
  </si>
  <si>
    <t>Művház</t>
  </si>
  <si>
    <t>Iskola</t>
  </si>
  <si>
    <t xml:space="preserve">Piac </t>
  </si>
  <si>
    <t>Mezőőr</t>
  </si>
  <si>
    <t>Konyhakert</t>
  </si>
  <si>
    <t>Köztemető</t>
  </si>
  <si>
    <t>Zöldt. Kez</t>
  </si>
  <si>
    <t>Tv . Műsor</t>
  </si>
  <si>
    <t>Ing. Vagy. Gazd</t>
  </si>
  <si>
    <t>Igazgatási tev</t>
  </si>
  <si>
    <t>Önk. Rend</t>
  </si>
  <si>
    <t>Helytört. Kiá.</t>
  </si>
  <si>
    <t>Város és községgazd</t>
  </si>
  <si>
    <t>Rehabilitációs foglalkoztatott</t>
  </si>
  <si>
    <t xml:space="preserve">     K62</t>
  </si>
  <si>
    <t>Önkormányzati segélyek (temetési, átmeneti)</t>
  </si>
  <si>
    <t>Egyéb, önk. rendeletben meghatározott juttatás (ösztöndíjak)</t>
  </si>
  <si>
    <t>Szabadidő sport tám.</t>
  </si>
  <si>
    <t>B813 Maradvány igénybevétele</t>
  </si>
  <si>
    <t>B16.</t>
  </si>
  <si>
    <t>Egyéb működési célú tám áh.-n belülről</t>
  </si>
  <si>
    <t>Ing. Vagyon gazd</t>
  </si>
  <si>
    <t>Mezőőr tám</t>
  </si>
  <si>
    <t>Működési bevételek  összesen</t>
  </si>
  <si>
    <t>Önkormányzati rendezvények</t>
  </si>
  <si>
    <t>Önkormányzat működési bevétele összesen (1+2):</t>
  </si>
  <si>
    <t>Ing. Vagyon gazd.</t>
  </si>
  <si>
    <t>Nem lakóingatlan üzem. (Iskola)</t>
  </si>
  <si>
    <t>Rehabilitációs foglalkoztatás</t>
  </si>
  <si>
    <t xml:space="preserve">5. </t>
  </si>
  <si>
    <t>Helytörténeti kiállítás</t>
  </si>
  <si>
    <t>Civil szervezetek, váll támogatása</t>
  </si>
  <si>
    <t xml:space="preserve">Irányítószervi támogatás </t>
  </si>
  <si>
    <t>Önk. Ált működésének és ágazati feladatainak tám, értesítők alapján</t>
  </si>
  <si>
    <t>II.4. A köznevelési intézmények működtetéséhez kapcsolódó támogatás</t>
  </si>
  <si>
    <t>III.5.c A rászoruló gyermekek intézményen kívüli szünidei étkeztetésének támogatása</t>
  </si>
  <si>
    <t>B16 összesen</t>
  </si>
  <si>
    <t>Támogatás nemzetiségi önkormányzattól</t>
  </si>
  <si>
    <t>Dusnoki Óvoda és Bölcsőde tetőszerkezetének felújítása</t>
  </si>
  <si>
    <t>(JETA-19-2015)</t>
  </si>
  <si>
    <t>Irodaház Fűtéskorszerűsítése (JETA-20-2015)</t>
  </si>
  <si>
    <t>Irodaház fűtéskorszerűsítése (JETA-20-2015)</t>
  </si>
  <si>
    <t>nettó e Ft</t>
  </si>
  <si>
    <t>nettó Ft</t>
  </si>
  <si>
    <t>áfa e Ft</t>
  </si>
  <si>
    <t>K71 Ingatlanok felújítása</t>
  </si>
  <si>
    <t>K74 Felújítási c. előzetesen felszámított áfa</t>
  </si>
  <si>
    <t>2016 évi terv</t>
  </si>
  <si>
    <t>2016. évi TERV</t>
  </si>
  <si>
    <t>COFOG</t>
  </si>
  <si>
    <t>04123*</t>
  </si>
  <si>
    <t>08209*</t>
  </si>
  <si>
    <t>013350</t>
  </si>
  <si>
    <t>047120</t>
  </si>
  <si>
    <t>096015</t>
  </si>
  <si>
    <t>013320</t>
  </si>
  <si>
    <t>066010</t>
  </si>
  <si>
    <t>083050</t>
  </si>
  <si>
    <t>064010</t>
  </si>
  <si>
    <t>011130</t>
  </si>
  <si>
    <t>081045</t>
  </si>
  <si>
    <t>066020</t>
  </si>
  <si>
    <t>066020 (23)</t>
  </si>
  <si>
    <t>066020 (21)</t>
  </si>
  <si>
    <t>091220</t>
  </si>
  <si>
    <t>2016. évre tervezett személyi juttatások részletezése</t>
  </si>
  <si>
    <t>Irodabútor</t>
  </si>
  <si>
    <t>K64 Egyéb tárgyieszköz beszerzése, létesítése</t>
  </si>
  <si>
    <t>2016. évre</t>
  </si>
  <si>
    <t>086030</t>
  </si>
  <si>
    <t>Nemzetk. együttműködés</t>
  </si>
  <si>
    <t xml:space="preserve"> 2016. évi költségvetés Középtávú terv</t>
  </si>
  <si>
    <t>Járdaépítés</t>
  </si>
  <si>
    <t>K62. Ingatlanok beszerzése, létesítése</t>
  </si>
  <si>
    <t>K67. Beruházási célú előzetesen felszámított áfa</t>
  </si>
  <si>
    <t xml:space="preserve"> 2016. évi Normatív támogatások</t>
  </si>
  <si>
    <t>Az önkormányzat és költségvetési szervei 2016 évi költségvetésének tervezett működési bevételei előirányzat-csoportonként, kiemelt kötelező, önként vállalt és államigazgatási feladatok szerinti bontásban</t>
  </si>
  <si>
    <t>Idősek nappali ellátása</t>
  </si>
  <si>
    <t>Piac</t>
  </si>
  <si>
    <t>Testvérkapcsolat</t>
  </si>
  <si>
    <t>Támog.ért.kiad.és pénzeszk. Átadások</t>
  </si>
  <si>
    <t>K914</t>
  </si>
  <si>
    <t>Államháztartáson belüli megelőlegezések visszafizetése</t>
  </si>
  <si>
    <t>Költségvetési Kiadások</t>
  </si>
  <si>
    <t>K1.-8.</t>
  </si>
  <si>
    <t>K1.-9.</t>
  </si>
  <si>
    <t>K915</t>
  </si>
  <si>
    <t>B814</t>
  </si>
  <si>
    <t>Államháztartáson belüli megelőlegezések</t>
  </si>
  <si>
    <t>KÖLTSÉGVETÉSI KIADÁSOK</t>
  </si>
  <si>
    <t>B816</t>
  </si>
  <si>
    <t>KÖLTSÉGVETÉSI FŐÖSSZEG</t>
  </si>
  <si>
    <t>Irányítószervi támogatás (KORREKCIÓ)</t>
  </si>
  <si>
    <t xml:space="preserve">     K513</t>
  </si>
  <si>
    <t>2016. évi dologi kiadások részletezése TERV</t>
  </si>
  <si>
    <t>Az Önkormányzat 2016. évi dologi kiadásainak részletezése feladatok szerint</t>
  </si>
  <si>
    <t xml:space="preserve">Az önkormányzat és költségvetési szervei 2016 évi költségvetésének tervezett működési kiadásai,  </t>
  </si>
  <si>
    <t>előirányzat-felhasználási ütemterv 2016. évre</t>
  </si>
  <si>
    <t>előirányzat-felhasználási ütemterve 2016. évre</t>
  </si>
  <si>
    <t>Tartalék</t>
  </si>
  <si>
    <t>Dusnok Község Önkormányzat 2016. évi  összevont költségvetési mérlege</t>
  </si>
  <si>
    <t>Az Önkormányzat 2016. évre tervezett                                                         közvetlen és közvetett támogatásairól</t>
  </si>
  <si>
    <t>Dusnok Község Önkormányzata                                                                                                2016. évi költségvetése több éves kihatással járó döntések</t>
  </si>
  <si>
    <t>Ebből Eu-s forrás</t>
  </si>
  <si>
    <t>Nyári diákmunka</t>
  </si>
  <si>
    <t>I.6. A 2015. évről áthúzódó bérkompenzáció támogatása</t>
  </si>
  <si>
    <t>III.7. Kiegészítő támogatás a bölcsődében foglalkoztatott, felsőfokú végzettségű kisgyermeknevelők béréhez</t>
  </si>
  <si>
    <t>B116. Népszavazás normatíva</t>
  </si>
  <si>
    <t>B116</t>
  </si>
  <si>
    <t>Választási normatíva</t>
  </si>
  <si>
    <t>B53</t>
  </si>
  <si>
    <t>Egyéb  tárgyi eszközök értékesítése</t>
  </si>
  <si>
    <t>2016 ápr</t>
  </si>
  <si>
    <t>2016 szept</t>
  </si>
  <si>
    <t>B113 Szociális ágazati pótlék</t>
  </si>
  <si>
    <t>B115 Bérkompenzáció</t>
  </si>
  <si>
    <t>2016 eredeti</t>
  </si>
  <si>
    <t>eredeti</t>
  </si>
  <si>
    <t>április</t>
  </si>
  <si>
    <t>szeptember</t>
  </si>
  <si>
    <t>Rovat</t>
  </si>
  <si>
    <t>Elnevezés</t>
  </si>
  <si>
    <t>2016 Terv</t>
  </si>
  <si>
    <t>K502</t>
  </si>
  <si>
    <t>Elvonások és befizetések</t>
  </si>
  <si>
    <t>Népszavazás bér</t>
  </si>
  <si>
    <t>Munk.véhz.-re irányuló egyéb jogviszonyban külsős díja(népszavazás)</t>
  </si>
  <si>
    <t>Szocho népszavazás</t>
  </si>
  <si>
    <t>Munkáltatót terhelő Szja népszavazás repi adó</t>
  </si>
  <si>
    <t>Közüzemi díj választás</t>
  </si>
  <si>
    <t>Kiküldetések kiadásai népszavazás</t>
  </si>
  <si>
    <t xml:space="preserve">K123 </t>
  </si>
  <si>
    <t>Reprezentáció népszavazás</t>
  </si>
  <si>
    <t xml:space="preserve">   K915</t>
  </si>
  <si>
    <t>Belterületi csapadékvíz elvezetés (TOP)</t>
  </si>
  <si>
    <t xml:space="preserve">Orvosi rendelő felújítás </t>
  </si>
  <si>
    <t>Irodaház külső felújítás</t>
  </si>
  <si>
    <t>eredeti ei</t>
  </si>
  <si>
    <t>ápr. mód</t>
  </si>
  <si>
    <t>szept. mód</t>
  </si>
  <si>
    <t>eredeti ei.</t>
  </si>
  <si>
    <t>ápr. ei</t>
  </si>
  <si>
    <t>szept. ei</t>
  </si>
  <si>
    <t>ápr mód</t>
  </si>
  <si>
    <t>szept mód</t>
  </si>
  <si>
    <t>Igazgatási tevékenység (repi)</t>
  </si>
  <si>
    <t>Központi költségvetési támogatás</t>
  </si>
  <si>
    <t>K508</t>
  </si>
  <si>
    <t>Működési célú visszatérítendő kölcsönök nyújtása áh-n kívülre</t>
  </si>
  <si>
    <t>B25 Egyéb fh. Célú bev áh-n belülről</t>
  </si>
  <si>
    <t>Eszközbeszerzés közmunka</t>
  </si>
  <si>
    <t>Ivóvíz hálózat felújítás</t>
  </si>
  <si>
    <t xml:space="preserve">                                                                                                               </t>
  </si>
  <si>
    <t>B115 Szociális célú tüzifa</t>
  </si>
  <si>
    <t>Szociális célú tüzifa támogatás</t>
  </si>
  <si>
    <t>Munk.véhz.-re irányuló egyéb jogviszonyban külsős díja</t>
  </si>
  <si>
    <t>nov. mód</t>
  </si>
  <si>
    <t>nov. ei</t>
  </si>
  <si>
    <t>2016 nov</t>
  </si>
  <si>
    <t>nov mód</t>
  </si>
  <si>
    <t>dec mód</t>
  </si>
  <si>
    <t>Áfa népszavazás</t>
  </si>
  <si>
    <t>Üzemeltetési anyag népszavazás</t>
  </si>
  <si>
    <t>dec ei</t>
  </si>
  <si>
    <t>Dusnok Község Önkormányzatának ASP Központhoz való csatlakozása</t>
  </si>
  <si>
    <t>KÖFOP-1.2.1-VEKOP-16-2016-00333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</si>
</sst>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8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48"/>
      <name val="Arial"/>
      <family val="2"/>
    </font>
    <font>
      <b/>
      <sz val="13"/>
      <name val="Arial"/>
      <family val="2"/>
    </font>
    <font>
      <b/>
      <i/>
      <u val="single"/>
      <sz val="10"/>
      <name val="Arial"/>
      <family val="2"/>
    </font>
    <font>
      <i/>
      <sz val="12"/>
      <name val="Arial"/>
      <family val="2"/>
    </font>
    <font>
      <b/>
      <i/>
      <u val="single"/>
      <sz val="14"/>
      <name val="Arial"/>
      <family val="2"/>
    </font>
    <font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i/>
      <sz val="12"/>
      <color indexed="60"/>
      <name val="Arial"/>
      <family val="2"/>
    </font>
    <font>
      <i/>
      <sz val="10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b/>
      <i/>
      <sz val="12"/>
      <color rgb="FFC00000"/>
      <name val="Arial"/>
      <family val="2"/>
    </font>
    <font>
      <i/>
      <sz val="10"/>
      <color rgb="FFC00000"/>
      <name val="Arial"/>
      <family val="2"/>
    </font>
    <font>
      <b/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medium"/>
      <bottom style="thick"/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 style="double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74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0" fillId="0" borderId="15" xfId="0" applyBorder="1" applyAlignment="1">
      <alignment horizontal="right"/>
    </xf>
    <xf numFmtId="0" fontId="3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3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13" xfId="0" applyFont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8" fillId="0" borderId="13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right" vertical="top" wrapText="1"/>
    </xf>
    <xf numFmtId="3" fontId="8" fillId="0" borderId="29" xfId="0" applyNumberFormat="1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3" fontId="8" fillId="0" borderId="24" xfId="0" applyNumberFormat="1" applyFont="1" applyBorder="1" applyAlignment="1">
      <alignment horizontal="right" vertical="top" wrapText="1"/>
    </xf>
    <xf numFmtId="3" fontId="8" fillId="0" borderId="42" xfId="0" applyNumberFormat="1" applyFont="1" applyBorder="1" applyAlignment="1">
      <alignment horizontal="right" vertical="top" wrapText="1"/>
    </xf>
    <xf numFmtId="3" fontId="8" fillId="0" borderId="13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1" fontId="11" fillId="0" borderId="31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horizontal="left" vertical="top" wrapText="1"/>
    </xf>
    <xf numFmtId="3" fontId="10" fillId="0" borderId="42" xfId="0" applyNumberFormat="1" applyFont="1" applyBorder="1" applyAlignment="1">
      <alignment horizontal="right" vertical="top" wrapText="1"/>
    </xf>
    <xf numFmtId="3" fontId="2" fillId="0" borderId="43" xfId="0" applyNumberFormat="1" applyFont="1" applyBorder="1" applyAlignment="1">
      <alignment/>
    </xf>
    <xf numFmtId="0" fontId="0" fillId="0" borderId="36" xfId="0" applyBorder="1" applyAlignment="1">
      <alignment/>
    </xf>
    <xf numFmtId="0" fontId="2" fillId="0" borderId="44" xfId="0" applyFont="1" applyBorder="1" applyAlignment="1">
      <alignment/>
    </xf>
    <xf numFmtId="0" fontId="0" fillId="0" borderId="31" xfId="0" applyBorder="1" applyAlignment="1">
      <alignment/>
    </xf>
    <xf numFmtId="3" fontId="2" fillId="0" borderId="43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12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3" fontId="2" fillId="0" borderId="4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0" fontId="9" fillId="0" borderId="29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3" fontId="0" fillId="0" borderId="51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3" fontId="0" fillId="0" borderId="52" xfId="0" applyNumberFormat="1" applyBorder="1" applyAlignment="1">
      <alignment/>
    </xf>
    <xf numFmtId="0" fontId="0" fillId="0" borderId="35" xfId="0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8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 vertical="top" wrapText="1"/>
    </xf>
    <xf numFmtId="1" fontId="11" fillId="0" borderId="37" xfId="0" applyNumberFormat="1" applyFont="1" applyBorder="1" applyAlignment="1">
      <alignment horizontal="right" vertical="top" wrapText="1"/>
    </xf>
    <xf numFmtId="0" fontId="10" fillId="0" borderId="42" xfId="0" applyFont="1" applyBorder="1" applyAlignment="1">
      <alignment horizontal="center" vertical="top" wrapText="1"/>
    </xf>
    <xf numFmtId="1" fontId="11" fillId="0" borderId="51" xfId="0" applyNumberFormat="1" applyFont="1" applyBorder="1" applyAlignment="1">
      <alignment horizontal="right" vertical="top" wrapText="1"/>
    </xf>
    <xf numFmtId="1" fontId="11" fillId="0" borderId="49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1" fontId="11" fillId="0" borderId="32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 wrapText="1"/>
    </xf>
    <xf numFmtId="3" fontId="10" fillId="0" borderId="24" xfId="0" applyNumberFormat="1" applyFont="1" applyBorder="1" applyAlignment="1">
      <alignment horizontal="right" vertical="top" wrapText="1"/>
    </xf>
    <xf numFmtId="3" fontId="10" fillId="0" borderId="15" xfId="0" applyNumberFormat="1" applyFont="1" applyBorder="1" applyAlignment="1">
      <alignment horizontal="right" vertical="top" wrapText="1"/>
    </xf>
    <xf numFmtId="0" fontId="9" fillId="0" borderId="51" xfId="0" applyFont="1" applyBorder="1" applyAlignment="1">
      <alignment horizontal="right" vertical="top" wrapText="1"/>
    </xf>
    <xf numFmtId="0" fontId="9" fillId="0" borderId="49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9" xfId="0" applyBorder="1" applyAlignment="1">
      <alignment/>
    </xf>
    <xf numFmtId="0" fontId="2" fillId="0" borderId="49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55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0" fillId="0" borderId="56" xfId="0" applyBorder="1" applyAlignment="1">
      <alignment/>
    </xf>
    <xf numFmtId="0" fontId="0" fillId="0" borderId="1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7" xfId="0" applyBorder="1" applyAlignment="1">
      <alignment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58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9" fillId="0" borderId="59" xfId="0" applyFont="1" applyBorder="1" applyAlignment="1">
      <alignment horizontal="center" vertical="top" wrapText="1"/>
    </xf>
    <xf numFmtId="0" fontId="19" fillId="0" borderId="60" xfId="0" applyFont="1" applyBorder="1" applyAlignment="1">
      <alignment horizontal="center" vertical="top" wrapText="1"/>
    </xf>
    <xf numFmtId="0" fontId="17" fillId="0" borderId="61" xfId="0" applyFont="1" applyBorder="1" applyAlignment="1">
      <alignment horizontal="center" vertical="top" wrapText="1"/>
    </xf>
    <xf numFmtId="0" fontId="17" fillId="0" borderId="60" xfId="0" applyFont="1" applyBorder="1" applyAlignment="1">
      <alignment horizontal="right" vertical="top" wrapText="1"/>
    </xf>
    <xf numFmtId="0" fontId="17" fillId="0" borderId="43" xfId="0" applyFont="1" applyBorder="1" applyAlignment="1">
      <alignment vertical="top" wrapText="1"/>
    </xf>
    <xf numFmtId="0" fontId="17" fillId="0" borderId="60" xfId="0" applyFont="1" applyBorder="1" applyAlignment="1">
      <alignment horizontal="center" vertical="top" wrapText="1"/>
    </xf>
    <xf numFmtId="0" fontId="22" fillId="0" borderId="61" xfId="0" applyFont="1" applyBorder="1" applyAlignment="1">
      <alignment horizontal="center" vertical="top" wrapText="1"/>
    </xf>
    <xf numFmtId="0" fontId="22" fillId="0" borderId="43" xfId="0" applyFont="1" applyBorder="1" applyAlignment="1">
      <alignment vertical="top" wrapText="1"/>
    </xf>
    <xf numFmtId="0" fontId="22" fillId="0" borderId="60" xfId="0" applyFont="1" applyBorder="1" applyAlignment="1">
      <alignment horizontal="center" vertical="top" wrapText="1"/>
    </xf>
    <xf numFmtId="0" fontId="22" fillId="0" borderId="62" xfId="0" applyFont="1" applyBorder="1" applyAlignment="1">
      <alignment horizontal="right" vertical="top" wrapText="1"/>
    </xf>
    <xf numFmtId="0" fontId="22" fillId="0" borderId="60" xfId="0" applyFont="1" applyBorder="1" applyAlignment="1">
      <alignment horizontal="right" vertical="top" wrapText="1"/>
    </xf>
    <xf numFmtId="0" fontId="19" fillId="0" borderId="60" xfId="0" applyFont="1" applyBorder="1" applyAlignment="1">
      <alignment horizontal="right" vertical="top" wrapText="1"/>
    </xf>
    <xf numFmtId="0" fontId="19" fillId="0" borderId="63" xfId="0" applyFont="1" applyBorder="1" applyAlignment="1">
      <alignment vertical="top" wrapText="1"/>
    </xf>
    <xf numFmtId="0" fontId="19" fillId="0" borderId="62" xfId="0" applyFont="1" applyBorder="1" applyAlignment="1">
      <alignment horizontal="center" vertical="top" wrapText="1"/>
    </xf>
    <xf numFmtId="0" fontId="19" fillId="0" borderId="64" xfId="0" applyFont="1" applyBorder="1" applyAlignment="1">
      <alignment horizontal="center" vertical="top" wrapText="1"/>
    </xf>
    <xf numFmtId="0" fontId="19" fillId="0" borderId="62" xfId="0" applyFont="1" applyBorder="1" applyAlignment="1">
      <alignment horizontal="right" vertical="top" wrapText="1"/>
    </xf>
    <xf numFmtId="0" fontId="19" fillId="0" borderId="64" xfId="0" applyFont="1" applyBorder="1" applyAlignment="1">
      <alignment horizontal="right" vertical="top" wrapText="1"/>
    </xf>
    <xf numFmtId="0" fontId="22" fillId="0" borderId="65" xfId="0" applyFont="1" applyBorder="1" applyAlignment="1">
      <alignment horizontal="right" vertical="top" wrapText="1"/>
    </xf>
    <xf numFmtId="0" fontId="18" fillId="0" borderId="60" xfId="0" applyFont="1" applyBorder="1" applyAlignment="1">
      <alignment horizontal="center" vertical="top" wrapText="1"/>
    </xf>
    <xf numFmtId="0" fontId="23" fillId="0" borderId="60" xfId="0" applyFont="1" applyBorder="1" applyAlignment="1">
      <alignment horizontal="right" vertical="top" wrapText="1"/>
    </xf>
    <xf numFmtId="0" fontId="19" fillId="0" borderId="43" xfId="0" applyFont="1" applyBorder="1" applyAlignment="1">
      <alignment vertical="top" wrapText="1"/>
    </xf>
    <xf numFmtId="0" fontId="17" fillId="0" borderId="66" xfId="0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top" wrapText="1"/>
    </xf>
    <xf numFmtId="0" fontId="23" fillId="0" borderId="65" xfId="0" applyFont="1" applyBorder="1" applyAlignment="1">
      <alignment horizontal="right" vertical="top" wrapText="1"/>
    </xf>
    <xf numFmtId="0" fontId="19" fillId="0" borderId="67" xfId="0" applyFont="1" applyBorder="1" applyAlignment="1">
      <alignment horizontal="center" vertical="top" wrapText="1"/>
    </xf>
    <xf numFmtId="0" fontId="22" fillId="0" borderId="21" xfId="0" applyFont="1" applyBorder="1" applyAlignment="1">
      <alignment vertical="top"/>
    </xf>
    <xf numFmtId="0" fontId="17" fillId="0" borderId="0" xfId="0" applyFont="1" applyFill="1" applyBorder="1" applyAlignment="1">
      <alignment horizontal="right" vertical="top" wrapText="1"/>
    </xf>
    <xf numFmtId="0" fontId="22" fillId="0" borderId="60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68" xfId="0" applyFont="1" applyBorder="1" applyAlignment="1">
      <alignment horizontal="center" vertical="top" wrapText="1"/>
    </xf>
    <xf numFmtId="0" fontId="19" fillId="0" borderId="68" xfId="0" applyFont="1" applyBorder="1" applyAlignment="1">
      <alignment horizontal="right" vertical="top" wrapText="1"/>
    </xf>
    <xf numFmtId="0" fontId="19" fillId="0" borderId="42" xfId="0" applyFont="1" applyBorder="1" applyAlignment="1">
      <alignment vertical="top" wrapText="1"/>
    </xf>
    <xf numFmtId="0" fontId="19" fillId="0" borderId="68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1" fillId="0" borderId="59" xfId="0" applyFont="1" applyBorder="1" applyAlignment="1">
      <alignment horizontal="center" vertical="top" wrapText="1"/>
    </xf>
    <xf numFmtId="0" fontId="21" fillId="0" borderId="62" xfId="0" applyFont="1" applyBorder="1" applyAlignment="1">
      <alignment horizontal="center" vertical="top" wrapText="1"/>
    </xf>
    <xf numFmtId="0" fontId="17" fillId="0" borderId="59" xfId="0" applyFont="1" applyBorder="1" applyAlignment="1">
      <alignment horizontal="center" vertical="top" wrapText="1"/>
    </xf>
    <xf numFmtId="0" fontId="18" fillId="0" borderId="59" xfId="0" applyFont="1" applyBorder="1" applyAlignment="1">
      <alignment horizontal="center" vertical="top" wrapText="1"/>
    </xf>
    <xf numFmtId="0" fontId="18" fillId="0" borderId="6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17" fillId="0" borderId="60" xfId="0" applyFont="1" applyBorder="1" applyAlignment="1">
      <alignment vertical="top" wrapText="1"/>
    </xf>
    <xf numFmtId="0" fontId="22" fillId="0" borderId="69" xfId="0" applyFont="1" applyBorder="1" applyAlignment="1">
      <alignment horizontal="center" vertical="top" wrapText="1"/>
    </xf>
    <xf numFmtId="0" fontId="22" fillId="0" borderId="65" xfId="0" applyFont="1" applyBorder="1" applyAlignment="1">
      <alignment horizontal="center" vertical="top" wrapText="1"/>
    </xf>
    <xf numFmtId="0" fontId="22" fillId="0" borderId="62" xfId="0" applyFont="1" applyBorder="1" applyAlignment="1">
      <alignment vertical="top" wrapText="1"/>
    </xf>
    <xf numFmtId="0" fontId="9" fillId="0" borderId="70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7" fillId="0" borderId="71" xfId="0" applyFont="1" applyBorder="1" applyAlignment="1">
      <alignment horizontal="center" vertical="top" wrapText="1"/>
    </xf>
    <xf numFmtId="0" fontId="17" fillId="0" borderId="71" xfId="0" applyFont="1" applyBorder="1" applyAlignment="1">
      <alignment horizontal="right" vertical="top" wrapText="1"/>
    </xf>
    <xf numFmtId="0" fontId="17" fillId="0" borderId="62" xfId="0" applyFont="1" applyBorder="1" applyAlignment="1">
      <alignment vertical="top" wrapText="1"/>
    </xf>
    <xf numFmtId="0" fontId="17" fillId="0" borderId="62" xfId="0" applyFont="1" applyBorder="1" applyAlignment="1">
      <alignment horizontal="right" vertical="top" wrapText="1"/>
    </xf>
    <xf numFmtId="0" fontId="17" fillId="0" borderId="72" xfId="0" applyFont="1" applyBorder="1" applyAlignment="1">
      <alignment horizontal="center" vertical="top" wrapText="1"/>
    </xf>
    <xf numFmtId="0" fontId="17" fillId="0" borderId="73" xfId="0" applyFont="1" applyBorder="1" applyAlignment="1">
      <alignment horizontal="center" vertical="top" wrapText="1"/>
    </xf>
    <xf numFmtId="0" fontId="0" fillId="0" borderId="60" xfId="0" applyFont="1" applyBorder="1" applyAlignment="1">
      <alignment/>
    </xf>
    <xf numFmtId="0" fontId="22" fillId="0" borderId="74" xfId="0" applyFont="1" applyBorder="1" applyAlignment="1">
      <alignment vertical="top" wrapText="1"/>
    </xf>
    <xf numFmtId="0" fontId="22" fillId="0" borderId="72" xfId="0" applyFont="1" applyBorder="1" applyAlignment="1">
      <alignment vertical="top" wrapText="1"/>
    </xf>
    <xf numFmtId="0" fontId="17" fillId="0" borderId="65" xfId="0" applyFont="1" applyBorder="1" applyAlignment="1">
      <alignment horizontal="right" vertical="top" wrapText="1"/>
    </xf>
    <xf numFmtId="0" fontId="17" fillId="0" borderId="75" xfId="0" applyFont="1" applyBorder="1" applyAlignment="1">
      <alignment horizontal="right" vertical="top" wrapText="1"/>
    </xf>
    <xf numFmtId="0" fontId="17" fillId="0" borderId="75" xfId="0" applyFont="1" applyBorder="1" applyAlignment="1">
      <alignment vertical="top" wrapText="1"/>
    </xf>
    <xf numFmtId="0" fontId="22" fillId="0" borderId="75" xfId="0" applyFont="1" applyBorder="1" applyAlignment="1">
      <alignment vertical="top" wrapText="1"/>
    </xf>
    <xf numFmtId="0" fontId="17" fillId="0" borderId="76" xfId="0" applyFont="1" applyBorder="1" applyAlignment="1">
      <alignment vertical="top" wrapText="1"/>
    </xf>
    <xf numFmtId="0" fontId="17" fillId="0" borderId="76" xfId="0" applyFont="1" applyBorder="1" applyAlignment="1">
      <alignment horizontal="right" vertical="top" wrapText="1"/>
    </xf>
    <xf numFmtId="0" fontId="15" fillId="0" borderId="77" xfId="0" applyFont="1" applyBorder="1" applyAlignment="1">
      <alignment wrapText="1"/>
    </xf>
    <xf numFmtId="0" fontId="19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56">
      <alignment/>
      <protection/>
    </xf>
    <xf numFmtId="0" fontId="3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3" fontId="24" fillId="0" borderId="0" xfId="56" applyNumberFormat="1" applyFont="1">
      <alignment/>
      <protection/>
    </xf>
    <xf numFmtId="3" fontId="0" fillId="0" borderId="0" xfId="56" applyNumberFormat="1" applyFont="1">
      <alignment/>
      <protection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3" fontId="0" fillId="0" borderId="0" xfId="56" applyNumberFormat="1">
      <alignment/>
      <protection/>
    </xf>
    <xf numFmtId="3" fontId="5" fillId="0" borderId="0" xfId="56" applyNumberFormat="1" applyFont="1">
      <alignment/>
      <protection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8" xfId="0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79" xfId="0" applyFont="1" applyBorder="1" applyAlignment="1">
      <alignment vertical="top" wrapText="1"/>
    </xf>
    <xf numFmtId="3" fontId="2" fillId="0" borderId="3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42" xfId="0" applyFont="1" applyBorder="1" applyAlignment="1">
      <alignment/>
    </xf>
    <xf numFmtId="0" fontId="6" fillId="0" borderId="0" xfId="0" applyFont="1" applyAlignment="1">
      <alignment/>
    </xf>
    <xf numFmtId="0" fontId="6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6" fillId="0" borderId="79" xfId="0" applyFont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12" xfId="0" applyFont="1" applyBorder="1" applyAlignment="1">
      <alignment/>
    </xf>
    <xf numFmtId="0" fontId="25" fillId="0" borderId="0" xfId="0" applyFont="1" applyAlignment="1">
      <alignment/>
    </xf>
    <xf numFmtId="0" fontId="3" fillId="0" borderId="21" xfId="0" applyFont="1" applyBorder="1" applyAlignment="1">
      <alignment/>
    </xf>
    <xf numFmtId="3" fontId="3" fillId="0" borderId="7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2" fillId="0" borderId="85" xfId="0" applyFont="1" applyBorder="1" applyAlignment="1">
      <alignment/>
    </xf>
    <xf numFmtId="3" fontId="0" fillId="0" borderId="87" xfId="0" applyNumberFormat="1" applyBorder="1" applyAlignment="1">
      <alignment/>
    </xf>
    <xf numFmtId="3" fontId="0" fillId="0" borderId="88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2" fillId="0" borderId="89" xfId="0" applyFont="1" applyBorder="1" applyAlignment="1">
      <alignment horizontal="center" vertical="top" wrapText="1"/>
    </xf>
    <xf numFmtId="0" fontId="22" fillId="0" borderId="25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0" fillId="0" borderId="21" xfId="0" applyFont="1" applyBorder="1" applyAlignment="1">
      <alignment vertical="top"/>
    </xf>
    <xf numFmtId="0" fontId="0" fillId="0" borderId="60" xfId="0" applyFont="1" applyBorder="1" applyAlignment="1">
      <alignment vertical="top"/>
    </xf>
    <xf numFmtId="0" fontId="0" fillId="0" borderId="59" xfId="0" applyFont="1" applyBorder="1" applyAlignment="1">
      <alignment wrapText="1"/>
    </xf>
    <xf numFmtId="0" fontId="0" fillId="0" borderId="60" xfId="0" applyFont="1" applyBorder="1" applyAlignment="1">
      <alignment vertical="top" wrapText="1"/>
    </xf>
    <xf numFmtId="0" fontId="17" fillId="0" borderId="70" xfId="0" applyFont="1" applyBorder="1" applyAlignment="1">
      <alignment vertical="top" wrapText="1"/>
    </xf>
    <xf numFmtId="0" fontId="17" fillId="0" borderId="70" xfId="0" applyFont="1" applyBorder="1" applyAlignment="1">
      <alignment horizontal="right" vertical="top" wrapText="1"/>
    </xf>
    <xf numFmtId="0" fontId="22" fillId="0" borderId="22" xfId="0" applyFont="1" applyBorder="1" applyAlignment="1">
      <alignment vertical="top" wrapText="1"/>
    </xf>
    <xf numFmtId="0" fontId="22" fillId="0" borderId="68" xfId="0" applyFont="1" applyBorder="1" applyAlignment="1">
      <alignment vertical="top" wrapText="1"/>
    </xf>
    <xf numFmtId="0" fontId="0" fillId="0" borderId="43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0" xfId="56" applyFill="1">
      <alignment/>
      <protection/>
    </xf>
    <xf numFmtId="0" fontId="2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0" fillId="0" borderId="0" xfId="56" applyFont="1" applyAlignment="1">
      <alignment wrapText="1"/>
      <protection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0" borderId="31" xfId="0" applyFont="1" applyBorder="1" applyAlignment="1">
      <alignment/>
    </xf>
    <xf numFmtId="0" fontId="13" fillId="0" borderId="0" xfId="0" applyFont="1" applyAlignment="1">
      <alignment/>
    </xf>
    <xf numFmtId="0" fontId="0" fillId="0" borderId="9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94" xfId="0" applyFont="1" applyBorder="1" applyAlignment="1">
      <alignment/>
    </xf>
    <xf numFmtId="0" fontId="0" fillId="0" borderId="94" xfId="0" applyFont="1" applyFill="1" applyBorder="1" applyAlignment="1">
      <alignment/>
    </xf>
    <xf numFmtId="0" fontId="0" fillId="0" borderId="46" xfId="0" applyFont="1" applyBorder="1" applyAlignment="1">
      <alignment horizontal="left"/>
    </xf>
    <xf numFmtId="0" fontId="0" fillId="0" borderId="93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92" xfId="0" applyFont="1" applyFill="1" applyBorder="1" applyAlignment="1">
      <alignment/>
    </xf>
    <xf numFmtId="0" fontId="0" fillId="0" borderId="37" xfId="0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9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39" xfId="0" applyFont="1" applyBorder="1" applyAlignment="1">
      <alignment/>
    </xf>
    <xf numFmtId="0" fontId="19" fillId="0" borderId="60" xfId="0" applyFon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2" fillId="0" borderId="96" xfId="0" applyFont="1" applyBorder="1" applyAlignment="1">
      <alignment/>
    </xf>
    <xf numFmtId="0" fontId="0" fillId="0" borderId="98" xfId="0" applyFont="1" applyBorder="1" applyAlignment="1">
      <alignment/>
    </xf>
    <xf numFmtId="0" fontId="2" fillId="0" borderId="99" xfId="0" applyFont="1" applyBorder="1" applyAlignment="1">
      <alignment/>
    </xf>
    <xf numFmtId="0" fontId="0" fillId="0" borderId="100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101" xfId="0" applyFont="1" applyBorder="1" applyAlignment="1">
      <alignment/>
    </xf>
    <xf numFmtId="0" fontId="2" fillId="0" borderId="102" xfId="0" applyFont="1" applyBorder="1" applyAlignment="1">
      <alignment/>
    </xf>
    <xf numFmtId="0" fontId="2" fillId="0" borderId="103" xfId="0" applyFont="1" applyBorder="1" applyAlignment="1">
      <alignment/>
    </xf>
    <xf numFmtId="0" fontId="8" fillId="0" borderId="65" xfId="0" applyFont="1" applyBorder="1" applyAlignment="1">
      <alignment horizontal="center" vertical="top" wrapText="1"/>
    </xf>
    <xf numFmtId="0" fontId="19" fillId="0" borderId="104" xfId="0" applyFont="1" applyBorder="1" applyAlignment="1">
      <alignment horizontal="center" vertical="top" wrapText="1"/>
    </xf>
    <xf numFmtId="0" fontId="19" fillId="0" borderId="105" xfId="0" applyFont="1" applyBorder="1" applyAlignment="1">
      <alignment horizontal="center" vertical="top" wrapText="1"/>
    </xf>
    <xf numFmtId="0" fontId="19" fillId="0" borderId="106" xfId="0" applyFont="1" applyBorder="1" applyAlignment="1">
      <alignment horizontal="center" vertical="top" wrapText="1"/>
    </xf>
    <xf numFmtId="0" fontId="19" fillId="0" borderId="107" xfId="0" applyFont="1" applyBorder="1" applyAlignment="1">
      <alignment vertical="top" wrapText="1"/>
    </xf>
    <xf numFmtId="0" fontId="19" fillId="0" borderId="108" xfId="0" applyFont="1" applyBorder="1" applyAlignment="1">
      <alignment horizontal="right" vertical="top" wrapText="1"/>
    </xf>
    <xf numFmtId="0" fontId="19" fillId="0" borderId="109" xfId="0" applyFont="1" applyBorder="1" applyAlignment="1">
      <alignment horizontal="right" vertical="top" wrapText="1"/>
    </xf>
    <xf numFmtId="0" fontId="19" fillId="0" borderId="110" xfId="0" applyFont="1" applyBorder="1" applyAlignment="1">
      <alignment horizontal="right" vertical="top" wrapText="1"/>
    </xf>
    <xf numFmtId="0" fontId="19" fillId="0" borderId="109" xfId="0" applyFont="1" applyBorder="1" applyAlignment="1">
      <alignment vertical="top" wrapText="1"/>
    </xf>
    <xf numFmtId="0" fontId="0" fillId="0" borderId="42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83" xfId="0" applyFont="1" applyBorder="1" applyAlignment="1">
      <alignment/>
    </xf>
    <xf numFmtId="0" fontId="3" fillId="0" borderId="84" xfId="0" applyFont="1" applyBorder="1" applyAlignment="1">
      <alignment/>
    </xf>
    <xf numFmtId="0" fontId="6" fillId="0" borderId="83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85" xfId="0" applyFont="1" applyBorder="1" applyAlignment="1">
      <alignment/>
    </xf>
    <xf numFmtId="0" fontId="3" fillId="0" borderId="85" xfId="0" applyFont="1" applyBorder="1" applyAlignment="1">
      <alignment/>
    </xf>
    <xf numFmtId="3" fontId="26" fillId="0" borderId="0" xfId="56" applyNumberFormat="1" applyFont="1">
      <alignment/>
      <protection/>
    </xf>
    <xf numFmtId="0" fontId="26" fillId="0" borderId="0" xfId="56" applyFont="1">
      <alignment/>
      <protection/>
    </xf>
    <xf numFmtId="0" fontId="3" fillId="0" borderId="0" xfId="56" applyFont="1" applyBorder="1" applyAlignment="1">
      <alignment horizontal="center"/>
      <protection/>
    </xf>
    <xf numFmtId="49" fontId="3" fillId="0" borderId="90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22" fillId="0" borderId="69" xfId="0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49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3" fillId="0" borderId="49" xfId="0" applyFont="1" applyBorder="1" applyAlignment="1">
      <alignment/>
    </xf>
    <xf numFmtId="3" fontId="3" fillId="0" borderId="32" xfId="0" applyNumberFormat="1" applyFont="1" applyBorder="1" applyAlignment="1">
      <alignment/>
    </xf>
    <xf numFmtId="0" fontId="2" fillId="0" borderId="111" xfId="0" applyFont="1" applyBorder="1" applyAlignment="1">
      <alignment/>
    </xf>
    <xf numFmtId="0" fontId="6" fillId="0" borderId="112" xfId="0" applyFont="1" applyBorder="1" applyAlignment="1">
      <alignment/>
    </xf>
    <xf numFmtId="0" fontId="6" fillId="0" borderId="11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8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8" xfId="0" applyFont="1" applyBorder="1" applyAlignment="1">
      <alignment/>
    </xf>
    <xf numFmtId="0" fontId="3" fillId="0" borderId="54" xfId="0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3" fontId="10" fillId="0" borderId="25" xfId="0" applyNumberFormat="1" applyFont="1" applyBorder="1" applyAlignment="1">
      <alignment horizontal="right" vertical="top" wrapText="1"/>
    </xf>
    <xf numFmtId="1" fontId="11" fillId="0" borderId="39" xfId="0" applyNumberFormat="1" applyFont="1" applyBorder="1" applyAlignment="1">
      <alignment horizontal="right" vertical="top" wrapText="1"/>
    </xf>
    <xf numFmtId="1" fontId="11" fillId="0" borderId="40" xfId="0" applyNumberFormat="1" applyFont="1" applyBorder="1" applyAlignment="1">
      <alignment horizontal="right" vertical="top" wrapText="1"/>
    </xf>
    <xf numFmtId="1" fontId="11" fillId="0" borderId="55" xfId="0" applyNumberFormat="1" applyFont="1" applyBorder="1" applyAlignment="1">
      <alignment horizontal="right" vertical="top" wrapText="1"/>
    </xf>
    <xf numFmtId="0" fontId="0" fillId="0" borderId="23" xfId="0" applyFont="1" applyBorder="1" applyAlignment="1">
      <alignment/>
    </xf>
    <xf numFmtId="3" fontId="73" fillId="0" borderId="15" xfId="0" applyNumberFormat="1" applyFont="1" applyBorder="1" applyAlignment="1">
      <alignment/>
    </xf>
    <xf numFmtId="0" fontId="6" fillId="0" borderId="36" xfId="0" applyFont="1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17" xfId="0" applyFont="1" applyBorder="1" applyAlignment="1">
      <alignment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3" fontId="3" fillId="0" borderId="51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0" fontId="25" fillId="0" borderId="116" xfId="0" applyFont="1" applyBorder="1" applyAlignment="1">
      <alignment/>
    </xf>
    <xf numFmtId="0" fontId="25" fillId="0" borderId="117" xfId="0" applyFont="1" applyBorder="1" applyAlignment="1">
      <alignment/>
    </xf>
    <xf numFmtId="0" fontId="25" fillId="0" borderId="118" xfId="0" applyFont="1" applyBorder="1" applyAlignment="1">
      <alignment/>
    </xf>
    <xf numFmtId="3" fontId="25" fillId="0" borderId="119" xfId="0" applyNumberFormat="1" applyFont="1" applyBorder="1" applyAlignment="1">
      <alignment/>
    </xf>
    <xf numFmtId="0" fontId="6" fillId="0" borderId="120" xfId="0" applyFont="1" applyBorder="1" applyAlignment="1">
      <alignment/>
    </xf>
    <xf numFmtId="0" fontId="6" fillId="0" borderId="121" xfId="0" applyFont="1" applyBorder="1" applyAlignment="1">
      <alignment/>
    </xf>
    <xf numFmtId="0" fontId="0" fillId="0" borderId="122" xfId="0" applyFont="1" applyBorder="1" applyAlignment="1">
      <alignment/>
    </xf>
    <xf numFmtId="0" fontId="6" fillId="0" borderId="122" xfId="0" applyFont="1" applyBorder="1" applyAlignment="1">
      <alignment/>
    </xf>
    <xf numFmtId="3" fontId="25" fillId="0" borderId="123" xfId="0" applyNumberFormat="1" applyFont="1" applyBorder="1" applyAlignment="1">
      <alignment/>
    </xf>
    <xf numFmtId="3" fontId="25" fillId="0" borderId="124" xfId="0" applyNumberFormat="1" applyFont="1" applyBorder="1" applyAlignment="1">
      <alignment/>
    </xf>
    <xf numFmtId="0" fontId="3" fillId="0" borderId="125" xfId="0" applyFont="1" applyBorder="1" applyAlignment="1">
      <alignment/>
    </xf>
    <xf numFmtId="0" fontId="2" fillId="0" borderId="114" xfId="0" applyFont="1" applyBorder="1" applyAlignment="1">
      <alignment/>
    </xf>
    <xf numFmtId="0" fontId="2" fillId="0" borderId="1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2" xfId="0" applyFont="1" applyBorder="1" applyAlignment="1">
      <alignment/>
    </xf>
    <xf numFmtId="0" fontId="3" fillId="0" borderId="92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91" xfId="0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27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3" fillId="0" borderId="79" xfId="0" applyFont="1" applyBorder="1" applyAlignment="1">
      <alignment/>
    </xf>
    <xf numFmtId="0" fontId="3" fillId="0" borderId="126" xfId="0" applyFont="1" applyBorder="1" applyAlignment="1">
      <alignment/>
    </xf>
    <xf numFmtId="3" fontId="3" fillId="0" borderId="127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6" fillId="0" borderId="125" xfId="0" applyFont="1" applyBorder="1" applyAlignment="1">
      <alignment/>
    </xf>
    <xf numFmtId="0" fontId="3" fillId="0" borderId="128" xfId="0" applyFont="1" applyBorder="1" applyAlignment="1">
      <alignment horizontal="center"/>
    </xf>
    <xf numFmtId="0" fontId="3" fillId="0" borderId="129" xfId="0" applyFont="1" applyBorder="1" applyAlignment="1">
      <alignment/>
    </xf>
    <xf numFmtId="0" fontId="3" fillId="0" borderId="96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30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1" xfId="0" applyFont="1" applyBorder="1" applyAlignment="1">
      <alignment/>
    </xf>
    <xf numFmtId="0" fontId="0" fillId="0" borderId="125" xfId="0" applyFont="1" applyBorder="1" applyAlignment="1">
      <alignment/>
    </xf>
    <xf numFmtId="0" fontId="3" fillId="0" borderId="131" xfId="0" applyFont="1" applyBorder="1" applyAlignment="1">
      <alignment/>
    </xf>
    <xf numFmtId="0" fontId="6" fillId="0" borderId="88" xfId="0" applyFont="1" applyBorder="1" applyAlignment="1">
      <alignment/>
    </xf>
    <xf numFmtId="0" fontId="0" fillId="0" borderId="132" xfId="0" applyFont="1" applyBorder="1" applyAlignment="1">
      <alignment/>
    </xf>
    <xf numFmtId="0" fontId="0" fillId="0" borderId="51" xfId="0" applyFont="1" applyBorder="1" applyAlignment="1">
      <alignment/>
    </xf>
    <xf numFmtId="0" fontId="6" fillId="0" borderId="133" xfId="0" applyFont="1" applyBorder="1" applyAlignment="1">
      <alignment/>
    </xf>
    <xf numFmtId="0" fontId="6" fillId="0" borderId="134" xfId="0" applyFont="1" applyBorder="1" applyAlignment="1">
      <alignment/>
    </xf>
    <xf numFmtId="0" fontId="0" fillId="0" borderId="135" xfId="0" applyFont="1" applyBorder="1" applyAlignment="1">
      <alignment/>
    </xf>
    <xf numFmtId="3" fontId="3" fillId="0" borderId="97" xfId="0" applyNumberFormat="1" applyFont="1" applyBorder="1" applyAlignment="1">
      <alignment/>
    </xf>
    <xf numFmtId="3" fontId="3" fillId="0" borderId="136" xfId="0" applyNumberFormat="1" applyFont="1" applyBorder="1" applyAlignment="1">
      <alignment/>
    </xf>
    <xf numFmtId="0" fontId="3" fillId="0" borderId="137" xfId="0" applyFont="1" applyBorder="1" applyAlignment="1">
      <alignment/>
    </xf>
    <xf numFmtId="0" fontId="3" fillId="0" borderId="112" xfId="0" applyFont="1" applyBorder="1" applyAlignment="1">
      <alignment/>
    </xf>
    <xf numFmtId="0" fontId="0" fillId="0" borderId="113" xfId="0" applyBorder="1" applyAlignment="1">
      <alignment/>
    </xf>
    <xf numFmtId="3" fontId="3" fillId="0" borderId="138" xfId="0" applyNumberFormat="1" applyFont="1" applyBorder="1" applyAlignment="1">
      <alignment/>
    </xf>
    <xf numFmtId="3" fontId="3" fillId="0" borderId="139" xfId="0" applyNumberFormat="1" applyFont="1" applyBorder="1" applyAlignment="1">
      <alignment/>
    </xf>
    <xf numFmtId="3" fontId="28" fillId="0" borderId="99" xfId="0" applyNumberFormat="1" applyFont="1" applyBorder="1" applyAlignment="1">
      <alignment/>
    </xf>
    <xf numFmtId="3" fontId="28" fillId="0" borderId="123" xfId="0" applyNumberFormat="1" applyFont="1" applyBorder="1" applyAlignment="1">
      <alignment/>
    </xf>
    <xf numFmtId="3" fontId="28" fillId="0" borderId="124" xfId="0" applyNumberFormat="1" applyFont="1" applyBorder="1" applyAlignment="1">
      <alignment/>
    </xf>
    <xf numFmtId="0" fontId="28" fillId="0" borderId="0" xfId="0" applyFont="1" applyAlignment="1">
      <alignment/>
    </xf>
    <xf numFmtId="3" fontId="28" fillId="0" borderId="140" xfId="0" applyNumberFormat="1" applyFont="1" applyBorder="1" applyAlignment="1">
      <alignment/>
    </xf>
    <xf numFmtId="0" fontId="29" fillId="0" borderId="0" xfId="0" applyFont="1" applyAlignment="1">
      <alignment/>
    </xf>
    <xf numFmtId="3" fontId="6" fillId="0" borderId="13" xfId="0" applyNumberFormat="1" applyFont="1" applyBorder="1" applyAlignment="1">
      <alignment/>
    </xf>
    <xf numFmtId="3" fontId="6" fillId="0" borderId="141" xfId="0" applyNumberFormat="1" applyFont="1" applyBorder="1" applyAlignment="1">
      <alignment/>
    </xf>
    <xf numFmtId="3" fontId="6" fillId="0" borderId="142" xfId="0" applyNumberFormat="1" applyFont="1" applyBorder="1" applyAlignment="1">
      <alignment/>
    </xf>
    <xf numFmtId="0" fontId="6" fillId="0" borderId="133" xfId="0" applyFont="1" applyFill="1" applyBorder="1" applyAlignment="1">
      <alignment/>
    </xf>
    <xf numFmtId="0" fontId="2" fillId="0" borderId="128" xfId="0" applyFont="1" applyBorder="1" applyAlignment="1">
      <alignment/>
    </xf>
    <xf numFmtId="0" fontId="2" fillId="0" borderId="12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140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121" xfId="0" applyFont="1" applyBorder="1" applyAlignment="1">
      <alignment/>
    </xf>
    <xf numFmtId="0" fontId="0" fillId="0" borderId="127" xfId="0" applyFont="1" applyBorder="1" applyAlignment="1">
      <alignment/>
    </xf>
    <xf numFmtId="0" fontId="2" fillId="0" borderId="140" xfId="0" applyFont="1" applyBorder="1" applyAlignment="1">
      <alignment/>
    </xf>
    <xf numFmtId="0" fontId="2" fillId="0" borderId="143" xfId="0" applyFont="1" applyBorder="1" applyAlignment="1">
      <alignment/>
    </xf>
    <xf numFmtId="0" fontId="2" fillId="0" borderId="144" xfId="0" applyFont="1" applyBorder="1" applyAlignment="1">
      <alignment/>
    </xf>
    <xf numFmtId="0" fontId="2" fillId="0" borderId="105" xfId="0" applyFont="1" applyBorder="1" applyAlignment="1">
      <alignment/>
    </xf>
    <xf numFmtId="0" fontId="2" fillId="0" borderId="145" xfId="0" applyFont="1" applyBorder="1" applyAlignment="1">
      <alignment/>
    </xf>
    <xf numFmtId="0" fontId="2" fillId="0" borderId="146" xfId="0" applyFont="1" applyBorder="1" applyAlignment="1">
      <alignment/>
    </xf>
    <xf numFmtId="0" fontId="2" fillId="0" borderId="106" xfId="0" applyFont="1" applyBorder="1" applyAlignment="1">
      <alignment/>
    </xf>
    <xf numFmtId="0" fontId="0" fillId="0" borderId="111" xfId="0" applyFont="1" applyBorder="1" applyAlignment="1">
      <alignment/>
    </xf>
    <xf numFmtId="0" fontId="2" fillId="0" borderId="147" xfId="0" applyFont="1" applyBorder="1" applyAlignment="1">
      <alignment/>
    </xf>
    <xf numFmtId="0" fontId="0" fillId="0" borderId="105" xfId="0" applyFont="1" applyBorder="1" applyAlignment="1">
      <alignment/>
    </xf>
    <xf numFmtId="0" fontId="2" fillId="0" borderId="104" xfId="0" applyFont="1" applyBorder="1" applyAlignment="1">
      <alignment/>
    </xf>
    <xf numFmtId="0" fontId="2" fillId="0" borderId="148" xfId="0" applyFont="1" applyBorder="1" applyAlignment="1">
      <alignment/>
    </xf>
    <xf numFmtId="0" fontId="3" fillId="0" borderId="149" xfId="0" applyFont="1" applyBorder="1" applyAlignment="1">
      <alignment/>
    </xf>
    <xf numFmtId="0" fontId="3" fillId="0" borderId="93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Fill="1" applyBorder="1" applyAlignment="1">
      <alignment/>
    </xf>
    <xf numFmtId="0" fontId="2" fillId="0" borderId="90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15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151" xfId="0" applyFont="1" applyBorder="1" applyAlignment="1">
      <alignment/>
    </xf>
    <xf numFmtId="0" fontId="0" fillId="0" borderId="4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7" fillId="0" borderId="69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top" wrapText="1"/>
    </xf>
    <xf numFmtId="1" fontId="2" fillId="0" borderId="0" xfId="0" applyNumberFormat="1" applyFont="1" applyAlignment="1">
      <alignment/>
    </xf>
    <xf numFmtId="1" fontId="2" fillId="0" borderId="0" xfId="56" applyNumberFormat="1" applyFont="1">
      <alignment/>
      <protection/>
    </xf>
    <xf numFmtId="0" fontId="3" fillId="0" borderId="152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5" fillId="0" borderId="0" xfId="56" applyFont="1">
      <alignment/>
      <protection/>
    </xf>
    <xf numFmtId="0" fontId="3" fillId="0" borderId="153" xfId="0" applyFont="1" applyFill="1" applyBorder="1" applyAlignment="1">
      <alignment/>
    </xf>
    <xf numFmtId="0" fontId="3" fillId="0" borderId="94" xfId="0" applyFont="1" applyBorder="1" applyAlignment="1">
      <alignment/>
    </xf>
    <xf numFmtId="0" fontId="6" fillId="0" borderId="94" xfId="0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28" fillId="0" borderId="15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5" xfId="0" applyFont="1" applyBorder="1" applyAlignment="1">
      <alignment/>
    </xf>
    <xf numFmtId="0" fontId="3" fillId="0" borderId="154" xfId="0" applyFont="1" applyBorder="1" applyAlignment="1">
      <alignment/>
    </xf>
    <xf numFmtId="3" fontId="25" fillId="0" borderId="106" xfId="0" applyNumberFormat="1" applyFont="1" applyBorder="1" applyAlignment="1">
      <alignment/>
    </xf>
    <xf numFmtId="3" fontId="28" fillId="0" borderId="106" xfId="0" applyNumberFormat="1" applyFont="1" applyBorder="1" applyAlignment="1">
      <alignment/>
    </xf>
    <xf numFmtId="3" fontId="3" fillId="0" borderId="104" xfId="0" applyNumberFormat="1" applyFont="1" applyBorder="1" applyAlignment="1">
      <alignment/>
    </xf>
    <xf numFmtId="0" fontId="6" fillId="0" borderId="155" xfId="0" applyFont="1" applyFill="1" applyBorder="1" applyAlignment="1">
      <alignment/>
    </xf>
    <xf numFmtId="0" fontId="0" fillId="0" borderId="102" xfId="0" applyBorder="1" applyAlignment="1">
      <alignment/>
    </xf>
    <xf numFmtId="0" fontId="0" fillId="0" borderId="133" xfId="0" applyFont="1" applyBorder="1" applyAlignment="1">
      <alignment/>
    </xf>
    <xf numFmtId="0" fontId="3" fillId="0" borderId="156" xfId="0" applyFont="1" applyBorder="1" applyAlignment="1">
      <alignment/>
    </xf>
    <xf numFmtId="0" fontId="3" fillId="0" borderId="15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55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58" xfId="0" applyFont="1" applyBorder="1" applyAlignment="1">
      <alignment/>
    </xf>
    <xf numFmtId="0" fontId="3" fillId="0" borderId="148" xfId="0" applyFont="1" applyFill="1" applyBorder="1" applyAlignment="1">
      <alignment horizontal="center"/>
    </xf>
    <xf numFmtId="0" fontId="6" fillId="0" borderId="102" xfId="0" applyFont="1" applyBorder="1" applyAlignment="1">
      <alignment/>
    </xf>
    <xf numFmtId="0" fontId="6" fillId="0" borderId="158" xfId="0" applyFont="1" applyBorder="1" applyAlignment="1">
      <alignment/>
    </xf>
    <xf numFmtId="0" fontId="0" fillId="0" borderId="102" xfId="0" applyFont="1" applyFill="1" applyBorder="1" applyAlignment="1">
      <alignment/>
    </xf>
    <xf numFmtId="0" fontId="2" fillId="0" borderId="102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0" fillId="0" borderId="106" xfId="0" applyBorder="1" applyAlignment="1">
      <alignment/>
    </xf>
    <xf numFmtId="0" fontId="0" fillId="0" borderId="45" xfId="0" applyBorder="1" applyAlignment="1">
      <alignment/>
    </xf>
    <xf numFmtId="0" fontId="3" fillId="0" borderId="32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29" xfId="0" applyFont="1" applyBorder="1" applyAlignment="1">
      <alignment/>
    </xf>
    <xf numFmtId="0" fontId="0" fillId="0" borderId="152" xfId="0" applyBorder="1" applyAlignment="1">
      <alignment/>
    </xf>
    <xf numFmtId="0" fontId="0" fillId="0" borderId="159" xfId="0" applyBorder="1" applyAlignment="1">
      <alignment/>
    </xf>
    <xf numFmtId="0" fontId="0" fillId="0" borderId="117" xfId="0" applyBorder="1" applyAlignment="1">
      <alignment/>
    </xf>
    <xf numFmtId="0" fontId="0" fillId="0" borderId="160" xfId="0" applyBorder="1" applyAlignment="1">
      <alignment/>
    </xf>
    <xf numFmtId="0" fontId="74" fillId="0" borderId="0" xfId="0" applyFont="1" applyAlignment="1">
      <alignment/>
    </xf>
    <xf numFmtId="0" fontId="74" fillId="0" borderId="26" xfId="0" applyFont="1" applyBorder="1" applyAlignment="1">
      <alignment/>
    </xf>
    <xf numFmtId="3" fontId="74" fillId="0" borderId="16" xfId="0" applyNumberFormat="1" applyFont="1" applyBorder="1" applyAlignment="1">
      <alignment/>
    </xf>
    <xf numFmtId="3" fontId="74" fillId="0" borderId="39" xfId="0" applyNumberFormat="1" applyFont="1" applyBorder="1" applyAlignment="1">
      <alignment/>
    </xf>
    <xf numFmtId="3" fontId="75" fillId="0" borderId="17" xfId="0" applyNumberFormat="1" applyFont="1" applyBorder="1" applyAlignment="1">
      <alignment/>
    </xf>
    <xf numFmtId="3" fontId="74" fillId="0" borderId="26" xfId="0" applyNumberFormat="1" applyFont="1" applyBorder="1" applyAlignment="1">
      <alignment/>
    </xf>
    <xf numFmtId="3" fontId="74" fillId="0" borderId="33" xfId="0" applyNumberFormat="1" applyFont="1" applyBorder="1" applyAlignment="1">
      <alignment/>
    </xf>
    <xf numFmtId="3" fontId="75" fillId="0" borderId="22" xfId="0" applyNumberFormat="1" applyFont="1" applyBorder="1" applyAlignment="1">
      <alignment/>
    </xf>
    <xf numFmtId="3" fontId="74" fillId="0" borderId="46" xfId="0" applyNumberFormat="1" applyFont="1" applyBorder="1" applyAlignment="1">
      <alignment/>
    </xf>
    <xf numFmtId="3" fontId="74" fillId="0" borderId="30" xfId="0" applyNumberFormat="1" applyFont="1" applyBorder="1" applyAlignment="1">
      <alignment/>
    </xf>
    <xf numFmtId="3" fontId="74" fillId="0" borderId="18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3" fontId="75" fillId="0" borderId="22" xfId="0" applyNumberFormat="1" applyFont="1" applyBorder="1" applyAlignment="1">
      <alignment/>
    </xf>
    <xf numFmtId="0" fontId="75" fillId="0" borderId="0" xfId="0" applyFont="1" applyAlignment="1">
      <alignment/>
    </xf>
    <xf numFmtId="0" fontId="75" fillId="0" borderId="13" xfId="0" applyFont="1" applyBorder="1" applyAlignment="1">
      <alignment horizontal="center"/>
    </xf>
    <xf numFmtId="0" fontId="76" fillId="0" borderId="79" xfId="0" applyFont="1" applyFill="1" applyBorder="1" applyAlignment="1">
      <alignment/>
    </xf>
    <xf numFmtId="3" fontId="74" fillId="0" borderId="37" xfId="0" applyNumberFormat="1" applyFont="1" applyFill="1" applyBorder="1" applyAlignment="1">
      <alignment/>
    </xf>
    <xf numFmtId="0" fontId="74" fillId="0" borderId="31" xfId="0" applyFont="1" applyFill="1" applyBorder="1" applyAlignment="1">
      <alignment/>
    </xf>
    <xf numFmtId="3" fontId="75" fillId="0" borderId="31" xfId="0" applyNumberFormat="1" applyFont="1" applyFill="1" applyBorder="1" applyAlignment="1">
      <alignment/>
    </xf>
    <xf numFmtId="0" fontId="75" fillId="0" borderId="31" xfId="0" applyFont="1" applyFill="1" applyBorder="1" applyAlignment="1">
      <alignment/>
    </xf>
    <xf numFmtId="3" fontId="74" fillId="0" borderId="31" xfId="0" applyNumberFormat="1" applyFont="1" applyFill="1" applyBorder="1" applyAlignment="1">
      <alignment/>
    </xf>
    <xf numFmtId="0" fontId="77" fillId="0" borderId="40" xfId="0" applyFont="1" applyFill="1" applyBorder="1" applyAlignment="1">
      <alignment/>
    </xf>
    <xf numFmtId="0" fontId="74" fillId="0" borderId="27" xfId="0" applyFont="1" applyBorder="1" applyAlignment="1">
      <alignment/>
    </xf>
    <xf numFmtId="3" fontId="74" fillId="0" borderId="31" xfId="0" applyNumberFormat="1" applyFont="1" applyBorder="1" applyAlignment="1">
      <alignment/>
    </xf>
    <xf numFmtId="3" fontId="74" fillId="0" borderId="40" xfId="0" applyNumberFormat="1" applyFont="1" applyBorder="1" applyAlignment="1">
      <alignment/>
    </xf>
    <xf numFmtId="3" fontId="75" fillId="0" borderId="20" xfId="0" applyNumberFormat="1" applyFont="1" applyBorder="1" applyAlignment="1">
      <alignment/>
    </xf>
    <xf numFmtId="3" fontId="74" fillId="0" borderId="27" xfId="0" applyNumberFormat="1" applyFont="1" applyBorder="1" applyAlignment="1">
      <alignment/>
    </xf>
    <xf numFmtId="3" fontId="74" fillId="0" borderId="34" xfId="0" applyNumberFormat="1" applyFont="1" applyBorder="1" applyAlignment="1">
      <alignment/>
    </xf>
    <xf numFmtId="3" fontId="75" fillId="0" borderId="54" xfId="0" applyNumberFormat="1" applyFont="1" applyBorder="1" applyAlignment="1">
      <alignment/>
    </xf>
    <xf numFmtId="3" fontId="74" fillId="0" borderId="48" xfId="0" applyNumberFormat="1" applyFont="1" applyBorder="1" applyAlignment="1">
      <alignment/>
    </xf>
    <xf numFmtId="3" fontId="74" fillId="0" borderId="51" xfId="0" applyNumberFormat="1" applyFont="1" applyBorder="1" applyAlignment="1">
      <alignment/>
    </xf>
    <xf numFmtId="3" fontId="74" fillId="0" borderId="49" xfId="0" applyNumberFormat="1" applyFont="1" applyBorder="1" applyAlignment="1">
      <alignment/>
    </xf>
    <xf numFmtId="3" fontId="74" fillId="0" borderId="88" xfId="0" applyNumberFormat="1" applyFont="1" applyBorder="1" applyAlignment="1">
      <alignment/>
    </xf>
    <xf numFmtId="3" fontId="75" fillId="0" borderId="54" xfId="0" applyNumberFormat="1" applyFont="1" applyBorder="1" applyAlignment="1">
      <alignment/>
    </xf>
    <xf numFmtId="0" fontId="76" fillId="0" borderId="161" xfId="0" applyFont="1" applyFill="1" applyBorder="1" applyAlignment="1">
      <alignment/>
    </xf>
    <xf numFmtId="0" fontId="78" fillId="0" borderId="37" xfId="0" applyFont="1" applyFill="1" applyBorder="1" applyAlignment="1">
      <alignment/>
    </xf>
    <xf numFmtId="0" fontId="78" fillId="0" borderId="31" xfId="0" applyFont="1" applyFill="1" applyBorder="1" applyAlignment="1">
      <alignment/>
    </xf>
    <xf numFmtId="0" fontId="76" fillId="0" borderId="31" xfId="0" applyFont="1" applyFill="1" applyBorder="1" applyAlignment="1">
      <alignment/>
    </xf>
    <xf numFmtId="3" fontId="75" fillId="0" borderId="12" xfId="0" applyNumberFormat="1" applyFont="1" applyBorder="1" applyAlignment="1">
      <alignment/>
    </xf>
    <xf numFmtId="3" fontId="74" fillId="0" borderId="93" xfId="0" applyNumberFormat="1" applyFont="1" applyBorder="1" applyAlignment="1">
      <alignment/>
    </xf>
    <xf numFmtId="3" fontId="74" fillId="0" borderId="91" xfId="0" applyNumberFormat="1" applyFont="1" applyBorder="1" applyAlignment="1">
      <alignment/>
    </xf>
    <xf numFmtId="3" fontId="74" fillId="0" borderId="92" xfId="0" applyNumberFormat="1" applyFont="1" applyBorder="1" applyAlignment="1">
      <alignment/>
    </xf>
    <xf numFmtId="3" fontId="74" fillId="0" borderId="0" xfId="0" applyNumberFormat="1" applyFont="1" applyBorder="1" applyAlignment="1">
      <alignment/>
    </xf>
    <xf numFmtId="3" fontId="75" fillId="0" borderId="12" xfId="0" applyNumberFormat="1" applyFont="1" applyBorder="1" applyAlignment="1">
      <alignment/>
    </xf>
    <xf numFmtId="0" fontId="78" fillId="0" borderId="0" xfId="0" applyFont="1" applyAlignment="1">
      <alignment/>
    </xf>
    <xf numFmtId="0" fontId="75" fillId="0" borderId="13" xfId="0" applyFont="1" applyBorder="1" applyAlignment="1">
      <alignment/>
    </xf>
    <xf numFmtId="0" fontId="74" fillId="0" borderId="56" xfId="0" applyFont="1" applyBorder="1" applyAlignment="1">
      <alignment/>
    </xf>
    <xf numFmtId="3" fontId="74" fillId="0" borderId="53" xfId="0" applyNumberFormat="1" applyFont="1" applyBorder="1" applyAlignment="1">
      <alignment/>
    </xf>
    <xf numFmtId="3" fontId="74" fillId="0" borderId="55" xfId="0" applyNumberFormat="1" applyFont="1" applyBorder="1" applyAlignment="1">
      <alignment/>
    </xf>
    <xf numFmtId="3" fontId="75" fillId="0" borderId="149" xfId="0" applyNumberFormat="1" applyFont="1" applyBorder="1" applyAlignment="1">
      <alignment/>
    </xf>
    <xf numFmtId="3" fontId="74" fillId="0" borderId="56" xfId="0" applyNumberFormat="1" applyFont="1" applyBorder="1" applyAlignment="1">
      <alignment/>
    </xf>
    <xf numFmtId="3" fontId="74" fillId="0" borderId="57" xfId="0" applyNumberFormat="1" applyFont="1" applyBorder="1" applyAlignment="1">
      <alignment/>
    </xf>
    <xf numFmtId="3" fontId="75" fillId="0" borderId="149" xfId="0" applyNumberFormat="1" applyFont="1" applyBorder="1" applyAlignment="1">
      <alignment/>
    </xf>
    <xf numFmtId="3" fontId="74" fillId="0" borderId="153" xfId="0" applyNumberFormat="1" applyFont="1" applyBorder="1" applyAlignment="1">
      <alignment/>
    </xf>
    <xf numFmtId="3" fontId="74" fillId="0" borderId="162" xfId="0" applyNumberFormat="1" applyFont="1" applyBorder="1" applyAlignment="1">
      <alignment/>
    </xf>
    <xf numFmtId="3" fontId="74" fillId="0" borderId="94" xfId="0" applyNumberFormat="1" applyFont="1" applyBorder="1" applyAlignment="1">
      <alignment/>
    </xf>
    <xf numFmtId="3" fontId="74" fillId="0" borderId="25" xfId="0" applyNumberFormat="1" applyFont="1" applyBorder="1" applyAlignment="1">
      <alignment/>
    </xf>
    <xf numFmtId="3" fontId="75" fillId="0" borderId="0" xfId="0" applyNumberFormat="1" applyFont="1" applyAlignment="1">
      <alignment/>
    </xf>
    <xf numFmtId="0" fontId="75" fillId="0" borderId="44" xfId="0" applyFont="1" applyBorder="1" applyAlignment="1">
      <alignment horizontal="center"/>
    </xf>
    <xf numFmtId="0" fontId="75" fillId="0" borderId="79" xfId="0" applyFont="1" applyFill="1" applyBorder="1" applyAlignment="1">
      <alignment/>
    </xf>
    <xf numFmtId="0" fontId="76" fillId="0" borderId="23" xfId="0" applyFont="1" applyFill="1" applyBorder="1" applyAlignment="1">
      <alignment/>
    </xf>
    <xf numFmtId="3" fontId="75" fillId="0" borderId="163" xfId="0" applyNumberFormat="1" applyFont="1" applyFill="1" applyBorder="1" applyAlignment="1">
      <alignment/>
    </xf>
    <xf numFmtId="3" fontId="75" fillId="0" borderId="53" xfId="0" applyNumberFormat="1" applyFont="1" applyFill="1" applyBorder="1" applyAlignment="1">
      <alignment/>
    </xf>
    <xf numFmtId="3" fontId="77" fillId="0" borderId="40" xfId="0" applyNumberFormat="1" applyFont="1" applyFill="1" applyBorder="1" applyAlignment="1">
      <alignment/>
    </xf>
    <xf numFmtId="3" fontId="79" fillId="0" borderId="55" xfId="0" applyNumberFormat="1" applyFont="1" applyFill="1" applyBorder="1" applyAlignment="1">
      <alignment/>
    </xf>
    <xf numFmtId="0" fontId="2" fillId="0" borderId="101" xfId="0" applyFont="1" applyFill="1" applyBorder="1" applyAlignment="1">
      <alignment/>
    </xf>
    <xf numFmtId="0" fontId="0" fillId="0" borderId="111" xfId="0" applyBorder="1" applyAlignment="1">
      <alignment/>
    </xf>
    <xf numFmtId="0" fontId="0" fillId="0" borderId="147" xfId="0" applyFont="1" applyFill="1" applyBorder="1" applyAlignment="1">
      <alignment/>
    </xf>
    <xf numFmtId="0" fontId="0" fillId="0" borderId="111" xfId="0" applyFont="1" applyFill="1" applyBorder="1" applyAlignment="1">
      <alignment/>
    </xf>
    <xf numFmtId="0" fontId="0" fillId="0" borderId="101" xfId="0" applyFont="1" applyBorder="1" applyAlignment="1">
      <alignment/>
    </xf>
    <xf numFmtId="0" fontId="0" fillId="0" borderId="147" xfId="0" applyFont="1" applyBorder="1" applyAlignment="1">
      <alignment/>
    </xf>
    <xf numFmtId="0" fontId="0" fillId="0" borderId="143" xfId="0" applyBorder="1" applyAlignment="1">
      <alignment/>
    </xf>
    <xf numFmtId="0" fontId="0" fillId="0" borderId="154" xfId="0" applyBorder="1" applyAlignment="1">
      <alignment/>
    </xf>
    <xf numFmtId="0" fontId="3" fillId="0" borderId="101" xfId="0" applyFont="1" applyFill="1" applyBorder="1" applyAlignment="1">
      <alignment horizontal="center"/>
    </xf>
    <xf numFmtId="0" fontId="6" fillId="0" borderId="102" xfId="0" applyFont="1" applyFill="1" applyBorder="1" applyAlignment="1">
      <alignment/>
    </xf>
    <xf numFmtId="0" fontId="3" fillId="0" borderId="102" xfId="0" applyFont="1" applyBorder="1" applyAlignment="1">
      <alignment/>
    </xf>
    <xf numFmtId="0" fontId="2" fillId="0" borderId="157" xfId="0" applyFont="1" applyBorder="1" applyAlignment="1">
      <alignment/>
    </xf>
    <xf numFmtId="0" fontId="3" fillId="0" borderId="146" xfId="0" applyFont="1" applyBorder="1" applyAlignment="1">
      <alignment/>
    </xf>
    <xf numFmtId="0" fontId="6" fillId="0" borderId="158" xfId="0" applyFont="1" applyFill="1" applyBorder="1" applyAlignment="1">
      <alignment/>
    </xf>
    <xf numFmtId="0" fontId="6" fillId="0" borderId="158" xfId="0" applyFont="1" applyFill="1" applyBorder="1" applyAlignment="1">
      <alignment/>
    </xf>
    <xf numFmtId="0" fontId="6" fillId="0" borderId="154" xfId="0" applyFont="1" applyBorder="1" applyAlignment="1">
      <alignment/>
    </xf>
    <xf numFmtId="0" fontId="3" fillId="0" borderId="101" xfId="0" applyFont="1" applyBorder="1" applyAlignment="1">
      <alignment/>
    </xf>
    <xf numFmtId="0" fontId="6" fillId="0" borderId="103" xfId="0" applyFont="1" applyBorder="1" applyAlignment="1">
      <alignment/>
    </xf>
    <xf numFmtId="0" fontId="6" fillId="0" borderId="103" xfId="0" applyFont="1" applyFill="1" applyBorder="1" applyAlignment="1">
      <alignment/>
    </xf>
    <xf numFmtId="0" fontId="3" fillId="0" borderId="155" xfId="0" applyFont="1" applyBorder="1" applyAlignment="1">
      <alignment/>
    </xf>
    <xf numFmtId="0" fontId="3" fillId="0" borderId="158" xfId="0" applyFont="1" applyBorder="1" applyAlignment="1">
      <alignment/>
    </xf>
    <xf numFmtId="0" fontId="6" fillId="0" borderId="111" xfId="0" applyFont="1" applyBorder="1" applyAlignment="1">
      <alignment/>
    </xf>
    <xf numFmtId="0" fontId="6" fillId="0" borderId="144" xfId="0" applyFont="1" applyBorder="1" applyAlignment="1">
      <alignment/>
    </xf>
    <xf numFmtId="0" fontId="3" fillId="0" borderId="105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64" xfId="0" applyFont="1" applyBorder="1" applyAlignment="1">
      <alignment horizontal="center"/>
    </xf>
    <xf numFmtId="0" fontId="3" fillId="0" borderId="152" xfId="0" applyFont="1" applyBorder="1" applyAlignment="1">
      <alignment horizontal="center"/>
    </xf>
    <xf numFmtId="0" fontId="3" fillId="0" borderId="16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8" fillId="0" borderId="166" xfId="0" applyFont="1" applyBorder="1" applyAlignment="1">
      <alignment/>
    </xf>
    <xf numFmtId="0" fontId="28" fillId="0" borderId="81" xfId="0" applyFont="1" applyBorder="1" applyAlignment="1">
      <alignment/>
    </xf>
    <xf numFmtId="0" fontId="0" fillId="0" borderId="0" xfId="56" applyAlignment="1">
      <alignment vertical="center"/>
      <protection/>
    </xf>
    <xf numFmtId="0" fontId="0" fillId="0" borderId="0" xfId="0" applyAlignment="1">
      <alignment vertical="center"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7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56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50" xfId="0" applyBorder="1" applyAlignment="1">
      <alignment/>
    </xf>
    <xf numFmtId="0" fontId="3" fillId="0" borderId="22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42" xfId="56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7" xfId="0" applyFont="1" applyBorder="1" applyAlignment="1">
      <alignment horizontal="center"/>
    </xf>
    <xf numFmtId="0" fontId="17" fillId="0" borderId="72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7" fillId="0" borderId="71" xfId="0" applyFont="1" applyBorder="1" applyAlignment="1">
      <alignment horizontal="right" vertical="top" wrapText="1"/>
    </xf>
    <xf numFmtId="0" fontId="17" fillId="0" borderId="68" xfId="0" applyFont="1" applyBorder="1" applyAlignment="1">
      <alignment horizontal="right" vertical="top" wrapText="1"/>
    </xf>
    <xf numFmtId="0" fontId="17" fillId="0" borderId="72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60" xfId="0" applyFont="1" applyBorder="1" applyAlignment="1">
      <alignment horizontal="left" vertical="top" wrapText="1"/>
    </xf>
    <xf numFmtId="0" fontId="22" fillId="0" borderId="71" xfId="0" applyFont="1" applyBorder="1" applyAlignment="1">
      <alignment horizontal="right" vertical="top" wrapText="1"/>
    </xf>
    <xf numFmtId="0" fontId="22" fillId="0" borderId="68" xfId="0" applyFont="1" applyBorder="1" applyAlignment="1">
      <alignment horizontal="right" vertical="top" wrapText="1"/>
    </xf>
    <xf numFmtId="0" fontId="9" fillId="0" borderId="0" xfId="0" applyFont="1" applyAlignment="1">
      <alignment horizontal="center" wrapText="1"/>
    </xf>
    <xf numFmtId="0" fontId="9" fillId="0" borderId="67" xfId="0" applyFont="1" applyBorder="1" applyAlignment="1">
      <alignment horizontal="center" vertical="top" wrapText="1"/>
    </xf>
    <xf numFmtId="0" fontId="9" fillId="0" borderId="69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17" fillId="0" borderId="67" xfId="0" applyFont="1" applyBorder="1" applyAlignment="1">
      <alignment horizontal="center" vertical="top" wrapText="1"/>
    </xf>
    <xf numFmtId="0" fontId="17" fillId="0" borderId="65" xfId="0" applyFont="1" applyBorder="1" applyAlignment="1">
      <alignment horizontal="center" vertical="top" wrapText="1"/>
    </xf>
    <xf numFmtId="0" fontId="17" fillId="0" borderId="7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68" xfId="0" applyFont="1" applyBorder="1" applyAlignment="1">
      <alignment horizontal="center" vertical="top" wrapText="1"/>
    </xf>
    <xf numFmtId="0" fontId="17" fillId="0" borderId="7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22" fillId="0" borderId="76" xfId="0" applyFont="1" applyBorder="1" applyAlignment="1">
      <alignment horizontal="right" vertical="top" wrapText="1"/>
    </xf>
    <xf numFmtId="0" fontId="22" fillId="0" borderId="65" xfId="0" applyFont="1" applyBorder="1" applyAlignment="1">
      <alignment horizontal="right" vertical="top" wrapText="1"/>
    </xf>
    <xf numFmtId="0" fontId="3" fillId="0" borderId="90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8" fillId="0" borderId="8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167" xfId="0" applyFont="1" applyBorder="1" applyAlignment="1">
      <alignment horizontal="center" wrapText="1"/>
    </xf>
    <xf numFmtId="0" fontId="0" fillId="0" borderId="168" xfId="0" applyFont="1" applyBorder="1" applyAlignment="1">
      <alignment horizontal="center" wrapText="1"/>
    </xf>
    <xf numFmtId="0" fontId="2" fillId="0" borderId="169" xfId="0" applyFont="1" applyBorder="1" applyAlignment="1">
      <alignment horizontal="center" wrapText="1"/>
    </xf>
    <xf numFmtId="0" fontId="0" fillId="0" borderId="161" xfId="0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19" fillId="0" borderId="95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60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68" xfId="0" applyFont="1" applyBorder="1" applyAlignment="1">
      <alignment vertical="top" wrapText="1"/>
    </xf>
    <xf numFmtId="0" fontId="16" fillId="0" borderId="170" xfId="0" applyFont="1" applyBorder="1" applyAlignment="1">
      <alignment horizontal="center" vertical="center" textRotation="90" shrinkToFit="1"/>
    </xf>
    <xf numFmtId="0" fontId="16" fillId="0" borderId="61" xfId="0" applyFont="1" applyBorder="1" applyAlignment="1">
      <alignment horizontal="center" vertical="center" textRotation="90" shrinkToFit="1"/>
    </xf>
    <xf numFmtId="0" fontId="20" fillId="0" borderId="171" xfId="0" applyFont="1" applyBorder="1" applyAlignment="1">
      <alignment horizontal="center" vertical="top" wrapText="1"/>
    </xf>
    <xf numFmtId="0" fontId="20" fillId="0" borderId="172" xfId="0" applyFont="1" applyBorder="1" applyAlignment="1">
      <alignment horizontal="center" vertical="top" wrapText="1"/>
    </xf>
    <xf numFmtId="0" fontId="20" fillId="0" borderId="173" xfId="0" applyFont="1" applyBorder="1" applyAlignment="1">
      <alignment horizontal="center" vertical="top" wrapText="1"/>
    </xf>
    <xf numFmtId="0" fontId="19" fillId="0" borderId="174" xfId="0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top" wrapText="1"/>
    </xf>
    <xf numFmtId="0" fontId="19" fillId="0" borderId="44" xfId="0" applyFont="1" applyBorder="1" applyAlignment="1">
      <alignment vertical="top" wrapText="1"/>
    </xf>
    <xf numFmtId="0" fontId="19" fillId="0" borderId="79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68" xfId="0" applyFont="1" applyBorder="1" applyAlignment="1">
      <alignment vertical="top"/>
    </xf>
    <xf numFmtId="0" fontId="19" fillId="0" borderId="22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68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9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31"/>
  <sheetViews>
    <sheetView zoomScalePageLayoutView="0" workbookViewId="0" topLeftCell="A13">
      <selection activeCell="H39" sqref="H39"/>
    </sheetView>
  </sheetViews>
  <sheetFormatPr defaultColWidth="9.140625" defaultRowHeight="12.75"/>
  <cols>
    <col min="1" max="1" width="6.7109375" style="1" customWidth="1"/>
    <col min="2" max="2" width="6.00390625" style="0" customWidth="1"/>
    <col min="3" max="3" width="6.140625" style="0" customWidth="1"/>
    <col min="4" max="4" width="69.8515625" style="0" customWidth="1"/>
    <col min="5" max="5" width="14.140625" style="0" bestFit="1" customWidth="1"/>
    <col min="6" max="6" width="14.140625" style="0" customWidth="1"/>
    <col min="7" max="7" width="13.140625" style="0" customWidth="1"/>
    <col min="8" max="8" width="11.57421875" style="0" customWidth="1"/>
    <col min="9" max="9" width="12.140625" style="0" customWidth="1"/>
  </cols>
  <sheetData>
    <row r="1" spans="1:9" ht="23.25" customHeight="1" thickTop="1">
      <c r="A1" s="643" t="s">
        <v>37</v>
      </c>
      <c r="B1" s="644"/>
      <c r="C1" s="644"/>
      <c r="D1" s="644"/>
      <c r="E1" s="644"/>
      <c r="F1" s="507"/>
      <c r="G1" s="547"/>
      <c r="H1" s="548"/>
      <c r="I1" s="622"/>
    </row>
    <row r="2" spans="1:9" ht="26.25" customHeight="1" thickBot="1">
      <c r="A2" s="645" t="s">
        <v>496</v>
      </c>
      <c r="B2" s="646"/>
      <c r="C2" s="646"/>
      <c r="D2" s="646"/>
      <c r="E2" s="646"/>
      <c r="F2" s="508"/>
      <c r="G2" s="549"/>
      <c r="H2" s="550"/>
      <c r="I2" s="623"/>
    </row>
    <row r="3" spans="1:9" ht="26.25" customHeight="1" thickBot="1" thickTop="1">
      <c r="A3" s="402"/>
      <c r="B3" s="403"/>
      <c r="C3" s="403"/>
      <c r="D3" s="403"/>
      <c r="E3" s="435" t="s">
        <v>568</v>
      </c>
      <c r="F3" s="435" t="s">
        <v>569</v>
      </c>
      <c r="G3" s="436" t="s">
        <v>570</v>
      </c>
      <c r="H3" s="531" t="s">
        <v>585</v>
      </c>
      <c r="I3" s="624" t="s">
        <v>591</v>
      </c>
    </row>
    <row r="4" spans="1:9" ht="26.25" customHeight="1" thickBot="1">
      <c r="A4" s="362" t="s">
        <v>238</v>
      </c>
      <c r="B4" s="124" t="s">
        <v>239</v>
      </c>
      <c r="C4" s="129"/>
      <c r="D4" s="129"/>
      <c r="E4" s="125">
        <f>SUM(E5:E9)</f>
        <v>169869</v>
      </c>
      <c r="F4" s="125">
        <v>171807</v>
      </c>
      <c r="G4" s="437">
        <f>SUM(G5:G9)</f>
        <v>240959</v>
      </c>
      <c r="H4" s="516">
        <f>SUM(H5:H9)</f>
        <v>243889</v>
      </c>
      <c r="I4" s="626">
        <v>243606</v>
      </c>
    </row>
    <row r="5" spans="1:9" ht="26.25" customHeight="1">
      <c r="A5" s="363"/>
      <c r="B5" s="131" t="s">
        <v>240</v>
      </c>
      <c r="C5" s="131" t="s">
        <v>422</v>
      </c>
      <c r="D5" s="132"/>
      <c r="E5" s="427">
        <v>148500</v>
      </c>
      <c r="F5" s="433">
        <v>150438</v>
      </c>
      <c r="G5" s="434">
        <v>153995</v>
      </c>
      <c r="H5" s="521">
        <v>154419</v>
      </c>
      <c r="I5" s="625">
        <v>152805</v>
      </c>
    </row>
    <row r="6" spans="1:9" ht="26.25" customHeight="1">
      <c r="A6" s="363"/>
      <c r="B6" s="131"/>
      <c r="C6" s="131" t="s">
        <v>461</v>
      </c>
      <c r="D6" s="132"/>
      <c r="E6" s="300"/>
      <c r="F6" s="377">
        <v>272</v>
      </c>
      <c r="G6" s="413">
        <v>2128</v>
      </c>
      <c r="H6" s="532">
        <v>2784</v>
      </c>
      <c r="I6" s="625">
        <v>3525</v>
      </c>
    </row>
    <row r="7" spans="1:9" ht="26.25" customHeight="1">
      <c r="A7" s="363"/>
      <c r="B7" s="131"/>
      <c r="C7" s="131" t="s">
        <v>582</v>
      </c>
      <c r="D7" s="132"/>
      <c r="E7" s="399"/>
      <c r="F7" s="377"/>
      <c r="G7" s="413">
        <v>0</v>
      </c>
      <c r="H7" s="532">
        <v>1831</v>
      </c>
      <c r="I7" s="522">
        <v>1831</v>
      </c>
    </row>
    <row r="8" spans="1:9" ht="26.25" customHeight="1">
      <c r="A8" s="363"/>
      <c r="B8" s="131"/>
      <c r="C8" s="131" t="s">
        <v>536</v>
      </c>
      <c r="D8" s="132" t="s">
        <v>537</v>
      </c>
      <c r="E8" s="399"/>
      <c r="F8" s="377"/>
      <c r="G8" s="413">
        <v>594</v>
      </c>
      <c r="H8" s="532">
        <v>598</v>
      </c>
      <c r="I8" s="522">
        <v>594</v>
      </c>
    </row>
    <row r="9" spans="1:9" ht="26.25" customHeight="1" thickBot="1">
      <c r="A9" s="363"/>
      <c r="B9" s="131" t="s">
        <v>425</v>
      </c>
      <c r="C9" s="131" t="s">
        <v>426</v>
      </c>
      <c r="D9" s="132"/>
      <c r="E9" s="301">
        <v>21369</v>
      </c>
      <c r="F9" s="438">
        <v>21369</v>
      </c>
      <c r="G9" s="439">
        <v>84242</v>
      </c>
      <c r="H9" s="629">
        <v>84257</v>
      </c>
      <c r="I9" s="630">
        <v>84851</v>
      </c>
    </row>
    <row r="10" spans="1:9" s="1" customFormat="1" ht="26.25" customHeight="1" thickBot="1">
      <c r="A10" s="362" t="s">
        <v>242</v>
      </c>
      <c r="B10" s="124" t="s">
        <v>243</v>
      </c>
      <c r="C10" s="124"/>
      <c r="D10" s="237"/>
      <c r="E10" s="430">
        <v>0</v>
      </c>
      <c r="F10" s="524">
        <v>0</v>
      </c>
      <c r="G10" s="627">
        <v>0</v>
      </c>
      <c r="H10" s="628">
        <v>34078</v>
      </c>
      <c r="I10" s="516">
        <v>7000</v>
      </c>
    </row>
    <row r="11" spans="1:9" s="7" customFormat="1" ht="26.25" customHeight="1" thickBot="1">
      <c r="A11" s="364"/>
      <c r="B11" s="129" t="s">
        <v>266</v>
      </c>
      <c r="C11" s="129" t="s">
        <v>267</v>
      </c>
      <c r="D11" s="130"/>
      <c r="E11" s="127">
        <v>0</v>
      </c>
      <c r="F11" s="444"/>
      <c r="G11" s="445"/>
      <c r="H11" s="484"/>
      <c r="I11" s="484">
        <v>7000</v>
      </c>
    </row>
    <row r="12" spans="1:9" s="1" customFormat="1" ht="26.25" customHeight="1" thickBot="1">
      <c r="A12" s="362" t="s">
        <v>244</v>
      </c>
      <c r="B12" s="124" t="s">
        <v>80</v>
      </c>
      <c r="C12" s="124"/>
      <c r="D12" s="237"/>
      <c r="E12" s="128">
        <f>SUM(E14:E17)</f>
        <v>53000</v>
      </c>
      <c r="F12" s="17">
        <v>53000</v>
      </c>
      <c r="G12" s="443">
        <v>53000</v>
      </c>
      <c r="H12" s="516">
        <v>53000</v>
      </c>
      <c r="I12" s="516">
        <v>53000</v>
      </c>
    </row>
    <row r="13" spans="1:9" s="7" customFormat="1" ht="26.25" customHeight="1">
      <c r="A13" s="365"/>
      <c r="B13" s="131" t="s">
        <v>245</v>
      </c>
      <c r="C13" s="131" t="s">
        <v>246</v>
      </c>
      <c r="D13" s="132"/>
      <c r="E13" s="126"/>
      <c r="F13" s="441"/>
      <c r="G13" s="442"/>
      <c r="H13" s="528"/>
      <c r="I13" s="621"/>
    </row>
    <row r="14" spans="1:9" s="7" customFormat="1" ht="26.25" customHeight="1">
      <c r="A14" s="365"/>
      <c r="B14" s="131"/>
      <c r="C14" s="131" t="s">
        <v>247</v>
      </c>
      <c r="D14" s="132" t="s">
        <v>248</v>
      </c>
      <c r="E14" s="126">
        <v>45000</v>
      </c>
      <c r="F14" s="377"/>
      <c r="G14" s="412"/>
      <c r="H14" s="529"/>
      <c r="I14" s="529"/>
    </row>
    <row r="15" spans="1:9" s="7" customFormat="1" ht="26.25" customHeight="1">
      <c r="A15" s="365"/>
      <c r="B15" s="131"/>
      <c r="C15" s="131" t="s">
        <v>249</v>
      </c>
      <c r="D15" s="132" t="s">
        <v>250</v>
      </c>
      <c r="E15" s="126">
        <v>7000</v>
      </c>
      <c r="F15" s="377"/>
      <c r="G15" s="412"/>
      <c r="H15" s="529"/>
      <c r="I15" s="529"/>
    </row>
    <row r="16" spans="1:9" s="7" customFormat="1" ht="26.25" customHeight="1">
      <c r="A16" s="365"/>
      <c r="B16" s="131"/>
      <c r="C16" s="131" t="s">
        <v>251</v>
      </c>
      <c r="D16" s="132" t="s">
        <v>252</v>
      </c>
      <c r="E16" s="126"/>
      <c r="F16" s="377"/>
      <c r="G16" s="412"/>
      <c r="H16" s="529"/>
      <c r="I16" s="529"/>
    </row>
    <row r="17" spans="1:9" s="7" customFormat="1" ht="26.25" customHeight="1" thickBot="1">
      <c r="A17" s="365"/>
      <c r="B17" s="131" t="s">
        <v>253</v>
      </c>
      <c r="C17" s="131" t="s">
        <v>254</v>
      </c>
      <c r="D17" s="132"/>
      <c r="E17" s="126">
        <v>1000</v>
      </c>
      <c r="F17" s="440"/>
      <c r="G17" s="523"/>
      <c r="H17" s="530"/>
      <c r="I17" s="482"/>
    </row>
    <row r="18" spans="1:9" ht="18" customHeight="1" thickBot="1">
      <c r="A18" s="362" t="s">
        <v>255</v>
      </c>
      <c r="B18" s="124" t="s">
        <v>39</v>
      </c>
      <c r="C18" s="129"/>
      <c r="D18" s="130"/>
      <c r="E18" s="125">
        <v>22150</v>
      </c>
      <c r="F18" s="526">
        <v>23555</v>
      </c>
      <c r="G18" s="443">
        <v>23555</v>
      </c>
      <c r="H18" s="516">
        <v>23555</v>
      </c>
      <c r="I18" s="635">
        <v>23555</v>
      </c>
    </row>
    <row r="19" spans="1:9" s="3" customFormat="1" ht="18" customHeight="1" thickBot="1">
      <c r="A19" s="362" t="s">
        <v>256</v>
      </c>
      <c r="B19" s="124" t="s">
        <v>257</v>
      </c>
      <c r="C19" s="124"/>
      <c r="D19" s="237"/>
      <c r="E19" s="128">
        <v>0</v>
      </c>
      <c r="F19" s="524">
        <v>0</v>
      </c>
      <c r="G19" s="525">
        <v>0</v>
      </c>
      <c r="H19" s="516"/>
      <c r="I19" s="636"/>
    </row>
    <row r="20" spans="1:9" s="7" customFormat="1" ht="18" customHeight="1" thickBot="1">
      <c r="A20" s="266"/>
      <c r="B20" s="249" t="s">
        <v>538</v>
      </c>
      <c r="C20" s="131" t="s">
        <v>539</v>
      </c>
      <c r="D20" s="230"/>
      <c r="E20" s="248"/>
      <c r="F20" s="446"/>
      <c r="G20" s="442"/>
      <c r="H20" s="528"/>
      <c r="I20" s="621"/>
    </row>
    <row r="21" spans="1:9" s="238" customFormat="1" ht="18" customHeight="1" thickBot="1">
      <c r="A21" s="362" t="s">
        <v>260</v>
      </c>
      <c r="B21" s="242" t="s">
        <v>261</v>
      </c>
      <c r="C21" s="129"/>
      <c r="D21" s="130"/>
      <c r="E21" s="128">
        <v>0</v>
      </c>
      <c r="F21" s="380">
        <v>0</v>
      </c>
      <c r="G21" s="413">
        <v>0</v>
      </c>
      <c r="H21" s="532">
        <v>0</v>
      </c>
      <c r="I21" s="532"/>
    </row>
    <row r="22" spans="1:9" s="238" customFormat="1" ht="18" customHeight="1" thickBot="1">
      <c r="A22" s="366"/>
      <c r="B22" s="249" t="s">
        <v>262</v>
      </c>
      <c r="C22" s="131" t="s">
        <v>263</v>
      </c>
      <c r="D22" s="239"/>
      <c r="E22" s="241"/>
      <c r="F22" s="440"/>
      <c r="G22" s="447"/>
      <c r="H22" s="533"/>
      <c r="I22" s="637"/>
    </row>
    <row r="23" spans="1:9" ht="18" customHeight="1" thickBot="1">
      <c r="A23" s="362" t="s">
        <v>264</v>
      </c>
      <c r="B23" s="124" t="s">
        <v>265</v>
      </c>
      <c r="C23" s="129"/>
      <c r="D23" s="130"/>
      <c r="E23" s="128">
        <f>SUM(E24)</f>
        <v>15870</v>
      </c>
      <c r="F23" s="17">
        <v>15870</v>
      </c>
      <c r="G23" s="443">
        <v>15870</v>
      </c>
      <c r="H23" s="516">
        <v>16407</v>
      </c>
      <c r="I23" s="639">
        <v>15870</v>
      </c>
    </row>
    <row r="24" spans="1:9" s="7" customFormat="1" ht="18" customHeight="1" thickBot="1">
      <c r="A24" s="383"/>
      <c r="B24" s="384" t="s">
        <v>268</v>
      </c>
      <c r="C24" s="384" t="s">
        <v>269</v>
      </c>
      <c r="D24" s="410"/>
      <c r="E24" s="411">
        <v>15870</v>
      </c>
      <c r="F24" s="448"/>
      <c r="G24" s="449"/>
      <c r="H24" s="631">
        <v>16407</v>
      </c>
      <c r="I24" s="638">
        <v>15870</v>
      </c>
    </row>
    <row r="25" spans="1:9" s="245" customFormat="1" ht="18" customHeight="1" thickBot="1" thickTop="1">
      <c r="A25" s="406" t="s">
        <v>274</v>
      </c>
      <c r="B25" s="407" t="s">
        <v>275</v>
      </c>
      <c r="C25" s="407"/>
      <c r="D25" s="408"/>
      <c r="E25" s="409">
        <f>(E4+E10+E12+E18+E23)</f>
        <v>260889</v>
      </c>
      <c r="F25" s="414">
        <v>264232</v>
      </c>
      <c r="G25" s="415">
        <f>(G4+G10+G12+G18+G23+G19)</f>
        <v>333384</v>
      </c>
      <c r="H25" s="518">
        <f>(H4+H10+H12+H18+H23+H19)</f>
        <v>370929</v>
      </c>
      <c r="I25" s="518">
        <f>(I4+I10+I12+I18+I23+I19)</f>
        <v>343031</v>
      </c>
    </row>
    <row r="26" spans="1:9" ht="18" customHeight="1" thickBot="1" thickTop="1">
      <c r="A26" s="367" t="s">
        <v>270</v>
      </c>
      <c r="B26" s="246" t="s">
        <v>271</v>
      </c>
      <c r="C26" s="246"/>
      <c r="D26" s="239"/>
      <c r="E26" s="247">
        <f>SUM(E27:E28)</f>
        <v>40800</v>
      </c>
      <c r="F26" s="404">
        <v>40800</v>
      </c>
      <c r="G26" s="416">
        <v>40800</v>
      </c>
      <c r="H26" s="632">
        <v>40800</v>
      </c>
      <c r="I26" s="632">
        <v>40800</v>
      </c>
    </row>
    <row r="27" spans="1:9" s="7" customFormat="1" ht="18" customHeight="1" thickBot="1">
      <c r="A27" s="364"/>
      <c r="B27" s="129" t="s">
        <v>272</v>
      </c>
      <c r="C27" s="129" t="s">
        <v>273</v>
      </c>
      <c r="D27" s="130"/>
      <c r="E27" s="463">
        <v>35360</v>
      </c>
      <c r="F27" s="405">
        <v>35360</v>
      </c>
      <c r="G27" s="413">
        <v>35360</v>
      </c>
      <c r="H27" s="532">
        <v>35360</v>
      </c>
      <c r="I27" s="625">
        <v>35360</v>
      </c>
    </row>
    <row r="28" spans="1:9" s="7" customFormat="1" ht="18" customHeight="1" thickBot="1">
      <c r="A28" s="383"/>
      <c r="B28" s="384" t="s">
        <v>515</v>
      </c>
      <c r="C28" s="384" t="s">
        <v>516</v>
      </c>
      <c r="D28" s="384"/>
      <c r="E28" s="464">
        <v>5440</v>
      </c>
      <c r="F28" s="465">
        <v>5440</v>
      </c>
      <c r="G28" s="466">
        <v>5440</v>
      </c>
      <c r="H28" s="633">
        <v>5440</v>
      </c>
      <c r="I28" s="634">
        <v>5440</v>
      </c>
    </row>
    <row r="29" spans="1:9" s="460" customFormat="1" ht="18" customHeight="1" thickBot="1" thickTop="1">
      <c r="A29" s="647" t="s">
        <v>519</v>
      </c>
      <c r="B29" s="648"/>
      <c r="C29" s="648"/>
      <c r="D29" s="648"/>
      <c r="E29" s="457">
        <f>(E25+E26)</f>
        <v>301689</v>
      </c>
      <c r="F29" s="458">
        <v>305032</v>
      </c>
      <c r="G29" s="459">
        <f>(G25+G26)</f>
        <v>374184</v>
      </c>
      <c r="H29" s="519">
        <f>(H25+H26)</f>
        <v>411729</v>
      </c>
      <c r="I29" s="519">
        <f>(I25+I26)</f>
        <v>383831</v>
      </c>
    </row>
    <row r="30" spans="1:9" s="7" customFormat="1" ht="18" customHeight="1" thickBot="1" thickTop="1">
      <c r="A30" s="365"/>
      <c r="B30" s="131" t="s">
        <v>518</v>
      </c>
      <c r="C30" s="131" t="s">
        <v>520</v>
      </c>
      <c r="D30" s="131"/>
      <c r="E30" s="450">
        <v>108502</v>
      </c>
      <c r="F30" s="451">
        <v>108542</v>
      </c>
      <c r="G30" s="452">
        <v>112949</v>
      </c>
      <c r="H30" s="517">
        <v>112987</v>
      </c>
      <c r="I30" s="517">
        <v>112949</v>
      </c>
    </row>
    <row r="31" spans="1:9" ht="18" customHeight="1" thickBot="1">
      <c r="A31" s="453" t="s">
        <v>45</v>
      </c>
      <c r="B31" s="454"/>
      <c r="C31" s="454"/>
      <c r="D31" s="454"/>
      <c r="E31" s="432">
        <f>(E25+E26+E30)</f>
        <v>410191</v>
      </c>
      <c r="F31" s="455">
        <v>413574</v>
      </c>
      <c r="G31" s="456">
        <f>SUM(G29:G30)</f>
        <v>487133</v>
      </c>
      <c r="H31" s="520">
        <f>SUM(H29:H30)</f>
        <v>524716</v>
      </c>
      <c r="I31" s="520">
        <f>SUM(I29:I30)</f>
        <v>496780</v>
      </c>
    </row>
    <row r="32" ht="13.5" thickTop="1"/>
  </sheetData>
  <sheetProtection/>
  <mergeCells count="3">
    <mergeCell ref="A1:E1"/>
    <mergeCell ref="A2:E2"/>
    <mergeCell ref="A29:D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&amp;R1.sz. melléklet
e Ft- 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4:U30"/>
  <sheetViews>
    <sheetView view="pageLayout" workbookViewId="0" topLeftCell="F4">
      <selection activeCell="U29" sqref="U29"/>
    </sheetView>
  </sheetViews>
  <sheetFormatPr defaultColWidth="1.7109375" defaultRowHeight="12.75"/>
  <cols>
    <col min="1" max="1" width="6.421875" style="7" customWidth="1"/>
    <col min="2" max="2" width="41.140625" style="7" customWidth="1"/>
    <col min="3" max="3" width="9.57421875" style="7" customWidth="1"/>
    <col min="4" max="4" width="10.28125" style="7" customWidth="1"/>
    <col min="5" max="5" width="9.28125" style="7" customWidth="1"/>
    <col min="6" max="6" width="8.8515625" style="7" customWidth="1"/>
    <col min="7" max="7" width="10.57421875" style="7" customWidth="1"/>
    <col min="8" max="8" width="9.140625" style="7" customWidth="1"/>
    <col min="9" max="10" width="10.57421875" style="7" customWidth="1"/>
    <col min="11" max="11" width="9.7109375" style="7" customWidth="1"/>
    <col min="12" max="12" width="8.8515625" style="7" customWidth="1"/>
    <col min="13" max="13" width="9.140625" style="7" customWidth="1"/>
    <col min="14" max="14" width="9.57421875" style="7" customWidth="1"/>
    <col min="15" max="15" width="9.140625" style="7" customWidth="1"/>
    <col min="16" max="16" width="8.28125" style="7" customWidth="1"/>
    <col min="17" max="19" width="8.7109375" style="7" customWidth="1"/>
    <col min="20" max="20" width="8.8515625" style="7" customWidth="1"/>
    <col min="21" max="21" width="12.57421875" style="7" customWidth="1"/>
    <col min="22" max="16384" width="1.7109375" style="7" customWidth="1"/>
  </cols>
  <sheetData>
    <row r="3" ht="13.5" thickBot="1"/>
    <row r="4" spans="1:21" ht="16.5" thickBot="1">
      <c r="A4" s="696" t="s">
        <v>523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8"/>
    </row>
    <row r="5" spans="1:21" s="400" customFormat="1" ht="32.25" thickBot="1">
      <c r="A5" s="371"/>
      <c r="B5" s="372" t="s">
        <v>477</v>
      </c>
      <c r="C5" s="372" t="s">
        <v>482</v>
      </c>
      <c r="D5" s="372" t="s">
        <v>478</v>
      </c>
      <c r="E5" s="372" t="s">
        <v>480</v>
      </c>
      <c r="F5" s="372" t="s">
        <v>479</v>
      </c>
      <c r="G5" s="372" t="s">
        <v>492</v>
      </c>
      <c r="H5" s="372" t="s">
        <v>481</v>
      </c>
      <c r="I5" s="372" t="s">
        <v>491</v>
      </c>
      <c r="J5" s="372" t="s">
        <v>490</v>
      </c>
      <c r="K5" s="372" t="s">
        <v>483</v>
      </c>
      <c r="L5" s="372" t="s">
        <v>484</v>
      </c>
      <c r="M5" s="372" t="s">
        <v>485</v>
      </c>
      <c r="N5" s="372" t="s">
        <v>486</v>
      </c>
      <c r="O5" s="372" t="s">
        <v>487</v>
      </c>
      <c r="P5" s="372" t="s">
        <v>479</v>
      </c>
      <c r="Q5" s="372" t="s">
        <v>488</v>
      </c>
      <c r="R5" s="372" t="s">
        <v>497</v>
      </c>
      <c r="S5" s="372" t="s">
        <v>479</v>
      </c>
      <c r="T5" s="372" t="s">
        <v>489</v>
      </c>
      <c r="U5" s="373"/>
    </row>
    <row r="6" spans="1:21" s="313" customFormat="1" ht="12.75">
      <c r="A6" s="311"/>
      <c r="B6" s="312"/>
      <c r="C6" s="699" t="s">
        <v>139</v>
      </c>
      <c r="D6" s="699" t="s">
        <v>427</v>
      </c>
      <c r="E6" s="699" t="s">
        <v>436</v>
      </c>
      <c r="F6" s="699" t="s">
        <v>428</v>
      </c>
      <c r="G6" s="699" t="s">
        <v>429</v>
      </c>
      <c r="H6" s="699" t="s">
        <v>430</v>
      </c>
      <c r="I6" s="699" t="s">
        <v>431</v>
      </c>
      <c r="J6" s="699" t="s">
        <v>432</v>
      </c>
      <c r="K6" s="699" t="s">
        <v>433</v>
      </c>
      <c r="L6" s="699" t="s">
        <v>434</v>
      </c>
      <c r="M6" s="699" t="s">
        <v>435</v>
      </c>
      <c r="N6" s="699" t="s">
        <v>166</v>
      </c>
      <c r="O6" s="699" t="s">
        <v>437</v>
      </c>
      <c r="P6" s="699" t="s">
        <v>438</v>
      </c>
      <c r="Q6" s="699" t="s">
        <v>445</v>
      </c>
      <c r="R6" s="699" t="s">
        <v>498</v>
      </c>
      <c r="S6" s="699" t="s">
        <v>439</v>
      </c>
      <c r="T6" s="699" t="s">
        <v>440</v>
      </c>
      <c r="U6" s="701" t="s">
        <v>24</v>
      </c>
    </row>
    <row r="7" spans="1:21" s="313" customFormat="1" ht="13.5" thickBot="1">
      <c r="A7" s="332"/>
      <c r="B7" s="333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2"/>
    </row>
    <row r="8" spans="1:21" s="310" customFormat="1" ht="18">
      <c r="A8" s="290" t="s">
        <v>373</v>
      </c>
      <c r="B8" s="329" t="s">
        <v>374</v>
      </c>
      <c r="C8" s="330"/>
      <c r="D8" s="331"/>
      <c r="E8" s="331"/>
      <c r="F8" s="331"/>
      <c r="G8" s="331"/>
      <c r="H8" s="331"/>
      <c r="I8" s="331">
        <v>12</v>
      </c>
      <c r="J8" s="331"/>
      <c r="K8" s="331"/>
      <c r="L8" s="331"/>
      <c r="M8" s="331"/>
      <c r="N8" s="331"/>
      <c r="O8" s="331">
        <v>25</v>
      </c>
      <c r="P8" s="331"/>
      <c r="Q8" s="331"/>
      <c r="R8" s="331"/>
      <c r="S8" s="331"/>
      <c r="T8" s="331">
        <v>40</v>
      </c>
      <c r="U8" s="347">
        <f>SUM(C8:T8)</f>
        <v>77</v>
      </c>
    </row>
    <row r="9" spans="1:21" s="310" customFormat="1" ht="18">
      <c r="A9" s="291" t="s">
        <v>375</v>
      </c>
      <c r="B9" s="302" t="s">
        <v>376</v>
      </c>
      <c r="C9" s="307">
        <v>13000</v>
      </c>
      <c r="D9" s="307">
        <v>2397</v>
      </c>
      <c r="E9" s="307">
        <v>620</v>
      </c>
      <c r="F9" s="307">
        <v>300</v>
      </c>
      <c r="G9" s="307">
        <v>700</v>
      </c>
      <c r="H9" s="307"/>
      <c r="I9" s="307">
        <v>300</v>
      </c>
      <c r="J9" s="307">
        <v>2300</v>
      </c>
      <c r="K9" s="307"/>
      <c r="L9" s="307">
        <v>2800</v>
      </c>
      <c r="M9" s="307"/>
      <c r="N9" s="307"/>
      <c r="O9" s="307">
        <v>40</v>
      </c>
      <c r="P9" s="307">
        <v>300</v>
      </c>
      <c r="Q9" s="307">
        <v>80</v>
      </c>
      <c r="R9" s="307"/>
      <c r="S9" s="307">
        <v>50</v>
      </c>
      <c r="T9" s="307">
        <v>7929</v>
      </c>
      <c r="U9" s="306">
        <f aca="true" t="shared" si="0" ref="U9:U29">SUM(C9:T9)</f>
        <v>30816</v>
      </c>
    </row>
    <row r="10" spans="1:21" s="310" customFormat="1" ht="18">
      <c r="A10" s="334" t="s">
        <v>377</v>
      </c>
      <c r="B10" s="309" t="s">
        <v>0</v>
      </c>
      <c r="C10" s="306">
        <f>SUM(C8:C9)</f>
        <v>13000</v>
      </c>
      <c r="D10" s="306">
        <f aca="true" t="shared" si="1" ref="D10:T10">SUM(D8:D9)</f>
        <v>2397</v>
      </c>
      <c r="E10" s="306">
        <f t="shared" si="1"/>
        <v>620</v>
      </c>
      <c r="F10" s="306">
        <f t="shared" si="1"/>
        <v>300</v>
      </c>
      <c r="G10" s="306">
        <f t="shared" si="1"/>
        <v>700</v>
      </c>
      <c r="H10" s="306">
        <f t="shared" si="1"/>
        <v>0</v>
      </c>
      <c r="I10" s="306">
        <f t="shared" si="1"/>
        <v>312</v>
      </c>
      <c r="J10" s="306">
        <f t="shared" si="1"/>
        <v>2300</v>
      </c>
      <c r="K10" s="306">
        <f t="shared" si="1"/>
        <v>0</v>
      </c>
      <c r="L10" s="306">
        <f t="shared" si="1"/>
        <v>2800</v>
      </c>
      <c r="M10" s="306">
        <f t="shared" si="1"/>
        <v>0</v>
      </c>
      <c r="N10" s="306">
        <f t="shared" si="1"/>
        <v>0</v>
      </c>
      <c r="O10" s="306">
        <f t="shared" si="1"/>
        <v>65</v>
      </c>
      <c r="P10" s="306">
        <f t="shared" si="1"/>
        <v>300</v>
      </c>
      <c r="Q10" s="306">
        <f t="shared" si="1"/>
        <v>80</v>
      </c>
      <c r="R10" s="306">
        <v>0</v>
      </c>
      <c r="S10" s="306">
        <f t="shared" si="1"/>
        <v>50</v>
      </c>
      <c r="T10" s="306">
        <f t="shared" si="1"/>
        <v>7969</v>
      </c>
      <c r="U10" s="306">
        <f t="shared" si="0"/>
        <v>30893</v>
      </c>
    </row>
    <row r="11" spans="1:21" s="310" customFormat="1" ht="18">
      <c r="A11" s="291" t="s">
        <v>378</v>
      </c>
      <c r="B11" s="307" t="s">
        <v>421</v>
      </c>
      <c r="C11" s="307">
        <v>145</v>
      </c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>
        <v>150</v>
      </c>
      <c r="P11" s="308"/>
      <c r="Q11" s="308"/>
      <c r="R11" s="308"/>
      <c r="S11" s="308"/>
      <c r="T11" s="303">
        <v>550</v>
      </c>
      <c r="U11" s="306">
        <f t="shared" si="0"/>
        <v>845</v>
      </c>
    </row>
    <row r="12" spans="1:21" s="310" customFormat="1" ht="18">
      <c r="A12" s="291" t="s">
        <v>379</v>
      </c>
      <c r="B12" s="307" t="s">
        <v>3</v>
      </c>
      <c r="C12" s="307"/>
      <c r="D12" s="307"/>
      <c r="E12" s="308"/>
      <c r="F12" s="308">
        <v>240</v>
      </c>
      <c r="G12" s="308">
        <v>100</v>
      </c>
      <c r="H12" s="308"/>
      <c r="I12" s="308">
        <v>4</v>
      </c>
      <c r="J12" s="308"/>
      <c r="K12" s="308"/>
      <c r="L12" s="308"/>
      <c r="M12" s="308"/>
      <c r="N12" s="308"/>
      <c r="O12" s="308">
        <v>10</v>
      </c>
      <c r="P12" s="308"/>
      <c r="Q12" s="308"/>
      <c r="R12" s="308"/>
      <c r="S12" s="308"/>
      <c r="T12" s="303">
        <v>150</v>
      </c>
      <c r="U12" s="306">
        <f t="shared" si="0"/>
        <v>504</v>
      </c>
    </row>
    <row r="13" spans="1:21" s="310" customFormat="1" ht="18">
      <c r="A13" s="334" t="s">
        <v>380</v>
      </c>
      <c r="B13" s="305" t="s">
        <v>2</v>
      </c>
      <c r="C13" s="305">
        <f>SUM(C11:C12)</f>
        <v>145</v>
      </c>
      <c r="D13" s="305">
        <f aca="true" t="shared" si="2" ref="D13:T13">SUM(D11:D12)</f>
        <v>0</v>
      </c>
      <c r="E13" s="305">
        <f t="shared" si="2"/>
        <v>0</v>
      </c>
      <c r="F13" s="305">
        <f t="shared" si="2"/>
        <v>240</v>
      </c>
      <c r="G13" s="305">
        <f t="shared" si="2"/>
        <v>100</v>
      </c>
      <c r="H13" s="305">
        <f t="shared" si="2"/>
        <v>0</v>
      </c>
      <c r="I13" s="305">
        <f t="shared" si="2"/>
        <v>4</v>
      </c>
      <c r="J13" s="305">
        <f t="shared" si="2"/>
        <v>0</v>
      </c>
      <c r="K13" s="305">
        <f t="shared" si="2"/>
        <v>0</v>
      </c>
      <c r="L13" s="305">
        <f t="shared" si="2"/>
        <v>0</v>
      </c>
      <c r="M13" s="305">
        <f t="shared" si="2"/>
        <v>0</v>
      </c>
      <c r="N13" s="305">
        <f t="shared" si="2"/>
        <v>0</v>
      </c>
      <c r="O13" s="305">
        <f t="shared" si="2"/>
        <v>160</v>
      </c>
      <c r="P13" s="305">
        <f t="shared" si="2"/>
        <v>0</v>
      </c>
      <c r="Q13" s="305">
        <f t="shared" si="2"/>
        <v>0</v>
      </c>
      <c r="R13" s="305">
        <v>0</v>
      </c>
      <c r="S13" s="305">
        <f t="shared" si="2"/>
        <v>0</v>
      </c>
      <c r="T13" s="305">
        <f t="shared" si="2"/>
        <v>700</v>
      </c>
      <c r="U13" s="306">
        <f t="shared" si="0"/>
        <v>1349</v>
      </c>
    </row>
    <row r="14" spans="1:21" s="310" customFormat="1" ht="18">
      <c r="A14" s="291" t="s">
        <v>381</v>
      </c>
      <c r="B14" s="307" t="s">
        <v>382</v>
      </c>
      <c r="C14" s="307">
        <v>150</v>
      </c>
      <c r="D14" s="308"/>
      <c r="E14" s="308">
        <v>600</v>
      </c>
      <c r="F14" s="308">
        <v>600</v>
      </c>
      <c r="G14" s="308">
        <v>6500</v>
      </c>
      <c r="H14" s="308">
        <v>140</v>
      </c>
      <c r="I14" s="308"/>
      <c r="J14" s="308"/>
      <c r="K14" s="308">
        <v>20</v>
      </c>
      <c r="L14" s="308"/>
      <c r="M14" s="308"/>
      <c r="N14" s="308">
        <v>3900</v>
      </c>
      <c r="O14" s="308"/>
      <c r="P14" s="308"/>
      <c r="Q14" s="308">
        <v>480</v>
      </c>
      <c r="R14" s="308"/>
      <c r="S14" s="308">
        <v>200</v>
      </c>
      <c r="T14" s="303"/>
      <c r="U14" s="306">
        <f t="shared" si="0"/>
        <v>12590</v>
      </c>
    </row>
    <row r="15" spans="1:21" s="310" customFormat="1" ht="18">
      <c r="A15" s="291" t="s">
        <v>383</v>
      </c>
      <c r="B15" s="307" t="s">
        <v>4</v>
      </c>
      <c r="C15" s="303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3">
        <v>165</v>
      </c>
      <c r="U15" s="306">
        <f t="shared" si="0"/>
        <v>165</v>
      </c>
    </row>
    <row r="16" spans="1:21" s="310" customFormat="1" ht="18">
      <c r="A16" s="291" t="s">
        <v>384</v>
      </c>
      <c r="B16" s="307" t="s">
        <v>5</v>
      </c>
      <c r="C16" s="303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>
        <v>200</v>
      </c>
      <c r="Q16" s="308"/>
      <c r="R16" s="308"/>
      <c r="S16" s="308"/>
      <c r="T16" s="303">
        <v>77</v>
      </c>
      <c r="U16" s="306">
        <f t="shared" si="0"/>
        <v>277</v>
      </c>
    </row>
    <row r="17" spans="1:21" s="310" customFormat="1" ht="18">
      <c r="A17" s="291" t="s">
        <v>385</v>
      </c>
      <c r="B17" s="307" t="s">
        <v>387</v>
      </c>
      <c r="C17" s="303">
        <v>130</v>
      </c>
      <c r="D17" s="308"/>
      <c r="E17" s="308">
        <v>150</v>
      </c>
      <c r="F17" s="308">
        <v>350</v>
      </c>
      <c r="G17" s="308">
        <v>450</v>
      </c>
      <c r="H17" s="308"/>
      <c r="I17" s="308">
        <v>90</v>
      </c>
      <c r="J17" s="308"/>
      <c r="K17" s="308"/>
      <c r="L17" s="308">
        <v>2200</v>
      </c>
      <c r="M17" s="308"/>
      <c r="N17" s="308"/>
      <c r="O17" s="308"/>
      <c r="P17" s="308"/>
      <c r="Q17" s="308">
        <v>540</v>
      </c>
      <c r="R17" s="308"/>
      <c r="S17" s="308"/>
      <c r="T17" s="303">
        <v>1736</v>
      </c>
      <c r="U17" s="306">
        <f t="shared" si="0"/>
        <v>5646</v>
      </c>
    </row>
    <row r="18" spans="1:21" s="310" customFormat="1" ht="18">
      <c r="A18" s="291" t="s">
        <v>386</v>
      </c>
      <c r="B18" s="307" t="s">
        <v>388</v>
      </c>
      <c r="C18" s="307"/>
      <c r="D18" s="308"/>
      <c r="E18" s="308">
        <v>2200</v>
      </c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3"/>
      <c r="U18" s="306">
        <f t="shared" si="0"/>
        <v>2200</v>
      </c>
    </row>
    <row r="19" spans="1:21" s="310" customFormat="1" ht="18">
      <c r="A19" s="291" t="s">
        <v>389</v>
      </c>
      <c r="B19" s="307" t="s">
        <v>390</v>
      </c>
      <c r="C19" s="303"/>
      <c r="D19" s="308"/>
      <c r="E19" s="308">
        <v>200</v>
      </c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3">
        <v>699</v>
      </c>
      <c r="U19" s="306">
        <f t="shared" si="0"/>
        <v>899</v>
      </c>
    </row>
    <row r="20" spans="1:21" s="310" customFormat="1" ht="18">
      <c r="A20" s="291" t="s">
        <v>391</v>
      </c>
      <c r="B20" s="307" t="s">
        <v>392</v>
      </c>
      <c r="C20" s="307">
        <v>750</v>
      </c>
      <c r="D20" s="308"/>
      <c r="E20" s="308">
        <v>680</v>
      </c>
      <c r="F20" s="308">
        <v>800</v>
      </c>
      <c r="G20" s="308">
        <v>250</v>
      </c>
      <c r="H20" s="308">
        <v>40</v>
      </c>
      <c r="I20" s="308"/>
      <c r="J20" s="308">
        <v>100</v>
      </c>
      <c r="K20" s="308">
        <v>170</v>
      </c>
      <c r="L20" s="308">
        <v>400</v>
      </c>
      <c r="M20" s="308">
        <v>2820</v>
      </c>
      <c r="N20" s="308"/>
      <c r="O20" s="308">
        <v>5</v>
      </c>
      <c r="P20" s="308">
        <v>1500</v>
      </c>
      <c r="Q20" s="308">
        <v>250</v>
      </c>
      <c r="R20" s="308">
        <v>394</v>
      </c>
      <c r="S20" s="308">
        <v>60</v>
      </c>
      <c r="T20" s="303">
        <v>6096</v>
      </c>
      <c r="U20" s="306">
        <f t="shared" si="0"/>
        <v>14315</v>
      </c>
    </row>
    <row r="21" spans="1:21" s="310" customFormat="1" ht="18">
      <c r="A21" s="334" t="s">
        <v>393</v>
      </c>
      <c r="B21" s="305" t="s">
        <v>394</v>
      </c>
      <c r="C21" s="306">
        <f>SUM(C14:C20)</f>
        <v>1030</v>
      </c>
      <c r="D21" s="306">
        <f aca="true" t="shared" si="3" ref="D21:T21">SUM(D14:D20)</f>
        <v>0</v>
      </c>
      <c r="E21" s="306">
        <f t="shared" si="3"/>
        <v>3830</v>
      </c>
      <c r="F21" s="306">
        <f t="shared" si="3"/>
        <v>1750</v>
      </c>
      <c r="G21" s="306">
        <f t="shared" si="3"/>
        <v>7200</v>
      </c>
      <c r="H21" s="306">
        <f t="shared" si="3"/>
        <v>180</v>
      </c>
      <c r="I21" s="306">
        <f t="shared" si="3"/>
        <v>90</v>
      </c>
      <c r="J21" s="306">
        <f t="shared" si="3"/>
        <v>100</v>
      </c>
      <c r="K21" s="306">
        <f t="shared" si="3"/>
        <v>190</v>
      </c>
      <c r="L21" s="306">
        <f t="shared" si="3"/>
        <v>2600</v>
      </c>
      <c r="M21" s="306">
        <f t="shared" si="3"/>
        <v>2820</v>
      </c>
      <c r="N21" s="306">
        <f t="shared" si="3"/>
        <v>3900</v>
      </c>
      <c r="O21" s="306">
        <f t="shared" si="3"/>
        <v>5</v>
      </c>
      <c r="P21" s="306">
        <f t="shared" si="3"/>
        <v>1700</v>
      </c>
      <c r="Q21" s="306">
        <f t="shared" si="3"/>
        <v>1270</v>
      </c>
      <c r="R21" s="306">
        <v>394</v>
      </c>
      <c r="S21" s="306">
        <f t="shared" si="3"/>
        <v>260</v>
      </c>
      <c r="T21" s="306">
        <f t="shared" si="3"/>
        <v>8773</v>
      </c>
      <c r="U21" s="306">
        <f t="shared" si="0"/>
        <v>36092</v>
      </c>
    </row>
    <row r="22" spans="1:21" s="310" customFormat="1" ht="18">
      <c r="A22" s="291" t="s">
        <v>395</v>
      </c>
      <c r="B22" s="307" t="s">
        <v>396</v>
      </c>
      <c r="C22" s="303">
        <v>50</v>
      </c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3">
        <v>100</v>
      </c>
      <c r="U22" s="306">
        <f t="shared" si="0"/>
        <v>150</v>
      </c>
    </row>
    <row r="23" spans="1:21" s="310" customFormat="1" ht="18">
      <c r="A23" s="291" t="s">
        <v>397</v>
      </c>
      <c r="B23" s="307" t="s">
        <v>398</v>
      </c>
      <c r="C23" s="307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>
        <v>800</v>
      </c>
      <c r="Q23" s="304"/>
      <c r="R23" s="304"/>
      <c r="S23" s="304"/>
      <c r="T23" s="306"/>
      <c r="U23" s="306">
        <f t="shared" si="0"/>
        <v>800</v>
      </c>
    </row>
    <row r="24" spans="1:21" s="310" customFormat="1" ht="18">
      <c r="A24" s="334" t="s">
        <v>399</v>
      </c>
      <c r="B24" s="305" t="s">
        <v>400</v>
      </c>
      <c r="C24" s="306">
        <f>SUM(C22:C23)</f>
        <v>50</v>
      </c>
      <c r="D24" s="306">
        <f aca="true" t="shared" si="4" ref="D24:T24">SUM(D22:D23)</f>
        <v>0</v>
      </c>
      <c r="E24" s="306">
        <f t="shared" si="4"/>
        <v>0</v>
      </c>
      <c r="F24" s="306">
        <f t="shared" si="4"/>
        <v>0</v>
      </c>
      <c r="G24" s="306">
        <f t="shared" si="4"/>
        <v>0</v>
      </c>
      <c r="H24" s="306">
        <f t="shared" si="4"/>
        <v>0</v>
      </c>
      <c r="I24" s="306">
        <f t="shared" si="4"/>
        <v>0</v>
      </c>
      <c r="J24" s="306">
        <f t="shared" si="4"/>
        <v>0</v>
      </c>
      <c r="K24" s="306">
        <f t="shared" si="4"/>
        <v>0</v>
      </c>
      <c r="L24" s="306">
        <f t="shared" si="4"/>
        <v>0</v>
      </c>
      <c r="M24" s="306">
        <f t="shared" si="4"/>
        <v>0</v>
      </c>
      <c r="N24" s="306">
        <f t="shared" si="4"/>
        <v>0</v>
      </c>
      <c r="O24" s="306">
        <f t="shared" si="4"/>
        <v>0</v>
      </c>
      <c r="P24" s="306">
        <f t="shared" si="4"/>
        <v>800</v>
      </c>
      <c r="Q24" s="306">
        <f t="shared" si="4"/>
        <v>0</v>
      </c>
      <c r="R24" s="306">
        <v>0</v>
      </c>
      <c r="S24" s="306">
        <f t="shared" si="4"/>
        <v>0</v>
      </c>
      <c r="T24" s="306">
        <f t="shared" si="4"/>
        <v>100</v>
      </c>
      <c r="U24" s="306">
        <f t="shared" si="0"/>
        <v>950</v>
      </c>
    </row>
    <row r="25" spans="1:21" s="310" customFormat="1" ht="18">
      <c r="A25" s="291" t="s">
        <v>401</v>
      </c>
      <c r="B25" s="307" t="s">
        <v>402</v>
      </c>
      <c r="C25" s="303">
        <v>3400</v>
      </c>
      <c r="D25" s="303">
        <v>647</v>
      </c>
      <c r="E25" s="303">
        <v>1038</v>
      </c>
      <c r="F25" s="303">
        <v>620</v>
      </c>
      <c r="G25" s="303">
        <v>2160</v>
      </c>
      <c r="H25" s="303">
        <v>48</v>
      </c>
      <c r="I25" s="303">
        <v>110</v>
      </c>
      <c r="J25" s="303">
        <v>650</v>
      </c>
      <c r="K25" s="303">
        <v>50</v>
      </c>
      <c r="L25" s="303">
        <v>1514</v>
      </c>
      <c r="M25" s="303"/>
      <c r="N25" s="303">
        <v>1050</v>
      </c>
      <c r="O25" s="303">
        <v>41</v>
      </c>
      <c r="P25" s="303">
        <v>757</v>
      </c>
      <c r="Q25" s="303">
        <v>269</v>
      </c>
      <c r="R25" s="303">
        <v>106</v>
      </c>
      <c r="S25" s="303">
        <v>70</v>
      </c>
      <c r="T25" s="303">
        <v>4351</v>
      </c>
      <c r="U25" s="306">
        <f t="shared" si="0"/>
        <v>16881</v>
      </c>
    </row>
    <row r="26" spans="1:21" s="310" customFormat="1" ht="18">
      <c r="A26" s="291" t="s">
        <v>403</v>
      </c>
      <c r="B26" s="307" t="s">
        <v>404</v>
      </c>
      <c r="C26" s="303"/>
      <c r="D26" s="308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3">
        <v>3220</v>
      </c>
      <c r="U26" s="306">
        <f t="shared" si="0"/>
        <v>3220</v>
      </c>
    </row>
    <row r="27" spans="1:21" s="310" customFormat="1" ht="18">
      <c r="A27" s="291" t="s">
        <v>405</v>
      </c>
      <c r="B27" s="307" t="s">
        <v>406</v>
      </c>
      <c r="C27" s="303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3">
        <v>50</v>
      </c>
      <c r="U27" s="306">
        <f t="shared" si="0"/>
        <v>50</v>
      </c>
    </row>
    <row r="28" spans="1:21" s="310" customFormat="1" ht="18">
      <c r="A28" s="291" t="s">
        <v>407</v>
      </c>
      <c r="B28" s="307" t="s">
        <v>408</v>
      </c>
      <c r="C28" s="303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>
        <v>2000</v>
      </c>
      <c r="P28" s="307"/>
      <c r="Q28" s="307"/>
      <c r="R28" s="307"/>
      <c r="S28" s="307"/>
      <c r="T28" s="303">
        <v>700</v>
      </c>
      <c r="U28" s="306">
        <f t="shared" si="0"/>
        <v>2700</v>
      </c>
    </row>
    <row r="29" spans="1:21" s="310" customFormat="1" ht="18">
      <c r="A29" s="334" t="s">
        <v>409</v>
      </c>
      <c r="B29" s="305" t="s">
        <v>410</v>
      </c>
      <c r="C29" s="306">
        <f>SUM(C25:C28)</f>
        <v>3400</v>
      </c>
      <c r="D29" s="306">
        <f aca="true" t="shared" si="5" ref="D29:T29">SUM(D25:D28)</f>
        <v>647</v>
      </c>
      <c r="E29" s="306">
        <f t="shared" si="5"/>
        <v>1038</v>
      </c>
      <c r="F29" s="306">
        <f t="shared" si="5"/>
        <v>620</v>
      </c>
      <c r="G29" s="306">
        <f t="shared" si="5"/>
        <v>2160</v>
      </c>
      <c r="H29" s="306">
        <f t="shared" si="5"/>
        <v>48</v>
      </c>
      <c r="I29" s="306">
        <f t="shared" si="5"/>
        <v>110</v>
      </c>
      <c r="J29" s="306">
        <f t="shared" si="5"/>
        <v>650</v>
      </c>
      <c r="K29" s="306">
        <f t="shared" si="5"/>
        <v>50</v>
      </c>
      <c r="L29" s="306">
        <f t="shared" si="5"/>
        <v>1514</v>
      </c>
      <c r="M29" s="306">
        <f t="shared" si="5"/>
        <v>0</v>
      </c>
      <c r="N29" s="306">
        <f t="shared" si="5"/>
        <v>1050</v>
      </c>
      <c r="O29" s="306">
        <f t="shared" si="5"/>
        <v>2041</v>
      </c>
      <c r="P29" s="306">
        <f t="shared" si="5"/>
        <v>757</v>
      </c>
      <c r="Q29" s="306">
        <f t="shared" si="5"/>
        <v>269</v>
      </c>
      <c r="R29" s="306">
        <v>106</v>
      </c>
      <c r="S29" s="306">
        <f t="shared" si="5"/>
        <v>70</v>
      </c>
      <c r="T29" s="306">
        <f t="shared" si="5"/>
        <v>8321</v>
      </c>
      <c r="U29" s="306">
        <f t="shared" si="0"/>
        <v>22851</v>
      </c>
    </row>
    <row r="30" spans="1:21" ht="13.5" thickBot="1">
      <c r="A30" s="335" t="s">
        <v>411</v>
      </c>
      <c r="B30" s="305" t="s">
        <v>49</v>
      </c>
      <c r="C30" s="306">
        <f>(C10+C13+C21+C24+C29)</f>
        <v>17625</v>
      </c>
      <c r="D30" s="306">
        <f aca="true" t="shared" si="6" ref="D30:T30">(D10+D13+D21+D24+D29)</f>
        <v>3044</v>
      </c>
      <c r="E30" s="306">
        <f t="shared" si="6"/>
        <v>5488</v>
      </c>
      <c r="F30" s="306">
        <f t="shared" si="6"/>
        <v>2910</v>
      </c>
      <c r="G30" s="306">
        <f t="shared" si="6"/>
        <v>10160</v>
      </c>
      <c r="H30" s="306">
        <f t="shared" si="6"/>
        <v>228</v>
      </c>
      <c r="I30" s="306">
        <f t="shared" si="6"/>
        <v>516</v>
      </c>
      <c r="J30" s="306">
        <f t="shared" si="6"/>
        <v>3050</v>
      </c>
      <c r="K30" s="306">
        <f t="shared" si="6"/>
        <v>240</v>
      </c>
      <c r="L30" s="306">
        <f t="shared" si="6"/>
        <v>6914</v>
      </c>
      <c r="M30" s="306">
        <f t="shared" si="6"/>
        <v>2820</v>
      </c>
      <c r="N30" s="306">
        <f t="shared" si="6"/>
        <v>4950</v>
      </c>
      <c r="O30" s="306">
        <f t="shared" si="6"/>
        <v>2271</v>
      </c>
      <c r="P30" s="306">
        <f t="shared" si="6"/>
        <v>3557</v>
      </c>
      <c r="Q30" s="306">
        <f t="shared" si="6"/>
        <v>1619</v>
      </c>
      <c r="R30" s="306">
        <v>500</v>
      </c>
      <c r="S30" s="306">
        <f t="shared" si="6"/>
        <v>380</v>
      </c>
      <c r="T30" s="306">
        <f t="shared" si="6"/>
        <v>25863</v>
      </c>
      <c r="U30" s="306">
        <f>(U10+U13+U21+U24+U29)</f>
        <v>92135</v>
      </c>
    </row>
  </sheetData>
  <sheetProtection/>
  <mergeCells count="20">
    <mergeCell ref="T6:T7"/>
    <mergeCell ref="U6:U7"/>
    <mergeCell ref="L6:L7"/>
    <mergeCell ref="M6:M7"/>
    <mergeCell ref="N6:N7"/>
    <mergeCell ref="O6:O7"/>
    <mergeCell ref="P6:P7"/>
    <mergeCell ref="S6:S7"/>
    <mergeCell ref="Q6:Q7"/>
    <mergeCell ref="R6:R7"/>
    <mergeCell ref="A4:U4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headerFooter>
    <oddHeader>&amp;R3./c. sz. melléklet e 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6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9.00390625" style="7" customWidth="1"/>
    <col min="2" max="2" width="56.8515625" style="7" customWidth="1"/>
    <col min="3" max="3" width="13.421875" style="7" customWidth="1"/>
    <col min="4" max="4" width="9.57421875" style="7" bestFit="1" customWidth="1"/>
    <col min="5" max="5" width="13.00390625" style="7" customWidth="1"/>
    <col min="6" max="7" width="10.8515625" style="7" customWidth="1"/>
    <col min="8" max="16384" width="9.140625" style="7" customWidth="1"/>
  </cols>
  <sheetData>
    <row r="1" spans="1:5" ht="15.75">
      <c r="A1" s="664" t="s">
        <v>117</v>
      </c>
      <c r="B1" s="664"/>
      <c r="C1" s="664"/>
      <c r="D1" s="664"/>
      <c r="E1" s="664"/>
    </row>
    <row r="2" spans="1:5" ht="16.5" thickBot="1">
      <c r="A2" s="664" t="s">
        <v>496</v>
      </c>
      <c r="B2" s="664"/>
      <c r="C2" s="664"/>
      <c r="D2" s="664"/>
      <c r="E2" s="664"/>
    </row>
    <row r="3" spans="1:7" ht="15" customHeight="1">
      <c r="A3" s="703" t="s">
        <v>114</v>
      </c>
      <c r="B3" s="704"/>
      <c r="C3" s="32" t="s">
        <v>565</v>
      </c>
      <c r="D3" s="501" t="s">
        <v>571</v>
      </c>
      <c r="E3" s="33" t="s">
        <v>572</v>
      </c>
      <c r="F3" s="542" t="s">
        <v>587</v>
      </c>
      <c r="G3" s="542" t="s">
        <v>588</v>
      </c>
    </row>
    <row r="4" spans="1:7" ht="12.75">
      <c r="A4" s="136" t="s">
        <v>212</v>
      </c>
      <c r="B4" s="134" t="s">
        <v>48</v>
      </c>
      <c r="C4" s="421">
        <v>43944</v>
      </c>
      <c r="D4" s="105">
        <v>44175</v>
      </c>
      <c r="E4" s="78">
        <f>('Személyi jutt'!G23)</f>
        <v>89534</v>
      </c>
      <c r="F4" s="136">
        <v>89327</v>
      </c>
      <c r="G4" s="543">
        <v>89533</v>
      </c>
    </row>
    <row r="5" spans="1:7" ht="12.75">
      <c r="A5" s="136" t="s">
        <v>211</v>
      </c>
      <c r="B5" s="134" t="s">
        <v>213</v>
      </c>
      <c r="C5" s="421">
        <v>9374</v>
      </c>
      <c r="D5" s="105">
        <v>9436</v>
      </c>
      <c r="E5" s="78">
        <f>('Személyi jutt'!G29)</f>
        <v>15743</v>
      </c>
      <c r="F5" s="136">
        <v>15851</v>
      </c>
      <c r="G5" s="543">
        <v>15743</v>
      </c>
    </row>
    <row r="6" spans="1:7" ht="12.75">
      <c r="A6" s="136" t="s">
        <v>214</v>
      </c>
      <c r="B6" s="134" t="s">
        <v>49</v>
      </c>
      <c r="C6" s="421">
        <v>84336</v>
      </c>
      <c r="D6" s="105">
        <v>84336</v>
      </c>
      <c r="E6" s="78">
        <f>('Dologi kiad'!G31)</f>
        <v>92135</v>
      </c>
      <c r="F6" s="136">
        <v>90263</v>
      </c>
      <c r="G6" s="543">
        <v>92135</v>
      </c>
    </row>
    <row r="7" spans="1:7" ht="12.75" customHeight="1">
      <c r="A7" s="136" t="s">
        <v>215</v>
      </c>
      <c r="B7" s="134" t="s">
        <v>216</v>
      </c>
      <c r="C7" s="421">
        <v>8100</v>
      </c>
      <c r="D7" s="105">
        <v>8100</v>
      </c>
      <c r="E7" s="78">
        <f>SUM(E8:E11)</f>
        <v>8100</v>
      </c>
      <c r="F7" s="543">
        <v>10716</v>
      </c>
      <c r="G7" s="543">
        <v>8205</v>
      </c>
    </row>
    <row r="8" spans="1:7" ht="12.75" customHeight="1">
      <c r="A8" s="136" t="s">
        <v>217</v>
      </c>
      <c r="B8" s="218" t="s">
        <v>218</v>
      </c>
      <c r="C8" s="317">
        <v>300</v>
      </c>
      <c r="D8" s="219">
        <v>300</v>
      </c>
      <c r="E8" s="346">
        <v>1200</v>
      </c>
      <c r="F8" s="544">
        <v>1200</v>
      </c>
      <c r="G8" s="543">
        <v>1200</v>
      </c>
    </row>
    <row r="9" spans="1:7" ht="12.75" customHeight="1">
      <c r="A9" s="136" t="s">
        <v>219</v>
      </c>
      <c r="B9" s="218" t="s">
        <v>220</v>
      </c>
      <c r="C9" s="317">
        <v>300</v>
      </c>
      <c r="D9" s="219">
        <v>300</v>
      </c>
      <c r="E9" s="346">
        <v>300</v>
      </c>
      <c r="F9" s="544">
        <v>300</v>
      </c>
      <c r="G9" s="543">
        <v>300</v>
      </c>
    </row>
    <row r="10" spans="1:7" ht="12.75" customHeight="1">
      <c r="A10" s="136" t="s">
        <v>221</v>
      </c>
      <c r="B10" s="218" t="s">
        <v>279</v>
      </c>
      <c r="C10" s="317">
        <v>2000</v>
      </c>
      <c r="D10" s="219">
        <v>2000</v>
      </c>
      <c r="E10" s="346">
        <v>2000</v>
      </c>
      <c r="F10" s="544">
        <v>2000</v>
      </c>
      <c r="G10" s="543">
        <v>2105</v>
      </c>
    </row>
    <row r="11" spans="1:7" ht="14.25" customHeight="1">
      <c r="A11" s="136" t="s">
        <v>223</v>
      </c>
      <c r="B11" s="218" t="s">
        <v>224</v>
      </c>
      <c r="C11" s="317">
        <v>5500</v>
      </c>
      <c r="D11" s="76">
        <v>5500</v>
      </c>
      <c r="E11" s="346">
        <v>4600</v>
      </c>
      <c r="F11" s="545">
        <v>7216</v>
      </c>
      <c r="G11" s="543">
        <v>4600</v>
      </c>
    </row>
    <row r="12" spans="1:7" ht="12.75">
      <c r="A12" s="136" t="s">
        <v>225</v>
      </c>
      <c r="B12" s="134" t="s">
        <v>226</v>
      </c>
      <c r="C12" s="421">
        <v>17596</v>
      </c>
      <c r="D12" s="105">
        <v>20169</v>
      </c>
      <c r="E12" s="78">
        <v>19455</v>
      </c>
      <c r="F12" s="136">
        <f>(F13+F14+F15+F18)</f>
        <v>35295</v>
      </c>
      <c r="G12" s="543">
        <v>17761</v>
      </c>
    </row>
    <row r="13" spans="1:7" ht="12.75">
      <c r="A13" s="136" t="s">
        <v>551</v>
      </c>
      <c r="B13" s="134" t="s">
        <v>552</v>
      </c>
      <c r="C13" s="421">
        <v>0</v>
      </c>
      <c r="D13" s="105">
        <v>1882</v>
      </c>
      <c r="E13" s="78">
        <v>1882</v>
      </c>
      <c r="F13" s="543">
        <v>1882</v>
      </c>
      <c r="G13" s="543">
        <v>1900</v>
      </c>
    </row>
    <row r="14" spans="1:7" ht="12.75">
      <c r="A14" s="136" t="s">
        <v>575</v>
      </c>
      <c r="B14" s="134" t="s">
        <v>576</v>
      </c>
      <c r="C14" s="421"/>
      <c r="D14" s="105"/>
      <c r="E14" s="78">
        <v>0</v>
      </c>
      <c r="F14" s="495">
        <v>429</v>
      </c>
      <c r="G14" s="543">
        <v>429</v>
      </c>
    </row>
    <row r="15" spans="1:7" ht="12.75">
      <c r="A15" s="136" t="s">
        <v>234</v>
      </c>
      <c r="B15" s="134" t="s">
        <v>232</v>
      </c>
      <c r="C15" s="421">
        <v>3910</v>
      </c>
      <c r="D15" s="105">
        <v>3910</v>
      </c>
      <c r="E15" s="78">
        <f>SUM(E16:E17)</f>
        <v>3760</v>
      </c>
      <c r="F15" s="495">
        <v>3760</v>
      </c>
      <c r="G15" s="543">
        <v>3760</v>
      </c>
    </row>
    <row r="16" spans="1:7" ht="12.75">
      <c r="A16" s="495"/>
      <c r="B16" s="218" t="s">
        <v>299</v>
      </c>
      <c r="C16" s="317">
        <v>3400</v>
      </c>
      <c r="D16" s="219">
        <v>3400</v>
      </c>
      <c r="E16" s="346">
        <v>3400</v>
      </c>
      <c r="F16" s="495"/>
      <c r="G16" s="543">
        <v>3400</v>
      </c>
    </row>
    <row r="17" spans="1:7" ht="12.75">
      <c r="A17" s="495"/>
      <c r="B17" s="218" t="s">
        <v>414</v>
      </c>
      <c r="C17" s="317">
        <v>510</v>
      </c>
      <c r="D17" s="219">
        <v>510</v>
      </c>
      <c r="E17" s="346">
        <v>360</v>
      </c>
      <c r="F17" s="495"/>
      <c r="G17" s="543">
        <v>429</v>
      </c>
    </row>
    <row r="18" spans="1:7" ht="12.75">
      <c r="A18" s="136" t="s">
        <v>521</v>
      </c>
      <c r="B18" s="134" t="s">
        <v>235</v>
      </c>
      <c r="C18" s="421">
        <v>13686</v>
      </c>
      <c r="D18" s="235">
        <v>14377</v>
      </c>
      <c r="E18" s="78">
        <v>13813</v>
      </c>
      <c r="F18" s="543">
        <v>29224</v>
      </c>
      <c r="G18" s="543">
        <v>11672</v>
      </c>
    </row>
    <row r="19" spans="1:7" ht="12.75">
      <c r="A19" s="136" t="s">
        <v>227</v>
      </c>
      <c r="B19" s="134" t="s">
        <v>51</v>
      </c>
      <c r="C19" s="421">
        <v>2400</v>
      </c>
      <c r="D19" s="105">
        <v>2400</v>
      </c>
      <c r="E19" s="78">
        <v>8495</v>
      </c>
      <c r="F19" s="543">
        <v>26728</v>
      </c>
      <c r="G19" s="543">
        <v>14742</v>
      </c>
    </row>
    <row r="20" spans="1:7" ht="12.75">
      <c r="A20" s="136" t="s">
        <v>228</v>
      </c>
      <c r="B20" s="134" t="s">
        <v>50</v>
      </c>
      <c r="C20" s="421">
        <v>19767</v>
      </c>
      <c r="D20" s="105">
        <v>19767</v>
      </c>
      <c r="E20" s="78">
        <v>21588</v>
      </c>
      <c r="F20" s="543">
        <v>21894</v>
      </c>
      <c r="G20" s="543">
        <v>23074</v>
      </c>
    </row>
    <row r="21" spans="1:7" ht="13.5" customHeight="1">
      <c r="A21" s="136" t="s">
        <v>229</v>
      </c>
      <c r="B21" s="134" t="s">
        <v>230</v>
      </c>
      <c r="C21" s="421">
        <v>2000</v>
      </c>
      <c r="D21" s="105">
        <v>2000</v>
      </c>
      <c r="E21" s="78">
        <v>2400</v>
      </c>
      <c r="F21" s="543">
        <v>2400</v>
      </c>
      <c r="G21" s="543">
        <v>3425</v>
      </c>
    </row>
    <row r="22" spans="1:7" ht="12.75">
      <c r="A22" s="136" t="s">
        <v>231</v>
      </c>
      <c r="B22" s="218" t="s">
        <v>233</v>
      </c>
      <c r="C22" s="317">
        <v>2000</v>
      </c>
      <c r="D22" s="39">
        <v>2000</v>
      </c>
      <c r="E22" s="40">
        <v>2400</v>
      </c>
      <c r="F22" s="495"/>
      <c r="G22" s="495"/>
    </row>
    <row r="23" spans="1:7" s="3" customFormat="1" ht="15.75">
      <c r="A23" s="376" t="s">
        <v>512</v>
      </c>
      <c r="B23" s="380" t="s">
        <v>511</v>
      </c>
      <c r="C23" s="422">
        <v>187517</v>
      </c>
      <c r="D23" s="381">
        <v>190383</v>
      </c>
      <c r="E23" s="378">
        <f>(E4+E5+E6+E7+E12+E19+E20+E21)</f>
        <v>257450</v>
      </c>
      <c r="F23" s="378">
        <f>(F4+F5+F6+F7+F12+F19+F20+F21)</f>
        <v>292474</v>
      </c>
      <c r="G23" s="378">
        <f>(G4+G5+G6+G7+G12+G19+G20+G21)</f>
        <v>264618</v>
      </c>
    </row>
    <row r="24" spans="1:7" ht="12.75">
      <c r="A24" s="136" t="s">
        <v>236</v>
      </c>
      <c r="B24" s="134" t="s">
        <v>237</v>
      </c>
      <c r="C24" s="421">
        <v>113942</v>
      </c>
      <c r="D24" s="105">
        <v>113982</v>
      </c>
      <c r="E24" s="78">
        <f>SUM(E25:E26)</f>
        <v>118389</v>
      </c>
      <c r="F24" s="78">
        <f>SUM(F25:F26)</f>
        <v>118427</v>
      </c>
      <c r="G24" s="78">
        <f>SUM(G25:G26)</f>
        <v>118389</v>
      </c>
    </row>
    <row r="25" spans="1:7" ht="12.75">
      <c r="A25" s="496" t="s">
        <v>509</v>
      </c>
      <c r="B25" s="218" t="s">
        <v>510</v>
      </c>
      <c r="C25" s="317">
        <v>5440</v>
      </c>
      <c r="D25" s="219">
        <v>5440</v>
      </c>
      <c r="E25" s="346">
        <v>5440</v>
      </c>
      <c r="F25" s="544">
        <v>5440</v>
      </c>
      <c r="G25" s="544">
        <v>5440</v>
      </c>
    </row>
    <row r="26" spans="1:7" ht="13.5" thickBot="1">
      <c r="A26" s="25" t="s">
        <v>561</v>
      </c>
      <c r="B26" s="497" t="s">
        <v>460</v>
      </c>
      <c r="C26" s="498">
        <v>108502</v>
      </c>
      <c r="D26" s="499">
        <v>108542</v>
      </c>
      <c r="E26" s="500">
        <v>112949</v>
      </c>
      <c r="F26" s="544">
        <v>112987</v>
      </c>
      <c r="G26" s="495">
        <v>112949</v>
      </c>
    </row>
    <row r="27" spans="1:7" ht="14.25" customHeight="1" thickBot="1">
      <c r="A27" s="27" t="s">
        <v>513</v>
      </c>
      <c r="B27" s="135" t="s">
        <v>52</v>
      </c>
      <c r="C27" s="11">
        <v>301459</v>
      </c>
      <c r="D27" s="494">
        <v>304365</v>
      </c>
      <c r="E27" s="12">
        <f>SUM(E23:E24)</f>
        <v>375839</v>
      </c>
      <c r="F27" s="79">
        <f>SUM(F23:F24)</f>
        <v>410901</v>
      </c>
      <c r="G27" s="79">
        <f>SUM(G23:G24)</f>
        <v>383007</v>
      </c>
    </row>
    <row r="28" spans="2:5" ht="12.75">
      <c r="B28" s="1"/>
      <c r="C28" s="1"/>
      <c r="E28" s="2"/>
    </row>
    <row r="29" spans="2:5" ht="13.5" thickBot="1">
      <c r="B29" s="1"/>
      <c r="C29" s="1"/>
      <c r="E29" s="2"/>
    </row>
    <row r="30" spans="1:7" ht="16.5" customHeight="1">
      <c r="A30" s="703" t="s">
        <v>115</v>
      </c>
      <c r="B30" s="704"/>
      <c r="C30" s="31" t="s">
        <v>565</v>
      </c>
      <c r="D30" s="32" t="s">
        <v>571</v>
      </c>
      <c r="E30" s="33" t="s">
        <v>572</v>
      </c>
      <c r="F30" s="546" t="s">
        <v>587</v>
      </c>
      <c r="G30" s="546" t="s">
        <v>588</v>
      </c>
    </row>
    <row r="31" spans="1:7" ht="12.75">
      <c r="A31" s="136" t="s">
        <v>212</v>
      </c>
      <c r="B31" s="134" t="s">
        <v>48</v>
      </c>
      <c r="C31" s="421">
        <v>28230</v>
      </c>
      <c r="D31" s="105">
        <v>28230</v>
      </c>
      <c r="E31" s="78">
        <f>('Személyi jutt'!D23)</f>
        <v>29207</v>
      </c>
      <c r="F31" s="136">
        <v>28609</v>
      </c>
      <c r="G31" s="136">
        <v>29207</v>
      </c>
    </row>
    <row r="32" spans="1:7" ht="12.75">
      <c r="A32" s="136" t="s">
        <v>211</v>
      </c>
      <c r="B32" s="134" t="s">
        <v>213</v>
      </c>
      <c r="C32" s="421">
        <v>7799</v>
      </c>
      <c r="D32" s="105">
        <v>7799</v>
      </c>
      <c r="E32" s="78">
        <f>('Személyi jutt'!D29)</f>
        <v>7934</v>
      </c>
      <c r="F32" s="136">
        <v>7906</v>
      </c>
      <c r="G32" s="136">
        <v>7934</v>
      </c>
    </row>
    <row r="33" spans="1:7" ht="12.75">
      <c r="A33" s="136" t="s">
        <v>214</v>
      </c>
      <c r="B33" s="134" t="s">
        <v>49</v>
      </c>
      <c r="C33" s="421">
        <v>3393</v>
      </c>
      <c r="D33" s="105">
        <v>3393</v>
      </c>
      <c r="E33" s="78">
        <v>3613</v>
      </c>
      <c r="F33" s="136">
        <v>3655</v>
      </c>
      <c r="G33" s="136">
        <v>2987</v>
      </c>
    </row>
    <row r="34" spans="1:7" ht="13.5" customHeight="1">
      <c r="A34" s="136" t="s">
        <v>215</v>
      </c>
      <c r="B34" s="134" t="s">
        <v>216</v>
      </c>
      <c r="C34" s="421"/>
      <c r="D34" s="105"/>
      <c r="E34" s="78"/>
      <c r="F34" s="136"/>
      <c r="G34" s="136"/>
    </row>
    <row r="35" spans="1:7" ht="12.75">
      <c r="A35" s="136" t="s">
        <v>225</v>
      </c>
      <c r="B35" s="134" t="s">
        <v>226</v>
      </c>
      <c r="C35" s="421"/>
      <c r="D35" s="105"/>
      <c r="E35" s="78"/>
      <c r="F35" s="136"/>
      <c r="G35" s="136"/>
    </row>
    <row r="36" spans="1:7" ht="12.75">
      <c r="A36" s="136" t="s">
        <v>227</v>
      </c>
      <c r="B36" s="134" t="s">
        <v>51</v>
      </c>
      <c r="C36" s="421"/>
      <c r="D36" s="105"/>
      <c r="E36" s="78"/>
      <c r="F36" s="136"/>
      <c r="G36" s="136"/>
    </row>
    <row r="37" spans="1:7" ht="12.75">
      <c r="A37" s="136" t="s">
        <v>228</v>
      </c>
      <c r="B37" s="134" t="s">
        <v>50</v>
      </c>
      <c r="C37" s="421"/>
      <c r="D37" s="105"/>
      <c r="E37" s="78"/>
      <c r="F37" s="136"/>
      <c r="G37" s="136"/>
    </row>
    <row r="38" spans="1:7" ht="12.75">
      <c r="A38" s="136" t="s">
        <v>229</v>
      </c>
      <c r="B38" s="134" t="s">
        <v>230</v>
      </c>
      <c r="C38" s="421"/>
      <c r="D38" s="105"/>
      <c r="E38" s="78"/>
      <c r="F38" s="136"/>
      <c r="G38" s="136"/>
    </row>
    <row r="39" spans="1:7" ht="13.5" thickBot="1">
      <c r="A39" s="136" t="s">
        <v>236</v>
      </c>
      <c r="B39" s="134" t="s">
        <v>237</v>
      </c>
      <c r="C39" s="421"/>
      <c r="D39" s="105"/>
      <c r="E39" s="78"/>
      <c r="F39" s="136"/>
      <c r="G39" s="136"/>
    </row>
    <row r="40" spans="1:7" ht="13.5" thickBot="1">
      <c r="A40" s="137"/>
      <c r="B40" s="135" t="s">
        <v>52</v>
      </c>
      <c r="C40" s="11">
        <v>39422</v>
      </c>
      <c r="D40" s="494">
        <v>39422</v>
      </c>
      <c r="E40" s="12">
        <f>SUM(E31:E39)</f>
        <v>40754</v>
      </c>
      <c r="F40" s="25">
        <f>SUM(F31:F39)</f>
        <v>40170</v>
      </c>
      <c r="G40" s="25">
        <f>SUM(G31:G39)</f>
        <v>40128</v>
      </c>
    </row>
    <row r="41" ht="12.75">
      <c r="G41" s="1"/>
    </row>
    <row r="42" ht="13.5" thickBot="1">
      <c r="G42" s="1"/>
    </row>
    <row r="43" spans="1:7" ht="12.75">
      <c r="A43" s="703" t="s">
        <v>116</v>
      </c>
      <c r="B43" s="704"/>
      <c r="C43" s="31" t="s">
        <v>565</v>
      </c>
      <c r="D43" s="32" t="s">
        <v>571</v>
      </c>
      <c r="E43" s="33" t="s">
        <v>572</v>
      </c>
      <c r="F43" s="546" t="s">
        <v>587</v>
      </c>
      <c r="G43" s="546" t="s">
        <v>588</v>
      </c>
    </row>
    <row r="44" spans="1:7" ht="12.75">
      <c r="A44" s="136" t="s">
        <v>212</v>
      </c>
      <c r="B44" s="134" t="s">
        <v>48</v>
      </c>
      <c r="C44" s="421">
        <v>10424</v>
      </c>
      <c r="D44" s="105">
        <v>10678</v>
      </c>
      <c r="E44" s="78">
        <f>('Személyi jutt'!E23)</f>
        <v>12095</v>
      </c>
      <c r="F44" s="136">
        <v>12098</v>
      </c>
      <c r="G44" s="136">
        <v>12095</v>
      </c>
    </row>
    <row r="45" spans="1:7" ht="12.75">
      <c r="A45" s="136" t="s">
        <v>211</v>
      </c>
      <c r="B45" s="134" t="s">
        <v>213</v>
      </c>
      <c r="C45" s="421">
        <v>2820</v>
      </c>
      <c r="D45" s="105">
        <v>2888</v>
      </c>
      <c r="E45" s="78">
        <f>('Személyi jutt'!E29)</f>
        <v>3284</v>
      </c>
      <c r="F45" s="136">
        <v>3284</v>
      </c>
      <c r="G45" s="136">
        <v>3284</v>
      </c>
    </row>
    <row r="46" spans="1:7" ht="12.75">
      <c r="A46" s="136" t="s">
        <v>214</v>
      </c>
      <c r="B46" s="134" t="s">
        <v>49</v>
      </c>
      <c r="C46" s="421">
        <v>2525</v>
      </c>
      <c r="D46" s="105">
        <v>2665</v>
      </c>
      <c r="E46" s="78">
        <f>('Dologi kiad'!F31)</f>
        <v>2667</v>
      </c>
      <c r="F46" s="136">
        <v>2664</v>
      </c>
      <c r="G46" s="136">
        <v>2667</v>
      </c>
    </row>
    <row r="47" spans="1:7" ht="12.75">
      <c r="A47" s="136" t="s">
        <v>215</v>
      </c>
      <c r="B47" s="134" t="s">
        <v>216</v>
      </c>
      <c r="C47" s="421"/>
      <c r="D47" s="105"/>
      <c r="E47" s="78"/>
      <c r="F47" s="136"/>
      <c r="G47" s="136"/>
    </row>
    <row r="48" spans="1:7" ht="12.75">
      <c r="A48" s="136" t="s">
        <v>225</v>
      </c>
      <c r="B48" s="134" t="s">
        <v>226</v>
      </c>
      <c r="C48" s="421"/>
      <c r="D48" s="105"/>
      <c r="E48" s="78"/>
      <c r="F48" s="136"/>
      <c r="G48" s="136"/>
    </row>
    <row r="49" spans="1:7" ht="12.75">
      <c r="A49" s="136" t="s">
        <v>227</v>
      </c>
      <c r="B49" s="134" t="s">
        <v>51</v>
      </c>
      <c r="C49" s="421"/>
      <c r="D49" s="105"/>
      <c r="E49" s="78"/>
      <c r="F49" s="136"/>
      <c r="G49" s="136"/>
    </row>
    <row r="50" spans="1:7" ht="12.75">
      <c r="A50" s="136" t="s">
        <v>228</v>
      </c>
      <c r="B50" s="134" t="s">
        <v>50</v>
      </c>
      <c r="C50" s="421"/>
      <c r="D50" s="105"/>
      <c r="E50" s="78"/>
      <c r="F50" s="136"/>
      <c r="G50" s="136"/>
    </row>
    <row r="51" spans="1:7" ht="12.75">
      <c r="A51" s="136" t="s">
        <v>229</v>
      </c>
      <c r="B51" s="134" t="s">
        <v>230</v>
      </c>
      <c r="C51" s="421"/>
      <c r="D51" s="105"/>
      <c r="E51" s="78"/>
      <c r="F51" s="136"/>
      <c r="G51" s="136"/>
    </row>
    <row r="52" spans="1:7" ht="13.5" thickBot="1">
      <c r="A52" s="136" t="s">
        <v>236</v>
      </c>
      <c r="B52" s="134" t="s">
        <v>237</v>
      </c>
      <c r="C52" s="421"/>
      <c r="D52" s="105"/>
      <c r="E52" s="78"/>
      <c r="F52" s="136"/>
      <c r="G52" s="136"/>
    </row>
    <row r="53" spans="1:7" ht="13.5" thickBot="1">
      <c r="A53" s="137"/>
      <c r="B53" s="135" t="s">
        <v>52</v>
      </c>
      <c r="C53" s="11">
        <v>15769</v>
      </c>
      <c r="D53" s="494">
        <v>16231</v>
      </c>
      <c r="E53" s="12">
        <f>SUM(E44:E52)</f>
        <v>18046</v>
      </c>
      <c r="F53" s="25">
        <f>SUM(F44:F52)</f>
        <v>18046</v>
      </c>
      <c r="G53" s="25">
        <f>SUM(G44:G52)</f>
        <v>18046</v>
      </c>
    </row>
    <row r="54" ht="12.75">
      <c r="G54" s="1"/>
    </row>
    <row r="55" ht="13.5" thickBot="1">
      <c r="G55" s="1"/>
    </row>
    <row r="56" spans="1:7" ht="12.75">
      <c r="A56" s="703" t="s">
        <v>278</v>
      </c>
      <c r="B56" s="704"/>
      <c r="C56" s="31" t="s">
        <v>565</v>
      </c>
      <c r="D56" s="32" t="s">
        <v>571</v>
      </c>
      <c r="E56" s="33" t="s">
        <v>572</v>
      </c>
      <c r="F56" s="542" t="s">
        <v>584</v>
      </c>
      <c r="G56" s="546" t="s">
        <v>588</v>
      </c>
    </row>
    <row r="57" spans="1:7" ht="12.75">
      <c r="A57" s="136" t="s">
        <v>212</v>
      </c>
      <c r="B57" s="134" t="s">
        <v>48</v>
      </c>
      <c r="C57" s="421">
        <v>38778</v>
      </c>
      <c r="D57" s="105">
        <v>38790</v>
      </c>
      <c r="E57" s="78">
        <f>('Személyi jutt'!F23)</f>
        <v>40361</v>
      </c>
      <c r="F57" s="136">
        <v>40436</v>
      </c>
      <c r="G57" s="136">
        <v>40361</v>
      </c>
    </row>
    <row r="58" spans="1:7" ht="12.75">
      <c r="A58" s="136" t="s">
        <v>211</v>
      </c>
      <c r="B58" s="134" t="s">
        <v>213</v>
      </c>
      <c r="C58" s="421">
        <v>10416</v>
      </c>
      <c r="D58" s="105">
        <v>10419</v>
      </c>
      <c r="E58" s="78">
        <f>('Személyi jutt'!F29)</f>
        <v>10816</v>
      </c>
      <c r="F58" s="136">
        <v>10816</v>
      </c>
      <c r="G58" s="136">
        <v>10816</v>
      </c>
    </row>
    <row r="59" spans="1:7" ht="12.75">
      <c r="A59" s="136" t="s">
        <v>214</v>
      </c>
      <c r="B59" s="134" t="s">
        <v>49</v>
      </c>
      <c r="C59" s="421">
        <v>4347</v>
      </c>
      <c r="D59" s="105">
        <v>4347</v>
      </c>
      <c r="E59" s="78">
        <f>('Dologi kiad'!E31)</f>
        <v>4422</v>
      </c>
      <c r="F59" s="136">
        <v>4347</v>
      </c>
      <c r="G59" s="136">
        <v>4422</v>
      </c>
    </row>
    <row r="60" spans="1:7" ht="12.75">
      <c r="A60" s="136" t="s">
        <v>215</v>
      </c>
      <c r="B60" s="134" t="s">
        <v>216</v>
      </c>
      <c r="C60" s="421"/>
      <c r="D60" s="105"/>
      <c r="E60" s="398"/>
      <c r="F60" s="136"/>
      <c r="G60" s="136"/>
    </row>
    <row r="61" spans="1:7" ht="12.75">
      <c r="A61" s="136" t="s">
        <v>225</v>
      </c>
      <c r="B61" s="134" t="s">
        <v>226</v>
      </c>
      <c r="C61" s="421"/>
      <c r="D61" s="105"/>
      <c r="E61" s="398"/>
      <c r="F61" s="136"/>
      <c r="G61" s="136"/>
    </row>
    <row r="62" spans="1:7" ht="12.75">
      <c r="A62" s="136" t="s">
        <v>227</v>
      </c>
      <c r="B62" s="134" t="s">
        <v>51</v>
      </c>
      <c r="C62" s="421"/>
      <c r="D62" s="105"/>
      <c r="E62" s="398"/>
      <c r="F62" s="136"/>
      <c r="G62" s="136"/>
    </row>
    <row r="63" spans="1:7" ht="12.75">
      <c r="A63" s="136" t="s">
        <v>228</v>
      </c>
      <c r="B63" s="134" t="s">
        <v>50</v>
      </c>
      <c r="C63" s="421"/>
      <c r="D63" s="105"/>
      <c r="E63" s="398"/>
      <c r="F63" s="136"/>
      <c r="G63" s="136"/>
    </row>
    <row r="64" spans="1:7" ht="12.75">
      <c r="A64" s="136" t="s">
        <v>229</v>
      </c>
      <c r="B64" s="134" t="s">
        <v>230</v>
      </c>
      <c r="C64" s="421"/>
      <c r="D64" s="105"/>
      <c r="E64" s="398"/>
      <c r="F64" s="136"/>
      <c r="G64" s="136"/>
    </row>
    <row r="65" spans="1:7" ht="13.5" thickBot="1">
      <c r="A65" s="136" t="s">
        <v>236</v>
      </c>
      <c r="B65" s="134" t="s">
        <v>237</v>
      </c>
      <c r="C65" s="421"/>
      <c r="D65" s="105"/>
      <c r="E65" s="398"/>
      <c r="F65" s="136"/>
      <c r="G65" s="136"/>
    </row>
    <row r="66" spans="1:7" ht="13.5" thickBot="1">
      <c r="A66" s="137"/>
      <c r="B66" s="135" t="s">
        <v>52</v>
      </c>
      <c r="C66" s="11">
        <v>53541</v>
      </c>
      <c r="D66" s="494">
        <v>53556</v>
      </c>
      <c r="E66" s="12">
        <f>SUM(E57:E65)</f>
        <v>55599</v>
      </c>
      <c r="F66" s="25">
        <f>SUM(F57:F65)</f>
        <v>55599</v>
      </c>
      <c r="G66" s="25">
        <f>SUM(G57:G65)</f>
        <v>55599</v>
      </c>
    </row>
  </sheetData>
  <sheetProtection/>
  <mergeCells count="6">
    <mergeCell ref="A1:E1"/>
    <mergeCell ref="A2:E2"/>
    <mergeCell ref="A3:B3"/>
    <mergeCell ref="A30:B30"/>
    <mergeCell ref="A43:B43"/>
    <mergeCell ref="A56:B5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&amp;R4.sz. melléklet
e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64"/>
  <sheetViews>
    <sheetView zoomScalePageLayoutView="90" workbookViewId="0" topLeftCell="A40">
      <selection activeCell="J73" sqref="J73"/>
    </sheetView>
  </sheetViews>
  <sheetFormatPr defaultColWidth="9.140625" defaultRowHeight="12.75"/>
  <cols>
    <col min="1" max="1" width="6.28125" style="7" customWidth="1"/>
    <col min="2" max="2" width="29.140625" style="7" customWidth="1"/>
    <col min="3" max="3" width="6.140625" style="7" customWidth="1"/>
    <col min="4" max="8" width="17.00390625" style="7" customWidth="1"/>
    <col min="9" max="16384" width="9.140625" style="7" customWidth="1"/>
  </cols>
  <sheetData>
    <row r="1" spans="1:8" ht="15.75">
      <c r="A1" s="719" t="s">
        <v>524</v>
      </c>
      <c r="B1" s="720"/>
      <c r="C1" s="720"/>
      <c r="D1" s="720"/>
      <c r="E1" s="720"/>
      <c r="F1" s="720"/>
      <c r="G1" s="720"/>
      <c r="H1" s="720"/>
    </row>
    <row r="2" spans="1:8" ht="16.5" thickBot="1">
      <c r="A2" s="719" t="s">
        <v>132</v>
      </c>
      <c r="B2" s="720"/>
      <c r="C2" s="720"/>
      <c r="D2" s="720"/>
      <c r="E2" s="720"/>
      <c r="F2" s="720"/>
      <c r="G2" s="720"/>
      <c r="H2" s="720"/>
    </row>
    <row r="3" spans="1:8" ht="37.5" customHeight="1" thickBot="1" thickTop="1">
      <c r="A3" s="710" t="s">
        <v>133</v>
      </c>
      <c r="B3" s="150"/>
      <c r="C3" s="710" t="s">
        <v>134</v>
      </c>
      <c r="D3" s="176" t="s">
        <v>48</v>
      </c>
      <c r="E3" s="176" t="s">
        <v>135</v>
      </c>
      <c r="F3" s="176" t="s">
        <v>49</v>
      </c>
      <c r="G3" s="152" t="s">
        <v>508</v>
      </c>
      <c r="H3" s="176" t="s">
        <v>136</v>
      </c>
    </row>
    <row r="4" spans="1:8" ht="11.25" customHeight="1" thickBot="1">
      <c r="A4" s="711"/>
      <c r="B4" s="151" t="s">
        <v>79</v>
      </c>
      <c r="C4" s="711"/>
      <c r="D4" s="712" t="s">
        <v>137</v>
      </c>
      <c r="E4" s="713"/>
      <c r="F4" s="713"/>
      <c r="G4" s="713"/>
      <c r="H4" s="714"/>
    </row>
    <row r="5" spans="1:8" ht="13.5" thickBot="1">
      <c r="A5" s="154"/>
      <c r="B5" s="705" t="s">
        <v>164</v>
      </c>
      <c r="C5" s="706"/>
      <c r="D5" s="707"/>
      <c r="E5" s="155"/>
      <c r="F5" s="155"/>
      <c r="G5" s="155"/>
      <c r="H5" s="155"/>
    </row>
    <row r="6" spans="1:8" ht="18" customHeight="1" thickBot="1">
      <c r="A6" s="154"/>
      <c r="B6" s="708" t="s">
        <v>138</v>
      </c>
      <c r="C6" s="709"/>
      <c r="D6" s="155"/>
      <c r="E6" s="155"/>
      <c r="F6" s="155"/>
      <c r="G6" s="155"/>
      <c r="H6" s="155"/>
    </row>
    <row r="7" spans="1:8" ht="18" customHeight="1" thickBot="1">
      <c r="A7" s="154" t="s">
        <v>11</v>
      </c>
      <c r="B7" s="156" t="s">
        <v>165</v>
      </c>
      <c r="C7" s="157"/>
      <c r="D7" s="155">
        <v>9922</v>
      </c>
      <c r="E7" s="155">
        <v>2678</v>
      </c>
      <c r="F7" s="155">
        <v>0</v>
      </c>
      <c r="G7" s="155"/>
      <c r="H7" s="155">
        <f>SUM(D7:G7)</f>
        <v>12600</v>
      </c>
    </row>
    <row r="8" spans="1:10" ht="18" customHeight="1" thickBot="1">
      <c r="A8" s="154" t="s">
        <v>12</v>
      </c>
      <c r="B8" s="156" t="s">
        <v>287</v>
      </c>
      <c r="C8" s="157"/>
      <c r="D8" s="155">
        <v>9086</v>
      </c>
      <c r="E8" s="155">
        <v>2453</v>
      </c>
      <c r="F8" s="155">
        <v>23991</v>
      </c>
      <c r="G8" s="155"/>
      <c r="H8" s="155">
        <f>SUM(D8:G8)</f>
        <v>35530</v>
      </c>
      <c r="J8" s="178"/>
    </row>
    <row r="9" spans="1:10" ht="18" customHeight="1" thickBot="1">
      <c r="A9" s="154" t="s">
        <v>13</v>
      </c>
      <c r="B9" s="156" t="s">
        <v>139</v>
      </c>
      <c r="C9" s="157"/>
      <c r="D9" s="155">
        <v>6434</v>
      </c>
      <c r="E9" s="155">
        <v>1737</v>
      </c>
      <c r="F9" s="155">
        <v>17625</v>
      </c>
      <c r="G9" s="155"/>
      <c r="H9" s="155">
        <f aca="true" t="shared" si="0" ref="H9:H18">SUM(D9:G9)</f>
        <v>25796</v>
      </c>
      <c r="J9" s="178"/>
    </row>
    <row r="10" spans="1:10" ht="18" customHeight="1" thickBot="1">
      <c r="A10" s="154" t="s">
        <v>14</v>
      </c>
      <c r="B10" s="156" t="s">
        <v>454</v>
      </c>
      <c r="C10" s="157"/>
      <c r="D10" s="155"/>
      <c r="E10" s="155"/>
      <c r="F10" s="155">
        <v>5488</v>
      </c>
      <c r="G10" s="155"/>
      <c r="H10" s="155">
        <f t="shared" si="0"/>
        <v>5488</v>
      </c>
      <c r="J10" s="178"/>
    </row>
    <row r="11" spans="1:10" ht="18" customHeight="1" thickBot="1">
      <c r="A11" s="154" t="s">
        <v>457</v>
      </c>
      <c r="B11" s="156" t="s">
        <v>573</v>
      </c>
      <c r="C11" s="157"/>
      <c r="D11" s="155">
        <v>1380</v>
      </c>
      <c r="E11" s="155">
        <v>373</v>
      </c>
      <c r="F11" s="155">
        <v>2271</v>
      </c>
      <c r="G11" s="155"/>
      <c r="H11" s="155"/>
      <c r="J11" s="178"/>
    </row>
    <row r="12" spans="1:8" ht="18" customHeight="1" thickBot="1">
      <c r="A12" s="154" t="s">
        <v>16</v>
      </c>
      <c r="B12" s="156" t="s">
        <v>455</v>
      </c>
      <c r="C12" s="157"/>
      <c r="D12" s="155"/>
      <c r="E12" s="155"/>
      <c r="F12" s="155">
        <v>10160</v>
      </c>
      <c r="G12" s="155"/>
      <c r="H12" s="155">
        <f t="shared" si="0"/>
        <v>10160</v>
      </c>
    </row>
    <row r="13" spans="1:8" ht="18" customHeight="1" thickBot="1">
      <c r="A13" s="154" t="s">
        <v>17</v>
      </c>
      <c r="B13" s="156" t="s">
        <v>140</v>
      </c>
      <c r="C13" s="157"/>
      <c r="D13" s="155"/>
      <c r="E13" s="155"/>
      <c r="F13" s="155">
        <v>6914</v>
      </c>
      <c r="G13" s="155"/>
      <c r="H13" s="155">
        <f t="shared" si="0"/>
        <v>6914</v>
      </c>
    </row>
    <row r="14" spans="1:8" ht="18" customHeight="1" thickBot="1">
      <c r="A14" s="154" t="s">
        <v>18</v>
      </c>
      <c r="B14" s="156" t="s">
        <v>166</v>
      </c>
      <c r="C14" s="157"/>
      <c r="D14" s="155"/>
      <c r="E14" s="155"/>
      <c r="F14" s="155">
        <v>4950</v>
      </c>
      <c r="G14" s="155"/>
      <c r="H14" s="155">
        <f t="shared" si="0"/>
        <v>4950</v>
      </c>
    </row>
    <row r="15" spans="1:8" ht="18" customHeight="1" thickBot="1">
      <c r="A15" s="154" t="s">
        <v>19</v>
      </c>
      <c r="B15" s="156" t="s">
        <v>145</v>
      </c>
      <c r="C15" s="157"/>
      <c r="D15" s="155">
        <v>3305</v>
      </c>
      <c r="E15" s="155">
        <v>892</v>
      </c>
      <c r="F15" s="155">
        <v>2910</v>
      </c>
      <c r="G15" s="155"/>
      <c r="H15" s="155">
        <f t="shared" si="0"/>
        <v>7107</v>
      </c>
    </row>
    <row r="16" spans="1:8" ht="18" customHeight="1" thickBot="1">
      <c r="A16" s="154" t="s">
        <v>20</v>
      </c>
      <c r="B16" s="156" t="s">
        <v>286</v>
      </c>
      <c r="C16" s="157"/>
      <c r="D16" s="155"/>
      <c r="E16" s="155"/>
      <c r="F16" s="155"/>
      <c r="G16" s="155"/>
      <c r="H16" s="155"/>
    </row>
    <row r="17" spans="1:8" ht="18" customHeight="1" thickBot="1">
      <c r="A17" s="154" t="s">
        <v>21</v>
      </c>
      <c r="B17" s="156" t="s">
        <v>146</v>
      </c>
      <c r="C17" s="157"/>
      <c r="D17" s="155"/>
      <c r="E17" s="155"/>
      <c r="F17" s="155">
        <v>240</v>
      </c>
      <c r="G17" s="155"/>
      <c r="H17" s="155">
        <f t="shared" si="0"/>
        <v>240</v>
      </c>
    </row>
    <row r="18" spans="1:8" ht="18" customHeight="1" thickBot="1">
      <c r="A18" s="154" t="s">
        <v>22</v>
      </c>
      <c r="B18" s="156" t="s">
        <v>162</v>
      </c>
      <c r="C18" s="157"/>
      <c r="D18" s="155"/>
      <c r="E18" s="155"/>
      <c r="F18" s="155"/>
      <c r="G18" s="155">
        <v>10716</v>
      </c>
      <c r="H18" s="155">
        <f t="shared" si="0"/>
        <v>10716</v>
      </c>
    </row>
    <row r="19" spans="1:8" ht="18" customHeight="1" thickBot="1">
      <c r="A19" s="154" t="s">
        <v>23</v>
      </c>
      <c r="B19" s="156" t="s">
        <v>506</v>
      </c>
      <c r="C19" s="157"/>
      <c r="D19" s="155"/>
      <c r="E19" s="155"/>
      <c r="F19" s="155">
        <v>228</v>
      </c>
      <c r="G19" s="155"/>
      <c r="H19" s="155"/>
    </row>
    <row r="20" spans="1:8" ht="18" customHeight="1" thickBot="1">
      <c r="A20" s="154" t="s">
        <v>293</v>
      </c>
      <c r="B20" s="156" t="s">
        <v>294</v>
      </c>
      <c r="C20" s="157"/>
      <c r="D20" s="155"/>
      <c r="E20" s="155"/>
      <c r="F20" s="155"/>
      <c r="G20" s="155">
        <v>2311</v>
      </c>
      <c r="H20" s="155">
        <f>SUM(D20:G20)</f>
        <v>2311</v>
      </c>
    </row>
    <row r="21" spans="1:8" ht="15.75" customHeight="1" thickBot="1">
      <c r="A21" s="158" t="s">
        <v>38</v>
      </c>
      <c r="B21" s="159" t="s">
        <v>147</v>
      </c>
      <c r="C21" s="162">
        <f>SUM(C7:C18)</f>
        <v>0</v>
      </c>
      <c r="D21" s="162">
        <f>SUM(D7:D18)</f>
        <v>30127</v>
      </c>
      <c r="E21" s="162">
        <f>SUM(E7:E18)</f>
        <v>8133</v>
      </c>
      <c r="F21" s="162">
        <f>SUM(F7:F20)</f>
        <v>74777</v>
      </c>
      <c r="G21" s="162">
        <f>SUM(G7:G20)</f>
        <v>13027</v>
      </c>
      <c r="H21" s="162">
        <f>SUM(H7:H20)</f>
        <v>121812</v>
      </c>
    </row>
    <row r="22" spans="1:8" ht="18" customHeight="1" thickBot="1">
      <c r="A22" s="154" t="s">
        <v>11</v>
      </c>
      <c r="B22" s="156" t="s">
        <v>459</v>
      </c>
      <c r="C22" s="162"/>
      <c r="D22" s="162"/>
      <c r="E22" s="162"/>
      <c r="F22" s="162"/>
      <c r="G22" s="162">
        <v>3760</v>
      </c>
      <c r="H22" s="155">
        <f>SUM(D22:G22)</f>
        <v>3760</v>
      </c>
    </row>
    <row r="23" spans="1:8" ht="18" customHeight="1" thickBot="1">
      <c r="A23" s="154" t="s">
        <v>12</v>
      </c>
      <c r="B23" s="156" t="s">
        <v>162</v>
      </c>
      <c r="C23" s="162"/>
      <c r="D23" s="162"/>
      <c r="E23" s="162"/>
      <c r="F23" s="162"/>
      <c r="G23" s="162"/>
      <c r="H23" s="155">
        <f>SUM(D23:G23)</f>
        <v>0</v>
      </c>
    </row>
    <row r="24" spans="1:8" ht="18" customHeight="1" thickBot="1">
      <c r="A24" s="154" t="s">
        <v>13</v>
      </c>
      <c r="B24" s="156" t="s">
        <v>288</v>
      </c>
      <c r="C24" s="157"/>
      <c r="D24" s="155"/>
      <c r="E24" s="155"/>
      <c r="F24" s="155">
        <v>1619</v>
      </c>
      <c r="G24" s="155"/>
      <c r="H24" s="155">
        <f>SUM(D24:G24)</f>
        <v>1619</v>
      </c>
    </row>
    <row r="25" spans="1:8" ht="18" customHeight="1" thickBot="1">
      <c r="A25" s="154" t="s">
        <v>14</v>
      </c>
      <c r="B25" s="156" t="s">
        <v>163</v>
      </c>
      <c r="C25" s="157"/>
      <c r="D25" s="155">
        <v>1398</v>
      </c>
      <c r="E25" s="155">
        <v>377</v>
      </c>
      <c r="F25" s="155">
        <v>516</v>
      </c>
      <c r="G25" s="155"/>
      <c r="H25" s="155">
        <f>SUM(D25:G25)</f>
        <v>2291</v>
      </c>
    </row>
    <row r="26" spans="1:8" ht="18" customHeight="1" thickBot="1">
      <c r="A26" s="154" t="s">
        <v>15</v>
      </c>
      <c r="B26" s="156" t="s">
        <v>167</v>
      </c>
      <c r="C26" s="157"/>
      <c r="D26" s="155"/>
      <c r="E26" s="155"/>
      <c r="F26" s="155"/>
      <c r="G26" s="155"/>
      <c r="H26" s="155">
        <f>SUM(D26:G26)</f>
        <v>0</v>
      </c>
    </row>
    <row r="27" spans="1:8" ht="18" customHeight="1" thickBot="1">
      <c r="A27" s="154" t="s">
        <v>16</v>
      </c>
      <c r="B27" s="156" t="s">
        <v>289</v>
      </c>
      <c r="C27" s="157"/>
      <c r="D27" s="155"/>
      <c r="E27" s="155"/>
      <c r="F27" s="155">
        <v>2820</v>
      </c>
      <c r="G27" s="155"/>
      <c r="H27" s="155"/>
    </row>
    <row r="28" spans="1:8" ht="18" customHeight="1" thickBot="1">
      <c r="A28" s="154" t="s">
        <v>17</v>
      </c>
      <c r="B28" s="156" t="s">
        <v>144</v>
      </c>
      <c r="C28" s="157"/>
      <c r="D28" s="155">
        <v>57802</v>
      </c>
      <c r="E28" s="155">
        <v>7341</v>
      </c>
      <c r="F28" s="155">
        <v>3044</v>
      </c>
      <c r="G28" s="155"/>
      <c r="H28" s="155"/>
    </row>
    <row r="29" spans="1:8" ht="18" customHeight="1" thickBot="1">
      <c r="A29" s="154" t="s">
        <v>18</v>
      </c>
      <c r="B29" s="156" t="s">
        <v>456</v>
      </c>
      <c r="C29" s="157"/>
      <c r="D29" s="155"/>
      <c r="E29" s="155"/>
      <c r="F29" s="155"/>
      <c r="G29" s="155"/>
      <c r="H29" s="155"/>
    </row>
    <row r="30" spans="1:8" ht="18" customHeight="1" thickBot="1">
      <c r="A30" s="154" t="s">
        <v>19</v>
      </c>
      <c r="B30" s="156" t="s">
        <v>458</v>
      </c>
      <c r="C30" s="157"/>
      <c r="D30" s="155"/>
      <c r="E30" s="155"/>
      <c r="F30" s="155">
        <v>380</v>
      </c>
      <c r="G30" s="155"/>
      <c r="H30" s="155"/>
    </row>
    <row r="31" spans="1:8" ht="18" customHeight="1" thickBot="1">
      <c r="A31" s="154" t="s">
        <v>20</v>
      </c>
      <c r="B31" s="156" t="s">
        <v>432</v>
      </c>
      <c r="C31" s="157"/>
      <c r="D31" s="155"/>
      <c r="E31" s="155"/>
      <c r="F31" s="155">
        <v>3050</v>
      </c>
      <c r="G31" s="155"/>
      <c r="H31" s="155"/>
    </row>
    <row r="32" spans="1:8" ht="18" customHeight="1" thickBot="1">
      <c r="A32" s="154" t="s">
        <v>21</v>
      </c>
      <c r="B32" s="156" t="s">
        <v>452</v>
      </c>
      <c r="C32" s="157"/>
      <c r="D32" s="155"/>
      <c r="E32" s="155"/>
      <c r="F32" s="155">
        <v>3557</v>
      </c>
      <c r="G32" s="155"/>
      <c r="H32" s="155"/>
    </row>
    <row r="33" spans="1:8" ht="18" customHeight="1" thickBot="1">
      <c r="A33" s="154" t="s">
        <v>22</v>
      </c>
      <c r="B33" s="156" t="s">
        <v>507</v>
      </c>
      <c r="C33" s="157"/>
      <c r="D33" s="155"/>
      <c r="E33" s="155"/>
      <c r="F33" s="155">
        <v>500</v>
      </c>
      <c r="G33" s="155"/>
      <c r="H33" s="155"/>
    </row>
    <row r="34" spans="1:8" ht="18" customHeight="1" thickBot="1">
      <c r="A34" s="158" t="s">
        <v>42</v>
      </c>
      <c r="B34" s="159" t="s">
        <v>148</v>
      </c>
      <c r="C34" s="162">
        <f>SUM(C22:C27)</f>
        <v>0</v>
      </c>
      <c r="D34" s="162">
        <f>SUM(D22:D29)</f>
        <v>59200</v>
      </c>
      <c r="E34" s="162">
        <f>SUM(E22:E29)</f>
        <v>7718</v>
      </c>
      <c r="F34" s="162">
        <f>SUM(F22:F33)</f>
        <v>15486</v>
      </c>
      <c r="G34" s="162">
        <f>SUM(G22:G27)</f>
        <v>3760</v>
      </c>
      <c r="H34" s="162">
        <v>17806</v>
      </c>
    </row>
    <row r="35" spans="1:8" ht="15" customHeight="1">
      <c r="A35" s="273" t="s">
        <v>43</v>
      </c>
      <c r="B35" s="274" t="s">
        <v>149</v>
      </c>
      <c r="C35" s="161"/>
      <c r="D35" s="161"/>
      <c r="E35" s="161"/>
      <c r="F35" s="161"/>
      <c r="G35" s="161"/>
      <c r="H35" s="161"/>
    </row>
    <row r="36" spans="1:8" ht="18" customHeight="1" thickBot="1">
      <c r="A36" s="173"/>
      <c r="B36" s="164" t="s">
        <v>292</v>
      </c>
      <c r="C36" s="166">
        <f>C34+C21</f>
        <v>0</v>
      </c>
      <c r="D36" s="168">
        <f>D34+D21</f>
        <v>89327</v>
      </c>
      <c r="E36" s="168">
        <f>E34+E21</f>
        <v>15851</v>
      </c>
      <c r="F36" s="168">
        <f>F34+F21</f>
        <v>90263</v>
      </c>
      <c r="G36" s="168">
        <f>G34+G21</f>
        <v>16787</v>
      </c>
      <c r="H36" s="168">
        <f>SUM(D36:G36)</f>
        <v>212228</v>
      </c>
    </row>
    <row r="37" spans="1:8" ht="17.25" customHeight="1" thickBot="1" thickTop="1">
      <c r="A37" s="154"/>
      <c r="B37" s="705" t="s">
        <v>153</v>
      </c>
      <c r="C37" s="706"/>
      <c r="D37" s="707"/>
      <c r="E37" s="155"/>
      <c r="F37" s="155"/>
      <c r="G37" s="155"/>
      <c r="H37" s="155"/>
    </row>
    <row r="38" spans="1:10" ht="17.25" customHeight="1" thickBot="1">
      <c r="A38" s="158" t="s">
        <v>38</v>
      </c>
      <c r="B38" s="159" t="s">
        <v>138</v>
      </c>
      <c r="C38" s="170"/>
      <c r="D38" s="162">
        <v>28609</v>
      </c>
      <c r="E38" s="162">
        <v>7906</v>
      </c>
      <c r="F38" s="162">
        <v>3655</v>
      </c>
      <c r="G38" s="162"/>
      <c r="H38" s="162">
        <f>SUM(D38:G38)</f>
        <v>40170</v>
      </c>
      <c r="J38" s="186"/>
    </row>
    <row r="39" spans="1:10" ht="17.25" customHeight="1" thickBot="1">
      <c r="A39" s="158" t="s">
        <v>42</v>
      </c>
      <c r="B39" s="275" t="s">
        <v>178</v>
      </c>
      <c r="C39" s="170"/>
      <c r="D39" s="162"/>
      <c r="E39" s="162"/>
      <c r="F39" s="162"/>
      <c r="G39" s="162"/>
      <c r="H39" s="162"/>
      <c r="J39" s="186"/>
    </row>
    <row r="40" spans="1:8" ht="17.25" customHeight="1" thickBot="1">
      <c r="A40" s="158" t="s">
        <v>43</v>
      </c>
      <c r="B40" s="282" t="s">
        <v>290</v>
      </c>
      <c r="C40" s="283"/>
      <c r="D40" s="162"/>
      <c r="E40" s="162"/>
      <c r="F40" s="162"/>
      <c r="G40" s="162"/>
      <c r="H40" s="162">
        <f>SUM(D40:G40)</f>
        <v>0</v>
      </c>
    </row>
    <row r="41" spans="1:8" ht="17.25" customHeight="1" thickBot="1">
      <c r="A41" s="174"/>
      <c r="B41" s="234" t="s">
        <v>291</v>
      </c>
      <c r="C41" s="153"/>
      <c r="D41" s="163">
        <f>SUM(D38:D40)</f>
        <v>28609</v>
      </c>
      <c r="E41" s="163">
        <f>SUM(E38:E40)</f>
        <v>7906</v>
      </c>
      <c r="F41" s="163">
        <f>SUM(F38:F40)</f>
        <v>3655</v>
      </c>
      <c r="G41" s="163">
        <f>SUM(G38:G40)</f>
        <v>0</v>
      </c>
      <c r="H41" s="163">
        <f>SUM(D41:G41)</f>
        <v>40170</v>
      </c>
    </row>
    <row r="42" spans="1:8" ht="16.5" customHeight="1" thickBot="1">
      <c r="A42" s="154"/>
      <c r="B42" s="724" t="s">
        <v>156</v>
      </c>
      <c r="C42" s="725"/>
      <c r="D42" s="726"/>
      <c r="E42" s="155"/>
      <c r="F42" s="155"/>
      <c r="G42" s="155"/>
      <c r="H42" s="155"/>
    </row>
    <row r="43" spans="1:8" ht="13.5" thickBot="1">
      <c r="A43" s="154"/>
      <c r="B43" s="708" t="s">
        <v>138</v>
      </c>
      <c r="C43" s="709"/>
      <c r="D43" s="155"/>
      <c r="E43" s="155"/>
      <c r="F43" s="155"/>
      <c r="G43" s="155"/>
      <c r="H43" s="155"/>
    </row>
    <row r="44" spans="1:8" ht="15.75" customHeight="1" thickBot="1">
      <c r="A44" s="154"/>
      <c r="B44" s="156" t="s">
        <v>150</v>
      </c>
      <c r="C44" s="157">
        <v>14</v>
      </c>
      <c r="D44" s="155">
        <v>33027</v>
      </c>
      <c r="E44" s="155">
        <v>8866</v>
      </c>
      <c r="F44" s="155">
        <v>3912</v>
      </c>
      <c r="G44" s="155"/>
      <c r="H44" s="155">
        <f>SUM(D44:G44)</f>
        <v>45805</v>
      </c>
    </row>
    <row r="45" spans="1:8" ht="18" customHeight="1" thickBot="1">
      <c r="A45" s="158" t="s">
        <v>38</v>
      </c>
      <c r="B45" s="159" t="s">
        <v>147</v>
      </c>
      <c r="C45" s="160">
        <v>14</v>
      </c>
      <c r="D45" s="162">
        <f>SUM(D44)</f>
        <v>33027</v>
      </c>
      <c r="E45" s="162">
        <f>SUM(E44)</f>
        <v>8866</v>
      </c>
      <c r="F45" s="162">
        <f>SUM(F44)</f>
        <v>3912</v>
      </c>
      <c r="G45" s="162">
        <f>SUM(G44)</f>
        <v>0</v>
      </c>
      <c r="H45" s="155">
        <f>SUM(D45:G45)</f>
        <v>45805</v>
      </c>
    </row>
    <row r="46" spans="1:8" ht="18" customHeight="1" thickBot="1">
      <c r="A46" s="158"/>
      <c r="B46" s="159" t="s">
        <v>154</v>
      </c>
      <c r="C46" s="160"/>
      <c r="D46" s="171"/>
      <c r="E46" s="171"/>
      <c r="F46" s="162"/>
      <c r="G46" s="175"/>
      <c r="H46" s="155">
        <f>SUM(D46:G46)</f>
        <v>0</v>
      </c>
    </row>
    <row r="47" spans="1:8" ht="18" customHeight="1" thickBot="1">
      <c r="A47" s="154" t="s">
        <v>11</v>
      </c>
      <c r="B47" s="156" t="s">
        <v>155</v>
      </c>
      <c r="C47" s="160">
        <v>3</v>
      </c>
      <c r="D47" s="162">
        <v>7409</v>
      </c>
      <c r="E47" s="162">
        <v>1950</v>
      </c>
      <c r="F47" s="162">
        <v>435</v>
      </c>
      <c r="G47" s="162"/>
      <c r="H47" s="155">
        <f>SUM(D47:G47)</f>
        <v>9794</v>
      </c>
    </row>
    <row r="48" spans="1:8" ht="18" customHeight="1" thickBot="1">
      <c r="A48" s="158" t="s">
        <v>42</v>
      </c>
      <c r="B48" s="156" t="s">
        <v>148</v>
      </c>
      <c r="C48" s="160">
        <f>C47</f>
        <v>3</v>
      </c>
      <c r="D48" s="162">
        <f>SUM(D47)</f>
        <v>7409</v>
      </c>
      <c r="E48" s="162">
        <f>SUM(E47)</f>
        <v>1950</v>
      </c>
      <c r="F48" s="162">
        <v>435</v>
      </c>
      <c r="G48" s="171"/>
      <c r="H48" s="162">
        <f>SUM(D48:G48)</f>
        <v>9794</v>
      </c>
    </row>
    <row r="49" spans="1:8" ht="18" customHeight="1" thickBot="1">
      <c r="A49" s="158" t="s">
        <v>43</v>
      </c>
      <c r="B49" s="156" t="s">
        <v>290</v>
      </c>
      <c r="C49" s="162"/>
      <c r="D49" s="162">
        <v>0</v>
      </c>
      <c r="E49" s="162">
        <v>0</v>
      </c>
      <c r="F49" s="162">
        <v>0</v>
      </c>
      <c r="G49" s="171">
        <v>0</v>
      </c>
      <c r="H49" s="162">
        <v>0</v>
      </c>
    </row>
    <row r="50" spans="1:8" ht="18" customHeight="1" thickBot="1">
      <c r="A50" s="174"/>
      <c r="B50" s="172" t="s">
        <v>151</v>
      </c>
      <c r="C50" s="153">
        <f aca="true" t="shared" si="1" ref="C50:H50">SUM(C48+C45)</f>
        <v>17</v>
      </c>
      <c r="D50" s="163">
        <f>SUM(D48+D45)</f>
        <v>40436</v>
      </c>
      <c r="E50" s="163">
        <f t="shared" si="1"/>
        <v>10816</v>
      </c>
      <c r="F50" s="163">
        <f t="shared" si="1"/>
        <v>4347</v>
      </c>
      <c r="G50" s="163">
        <f t="shared" si="1"/>
        <v>0</v>
      </c>
      <c r="H50" s="163">
        <f t="shared" si="1"/>
        <v>55599</v>
      </c>
    </row>
    <row r="51" spans="1:8" ht="18" customHeight="1" thickBot="1">
      <c r="A51" s="174"/>
      <c r="B51" s="172"/>
      <c r="C51" s="153"/>
      <c r="D51" s="163"/>
      <c r="E51" s="163"/>
      <c r="F51" s="163"/>
      <c r="G51" s="163"/>
      <c r="H51" s="163"/>
    </row>
    <row r="52" spans="1:8" ht="18" customHeight="1" thickBot="1">
      <c r="A52" s="174"/>
      <c r="B52" s="721" t="s">
        <v>161</v>
      </c>
      <c r="C52" s="722"/>
      <c r="D52" s="723"/>
      <c r="E52" s="163"/>
      <c r="F52" s="163"/>
      <c r="G52" s="163"/>
      <c r="H52" s="163"/>
    </row>
    <row r="53" spans="1:8" ht="18" customHeight="1" thickBot="1">
      <c r="A53" s="158" t="s">
        <v>38</v>
      </c>
      <c r="B53" s="177" t="s">
        <v>160</v>
      </c>
      <c r="C53" s="276"/>
      <c r="D53" s="277"/>
      <c r="E53" s="163"/>
      <c r="F53" s="163"/>
      <c r="G53" s="163"/>
      <c r="H53" s="163"/>
    </row>
    <row r="54" spans="1:8" ht="17.25" customHeight="1" thickBot="1">
      <c r="A54" s="154" t="s">
        <v>11</v>
      </c>
      <c r="B54" s="156" t="s">
        <v>141</v>
      </c>
      <c r="C54" s="157">
        <v>2</v>
      </c>
      <c r="D54" s="155">
        <v>2180</v>
      </c>
      <c r="E54" s="155">
        <v>588</v>
      </c>
      <c r="F54" s="155">
        <v>1509</v>
      </c>
      <c r="G54" s="155"/>
      <c r="H54" s="155">
        <f aca="true" t="shared" si="2" ref="H54:H59">SUM(D54:G54)</f>
        <v>4277</v>
      </c>
    </row>
    <row r="55" spans="1:8" ht="17.25" customHeight="1" thickBot="1">
      <c r="A55" s="154" t="s">
        <v>12</v>
      </c>
      <c r="B55" s="156" t="s">
        <v>142</v>
      </c>
      <c r="C55" s="157">
        <v>1</v>
      </c>
      <c r="D55" s="155"/>
      <c r="E55" s="155"/>
      <c r="F55" s="155">
        <v>50</v>
      </c>
      <c r="G55" s="155"/>
      <c r="H55" s="155">
        <f t="shared" si="2"/>
        <v>50</v>
      </c>
    </row>
    <row r="56" spans="1:8" ht="17.25" customHeight="1" thickBot="1">
      <c r="A56" s="154" t="s">
        <v>13</v>
      </c>
      <c r="B56" s="156" t="s">
        <v>143</v>
      </c>
      <c r="C56" s="157">
        <v>1</v>
      </c>
      <c r="D56" s="155">
        <v>1704</v>
      </c>
      <c r="E56" s="155">
        <v>469</v>
      </c>
      <c r="F56" s="155">
        <v>100</v>
      </c>
      <c r="G56" s="155"/>
      <c r="H56" s="155">
        <f t="shared" si="2"/>
        <v>2273</v>
      </c>
    </row>
    <row r="57" spans="1:8" ht="17.25" customHeight="1" thickBot="1">
      <c r="A57" s="154" t="s">
        <v>14</v>
      </c>
      <c r="B57" s="156" t="s">
        <v>157</v>
      </c>
      <c r="C57" s="157">
        <v>1</v>
      </c>
      <c r="D57" s="155">
        <v>3805</v>
      </c>
      <c r="E57" s="155">
        <v>1029</v>
      </c>
      <c r="F57" s="155">
        <v>805</v>
      </c>
      <c r="G57" s="163"/>
      <c r="H57" s="155">
        <f t="shared" si="2"/>
        <v>5639</v>
      </c>
    </row>
    <row r="58" spans="1:8" ht="17.25" customHeight="1" thickBot="1">
      <c r="A58" s="154" t="s">
        <v>15</v>
      </c>
      <c r="B58" s="156" t="s">
        <v>158</v>
      </c>
      <c r="C58" s="157">
        <v>1</v>
      </c>
      <c r="D58" s="155">
        <v>2190</v>
      </c>
      <c r="E58" s="155">
        <v>590</v>
      </c>
      <c r="F58" s="155">
        <v>100</v>
      </c>
      <c r="G58" s="163"/>
      <c r="H58" s="155">
        <f t="shared" si="2"/>
        <v>2880</v>
      </c>
    </row>
    <row r="59" spans="1:8" ht="17.25" customHeight="1" thickBot="1">
      <c r="A59" s="154" t="s">
        <v>16</v>
      </c>
      <c r="B59" s="156" t="s">
        <v>159</v>
      </c>
      <c r="C59" s="157">
        <v>1</v>
      </c>
      <c r="D59" s="155">
        <v>2219</v>
      </c>
      <c r="E59" s="155">
        <v>608</v>
      </c>
      <c r="F59" s="155">
        <v>100</v>
      </c>
      <c r="G59" s="163"/>
      <c r="H59" s="155">
        <f t="shared" si="2"/>
        <v>2927</v>
      </c>
    </row>
    <row r="60" spans="1:10" ht="15.75" customHeight="1" thickBot="1">
      <c r="A60" s="154"/>
      <c r="B60" s="159" t="s">
        <v>160</v>
      </c>
      <c r="C60" s="157">
        <f aca="true" t="shared" si="3" ref="C60:H60">SUM(C54:C59)</f>
        <v>7</v>
      </c>
      <c r="D60" s="163">
        <f t="shared" si="3"/>
        <v>12098</v>
      </c>
      <c r="E60" s="163">
        <f t="shared" si="3"/>
        <v>3284</v>
      </c>
      <c r="F60" s="163">
        <f t="shared" si="3"/>
        <v>2664</v>
      </c>
      <c r="G60" s="163">
        <f t="shared" si="3"/>
        <v>0</v>
      </c>
      <c r="H60" s="163">
        <f t="shared" si="3"/>
        <v>18046</v>
      </c>
      <c r="J60" s="216"/>
    </row>
    <row r="61" spans="1:8" ht="15.75" customHeight="1" thickBot="1">
      <c r="A61" s="180"/>
      <c r="B61" s="183" t="s">
        <v>168</v>
      </c>
      <c r="C61" s="184">
        <f aca="true" t="shared" si="4" ref="C61:H61">C60</f>
        <v>7</v>
      </c>
      <c r="D61" s="182">
        <f t="shared" si="4"/>
        <v>12098</v>
      </c>
      <c r="E61" s="182">
        <f t="shared" si="4"/>
        <v>3284</v>
      </c>
      <c r="F61" s="182">
        <f t="shared" si="4"/>
        <v>2664</v>
      </c>
      <c r="G61" s="182">
        <f t="shared" si="4"/>
        <v>0</v>
      </c>
      <c r="H61" s="185">
        <f t="shared" si="4"/>
        <v>18046</v>
      </c>
    </row>
    <row r="62" spans="1:8" ht="13.5" customHeight="1">
      <c r="A62" s="715"/>
      <c r="B62" s="717" t="s">
        <v>152</v>
      </c>
      <c r="C62" s="165"/>
      <c r="D62" s="167"/>
      <c r="E62" s="167"/>
      <c r="F62" s="167"/>
      <c r="G62" s="167"/>
      <c r="H62" s="167"/>
    </row>
    <row r="63" spans="1:8" ht="24" customHeight="1" thickBot="1">
      <c r="A63" s="716"/>
      <c r="B63" s="718"/>
      <c r="C63" s="163">
        <f>C61+C50+C41+C36</f>
        <v>24</v>
      </c>
      <c r="D63" s="163">
        <f>D61+D50+D41+D36</f>
        <v>170470</v>
      </c>
      <c r="E63" s="163">
        <f>E61+E50+E41+E36</f>
        <v>37857</v>
      </c>
      <c r="F63" s="163">
        <f>F61+F50+F41+F36</f>
        <v>100929</v>
      </c>
      <c r="G63" s="163">
        <f>G61+G50+G41+G36</f>
        <v>16787</v>
      </c>
      <c r="H63" s="163">
        <f>SUM(D63:G63)</f>
        <v>326043</v>
      </c>
    </row>
    <row r="64" ht="15.75">
      <c r="A64" s="149"/>
    </row>
  </sheetData>
  <sheetProtection/>
  <mergeCells count="13">
    <mergeCell ref="A1:H1"/>
    <mergeCell ref="A2:H2"/>
    <mergeCell ref="C3:C4"/>
    <mergeCell ref="B52:D52"/>
    <mergeCell ref="B42:D42"/>
    <mergeCell ref="B43:C43"/>
    <mergeCell ref="B37:D37"/>
    <mergeCell ref="B5:D5"/>
    <mergeCell ref="B6:C6"/>
    <mergeCell ref="A3:A4"/>
    <mergeCell ref="D4:H4"/>
    <mergeCell ref="A62:A63"/>
    <mergeCell ref="B62:B63"/>
  </mergeCells>
  <printOptions/>
  <pageMargins left="0.7086614173228347" right="0.7086614173228347" top="0.5511811023622047" bottom="0.15748031496062992" header="0.11811023622047245" footer="0.11811023622047245"/>
  <pageSetup fitToHeight="2" fitToWidth="1" horizontalDpi="600" verticalDpi="600" orientation="landscape" paperSize="9" r:id="rId1"/>
  <headerFooter>
    <oddHeader>&amp;R4./a szamú melléklet
e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N15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21.00390625" style="0" customWidth="1"/>
    <col min="14" max="14" width="10.28125" style="0" customWidth="1"/>
  </cols>
  <sheetData>
    <row r="2" spans="1:14" ht="15.75">
      <c r="A2" s="719" t="s">
        <v>88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</row>
    <row r="3" spans="1:14" ht="15.75">
      <c r="A3" s="719" t="s">
        <v>525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</row>
    <row r="4" ht="15.75">
      <c r="A4" s="53"/>
    </row>
    <row r="5" ht="16.5" thickBot="1">
      <c r="A5" s="54"/>
    </row>
    <row r="6" spans="1:14" ht="16.5" thickBot="1">
      <c r="A6" s="55" t="s">
        <v>79</v>
      </c>
      <c r="B6" s="56" t="s">
        <v>89</v>
      </c>
      <c r="C6" s="56" t="s">
        <v>90</v>
      </c>
      <c r="D6" s="56" t="s">
        <v>91</v>
      </c>
      <c r="E6" s="56" t="s">
        <v>92</v>
      </c>
      <c r="F6" s="56" t="s">
        <v>93</v>
      </c>
      <c r="G6" s="56" t="s">
        <v>94</v>
      </c>
      <c r="H6" s="56" t="s">
        <v>95</v>
      </c>
      <c r="I6" s="56" t="s">
        <v>96</v>
      </c>
      <c r="J6" s="56" t="s">
        <v>97</v>
      </c>
      <c r="K6" s="56" t="s">
        <v>98</v>
      </c>
      <c r="L6" s="56" t="s">
        <v>99</v>
      </c>
      <c r="M6" s="56" t="s">
        <v>100</v>
      </c>
      <c r="N6" s="57" t="s">
        <v>24</v>
      </c>
    </row>
    <row r="7" spans="1:14" ht="39.75" customHeight="1">
      <c r="A7" s="123" t="s">
        <v>415</v>
      </c>
      <c r="B7" s="121">
        <v>16340</v>
      </c>
      <c r="C7" s="121">
        <v>16340</v>
      </c>
      <c r="D7" s="121">
        <v>16340</v>
      </c>
      <c r="E7" s="121">
        <v>13795</v>
      </c>
      <c r="F7" s="121">
        <v>14989</v>
      </c>
      <c r="G7" s="121">
        <v>13795</v>
      </c>
      <c r="H7" s="121">
        <v>13795</v>
      </c>
      <c r="I7" s="121">
        <v>12787</v>
      </c>
      <c r="J7" s="121">
        <v>12787</v>
      </c>
      <c r="K7" s="121">
        <v>13327</v>
      </c>
      <c r="L7" s="121">
        <v>12787</v>
      </c>
      <c r="M7" s="121">
        <v>12787</v>
      </c>
      <c r="N7" s="58">
        <f>SUM(B7:M7)</f>
        <v>169869</v>
      </c>
    </row>
    <row r="8" spans="1:14" ht="35.25" customHeight="1">
      <c r="A8" s="115" t="s">
        <v>416</v>
      </c>
      <c r="B8" s="122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61">
        <f aca="true" t="shared" si="0" ref="N8:N15">SUM(B8:M8)</f>
        <v>0</v>
      </c>
    </row>
    <row r="9" spans="1:14" ht="35.25" customHeight="1">
      <c r="A9" s="115" t="s">
        <v>80</v>
      </c>
      <c r="B9" s="122">
        <v>1500</v>
      </c>
      <c r="C9" s="59">
        <v>1500</v>
      </c>
      <c r="D9" s="59">
        <v>13000</v>
      </c>
      <c r="E9" s="59">
        <v>7000</v>
      </c>
      <c r="F9" s="59">
        <v>3000</v>
      </c>
      <c r="G9" s="59">
        <v>2000</v>
      </c>
      <c r="H9" s="59">
        <v>1000</v>
      </c>
      <c r="I9" s="59">
        <v>3000</v>
      </c>
      <c r="J9" s="59">
        <v>14000</v>
      </c>
      <c r="K9" s="59">
        <v>5000</v>
      </c>
      <c r="L9" s="59">
        <v>1000</v>
      </c>
      <c r="M9" s="60">
        <v>1000</v>
      </c>
      <c r="N9" s="61">
        <f t="shared" si="0"/>
        <v>53000</v>
      </c>
    </row>
    <row r="10" spans="1:14" ht="35.25" customHeight="1">
      <c r="A10" s="115" t="s">
        <v>39</v>
      </c>
      <c r="B10" s="122">
        <v>1845</v>
      </c>
      <c r="C10" s="122">
        <v>1845</v>
      </c>
      <c r="D10" s="122">
        <v>1845</v>
      </c>
      <c r="E10" s="122">
        <v>1845</v>
      </c>
      <c r="F10" s="122">
        <v>1845</v>
      </c>
      <c r="G10" s="122">
        <v>1845</v>
      </c>
      <c r="H10" s="122">
        <v>1845</v>
      </c>
      <c r="I10" s="122">
        <v>1845</v>
      </c>
      <c r="J10" s="122">
        <v>1845</v>
      </c>
      <c r="K10" s="122">
        <v>1845</v>
      </c>
      <c r="L10" s="122">
        <v>1845</v>
      </c>
      <c r="M10" s="122">
        <v>1855</v>
      </c>
      <c r="N10" s="61">
        <f t="shared" si="0"/>
        <v>22150</v>
      </c>
    </row>
    <row r="11" spans="1:14" ht="35.25" customHeight="1">
      <c r="A11" s="115" t="s">
        <v>417</v>
      </c>
      <c r="B11" s="122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1">
        <f t="shared" si="0"/>
        <v>0</v>
      </c>
    </row>
    <row r="12" spans="1:14" ht="35.25" customHeight="1">
      <c r="A12" s="115" t="s">
        <v>261</v>
      </c>
      <c r="B12" s="122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>
        <f t="shared" si="0"/>
        <v>0</v>
      </c>
    </row>
    <row r="13" spans="1:14" ht="35.25" customHeight="1">
      <c r="A13" s="115" t="s">
        <v>265</v>
      </c>
      <c r="B13" s="122"/>
      <c r="C13" s="59"/>
      <c r="D13" s="59">
        <v>2447</v>
      </c>
      <c r="E13" s="59">
        <v>5488</v>
      </c>
      <c r="F13" s="59"/>
      <c r="G13" s="59">
        <v>2447</v>
      </c>
      <c r="H13" s="59">
        <v>5488</v>
      </c>
      <c r="I13" s="59"/>
      <c r="J13" s="59"/>
      <c r="K13" s="59"/>
      <c r="L13" s="59"/>
      <c r="M13" s="59"/>
      <c r="N13" s="61">
        <f t="shared" si="0"/>
        <v>15870</v>
      </c>
    </row>
    <row r="14" spans="1:14" ht="35.25" customHeight="1" thickBot="1">
      <c r="A14" s="115" t="s">
        <v>102</v>
      </c>
      <c r="B14" s="122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1">
        <f t="shared" si="0"/>
        <v>0</v>
      </c>
    </row>
    <row r="15" spans="1:14" ht="35.25" customHeight="1" thickBot="1">
      <c r="A15" s="55" t="s">
        <v>1</v>
      </c>
      <c r="B15" s="62">
        <f aca="true" t="shared" si="1" ref="B15:M15">SUM(B7:B14)</f>
        <v>19685</v>
      </c>
      <c r="C15" s="62">
        <f t="shared" si="1"/>
        <v>19685</v>
      </c>
      <c r="D15" s="62">
        <f t="shared" si="1"/>
        <v>33632</v>
      </c>
      <c r="E15" s="62">
        <f t="shared" si="1"/>
        <v>28128</v>
      </c>
      <c r="F15" s="62">
        <f t="shared" si="1"/>
        <v>19834</v>
      </c>
      <c r="G15" s="62">
        <f t="shared" si="1"/>
        <v>20087</v>
      </c>
      <c r="H15" s="62">
        <f t="shared" si="1"/>
        <v>22128</v>
      </c>
      <c r="I15" s="62">
        <f t="shared" si="1"/>
        <v>17632</v>
      </c>
      <c r="J15" s="62">
        <f t="shared" si="1"/>
        <v>28632</v>
      </c>
      <c r="K15" s="62">
        <f t="shared" si="1"/>
        <v>20172</v>
      </c>
      <c r="L15" s="62">
        <f t="shared" si="1"/>
        <v>15632</v>
      </c>
      <c r="M15" s="62">
        <f t="shared" si="1"/>
        <v>15642</v>
      </c>
      <c r="N15" s="63">
        <f t="shared" si="0"/>
        <v>260889</v>
      </c>
    </row>
  </sheetData>
  <sheetProtection/>
  <mergeCells count="2">
    <mergeCell ref="A2:N2"/>
    <mergeCell ref="A3:N3"/>
  </mergeCells>
  <printOptions/>
  <pageMargins left="0.4330708661417323" right="0.1968503937007874" top="0.7480314960629921" bottom="0.4330708661417323" header="0.4724409448818898" footer="0.15748031496062992"/>
  <pageSetup fitToHeight="1" fitToWidth="1" horizontalDpi="600" verticalDpi="600" orientation="landscape" paperSize="9" r:id="rId1"/>
  <headerFooter alignWithMargins="0">
    <oddHeader>&amp;R5.sz. melléklet
e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N17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9.8515625" style="0" customWidth="1"/>
    <col min="5" max="5" width="10.00390625" style="0" customWidth="1"/>
    <col min="10" max="10" width="10.421875" style="0" customWidth="1"/>
    <col min="12" max="12" width="9.8515625" style="0" customWidth="1"/>
    <col min="13" max="13" width="10.28125" style="0" customWidth="1"/>
    <col min="14" max="14" width="10.7109375" style="0" customWidth="1"/>
  </cols>
  <sheetData>
    <row r="2" spans="1:14" ht="16.5">
      <c r="A2" s="727" t="s">
        <v>103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</row>
    <row r="3" spans="1:14" ht="16.5">
      <c r="A3" s="727" t="s">
        <v>526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</row>
    <row r="4" ht="16.5">
      <c r="A4" s="65"/>
    </row>
    <row r="5" ht="16.5">
      <c r="A5" s="64"/>
    </row>
    <row r="6" ht="17.25" thickBot="1">
      <c r="A6" s="66"/>
    </row>
    <row r="7" spans="1:14" ht="17.25" thickBot="1">
      <c r="A7" s="109" t="s">
        <v>79</v>
      </c>
      <c r="B7" s="111" t="s">
        <v>89</v>
      </c>
      <c r="C7" s="111" t="s">
        <v>90</v>
      </c>
      <c r="D7" s="111" t="s">
        <v>91</v>
      </c>
      <c r="E7" s="111" t="s">
        <v>92</v>
      </c>
      <c r="F7" s="111" t="s">
        <v>93</v>
      </c>
      <c r="G7" s="111" t="s">
        <v>94</v>
      </c>
      <c r="H7" s="111" t="s">
        <v>95</v>
      </c>
      <c r="I7" s="111" t="s">
        <v>96</v>
      </c>
      <c r="J7" s="111" t="s">
        <v>97</v>
      </c>
      <c r="K7" s="111" t="s">
        <v>98</v>
      </c>
      <c r="L7" s="111" t="s">
        <v>99</v>
      </c>
      <c r="M7" s="116" t="s">
        <v>100</v>
      </c>
      <c r="N7" s="118" t="s">
        <v>24</v>
      </c>
    </row>
    <row r="8" spans="1:14" ht="16.5">
      <c r="A8" s="114" t="s">
        <v>104</v>
      </c>
      <c r="B8" s="112">
        <v>12023</v>
      </c>
      <c r="C8" s="112">
        <v>12023</v>
      </c>
      <c r="D8" s="112">
        <v>12023</v>
      </c>
      <c r="E8" s="110">
        <v>9478</v>
      </c>
      <c r="F8" s="110">
        <v>9478</v>
      </c>
      <c r="G8" s="110">
        <v>9478</v>
      </c>
      <c r="H8" s="110">
        <v>9478</v>
      </c>
      <c r="I8" s="110">
        <v>9478</v>
      </c>
      <c r="J8" s="110">
        <v>9478</v>
      </c>
      <c r="K8" s="110">
        <v>9478</v>
      </c>
      <c r="L8" s="110">
        <v>9478</v>
      </c>
      <c r="M8" s="110">
        <v>9483</v>
      </c>
      <c r="N8" s="119">
        <f>SUM(B8:M8)</f>
        <v>121376</v>
      </c>
    </row>
    <row r="9" spans="1:14" ht="16.5">
      <c r="A9" s="115" t="s">
        <v>418</v>
      </c>
      <c r="B9" s="113">
        <v>2776</v>
      </c>
      <c r="C9" s="113">
        <v>2776</v>
      </c>
      <c r="D9" s="113">
        <v>2776</v>
      </c>
      <c r="E9" s="113">
        <v>2453</v>
      </c>
      <c r="F9" s="113">
        <v>2453</v>
      </c>
      <c r="G9" s="113">
        <v>2453</v>
      </c>
      <c r="H9" s="113">
        <v>2453</v>
      </c>
      <c r="I9" s="113">
        <v>2453</v>
      </c>
      <c r="J9" s="113">
        <v>2453</v>
      </c>
      <c r="K9" s="113">
        <v>2453</v>
      </c>
      <c r="L9" s="113">
        <v>2453</v>
      </c>
      <c r="M9" s="113">
        <v>2457</v>
      </c>
      <c r="N9" s="120">
        <f aca="true" t="shared" si="0" ref="N9:N14">SUM(B9:M9)</f>
        <v>30409</v>
      </c>
    </row>
    <row r="10" spans="1:14" ht="16.5">
      <c r="A10" s="115" t="s">
        <v>49</v>
      </c>
      <c r="B10" s="113">
        <v>7149</v>
      </c>
      <c r="C10" s="113">
        <v>7883</v>
      </c>
      <c r="D10" s="113">
        <v>7883</v>
      </c>
      <c r="E10" s="113">
        <v>8383</v>
      </c>
      <c r="F10" s="113">
        <v>7883</v>
      </c>
      <c r="G10" s="113">
        <v>7883</v>
      </c>
      <c r="H10" s="113">
        <v>8000</v>
      </c>
      <c r="I10" s="113">
        <v>8000</v>
      </c>
      <c r="J10" s="113">
        <v>7883</v>
      </c>
      <c r="K10" s="113">
        <v>7883</v>
      </c>
      <c r="L10" s="113">
        <v>7883</v>
      </c>
      <c r="M10" s="113">
        <v>7888</v>
      </c>
      <c r="N10" s="120">
        <f t="shared" si="0"/>
        <v>94601</v>
      </c>
    </row>
    <row r="11" spans="1:14" ht="31.5">
      <c r="A11" s="115" t="s">
        <v>216</v>
      </c>
      <c r="B11" s="113">
        <v>675</v>
      </c>
      <c r="C11" s="113">
        <v>675</v>
      </c>
      <c r="D11" s="113">
        <v>675</v>
      </c>
      <c r="E11" s="113">
        <v>675</v>
      </c>
      <c r="F11" s="113">
        <v>675</v>
      </c>
      <c r="G11" s="113">
        <v>675</v>
      </c>
      <c r="H11" s="113">
        <v>675</v>
      </c>
      <c r="I11" s="113">
        <v>675</v>
      </c>
      <c r="J11" s="113">
        <v>675</v>
      </c>
      <c r="K11" s="113">
        <v>675</v>
      </c>
      <c r="L11" s="113">
        <v>675</v>
      </c>
      <c r="M11" s="113">
        <v>675</v>
      </c>
      <c r="N11" s="120">
        <f t="shared" si="0"/>
        <v>8100</v>
      </c>
    </row>
    <row r="12" spans="1:14" ht="31.5">
      <c r="A12" s="115" t="s">
        <v>226</v>
      </c>
      <c r="B12" s="113">
        <v>70</v>
      </c>
      <c r="C12" s="67">
        <v>40</v>
      </c>
      <c r="D12" s="67">
        <v>40</v>
      </c>
      <c r="E12" s="67">
        <v>890</v>
      </c>
      <c r="F12" s="67">
        <v>40</v>
      </c>
      <c r="G12" s="67">
        <v>890</v>
      </c>
      <c r="H12" s="67">
        <v>40</v>
      </c>
      <c r="I12" s="67">
        <v>890</v>
      </c>
      <c r="J12" s="67">
        <v>40</v>
      </c>
      <c r="K12" s="67">
        <v>40</v>
      </c>
      <c r="L12" s="67">
        <v>890</v>
      </c>
      <c r="M12" s="67">
        <v>40</v>
      </c>
      <c r="N12" s="120">
        <f t="shared" si="0"/>
        <v>3910</v>
      </c>
    </row>
    <row r="13" spans="1:14" ht="16.5">
      <c r="A13" s="115" t="s">
        <v>46</v>
      </c>
      <c r="B13" s="113"/>
      <c r="C13" s="67"/>
      <c r="D13" s="67">
        <v>400</v>
      </c>
      <c r="E13" s="67">
        <v>1000</v>
      </c>
      <c r="F13" s="67">
        <v>1000</v>
      </c>
      <c r="G13" s="67"/>
      <c r="H13" s="67"/>
      <c r="I13" s="67"/>
      <c r="J13" s="67"/>
      <c r="K13" s="67"/>
      <c r="L13" s="67"/>
      <c r="M13" s="117"/>
      <c r="N13" s="120">
        <f t="shared" si="0"/>
        <v>2400</v>
      </c>
    </row>
    <row r="14" spans="1:14" ht="16.5">
      <c r="A14" s="115" t="s">
        <v>50</v>
      </c>
      <c r="B14" s="113"/>
      <c r="C14" s="67"/>
      <c r="D14" s="67"/>
      <c r="E14" s="67">
        <v>6117</v>
      </c>
      <c r="F14" s="67">
        <v>6825</v>
      </c>
      <c r="G14" s="67">
        <v>6825</v>
      </c>
      <c r="H14" s="67"/>
      <c r="I14" s="67"/>
      <c r="J14" s="67"/>
      <c r="K14" s="67"/>
      <c r="L14" s="67"/>
      <c r="M14" s="117"/>
      <c r="N14" s="120">
        <f t="shared" si="0"/>
        <v>19767</v>
      </c>
    </row>
    <row r="15" spans="1:14" ht="31.5">
      <c r="A15" s="115" t="s">
        <v>230</v>
      </c>
      <c r="B15" s="113"/>
      <c r="C15" s="67">
        <v>200</v>
      </c>
      <c r="D15" s="67">
        <v>200</v>
      </c>
      <c r="E15" s="67">
        <v>200</v>
      </c>
      <c r="F15" s="67">
        <v>400</v>
      </c>
      <c r="G15" s="67">
        <v>200</v>
      </c>
      <c r="H15" s="67">
        <v>400</v>
      </c>
      <c r="I15" s="67">
        <v>200</v>
      </c>
      <c r="J15" s="67">
        <v>200</v>
      </c>
      <c r="K15" s="67"/>
      <c r="L15" s="67"/>
      <c r="M15" s="117"/>
      <c r="N15" s="120">
        <f>SUM(B15:M15)</f>
        <v>2000</v>
      </c>
    </row>
    <row r="16" spans="1:14" ht="17.25" thickBot="1">
      <c r="A16" s="392" t="s">
        <v>527</v>
      </c>
      <c r="B16" s="394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6"/>
      <c r="N16" s="393">
        <v>13686</v>
      </c>
    </row>
    <row r="17" spans="1:14" ht="17.25" thickBot="1">
      <c r="A17" s="68" t="s">
        <v>1</v>
      </c>
      <c r="B17" s="69">
        <f aca="true" t="shared" si="1" ref="B17:M17">SUM(B8:B15)</f>
        <v>22693</v>
      </c>
      <c r="C17" s="69">
        <f t="shared" si="1"/>
        <v>23597</v>
      </c>
      <c r="D17" s="69">
        <f t="shared" si="1"/>
        <v>23997</v>
      </c>
      <c r="E17" s="69">
        <f t="shared" si="1"/>
        <v>29196</v>
      </c>
      <c r="F17" s="69">
        <f t="shared" si="1"/>
        <v>28754</v>
      </c>
      <c r="G17" s="69">
        <f t="shared" si="1"/>
        <v>28404</v>
      </c>
      <c r="H17" s="69">
        <f t="shared" si="1"/>
        <v>21046</v>
      </c>
      <c r="I17" s="69">
        <f t="shared" si="1"/>
        <v>21696</v>
      </c>
      <c r="J17" s="69">
        <f t="shared" si="1"/>
        <v>20729</v>
      </c>
      <c r="K17" s="69">
        <f t="shared" si="1"/>
        <v>20529</v>
      </c>
      <c r="L17" s="69">
        <f t="shared" si="1"/>
        <v>21379</v>
      </c>
      <c r="M17" s="69">
        <f t="shared" si="1"/>
        <v>20543</v>
      </c>
      <c r="N17" s="69">
        <f>SUM(N8:N16)</f>
        <v>296249</v>
      </c>
    </row>
  </sheetData>
  <sheetProtection/>
  <mergeCells count="2">
    <mergeCell ref="A2:N2"/>
    <mergeCell ref="A3:N3"/>
  </mergeCell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&amp;R6.sz . melléklet
e Ft-  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I17"/>
  <sheetViews>
    <sheetView workbookViewId="0" topLeftCell="A1">
      <selection activeCell="F21" sqref="F21"/>
    </sheetView>
  </sheetViews>
  <sheetFormatPr defaultColWidth="9.140625" defaultRowHeight="12.75"/>
  <cols>
    <col min="2" max="2" width="31.8515625" style="0" customWidth="1"/>
    <col min="3" max="3" width="13.7109375" style="0" customWidth="1"/>
    <col min="4" max="4" width="14.00390625" style="0" customWidth="1"/>
    <col min="5" max="5" width="11.57421875" style="0" customWidth="1"/>
    <col min="6" max="6" width="30.8515625" style="0" customWidth="1"/>
    <col min="7" max="7" width="14.421875" style="0" customWidth="1"/>
    <col min="8" max="8" width="14.00390625" style="0" customWidth="1"/>
    <col min="9" max="9" width="11.57421875" style="0" customWidth="1"/>
  </cols>
  <sheetData>
    <row r="2" spans="2:9" ht="15.75">
      <c r="B2" s="719" t="s">
        <v>528</v>
      </c>
      <c r="C2" s="719"/>
      <c r="D2" s="719"/>
      <c r="E2" s="719"/>
      <c r="F2" s="719"/>
      <c r="G2" s="719"/>
      <c r="H2" s="719"/>
      <c r="I2" s="719"/>
    </row>
    <row r="3" ht="13.5" thickBot="1"/>
    <row r="4" spans="2:9" ht="21.75" customHeight="1" thickBot="1">
      <c r="B4" s="728" t="s">
        <v>105</v>
      </c>
      <c r="C4" s="729"/>
      <c r="D4" s="729"/>
      <c r="E4" s="730"/>
      <c r="F4" s="731" t="s">
        <v>106</v>
      </c>
      <c r="G4" s="732"/>
      <c r="H4" s="732"/>
      <c r="I4" s="733"/>
    </row>
    <row r="5" spans="2:9" ht="45" customHeight="1" thickBot="1">
      <c r="B5" s="80" t="s">
        <v>107</v>
      </c>
      <c r="C5" s="86" t="s">
        <v>108</v>
      </c>
      <c r="D5" s="81" t="s">
        <v>109</v>
      </c>
      <c r="E5" s="82" t="s">
        <v>24</v>
      </c>
      <c r="F5" s="96" t="s">
        <v>107</v>
      </c>
      <c r="G5" s="98" t="s">
        <v>110</v>
      </c>
      <c r="H5" s="98" t="s">
        <v>111</v>
      </c>
      <c r="I5" s="101" t="s">
        <v>24</v>
      </c>
    </row>
    <row r="6" spans="2:9" ht="35.25" customHeight="1">
      <c r="B6" s="91" t="s">
        <v>280</v>
      </c>
      <c r="C6" s="87">
        <v>243606</v>
      </c>
      <c r="D6" s="75">
        <v>7000</v>
      </c>
      <c r="E6" s="83">
        <f>SUM(C6:D6)</f>
        <v>250606</v>
      </c>
      <c r="F6" s="91" t="s">
        <v>104</v>
      </c>
      <c r="G6" s="97">
        <v>171197</v>
      </c>
      <c r="H6" s="99"/>
      <c r="I6" s="100">
        <f aca="true" t="shared" si="0" ref="I6:I14">SUM(G6:H6)</f>
        <v>171197</v>
      </c>
    </row>
    <row r="7" spans="2:9" ht="35.25" customHeight="1">
      <c r="B7" s="92" t="s">
        <v>80</v>
      </c>
      <c r="C7" s="88">
        <v>53000</v>
      </c>
      <c r="D7" s="76"/>
      <c r="E7" s="84">
        <f aca="true" t="shared" si="1" ref="E7:E17">SUM(C7:D7)</f>
        <v>53000</v>
      </c>
      <c r="F7" s="92" t="s">
        <v>420</v>
      </c>
      <c r="G7" s="88">
        <v>37777</v>
      </c>
      <c r="H7" s="76"/>
      <c r="I7" s="78">
        <f t="shared" si="0"/>
        <v>37777</v>
      </c>
    </row>
    <row r="8" spans="2:9" ht="35.25" customHeight="1">
      <c r="B8" s="92" t="s">
        <v>39</v>
      </c>
      <c r="C8" s="88">
        <v>23555</v>
      </c>
      <c r="D8" s="76"/>
      <c r="E8" s="84">
        <f t="shared" si="1"/>
        <v>23555</v>
      </c>
      <c r="F8" s="92" t="s">
        <v>49</v>
      </c>
      <c r="G8" s="88">
        <v>102211</v>
      </c>
      <c r="H8" s="76"/>
      <c r="I8" s="78">
        <f t="shared" si="0"/>
        <v>102211</v>
      </c>
    </row>
    <row r="9" spans="2:9" ht="35.25" customHeight="1">
      <c r="B9" s="92" t="s">
        <v>257</v>
      </c>
      <c r="C9" s="88"/>
      <c r="D9" s="76"/>
      <c r="E9" s="84">
        <f t="shared" si="1"/>
        <v>0</v>
      </c>
      <c r="F9" s="94" t="s">
        <v>216</v>
      </c>
      <c r="G9" s="88">
        <v>8205</v>
      </c>
      <c r="H9" s="39"/>
      <c r="I9" s="78">
        <f t="shared" si="0"/>
        <v>8205</v>
      </c>
    </row>
    <row r="10" spans="2:9" ht="35.25" customHeight="1">
      <c r="B10" s="92" t="s">
        <v>419</v>
      </c>
      <c r="C10" s="88"/>
      <c r="D10" s="76">
        <v>15870</v>
      </c>
      <c r="E10" s="84">
        <f t="shared" si="1"/>
        <v>15870</v>
      </c>
      <c r="F10" s="95" t="s">
        <v>226</v>
      </c>
      <c r="G10" s="89">
        <v>6089</v>
      </c>
      <c r="I10" s="78">
        <f t="shared" si="0"/>
        <v>6089</v>
      </c>
    </row>
    <row r="11" spans="2:9" ht="35.25" customHeight="1">
      <c r="B11" s="92"/>
      <c r="C11" s="89"/>
      <c r="D11" s="76"/>
      <c r="E11" s="84">
        <f t="shared" si="1"/>
        <v>0</v>
      </c>
      <c r="F11" s="92" t="s">
        <v>282</v>
      </c>
      <c r="G11" s="88">
        <v>11672</v>
      </c>
      <c r="H11" s="76"/>
      <c r="I11" s="78">
        <f t="shared" si="0"/>
        <v>11672</v>
      </c>
    </row>
    <row r="12" spans="2:9" ht="35.25" customHeight="1">
      <c r="B12" s="92"/>
      <c r="C12" s="88"/>
      <c r="D12" s="76"/>
      <c r="E12" s="84"/>
      <c r="F12" s="92" t="s">
        <v>46</v>
      </c>
      <c r="G12" s="89"/>
      <c r="H12" s="39">
        <v>14741</v>
      </c>
      <c r="I12" s="78">
        <f t="shared" si="0"/>
        <v>14741</v>
      </c>
    </row>
    <row r="13" spans="2:9" ht="35.25" customHeight="1">
      <c r="B13" s="92"/>
      <c r="C13" s="88"/>
      <c r="D13" s="39"/>
      <c r="E13" s="84"/>
      <c r="F13" s="92" t="s">
        <v>50</v>
      </c>
      <c r="G13" s="89"/>
      <c r="H13" s="39">
        <v>23074</v>
      </c>
      <c r="I13" s="78">
        <f t="shared" si="0"/>
        <v>23074</v>
      </c>
    </row>
    <row r="14" spans="2:9" ht="35.25" customHeight="1">
      <c r="B14" s="92"/>
      <c r="C14" s="89"/>
      <c r="D14" s="39"/>
      <c r="E14" s="84"/>
      <c r="F14" s="92" t="s">
        <v>230</v>
      </c>
      <c r="G14" s="89"/>
      <c r="H14" s="76">
        <v>3425</v>
      </c>
      <c r="I14" s="78">
        <f t="shared" si="0"/>
        <v>3425</v>
      </c>
    </row>
    <row r="15" spans="2:9" ht="35.25" customHeight="1">
      <c r="B15" s="92"/>
      <c r="C15" s="89"/>
      <c r="D15" s="39"/>
      <c r="E15" s="84"/>
      <c r="F15" s="92"/>
      <c r="G15" s="89"/>
      <c r="H15" s="39"/>
      <c r="I15" s="78"/>
    </row>
    <row r="16" spans="2:9" ht="35.25" customHeight="1" thickBot="1">
      <c r="B16" s="93" t="s">
        <v>281</v>
      </c>
      <c r="C16" s="90">
        <v>40800</v>
      </c>
      <c r="D16" s="77"/>
      <c r="E16" s="85">
        <f t="shared" si="1"/>
        <v>40800</v>
      </c>
      <c r="F16" s="397" t="s">
        <v>237</v>
      </c>
      <c r="G16" s="102">
        <v>5440</v>
      </c>
      <c r="H16" s="103"/>
      <c r="I16" s="79">
        <v>5440</v>
      </c>
    </row>
    <row r="17" spans="2:9" ht="35.25" customHeight="1" thickBot="1">
      <c r="B17" s="108" t="s">
        <v>112</v>
      </c>
      <c r="C17" s="104">
        <f>SUM(C6:C16)</f>
        <v>360961</v>
      </c>
      <c r="D17" s="104">
        <f>SUM(D6:D16)</f>
        <v>22870</v>
      </c>
      <c r="E17" s="74">
        <f t="shared" si="1"/>
        <v>383831</v>
      </c>
      <c r="F17" s="27" t="s">
        <v>113</v>
      </c>
      <c r="G17" s="12">
        <f>SUM(G6:G16)</f>
        <v>342591</v>
      </c>
      <c r="H17" s="12">
        <f>SUM(H6:H16)</f>
        <v>41240</v>
      </c>
      <c r="I17" s="70">
        <f>SUM(I6:I16)</f>
        <v>383831</v>
      </c>
    </row>
  </sheetData>
  <sheetProtection/>
  <mergeCells count="3">
    <mergeCell ref="B2:I2"/>
    <mergeCell ref="B4:E4"/>
    <mergeCell ref="F4:I4"/>
  </mergeCells>
  <printOptions/>
  <pageMargins left="0.35433070866141736" right="0.1968503937007874" top="0.6299212598425197" bottom="0.35433070866141736" header="0.2362204724409449" footer="0.15748031496062992"/>
  <pageSetup fitToHeight="1" fitToWidth="1" horizontalDpi="600" verticalDpi="600" orientation="landscape" paperSize="9" scale="96" r:id="rId1"/>
  <headerFooter alignWithMargins="0">
    <oddHeader>&amp;R7. sz melléklet
e Ft- 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D13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49.28125" style="0" customWidth="1"/>
  </cols>
  <sheetData>
    <row r="2" spans="1:4" ht="37.5" customHeight="1">
      <c r="A2" s="734" t="s">
        <v>529</v>
      </c>
      <c r="B2" s="734"/>
      <c r="C2" s="734"/>
      <c r="D2" s="734"/>
    </row>
    <row r="5" ht="15.75">
      <c r="A5" s="3" t="s">
        <v>118</v>
      </c>
    </row>
    <row r="7" spans="1:4" ht="12.75">
      <c r="A7" t="s">
        <v>119</v>
      </c>
      <c r="B7" t="s">
        <v>120</v>
      </c>
      <c r="D7">
        <v>0</v>
      </c>
    </row>
    <row r="9" ht="15.75">
      <c r="A9" s="3" t="s">
        <v>121</v>
      </c>
    </row>
    <row r="11" spans="1:2" ht="25.5">
      <c r="A11" t="s">
        <v>119</v>
      </c>
      <c r="B11" s="5" t="s">
        <v>122</v>
      </c>
    </row>
    <row r="13" spans="1:4" ht="15.75">
      <c r="A13" s="3" t="s">
        <v>123</v>
      </c>
      <c r="D13" s="4">
        <f>SUM(D7:D12)</f>
        <v>0</v>
      </c>
    </row>
  </sheetData>
  <sheetProtection/>
  <mergeCells count="1">
    <mergeCell ref="A2:D2"/>
  </mergeCells>
  <printOptions/>
  <pageMargins left="1.07" right="0.75" top="1" bottom="1" header="0.5" footer="0.5"/>
  <pageSetup horizontalDpi="600" verticalDpi="600" orientation="portrait" paperSize="9" r:id="rId1"/>
  <headerFooter alignWithMargins="0">
    <oddHeader>&amp;R8.sz. melléklet
e Ft 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C3:H18"/>
  <sheetViews>
    <sheetView view="pageLayout" workbookViewId="0" topLeftCell="A1">
      <selection activeCell="C4" sqref="C4"/>
    </sheetView>
  </sheetViews>
  <sheetFormatPr defaultColWidth="9.140625" defaultRowHeight="12.75"/>
  <cols>
    <col min="3" max="3" width="6.28125" style="0" customWidth="1"/>
    <col min="4" max="4" width="23.7109375" style="0" customWidth="1"/>
  </cols>
  <sheetData>
    <row r="2" ht="6.75" customHeight="1"/>
    <row r="3" spans="3:7" ht="69" customHeight="1">
      <c r="C3" s="741" t="s">
        <v>530</v>
      </c>
      <c r="D3" s="742"/>
      <c r="E3" s="742"/>
      <c r="F3" s="742"/>
      <c r="G3" s="742"/>
    </row>
    <row r="4" ht="13.5" thickBot="1"/>
    <row r="5" spans="3:8" ht="13.5" thickBot="1">
      <c r="C5" s="738" t="s">
        <v>125</v>
      </c>
      <c r="D5" s="735" t="s">
        <v>128</v>
      </c>
      <c r="E5" s="339">
        <v>2016</v>
      </c>
      <c r="F5" s="339">
        <v>2017</v>
      </c>
      <c r="G5" s="361">
        <v>2018</v>
      </c>
      <c r="H5" s="360">
        <v>2019</v>
      </c>
    </row>
    <row r="6" spans="3:8" ht="13.5" thickBot="1">
      <c r="C6" s="739"/>
      <c r="D6" s="736"/>
      <c r="E6" s="337"/>
      <c r="F6" s="337"/>
      <c r="G6" s="338"/>
      <c r="H6" s="360"/>
    </row>
    <row r="7" spans="3:8" ht="13.5" thickBot="1">
      <c r="C7" s="740"/>
      <c r="D7" s="737"/>
      <c r="E7" s="138"/>
      <c r="F7" s="138"/>
      <c r="G7" s="139"/>
      <c r="H7" s="284"/>
    </row>
    <row r="8" spans="3:8" ht="12.75">
      <c r="C8" s="140">
        <v>1</v>
      </c>
      <c r="D8" s="141" t="s">
        <v>126</v>
      </c>
      <c r="E8" s="141">
        <v>970000</v>
      </c>
      <c r="F8" s="141">
        <v>155000</v>
      </c>
      <c r="G8" s="142">
        <v>90000</v>
      </c>
      <c r="H8" s="142">
        <v>0</v>
      </c>
    </row>
    <row r="9" spans="3:8" ht="12.75">
      <c r="C9" s="143">
        <v>2</v>
      </c>
      <c r="D9" s="73"/>
      <c r="E9" s="73"/>
      <c r="F9" s="73"/>
      <c r="G9" s="106"/>
      <c r="H9" s="106"/>
    </row>
    <row r="10" spans="3:8" ht="12.75">
      <c r="C10" s="143">
        <v>3</v>
      </c>
      <c r="D10" s="73"/>
      <c r="E10" s="73"/>
      <c r="F10" s="73"/>
      <c r="G10" s="106"/>
      <c r="H10" s="106"/>
    </row>
    <row r="11" spans="3:8" ht="12.75">
      <c r="C11" s="143">
        <v>4</v>
      </c>
      <c r="D11" s="73"/>
      <c r="E11" s="73"/>
      <c r="F11" s="73"/>
      <c r="G11" s="106"/>
      <c r="H11" s="106"/>
    </row>
    <row r="12" spans="3:8" ht="12.75">
      <c r="C12" s="143">
        <v>5</v>
      </c>
      <c r="D12" s="73"/>
      <c r="E12" s="73"/>
      <c r="F12" s="73"/>
      <c r="G12" s="106"/>
      <c r="H12" s="106"/>
    </row>
    <row r="13" spans="3:8" ht="12.75">
      <c r="C13" s="143">
        <v>6</v>
      </c>
      <c r="D13" s="73"/>
      <c r="E13" s="73"/>
      <c r="F13" s="73"/>
      <c r="G13" s="106"/>
      <c r="H13" s="106"/>
    </row>
    <row r="14" spans="3:8" ht="12.75">
      <c r="C14" s="143">
        <v>7</v>
      </c>
      <c r="D14" s="73"/>
      <c r="E14" s="73"/>
      <c r="F14" s="73"/>
      <c r="G14" s="106"/>
      <c r="H14" s="106"/>
    </row>
    <row r="15" spans="3:8" ht="12.75">
      <c r="C15" s="143">
        <v>8</v>
      </c>
      <c r="D15" s="73"/>
      <c r="E15" s="73"/>
      <c r="F15" s="73"/>
      <c r="G15" s="106"/>
      <c r="H15" s="106"/>
    </row>
    <row r="16" spans="3:8" ht="12.75">
      <c r="C16" s="143">
        <v>9</v>
      </c>
      <c r="D16" s="73"/>
      <c r="E16" s="73"/>
      <c r="F16" s="73"/>
      <c r="G16" s="106"/>
      <c r="H16" s="106"/>
    </row>
    <row r="17" spans="3:8" ht="13.5" thickBot="1">
      <c r="C17" s="144">
        <v>10</v>
      </c>
      <c r="D17" s="107"/>
      <c r="E17" s="107"/>
      <c r="F17" s="107"/>
      <c r="G17" s="145"/>
      <c r="H17" s="139"/>
    </row>
    <row r="18" spans="3:8" ht="16.5" customHeight="1" thickBot="1">
      <c r="C18" s="146">
        <v>11</v>
      </c>
      <c r="D18" s="147" t="s">
        <v>127</v>
      </c>
      <c r="E18" s="147">
        <f>SUM(E8:E17)</f>
        <v>970000</v>
      </c>
      <c r="F18" s="147">
        <f>SUM(F8:F17)</f>
        <v>155000</v>
      </c>
      <c r="G18" s="147">
        <f>SUM(G8:G17)</f>
        <v>90000</v>
      </c>
      <c r="H18" s="147">
        <f>SUM(H8:H17)</f>
        <v>0</v>
      </c>
    </row>
  </sheetData>
  <sheetProtection/>
  <mergeCells count="3">
    <mergeCell ref="D5:D7"/>
    <mergeCell ref="C5:C7"/>
    <mergeCell ref="C3:G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&amp;R9.sz. melléklet
Ft- 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G23"/>
  <sheetViews>
    <sheetView workbookViewId="0" topLeftCell="A1">
      <selection activeCell="J12" sqref="J12"/>
    </sheetView>
  </sheetViews>
  <sheetFormatPr defaultColWidth="9.140625" defaultRowHeight="12.75"/>
  <cols>
    <col min="1" max="1" width="6.00390625" style="0" customWidth="1"/>
    <col min="2" max="2" width="40.57421875" style="0" customWidth="1"/>
    <col min="3" max="3" width="10.28125" style="0" customWidth="1"/>
    <col min="4" max="4" width="10.7109375" style="0" customWidth="1"/>
    <col min="5" max="5" width="10.140625" style="0" customWidth="1"/>
    <col min="6" max="6" width="9.7109375" style="0" customWidth="1"/>
    <col min="7" max="7" width="11.00390625" style="0" customWidth="1"/>
  </cols>
  <sheetData>
    <row r="3" spans="1:7" ht="12.75">
      <c r="A3" s="746" t="s">
        <v>499</v>
      </c>
      <c r="B3" s="746"/>
      <c r="C3" s="746"/>
      <c r="D3" s="746"/>
      <c r="E3" s="746"/>
      <c r="F3" s="746"/>
      <c r="G3" s="746"/>
    </row>
    <row r="5" ht="13.5" thickBot="1"/>
    <row r="6" spans="2:7" ht="34.5" customHeight="1" thickBot="1">
      <c r="B6" s="27" t="s">
        <v>79</v>
      </c>
      <c r="C6" s="743" t="s">
        <v>124</v>
      </c>
      <c r="D6" s="744"/>
      <c r="E6" s="744"/>
      <c r="F6" s="744"/>
      <c r="G6" s="745"/>
    </row>
    <row r="7" spans="2:7" ht="17.25" customHeight="1" thickBot="1">
      <c r="B7" s="26"/>
      <c r="C7" s="8"/>
      <c r="D7" s="9"/>
      <c r="E7" s="9"/>
      <c r="F7" s="9"/>
      <c r="G7" s="28"/>
    </row>
    <row r="8" spans="2:7" ht="17.25" customHeight="1">
      <c r="B8" s="29"/>
      <c r="C8" s="30">
        <v>2016</v>
      </c>
      <c r="D8" s="31">
        <v>2017</v>
      </c>
      <c r="E8" s="31">
        <v>2018</v>
      </c>
      <c r="F8" s="32">
        <v>2019</v>
      </c>
      <c r="G8" s="33" t="s">
        <v>24</v>
      </c>
    </row>
    <row r="9" spans="2:7" ht="17.25" customHeight="1">
      <c r="B9" s="29" t="s">
        <v>41</v>
      </c>
      <c r="C9" s="36">
        <v>45000</v>
      </c>
      <c r="D9" s="38">
        <v>45000</v>
      </c>
      <c r="E9" s="38">
        <v>45000</v>
      </c>
      <c r="F9" s="38">
        <v>45000</v>
      </c>
      <c r="G9" s="40">
        <f>SUM(C9:F9)</f>
        <v>180000</v>
      </c>
    </row>
    <row r="10" spans="2:7" ht="17.25" customHeight="1">
      <c r="B10" s="29" t="s">
        <v>283</v>
      </c>
      <c r="C10" s="36">
        <v>22150</v>
      </c>
      <c r="D10" s="38">
        <v>20000</v>
      </c>
      <c r="E10" s="38">
        <v>20000</v>
      </c>
      <c r="F10" s="38">
        <v>20000</v>
      </c>
      <c r="G10" s="40">
        <f>SUM(C10:F10)</f>
        <v>82150</v>
      </c>
    </row>
    <row r="11" spans="2:7" ht="17.25" customHeight="1">
      <c r="B11" s="34" t="s">
        <v>284</v>
      </c>
      <c r="C11" s="41"/>
      <c r="D11" s="42"/>
      <c r="E11" s="42"/>
      <c r="F11" s="42"/>
      <c r="G11" s="44"/>
    </row>
    <row r="12" spans="2:7" ht="17.25" customHeight="1" thickBot="1">
      <c r="B12" s="8" t="s">
        <v>285</v>
      </c>
      <c r="C12" s="270">
        <v>1000</v>
      </c>
      <c r="D12" s="271">
        <v>1000</v>
      </c>
      <c r="E12" s="271">
        <v>1000</v>
      </c>
      <c r="F12" s="271">
        <v>1000</v>
      </c>
      <c r="G12" s="272">
        <f>SUM(C12:F12)</f>
        <v>4000</v>
      </c>
    </row>
    <row r="13" spans="2:7" ht="17.25" customHeight="1" thickBot="1">
      <c r="B13" s="24" t="s">
        <v>81</v>
      </c>
      <c r="C13" s="37">
        <f>SUM(C9:C12)</f>
        <v>68150</v>
      </c>
      <c r="D13" s="37">
        <f>SUM(D9:D11)</f>
        <v>65000</v>
      </c>
      <c r="E13" s="37">
        <f>SUM(E9:E11)</f>
        <v>65000</v>
      </c>
      <c r="F13" s="37">
        <f>SUM(F9:F11)</f>
        <v>65000</v>
      </c>
      <c r="G13" s="12">
        <f>SUM(G9:G12)</f>
        <v>266150</v>
      </c>
    </row>
    <row r="14" spans="2:7" ht="17.25" customHeight="1">
      <c r="B14" s="35" t="s">
        <v>82</v>
      </c>
      <c r="C14" s="45"/>
      <c r="D14" s="46"/>
      <c r="E14" s="46"/>
      <c r="F14" s="47"/>
      <c r="G14" s="48">
        <f aca="true" t="shared" si="0" ref="G14:G22">SUM(C14:F14)</f>
        <v>0</v>
      </c>
    </row>
    <row r="15" spans="2:7" ht="17.25" customHeight="1">
      <c r="B15" s="29" t="s">
        <v>83</v>
      </c>
      <c r="C15" s="36"/>
      <c r="D15" s="38"/>
      <c r="E15" s="38"/>
      <c r="F15" s="39"/>
      <c r="G15" s="40">
        <f t="shared" si="0"/>
        <v>0</v>
      </c>
    </row>
    <row r="16" spans="2:7" ht="17.25" customHeight="1">
      <c r="B16" s="29" t="s">
        <v>84</v>
      </c>
      <c r="C16" s="36"/>
      <c r="D16" s="38"/>
      <c r="E16" s="38"/>
      <c r="F16" s="39"/>
      <c r="G16" s="40">
        <f t="shared" si="0"/>
        <v>0</v>
      </c>
    </row>
    <row r="17" spans="2:7" ht="17.25" customHeight="1" thickBot="1">
      <c r="B17" s="34" t="s">
        <v>85</v>
      </c>
      <c r="C17" s="41"/>
      <c r="D17" s="42"/>
      <c r="E17" s="42"/>
      <c r="F17" s="43"/>
      <c r="G17" s="44">
        <f t="shared" si="0"/>
        <v>0</v>
      </c>
    </row>
    <row r="18" spans="2:7" ht="17.25" customHeight="1" thickBot="1">
      <c r="B18" s="24" t="s">
        <v>86</v>
      </c>
      <c r="C18" s="37">
        <v>0</v>
      </c>
      <c r="D18" s="21">
        <f>SUM(D14:D17)</f>
        <v>0</v>
      </c>
      <c r="E18" s="21">
        <f>SUM(E14:E17)</f>
        <v>0</v>
      </c>
      <c r="F18" s="21">
        <f>SUM(F14:F17)</f>
        <v>0</v>
      </c>
      <c r="G18" s="52">
        <f t="shared" si="0"/>
        <v>0</v>
      </c>
    </row>
    <row r="19" spans="2:7" ht="17.25" customHeight="1">
      <c r="B19" s="35" t="s">
        <v>82</v>
      </c>
      <c r="C19" s="45"/>
      <c r="D19" s="46"/>
      <c r="E19" s="46"/>
      <c r="F19" s="47"/>
      <c r="G19" s="48">
        <f t="shared" si="0"/>
        <v>0</v>
      </c>
    </row>
    <row r="20" spans="2:7" ht="17.25" customHeight="1">
      <c r="B20" s="29" t="s">
        <v>83</v>
      </c>
      <c r="C20" s="36"/>
      <c r="D20" s="38"/>
      <c r="E20" s="38"/>
      <c r="F20" s="39"/>
      <c r="G20" s="40">
        <f t="shared" si="0"/>
        <v>0</v>
      </c>
    </row>
    <row r="21" spans="2:7" ht="17.25" customHeight="1">
      <c r="B21" s="29" t="s">
        <v>84</v>
      </c>
      <c r="C21" s="36"/>
      <c r="D21" s="38"/>
      <c r="E21" s="38"/>
      <c r="F21" s="39"/>
      <c r="G21" s="40">
        <f t="shared" si="0"/>
        <v>0</v>
      </c>
    </row>
    <row r="22" spans="2:7" ht="17.25" customHeight="1" thickBot="1">
      <c r="B22" s="29" t="s">
        <v>85</v>
      </c>
      <c r="C22" s="49"/>
      <c r="D22" s="50"/>
      <c r="E22" s="50"/>
      <c r="F22" s="51"/>
      <c r="G22" s="44">
        <f t="shared" si="0"/>
        <v>0</v>
      </c>
    </row>
    <row r="23" spans="2:7" ht="17.25" customHeight="1" thickBot="1">
      <c r="B23" s="25" t="s">
        <v>87</v>
      </c>
      <c r="C23" s="12">
        <f>SUM(C19:C22)</f>
        <v>0</v>
      </c>
      <c r="D23" s="12">
        <f>SUM(D19:D22)</f>
        <v>0</v>
      </c>
      <c r="E23" s="12">
        <f>SUM(E19:E22)</f>
        <v>0</v>
      </c>
      <c r="F23" s="12">
        <f>SUM(F19:F22)</f>
        <v>0</v>
      </c>
      <c r="G23" s="12">
        <f>SUM(G19:G22)</f>
        <v>0</v>
      </c>
    </row>
  </sheetData>
  <sheetProtection/>
  <mergeCells count="2">
    <mergeCell ref="C6:G6"/>
    <mergeCell ref="A3:G3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&amp;R10. számú melléklet
e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2:B17"/>
  <sheetViews>
    <sheetView view="pageLayout" workbookViewId="0" topLeftCell="A1">
      <selection activeCell="E16" sqref="E16"/>
    </sheetView>
  </sheetViews>
  <sheetFormatPr defaultColWidth="9.140625" defaultRowHeight="12.75"/>
  <cols>
    <col min="1" max="1" width="42.57421875" style="0" customWidth="1"/>
    <col min="2" max="2" width="16.7109375" style="0" customWidth="1"/>
  </cols>
  <sheetData>
    <row r="2" spans="1:2" ht="15.75">
      <c r="A2" s="664" t="s">
        <v>63</v>
      </c>
      <c r="B2" s="664"/>
    </row>
    <row r="3" spans="1:2" ht="15.75">
      <c r="A3" s="664" t="s">
        <v>496</v>
      </c>
      <c r="B3" s="664"/>
    </row>
    <row r="4" spans="1:2" ht="16.5" thickBot="1">
      <c r="A4" s="6"/>
      <c r="B4" s="6"/>
    </row>
    <row r="5" spans="1:2" ht="13.5" thickBot="1">
      <c r="A5" s="18"/>
      <c r="B5" s="72" t="s">
        <v>64</v>
      </c>
    </row>
    <row r="6" spans="1:2" ht="15">
      <c r="A6" s="13" t="s">
        <v>65</v>
      </c>
      <c r="B6" s="14">
        <v>50</v>
      </c>
    </row>
    <row r="7" spans="1:2" ht="15">
      <c r="A7" s="15" t="s">
        <v>66</v>
      </c>
      <c r="B7" s="14">
        <v>800</v>
      </c>
    </row>
    <row r="8" spans="1:2" ht="15">
      <c r="A8" s="15" t="s">
        <v>67</v>
      </c>
      <c r="B8" s="14">
        <v>250</v>
      </c>
    </row>
    <row r="9" spans="1:2" ht="15">
      <c r="A9" s="15" t="s">
        <v>68</v>
      </c>
      <c r="B9" s="14">
        <v>1000</v>
      </c>
    </row>
    <row r="10" spans="1:2" ht="15">
      <c r="A10" s="15" t="s">
        <v>69</v>
      </c>
      <c r="B10" s="14">
        <v>300</v>
      </c>
    </row>
    <row r="11" spans="1:2" ht="15">
      <c r="A11" s="15" t="s">
        <v>70</v>
      </c>
      <c r="B11" s="14">
        <v>200</v>
      </c>
    </row>
    <row r="12" spans="1:2" ht="15">
      <c r="A12" s="19" t="s">
        <v>71</v>
      </c>
      <c r="B12" s="14">
        <v>100</v>
      </c>
    </row>
    <row r="13" spans="1:2" ht="15">
      <c r="A13" s="15" t="s">
        <v>72</v>
      </c>
      <c r="B13" s="14">
        <v>50</v>
      </c>
    </row>
    <row r="14" spans="1:2" ht="15">
      <c r="A14" s="15" t="s">
        <v>73</v>
      </c>
      <c r="B14" s="14">
        <v>100</v>
      </c>
    </row>
    <row r="15" spans="1:2" ht="15">
      <c r="A15" s="15" t="s">
        <v>74</v>
      </c>
      <c r="B15" s="16">
        <v>150</v>
      </c>
    </row>
    <row r="16" spans="1:2" ht="15.75" thickBot="1">
      <c r="A16" s="20" t="s">
        <v>75</v>
      </c>
      <c r="B16" s="71">
        <v>400</v>
      </c>
    </row>
    <row r="17" spans="1:2" ht="16.5" thickBot="1">
      <c r="A17" s="17" t="s">
        <v>1</v>
      </c>
      <c r="B17" s="12">
        <f>SUM(B6:B16)</f>
        <v>3400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&amp;R11.számú melléklet
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60"/>
  <sheetViews>
    <sheetView workbookViewId="0" topLeftCell="A28">
      <selection activeCell="A55" sqref="A55:A57"/>
    </sheetView>
  </sheetViews>
  <sheetFormatPr defaultColWidth="9.140625" defaultRowHeight="12.75"/>
  <cols>
    <col min="1" max="1" width="76.7109375" style="220" customWidth="1"/>
    <col min="2" max="2" width="11.00390625" style="220" customWidth="1"/>
    <col min="3" max="4" width="11.140625" style="220" bestFit="1" customWidth="1"/>
    <col min="5" max="5" width="11.57421875" style="220" customWidth="1"/>
    <col min="6" max="16384" width="9.140625" style="220" customWidth="1"/>
  </cols>
  <sheetData>
    <row r="1" ht="15" customHeight="1">
      <c r="A1" s="221" t="s">
        <v>503</v>
      </c>
    </row>
    <row r="2" spans="1:5" ht="15" customHeight="1">
      <c r="A2" s="220" t="s">
        <v>25</v>
      </c>
      <c r="B2" s="220" t="s">
        <v>544</v>
      </c>
      <c r="C2" s="220" t="s">
        <v>540</v>
      </c>
      <c r="D2" s="220" t="s">
        <v>541</v>
      </c>
      <c r="E2" s="220" t="s">
        <v>586</v>
      </c>
    </row>
    <row r="3" spans="1:5" ht="15" customHeight="1">
      <c r="A3" s="225" t="s">
        <v>26</v>
      </c>
      <c r="B3" s="368">
        <v>54955162</v>
      </c>
      <c r="C3" s="220">
        <v>55113150</v>
      </c>
      <c r="D3" s="368">
        <v>58038844</v>
      </c>
      <c r="E3" s="368">
        <f>(E5+E7+E14+E15+E16)</f>
        <v>58038844</v>
      </c>
    </row>
    <row r="4" ht="15" customHeight="1">
      <c r="A4" s="288" t="s">
        <v>27</v>
      </c>
    </row>
    <row r="5" spans="1:5" ht="15" customHeight="1">
      <c r="A5" s="288" t="s">
        <v>192</v>
      </c>
      <c r="B5" s="220">
        <v>37372800</v>
      </c>
      <c r="C5" s="220">
        <v>37372800</v>
      </c>
      <c r="D5" s="220">
        <v>37372800</v>
      </c>
      <c r="E5" s="220">
        <v>37372800</v>
      </c>
    </row>
    <row r="6" spans="1:5" ht="15" customHeight="1">
      <c r="A6" s="288" t="s">
        <v>193</v>
      </c>
      <c r="B6" s="225">
        <v>37372800</v>
      </c>
      <c r="C6" s="220">
        <v>37372800</v>
      </c>
      <c r="D6" s="220">
        <v>37372800</v>
      </c>
      <c r="E6" s="220">
        <v>37372800</v>
      </c>
    </row>
    <row r="7" spans="1:5" ht="15" customHeight="1">
      <c r="A7" s="288" t="s">
        <v>28</v>
      </c>
      <c r="B7" s="220">
        <v>15124200</v>
      </c>
      <c r="C7" s="220">
        <v>15124200</v>
      </c>
      <c r="D7" s="220">
        <v>15124200</v>
      </c>
      <c r="E7" s="220">
        <v>15124200</v>
      </c>
    </row>
    <row r="8" spans="1:5" ht="15" customHeight="1">
      <c r="A8" s="288" t="s">
        <v>194</v>
      </c>
      <c r="B8" s="225">
        <v>15124200</v>
      </c>
      <c r="C8" s="225">
        <v>15124200</v>
      </c>
      <c r="D8" s="225">
        <v>15124200</v>
      </c>
      <c r="E8" s="225">
        <f>(E9+E10+E11+E12)</f>
        <v>15124200</v>
      </c>
    </row>
    <row r="9" spans="1:5" ht="15" customHeight="1">
      <c r="A9" s="288" t="s">
        <v>195</v>
      </c>
      <c r="B9" s="220">
        <v>4179020</v>
      </c>
      <c r="C9" s="220">
        <v>4179020</v>
      </c>
      <c r="D9" s="220">
        <v>4179020</v>
      </c>
      <c r="E9" s="220">
        <v>4179020</v>
      </c>
    </row>
    <row r="10" spans="1:5" ht="15" customHeight="1">
      <c r="A10" s="288" t="s">
        <v>196</v>
      </c>
      <c r="B10" s="220">
        <v>6144000</v>
      </c>
      <c r="C10" s="220">
        <v>6144000</v>
      </c>
      <c r="D10" s="220">
        <v>6144000</v>
      </c>
      <c r="E10" s="220">
        <v>6144000</v>
      </c>
    </row>
    <row r="11" spans="1:5" ht="15" customHeight="1">
      <c r="A11" s="288" t="s">
        <v>318</v>
      </c>
      <c r="B11" s="220">
        <v>547200</v>
      </c>
      <c r="C11" s="220">
        <v>547200</v>
      </c>
      <c r="D11" s="220">
        <v>547200</v>
      </c>
      <c r="E11" s="220">
        <v>547200</v>
      </c>
    </row>
    <row r="12" spans="1:5" ht="15" customHeight="1">
      <c r="A12" s="288" t="s">
        <v>197</v>
      </c>
      <c r="B12" s="220">
        <v>4253980</v>
      </c>
      <c r="C12" s="220">
        <v>4253980</v>
      </c>
      <c r="D12" s="220">
        <v>4253980</v>
      </c>
      <c r="E12" s="220">
        <v>4253980</v>
      </c>
    </row>
    <row r="13" spans="1:5" ht="15" customHeight="1">
      <c r="A13" s="288" t="s">
        <v>198</v>
      </c>
      <c r="B13" s="220">
        <v>8245800</v>
      </c>
      <c r="C13" s="220">
        <v>8245800</v>
      </c>
      <c r="D13" s="220">
        <v>8245800</v>
      </c>
      <c r="E13" s="220">
        <v>8245800</v>
      </c>
    </row>
    <row r="14" spans="1:5" ht="15" customHeight="1">
      <c r="A14" s="288" t="s">
        <v>199</v>
      </c>
      <c r="B14" s="225">
        <v>2394412</v>
      </c>
      <c r="C14" s="225">
        <v>2394412</v>
      </c>
      <c r="D14" s="220">
        <v>5320106</v>
      </c>
      <c r="E14" s="220">
        <v>5320106</v>
      </c>
    </row>
    <row r="15" spans="1:5" ht="15" customHeight="1">
      <c r="A15" s="288" t="s">
        <v>317</v>
      </c>
      <c r="B15" s="225">
        <v>63750</v>
      </c>
      <c r="C15" s="225">
        <v>63750</v>
      </c>
      <c r="D15" s="220">
        <v>63750</v>
      </c>
      <c r="E15" s="220">
        <v>63750</v>
      </c>
    </row>
    <row r="16" spans="1:5" ht="15" customHeight="1">
      <c r="A16" s="288" t="s">
        <v>533</v>
      </c>
      <c r="B16" s="225">
        <v>0</v>
      </c>
      <c r="C16" s="220">
        <v>157988</v>
      </c>
      <c r="D16" s="220">
        <v>157988</v>
      </c>
      <c r="E16" s="220">
        <v>157988</v>
      </c>
    </row>
    <row r="17" spans="1:5" ht="15" customHeight="1">
      <c r="A17" s="287" t="s">
        <v>29</v>
      </c>
      <c r="B17" s="369">
        <f>(B18+B24+B29)</f>
        <v>47665701</v>
      </c>
      <c r="C17" s="369">
        <f>(C18+C24+C29)</f>
        <v>47665701</v>
      </c>
      <c r="D17" s="369">
        <f>(D18+D24+D29)</f>
        <v>47665701</v>
      </c>
      <c r="E17" s="369">
        <f>(E18+E24+E29)</f>
        <v>47665701</v>
      </c>
    </row>
    <row r="18" spans="1:5" ht="15" customHeight="1">
      <c r="A18" s="289" t="s">
        <v>210</v>
      </c>
      <c r="B18" s="220">
        <f>SUM(B19:B23)</f>
        <v>40045700</v>
      </c>
      <c r="C18" s="220">
        <v>40045700</v>
      </c>
      <c r="D18" s="220">
        <v>40045700</v>
      </c>
      <c r="E18" s="220">
        <v>40045700</v>
      </c>
    </row>
    <row r="19" spans="1:5" ht="15" customHeight="1">
      <c r="A19" s="288" t="s">
        <v>30</v>
      </c>
      <c r="B19" s="220">
        <v>22401600</v>
      </c>
      <c r="C19" s="220">
        <v>22401600</v>
      </c>
      <c r="D19" s="220">
        <v>22401600</v>
      </c>
      <c r="E19" s="220">
        <v>22401600</v>
      </c>
    </row>
    <row r="20" spans="1:5" ht="15" customHeight="1">
      <c r="A20" s="288" t="s">
        <v>316</v>
      </c>
      <c r="B20" s="220">
        <v>4800000</v>
      </c>
      <c r="C20" s="220">
        <v>4800000</v>
      </c>
      <c r="D20" s="220">
        <v>4800000</v>
      </c>
      <c r="E20" s="220">
        <v>4800000</v>
      </c>
    </row>
    <row r="21" spans="1:5" ht="15" customHeight="1">
      <c r="A21" s="288" t="s">
        <v>31</v>
      </c>
      <c r="B21" s="220">
        <v>10195600</v>
      </c>
      <c r="C21" s="220">
        <v>10195600</v>
      </c>
      <c r="D21" s="220">
        <v>10195600</v>
      </c>
      <c r="E21" s="509">
        <v>1626400</v>
      </c>
    </row>
    <row r="22" spans="1:5" ht="15" customHeight="1">
      <c r="A22" s="288" t="s">
        <v>200</v>
      </c>
      <c r="B22" s="220">
        <v>248500</v>
      </c>
      <c r="C22" s="220">
        <v>248500</v>
      </c>
      <c r="D22" s="220">
        <v>248500</v>
      </c>
      <c r="E22" s="509">
        <v>259000</v>
      </c>
    </row>
    <row r="23" spans="1:5" ht="15" customHeight="1">
      <c r="A23" s="288" t="s">
        <v>32</v>
      </c>
      <c r="B23" s="220">
        <v>2400000</v>
      </c>
      <c r="C23" s="227">
        <v>2400000</v>
      </c>
      <c r="D23" s="220">
        <v>2400000</v>
      </c>
      <c r="E23" s="220">
        <v>2400000</v>
      </c>
    </row>
    <row r="24" spans="1:5" ht="15" customHeight="1">
      <c r="A24" s="288" t="s">
        <v>201</v>
      </c>
      <c r="B24" s="225">
        <f>SUM(B25:B28)</f>
        <v>6320001</v>
      </c>
      <c r="C24" s="220">
        <v>6320001</v>
      </c>
      <c r="D24" s="220">
        <v>6320001</v>
      </c>
      <c r="E24" s="220">
        <v>6320001</v>
      </c>
    </row>
    <row r="25" spans="1:5" ht="15" customHeight="1">
      <c r="A25" s="288" t="s">
        <v>202</v>
      </c>
      <c r="B25" s="220">
        <v>106667</v>
      </c>
      <c r="C25" s="220">
        <v>106667</v>
      </c>
      <c r="D25" s="220">
        <v>106667</v>
      </c>
      <c r="E25" s="220">
        <v>106667</v>
      </c>
    </row>
    <row r="26" spans="1:5" ht="15" customHeight="1">
      <c r="A26" s="288" t="s">
        <v>203</v>
      </c>
      <c r="B26" s="220">
        <v>4266667</v>
      </c>
      <c r="C26" s="220">
        <v>4266667</v>
      </c>
      <c r="D26" s="220">
        <v>4266667</v>
      </c>
      <c r="E26" s="220">
        <v>4266667</v>
      </c>
    </row>
    <row r="27" spans="1:5" ht="15" customHeight="1">
      <c r="A27" s="220" t="s">
        <v>204</v>
      </c>
      <c r="B27" s="220">
        <v>26667</v>
      </c>
      <c r="C27" s="220">
        <v>26667</v>
      </c>
      <c r="D27" s="220">
        <v>0</v>
      </c>
      <c r="E27" s="220">
        <v>0</v>
      </c>
    </row>
    <row r="28" spans="1:5" ht="15" customHeight="1">
      <c r="A28" s="288" t="s">
        <v>205</v>
      </c>
      <c r="B28" s="220">
        <v>1920000</v>
      </c>
      <c r="C28" s="220">
        <v>1920000</v>
      </c>
      <c r="D28" s="220">
        <v>1866667</v>
      </c>
      <c r="E28" s="509">
        <v>1946667</v>
      </c>
    </row>
    <row r="29" spans="1:5" s="225" customFormat="1" ht="15" customHeight="1">
      <c r="A29" s="287" t="s">
        <v>462</v>
      </c>
      <c r="B29" s="225">
        <v>1300000</v>
      </c>
      <c r="C29" s="225">
        <v>1300000</v>
      </c>
      <c r="D29" s="220">
        <v>1300000</v>
      </c>
      <c r="E29" s="222">
        <v>1300000</v>
      </c>
    </row>
    <row r="30" ht="15" customHeight="1">
      <c r="A30" s="288"/>
    </row>
    <row r="31" spans="1:5" ht="15" customHeight="1">
      <c r="A31" s="287" t="s">
        <v>33</v>
      </c>
      <c r="B31" s="368">
        <f>SUM(B32:B43)</f>
        <v>42397229</v>
      </c>
      <c r="C31" s="368">
        <f>SUM(C32:C44)</f>
        <v>43905989</v>
      </c>
      <c r="D31" s="368">
        <f>SUM(D32:D44)</f>
        <v>45046752</v>
      </c>
      <c r="E31" s="368">
        <f>SUM(E32:E44)</f>
        <v>44949302</v>
      </c>
    </row>
    <row r="32" spans="1:5" ht="15" customHeight="1">
      <c r="A32" s="220" t="s">
        <v>315</v>
      </c>
      <c r="B32" s="286">
        <v>20123751</v>
      </c>
      <c r="C32" s="220">
        <v>20123751</v>
      </c>
      <c r="D32" s="220">
        <v>20123751</v>
      </c>
      <c r="E32" s="220">
        <v>20123751</v>
      </c>
    </row>
    <row r="33" spans="1:5" ht="15" customHeight="1">
      <c r="A33" s="220" t="s">
        <v>314</v>
      </c>
      <c r="B33" s="649">
        <v>3000000</v>
      </c>
      <c r="C33" s="649">
        <v>3000000</v>
      </c>
      <c r="D33" s="649">
        <v>3000000</v>
      </c>
      <c r="E33" s="649">
        <v>3000000</v>
      </c>
    </row>
    <row r="34" spans="1:5" ht="15" customHeight="1">
      <c r="A34" s="220" t="s">
        <v>313</v>
      </c>
      <c r="B34" s="649"/>
      <c r="C34" s="650"/>
      <c r="D34" s="649"/>
      <c r="E34" s="650"/>
    </row>
    <row r="35" spans="1:5" ht="15" customHeight="1">
      <c r="A35" s="220" t="s">
        <v>34</v>
      </c>
      <c r="B35" s="220">
        <v>2214400</v>
      </c>
      <c r="C35" s="220">
        <v>2214400</v>
      </c>
      <c r="D35" s="220">
        <v>2214400</v>
      </c>
      <c r="E35" s="509">
        <v>2269760</v>
      </c>
    </row>
    <row r="36" spans="1:5" ht="15" customHeight="1">
      <c r="A36" s="220" t="s">
        <v>35</v>
      </c>
      <c r="B36" s="220">
        <v>1160000</v>
      </c>
      <c r="C36" s="220">
        <v>1160000</v>
      </c>
      <c r="D36" s="220">
        <v>1160000</v>
      </c>
      <c r="E36" s="509">
        <v>870000</v>
      </c>
    </row>
    <row r="37" spans="1:5" ht="15" customHeight="1">
      <c r="A37" s="220" t="s">
        <v>36</v>
      </c>
      <c r="B37" s="226">
        <v>1199000</v>
      </c>
      <c r="C37" s="220">
        <v>1199000</v>
      </c>
      <c r="D37" s="220">
        <v>1199000</v>
      </c>
      <c r="E37" s="225">
        <v>1199000</v>
      </c>
    </row>
    <row r="38" spans="1:5" ht="15" customHeight="1">
      <c r="A38" s="220" t="s">
        <v>206</v>
      </c>
      <c r="B38" s="286">
        <v>3952800</v>
      </c>
      <c r="C38" s="220">
        <v>3952800</v>
      </c>
      <c r="D38" s="220">
        <v>3458700</v>
      </c>
      <c r="E38" s="225">
        <v>3458700</v>
      </c>
    </row>
    <row r="39" spans="1:5" ht="15" customHeight="1">
      <c r="A39" s="220" t="s">
        <v>207</v>
      </c>
      <c r="B39" s="286"/>
      <c r="E39" s="225"/>
    </row>
    <row r="40" spans="1:5" ht="15" customHeight="1">
      <c r="A40" s="220" t="s">
        <v>208</v>
      </c>
      <c r="E40" s="225"/>
    </row>
    <row r="41" spans="1:5" ht="15" customHeight="1">
      <c r="A41" s="220" t="s">
        <v>209</v>
      </c>
      <c r="B41" s="220">
        <v>8829120</v>
      </c>
      <c r="C41" s="220">
        <v>8829120</v>
      </c>
      <c r="D41" s="220">
        <v>8714880</v>
      </c>
      <c r="E41" s="509">
        <v>8551680</v>
      </c>
    </row>
    <row r="42" spans="1:5" ht="15" customHeight="1">
      <c r="A42" s="220" t="s">
        <v>312</v>
      </c>
      <c r="B42" s="220">
        <v>1698138</v>
      </c>
      <c r="C42" s="220">
        <v>1698138</v>
      </c>
      <c r="D42" s="220">
        <v>2693431</v>
      </c>
      <c r="E42" s="222">
        <v>2693431</v>
      </c>
    </row>
    <row r="43" spans="1:5" ht="15" customHeight="1">
      <c r="A43" s="220" t="s">
        <v>463</v>
      </c>
      <c r="B43" s="220">
        <v>220020</v>
      </c>
      <c r="C43" s="220">
        <v>220020</v>
      </c>
      <c r="D43" s="220">
        <v>219450</v>
      </c>
      <c r="E43" s="509">
        <v>519840</v>
      </c>
    </row>
    <row r="44" spans="1:5" ht="29.25" customHeight="1">
      <c r="A44" s="288" t="s">
        <v>534</v>
      </c>
      <c r="C44" s="220">
        <v>1508760</v>
      </c>
      <c r="D44" s="220">
        <v>2263140</v>
      </c>
      <c r="E44" s="220">
        <v>2263140</v>
      </c>
    </row>
    <row r="45" spans="1:5" ht="15" customHeight="1">
      <c r="A45" s="225" t="s">
        <v>76</v>
      </c>
      <c r="B45" s="227">
        <f>(B3+B17+B31)</f>
        <v>145018092</v>
      </c>
      <c r="C45" s="227">
        <v>146684840</v>
      </c>
      <c r="D45" s="227">
        <v>150513309</v>
      </c>
      <c r="E45" s="220">
        <v>150937159</v>
      </c>
    </row>
    <row r="46" ht="15" customHeight="1">
      <c r="A46" s="225"/>
    </row>
    <row r="47" spans="1:5" ht="15" customHeight="1">
      <c r="A47" s="225" t="s">
        <v>77</v>
      </c>
      <c r="B47" s="286">
        <v>3481560</v>
      </c>
      <c r="C47" s="220">
        <v>3481560</v>
      </c>
      <c r="D47" s="220">
        <v>3481560</v>
      </c>
      <c r="E47" s="220">
        <v>3481560</v>
      </c>
    </row>
    <row r="48" spans="1:5" ht="15" customHeight="1">
      <c r="A48" s="225" t="s">
        <v>78</v>
      </c>
      <c r="B48" s="226">
        <f>SUM(B45:B47)</f>
        <v>148499652</v>
      </c>
      <c r="C48" s="226">
        <f>SUM(C45:C47)</f>
        <v>150166400</v>
      </c>
      <c r="D48" s="226">
        <f>SUM(D45:D47)</f>
        <v>153994869</v>
      </c>
      <c r="E48" s="226">
        <f>SUM(E45:E47)</f>
        <v>154418719</v>
      </c>
    </row>
    <row r="49" spans="1:4" ht="15" customHeight="1">
      <c r="A49" s="225"/>
      <c r="B49" s="226"/>
      <c r="C49" s="226"/>
      <c r="D49" s="226"/>
    </row>
    <row r="50" spans="1:5" ht="15" customHeight="1">
      <c r="A50" s="225" t="s">
        <v>542</v>
      </c>
      <c r="B50" s="226"/>
      <c r="C50" s="226">
        <v>272034</v>
      </c>
      <c r="D50">
        <v>1312719</v>
      </c>
      <c r="E50" s="220">
        <v>1665027</v>
      </c>
    </row>
    <row r="51" spans="1:5" ht="15" customHeight="1">
      <c r="A51" s="225" t="s">
        <v>543</v>
      </c>
      <c r="B51" s="226"/>
      <c r="C51" s="226"/>
      <c r="D51">
        <v>815008</v>
      </c>
      <c r="E51" s="220">
        <v>1119046</v>
      </c>
    </row>
    <row r="52" spans="1:5" ht="15" customHeight="1">
      <c r="A52" s="225" t="s">
        <v>581</v>
      </c>
      <c r="B52" s="226"/>
      <c r="C52" s="226"/>
      <c r="D52">
        <v>1831340</v>
      </c>
      <c r="E52" s="220">
        <v>1831340</v>
      </c>
    </row>
    <row r="53" spans="1:5" ht="15" customHeight="1">
      <c r="A53" s="220" t="s">
        <v>535</v>
      </c>
      <c r="D53" s="220">
        <v>593993</v>
      </c>
      <c r="E53" s="220">
        <v>593993</v>
      </c>
    </row>
    <row r="54" spans="1:2" ht="15" customHeight="1">
      <c r="A54" s="225"/>
      <c r="B54" s="226"/>
    </row>
    <row r="55" spans="1:5" s="222" customFormat="1" ht="15" customHeight="1">
      <c r="A55" s="222" t="s">
        <v>423</v>
      </c>
      <c r="B55" s="222">
        <v>14695102</v>
      </c>
      <c r="C55" s="222">
        <v>14695102</v>
      </c>
      <c r="D55" s="222">
        <v>77567898</v>
      </c>
      <c r="E55" s="222">
        <v>77567898</v>
      </c>
    </row>
    <row r="56" spans="1:5" s="222" customFormat="1" ht="15" customHeight="1">
      <c r="A56" s="222" t="s">
        <v>424</v>
      </c>
      <c r="B56" s="222">
        <v>4945200</v>
      </c>
      <c r="C56" s="222">
        <v>4945200</v>
      </c>
      <c r="D56" s="222">
        <v>4945200</v>
      </c>
      <c r="E56" s="222">
        <v>4945200</v>
      </c>
    </row>
    <row r="57" spans="1:5" ht="15" customHeight="1">
      <c r="A57" s="220" t="s">
        <v>450</v>
      </c>
      <c r="B57" s="220">
        <v>1080000</v>
      </c>
      <c r="C57" s="220">
        <v>1080000</v>
      </c>
      <c r="D57" s="220">
        <v>1080000</v>
      </c>
      <c r="E57" s="220">
        <v>1080000</v>
      </c>
    </row>
    <row r="58" spans="1:5" ht="15" customHeight="1">
      <c r="A58" s="220" t="s">
        <v>465</v>
      </c>
      <c r="B58" s="220">
        <v>649000</v>
      </c>
      <c r="C58" s="220">
        <v>649000</v>
      </c>
      <c r="D58" s="220">
        <v>649000</v>
      </c>
      <c r="E58" s="220">
        <v>649000</v>
      </c>
    </row>
    <row r="60" spans="1:5" s="225" customFormat="1" ht="12.75">
      <c r="A60" s="225" t="s">
        <v>464</v>
      </c>
      <c r="B60" s="225">
        <f>SUM(B55:B59)</f>
        <v>21369302</v>
      </c>
      <c r="C60" s="225">
        <v>21369302</v>
      </c>
      <c r="D60" s="225">
        <f>SUM(D55:D59)</f>
        <v>84242098</v>
      </c>
      <c r="E60" s="225">
        <f>SUM(E55:E59)</f>
        <v>84242098</v>
      </c>
    </row>
  </sheetData>
  <sheetProtection/>
  <mergeCells count="4">
    <mergeCell ref="B33:B34"/>
    <mergeCell ref="C33:C34"/>
    <mergeCell ref="D33:D34"/>
    <mergeCell ref="E33:E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headerFooter>
    <oddHeader>&amp;R1./a sz. melléklet
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C1:J12"/>
  <sheetViews>
    <sheetView zoomScalePageLayoutView="0" workbookViewId="0" topLeftCell="A1">
      <selection activeCell="L7" sqref="L7"/>
    </sheetView>
  </sheetViews>
  <sheetFormatPr defaultColWidth="9.140625" defaultRowHeight="12.75"/>
  <cols>
    <col min="2" max="2" width="5.57421875" style="0" customWidth="1"/>
    <col min="3" max="3" width="4.8515625" style="0" customWidth="1"/>
    <col min="4" max="4" width="4.421875" style="0" customWidth="1"/>
    <col min="10" max="10" width="10.57421875" style="0" customWidth="1"/>
  </cols>
  <sheetData>
    <row r="1" spans="3:7" ht="15">
      <c r="C1" s="654" t="s">
        <v>476</v>
      </c>
      <c r="D1" s="654"/>
      <c r="E1" s="654"/>
      <c r="F1" s="654"/>
      <c r="G1" s="654"/>
    </row>
    <row r="2" spans="3:7" ht="15">
      <c r="C2" s="654" t="s">
        <v>334</v>
      </c>
      <c r="D2" s="654"/>
      <c r="E2" s="654"/>
      <c r="F2" s="654"/>
      <c r="G2" s="654"/>
    </row>
    <row r="3" ht="13.5" thickBot="1"/>
    <row r="4" spans="3:10" ht="13.5" thickBot="1">
      <c r="C4" s="401" t="s">
        <v>548</v>
      </c>
      <c r="D4" s="658" t="s">
        <v>549</v>
      </c>
      <c r="E4" s="659"/>
      <c r="F4" s="659"/>
      <c r="G4" s="660"/>
      <c r="H4" s="375" t="s">
        <v>545</v>
      </c>
      <c r="I4" s="375" t="s">
        <v>546</v>
      </c>
      <c r="J4" s="375" t="s">
        <v>547</v>
      </c>
    </row>
    <row r="5" spans="3:10" ht="12.75">
      <c r="C5" s="290" t="s">
        <v>319</v>
      </c>
      <c r="D5" s="655" t="s">
        <v>320</v>
      </c>
      <c r="E5" s="656"/>
      <c r="F5" s="656"/>
      <c r="G5" s="657"/>
      <c r="H5" s="133">
        <v>200</v>
      </c>
      <c r="I5" s="133">
        <v>1500</v>
      </c>
      <c r="J5" s="133">
        <v>1500</v>
      </c>
    </row>
    <row r="6" spans="3:10" ht="12.75">
      <c r="C6" s="291" t="s">
        <v>321</v>
      </c>
      <c r="D6" s="651" t="s">
        <v>322</v>
      </c>
      <c r="E6" s="652"/>
      <c r="F6" s="652"/>
      <c r="G6" s="653"/>
      <c r="H6" s="14">
        <v>5000</v>
      </c>
      <c r="I6" s="14">
        <v>5000</v>
      </c>
      <c r="J6" s="14">
        <v>5000</v>
      </c>
    </row>
    <row r="7" spans="3:10" ht="12.75">
      <c r="C7" s="291" t="s">
        <v>323</v>
      </c>
      <c r="D7" s="651" t="s">
        <v>324</v>
      </c>
      <c r="E7" s="652"/>
      <c r="F7" s="652"/>
      <c r="G7" s="653"/>
      <c r="H7" s="14">
        <v>2000</v>
      </c>
      <c r="I7" s="14">
        <v>2000</v>
      </c>
      <c r="J7" s="14">
        <v>2000</v>
      </c>
    </row>
    <row r="8" spans="3:10" ht="12.75">
      <c r="C8" s="291" t="s">
        <v>325</v>
      </c>
      <c r="D8" s="651" t="s">
        <v>326</v>
      </c>
      <c r="E8" s="652"/>
      <c r="F8" s="652"/>
      <c r="G8" s="653"/>
      <c r="H8" s="14">
        <v>10000</v>
      </c>
      <c r="I8" s="14">
        <v>10000</v>
      </c>
      <c r="J8" s="14">
        <v>10000</v>
      </c>
    </row>
    <row r="9" spans="3:10" ht="12.75">
      <c r="C9" s="291" t="s">
        <v>327</v>
      </c>
      <c r="D9" s="651" t="s">
        <v>328</v>
      </c>
      <c r="E9" s="652"/>
      <c r="F9" s="652"/>
      <c r="G9" s="653"/>
      <c r="H9" s="14">
        <v>4875</v>
      </c>
      <c r="I9" s="14">
        <v>4875</v>
      </c>
      <c r="J9" s="14">
        <v>4875</v>
      </c>
    </row>
    <row r="10" spans="3:10" ht="12.75">
      <c r="C10" s="291" t="s">
        <v>330</v>
      </c>
      <c r="D10" s="651" t="s">
        <v>331</v>
      </c>
      <c r="E10" s="652"/>
      <c r="F10" s="652"/>
      <c r="G10" s="653"/>
      <c r="H10" s="14">
        <v>25</v>
      </c>
      <c r="I10" s="14">
        <v>25</v>
      </c>
      <c r="J10" s="14">
        <v>25</v>
      </c>
    </row>
    <row r="11" spans="3:10" ht="12.75">
      <c r="C11" s="291" t="s">
        <v>329</v>
      </c>
      <c r="D11" s="651" t="s">
        <v>332</v>
      </c>
      <c r="E11" s="652"/>
      <c r="F11" s="652"/>
      <c r="G11" s="653"/>
      <c r="H11" s="14">
        <v>50</v>
      </c>
      <c r="I11" s="14">
        <v>155</v>
      </c>
      <c r="J11" s="14">
        <v>155</v>
      </c>
    </row>
    <row r="12" spans="3:10" s="1" customFormat="1" ht="13.5" thickBot="1">
      <c r="C12" s="292" t="s">
        <v>333</v>
      </c>
      <c r="D12" s="293" t="s">
        <v>295</v>
      </c>
      <c r="E12" s="293"/>
      <c r="F12" s="293"/>
      <c r="G12" s="294"/>
      <c r="H12" s="25">
        <f>SUM(H5:H11)</f>
        <v>22150</v>
      </c>
      <c r="I12" s="25">
        <v>23555</v>
      </c>
      <c r="J12" s="25">
        <f>SUM(J5:J11)</f>
        <v>23555</v>
      </c>
    </row>
  </sheetData>
  <sheetProtection/>
  <mergeCells count="10">
    <mergeCell ref="D9:G9"/>
    <mergeCell ref="D11:G11"/>
    <mergeCell ref="D10:G10"/>
    <mergeCell ref="C1:G1"/>
    <mergeCell ref="C2:G2"/>
    <mergeCell ref="D5:G5"/>
    <mergeCell ref="D6:G6"/>
    <mergeCell ref="D7:G7"/>
    <mergeCell ref="D8:G8"/>
    <mergeCell ref="D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&amp;R1./b. sz. melléklet
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41"/>
  <sheetViews>
    <sheetView view="pageLayout" workbookViewId="0" topLeftCell="C4">
      <selection activeCell="P23" sqref="P23"/>
    </sheetView>
  </sheetViews>
  <sheetFormatPr defaultColWidth="9.140625" defaultRowHeight="12.75"/>
  <sheetData>
    <row r="1" spans="8:10" ht="15.75">
      <c r="H1" s="664" t="s">
        <v>475</v>
      </c>
      <c r="I1" s="664"/>
      <c r="J1" s="664"/>
    </row>
    <row r="2" ht="13.5" thickBot="1"/>
    <row r="3" spans="2:16" ht="16.5" thickBot="1">
      <c r="B3" s="661" t="s">
        <v>61</v>
      </c>
      <c r="C3" s="662"/>
      <c r="D3" s="662"/>
      <c r="E3" s="662"/>
      <c r="F3" s="662"/>
      <c r="G3" s="662"/>
      <c r="H3" s="663"/>
      <c r="I3" s="220"/>
      <c r="J3" s="661" t="s">
        <v>55</v>
      </c>
      <c r="K3" s="662"/>
      <c r="L3" s="662"/>
      <c r="M3" s="662"/>
      <c r="N3" s="662"/>
      <c r="O3" s="662"/>
      <c r="P3" s="663"/>
    </row>
    <row r="4" spans="2:16" ht="15.75">
      <c r="B4" s="370"/>
      <c r="C4" s="370"/>
      <c r="D4" s="370"/>
      <c r="E4" s="370"/>
      <c r="F4" s="370"/>
      <c r="G4" s="370"/>
      <c r="H4" s="370"/>
      <c r="I4" s="220"/>
      <c r="J4" s="370"/>
      <c r="K4" s="370"/>
      <c r="L4" s="370"/>
      <c r="M4" s="370"/>
      <c r="N4" s="370"/>
      <c r="O4" s="370"/>
      <c r="P4" s="370"/>
    </row>
    <row r="5" spans="2:16" ht="12.75">
      <c r="B5" s="222" t="s">
        <v>466</v>
      </c>
      <c r="C5" s="222"/>
      <c r="D5" s="222"/>
      <c r="E5" s="224"/>
      <c r="F5" s="222"/>
      <c r="G5" s="222"/>
      <c r="H5" s="224"/>
      <c r="I5" s="220"/>
      <c r="J5" s="222" t="s">
        <v>466</v>
      </c>
      <c r="K5" s="222"/>
      <c r="L5" s="222"/>
      <c r="M5" s="224"/>
      <c r="N5" s="222"/>
      <c r="O5" s="222"/>
      <c r="P5" s="224"/>
    </row>
    <row r="6" spans="2:16" ht="12.75">
      <c r="B6" s="222" t="s">
        <v>467</v>
      </c>
      <c r="C6" s="222"/>
      <c r="D6" s="222"/>
      <c r="E6" s="224"/>
      <c r="F6" s="222"/>
      <c r="G6" s="222"/>
      <c r="H6" s="224">
        <v>10976</v>
      </c>
      <c r="I6" s="220"/>
      <c r="J6" s="222" t="s">
        <v>467</v>
      </c>
      <c r="K6" s="222"/>
      <c r="L6" s="222"/>
      <c r="M6" s="224"/>
      <c r="N6" s="222"/>
      <c r="O6" s="222" t="s">
        <v>471</v>
      </c>
      <c r="P6" s="224">
        <v>10748</v>
      </c>
    </row>
    <row r="7" spans="2:16" ht="12.75">
      <c r="B7" s="222"/>
      <c r="C7" s="222"/>
      <c r="D7" s="222"/>
      <c r="E7" s="224"/>
      <c r="F7" s="222"/>
      <c r="G7" s="222"/>
      <c r="H7" s="224"/>
      <c r="I7" s="220"/>
      <c r="J7" s="222"/>
      <c r="K7" s="222"/>
      <c r="L7" s="222"/>
      <c r="M7" s="224"/>
      <c r="N7" s="222"/>
      <c r="O7" s="222" t="s">
        <v>472</v>
      </c>
      <c r="P7" s="224">
        <v>2902</v>
      </c>
    </row>
    <row r="8" spans="2:16" ht="12.75">
      <c r="B8" s="222"/>
      <c r="C8" s="222"/>
      <c r="D8" s="222"/>
      <c r="E8" s="224"/>
      <c r="F8" s="222"/>
      <c r="G8" s="222"/>
      <c r="H8" s="224"/>
      <c r="I8" s="220"/>
      <c r="J8" s="222"/>
      <c r="K8" s="222"/>
      <c r="L8" s="222"/>
      <c r="M8" s="224"/>
      <c r="N8" s="222"/>
      <c r="O8" s="222"/>
      <c r="P8" s="224"/>
    </row>
    <row r="9" spans="2:16" ht="12.75">
      <c r="B9" s="222" t="s">
        <v>468</v>
      </c>
      <c r="C9" s="222"/>
      <c r="D9" s="222"/>
      <c r="E9" s="224"/>
      <c r="F9" s="222"/>
      <c r="G9" s="222"/>
      <c r="H9" s="224">
        <v>4894</v>
      </c>
      <c r="I9" s="220"/>
      <c r="J9" s="222" t="s">
        <v>469</v>
      </c>
      <c r="K9" s="222"/>
      <c r="L9" s="222"/>
      <c r="M9" s="224"/>
      <c r="N9" s="222"/>
      <c r="O9" s="222" t="s">
        <v>470</v>
      </c>
      <c r="P9" s="224">
        <v>4817</v>
      </c>
    </row>
    <row r="10" spans="2:16" ht="12.75">
      <c r="B10" s="220"/>
      <c r="C10" s="220"/>
      <c r="D10" s="220"/>
      <c r="E10" s="227"/>
      <c r="F10" s="227"/>
      <c r="G10" s="220"/>
      <c r="H10" s="220"/>
      <c r="I10" s="220"/>
      <c r="J10" s="220"/>
      <c r="K10" s="220"/>
      <c r="L10" s="220"/>
      <c r="M10" s="227"/>
      <c r="N10" s="227"/>
      <c r="O10" s="220" t="s">
        <v>472</v>
      </c>
      <c r="P10" s="222">
        <v>1300</v>
      </c>
    </row>
    <row r="11" spans="2:16" ht="12.75">
      <c r="B11" s="220"/>
      <c r="C11" s="220"/>
      <c r="D11" s="220"/>
      <c r="E11" s="227"/>
      <c r="F11" s="227"/>
      <c r="G11" s="220"/>
      <c r="H11" s="220"/>
      <c r="I11" s="220"/>
      <c r="J11" s="220"/>
      <c r="K11" s="220"/>
      <c r="L11" s="220"/>
      <c r="M11" s="227"/>
      <c r="N11" s="227"/>
      <c r="O11" s="220"/>
      <c r="P11" s="222"/>
    </row>
    <row r="12" spans="2:16" ht="12.75">
      <c r="B12" s="220"/>
      <c r="C12" s="220"/>
      <c r="D12" s="220"/>
      <c r="E12" s="227"/>
      <c r="F12" s="227"/>
      <c r="G12" s="220"/>
      <c r="H12" s="220"/>
      <c r="I12" s="220"/>
      <c r="J12" s="220" t="s">
        <v>562</v>
      </c>
      <c r="K12" s="220"/>
      <c r="L12" s="220"/>
      <c r="M12" s="227"/>
      <c r="N12" s="227"/>
      <c r="O12" s="220"/>
      <c r="P12" s="222">
        <v>1307</v>
      </c>
    </row>
    <row r="13" spans="2:16" ht="12.75">
      <c r="B13" s="220"/>
      <c r="C13" s="220"/>
      <c r="D13" s="220"/>
      <c r="E13" s="227"/>
      <c r="F13" s="227"/>
      <c r="G13" s="220"/>
      <c r="H13" s="220"/>
      <c r="I13" s="220"/>
      <c r="J13" s="220" t="s">
        <v>563</v>
      </c>
      <c r="K13" s="220"/>
      <c r="L13" s="220"/>
      <c r="M13" s="227"/>
      <c r="N13" s="227"/>
      <c r="O13" s="220"/>
      <c r="P13" s="222">
        <v>1143</v>
      </c>
    </row>
    <row r="14" spans="2:16" ht="12.75">
      <c r="B14" s="220"/>
      <c r="C14" s="220"/>
      <c r="D14" s="220"/>
      <c r="E14" s="227"/>
      <c r="F14" s="227"/>
      <c r="G14" s="220"/>
      <c r="H14" s="220"/>
      <c r="I14" s="220"/>
      <c r="J14" s="220" t="s">
        <v>564</v>
      </c>
      <c r="K14" s="220"/>
      <c r="L14" s="220"/>
      <c r="M14" s="227"/>
      <c r="N14" s="227"/>
      <c r="O14" s="220"/>
      <c r="P14" s="222">
        <v>737</v>
      </c>
    </row>
    <row r="15" spans="2:16" ht="12.75">
      <c r="B15" s="220"/>
      <c r="C15" s="220"/>
      <c r="D15" s="220"/>
      <c r="E15" s="227"/>
      <c r="F15" s="227"/>
      <c r="G15" s="220"/>
      <c r="H15" s="220"/>
      <c r="I15" s="220"/>
      <c r="J15" s="220" t="s">
        <v>579</v>
      </c>
      <c r="K15" s="220"/>
      <c r="L15" s="220"/>
      <c r="M15" s="227"/>
      <c r="N15" s="227"/>
      <c r="O15" s="220"/>
      <c r="P15" s="222">
        <v>120</v>
      </c>
    </row>
    <row r="16" ht="12.75">
      <c r="P16" t="s">
        <v>580</v>
      </c>
    </row>
    <row r="17" spans="2:16" s="1" customFormat="1" ht="12.75">
      <c r="B17" s="225"/>
      <c r="C17" s="225" t="s">
        <v>1</v>
      </c>
      <c r="D17" s="225"/>
      <c r="E17" s="226"/>
      <c r="F17" s="226"/>
      <c r="G17" s="225"/>
      <c r="H17" s="226">
        <f>SUM(H6:H11)</f>
        <v>15870</v>
      </c>
      <c r="I17" s="225"/>
      <c r="J17" s="225"/>
      <c r="K17" s="225" t="s">
        <v>1</v>
      </c>
      <c r="L17" s="225"/>
      <c r="M17" s="226"/>
      <c r="N17" s="226"/>
      <c r="O17" s="225"/>
      <c r="P17" s="226">
        <f>SUM(P6:P15)</f>
        <v>23074</v>
      </c>
    </row>
    <row r="18" spans="2:16" s="1" customFormat="1" ht="12.75">
      <c r="B18" s="225"/>
      <c r="C18" s="225" t="s">
        <v>531</v>
      </c>
      <c r="D18" s="225"/>
      <c r="E18" s="226"/>
      <c r="F18" s="226"/>
      <c r="G18" s="225"/>
      <c r="H18" s="225">
        <v>0</v>
      </c>
      <c r="I18" s="225"/>
      <c r="J18" s="225"/>
      <c r="K18" s="225"/>
      <c r="L18" s="225"/>
      <c r="M18" s="226"/>
      <c r="N18" s="226"/>
      <c r="O18" s="225"/>
      <c r="P18" s="225"/>
    </row>
    <row r="19" spans="2:16" ht="13.5" thickBot="1">
      <c r="B19" s="220"/>
      <c r="C19" s="220"/>
      <c r="D19" s="220"/>
      <c r="E19" s="227"/>
      <c r="F19" s="227"/>
      <c r="G19" s="220"/>
      <c r="H19" s="220"/>
      <c r="I19" s="220"/>
      <c r="J19" s="220"/>
      <c r="K19" s="220"/>
      <c r="L19" s="220"/>
      <c r="M19" s="227"/>
      <c r="N19" s="227"/>
      <c r="O19" s="220"/>
      <c r="P19" s="222"/>
    </row>
    <row r="20" spans="2:16" ht="16.5" thickBot="1">
      <c r="B20" s="661" t="s">
        <v>62</v>
      </c>
      <c r="C20" s="662"/>
      <c r="D20" s="662"/>
      <c r="E20" s="662"/>
      <c r="F20" s="662"/>
      <c r="G20" s="662"/>
      <c r="H20" s="663"/>
      <c r="I20" s="220"/>
      <c r="J20" s="661" t="s">
        <v>57</v>
      </c>
      <c r="K20" s="662"/>
      <c r="L20" s="662"/>
      <c r="M20" s="662"/>
      <c r="N20" s="662"/>
      <c r="O20" s="662"/>
      <c r="P20" s="663"/>
    </row>
    <row r="22" spans="2:16" ht="12.75">
      <c r="B22" s="222" t="s">
        <v>592</v>
      </c>
      <c r="H22">
        <v>7000</v>
      </c>
      <c r="J22" s="7" t="s">
        <v>578</v>
      </c>
      <c r="P22">
        <v>9711</v>
      </c>
    </row>
    <row r="23" spans="2:16" ht="12.75">
      <c r="B23" s="220" t="s">
        <v>593</v>
      </c>
      <c r="C23" s="222"/>
      <c r="D23" s="222"/>
      <c r="E23" s="224"/>
      <c r="F23" s="222"/>
      <c r="G23" s="222"/>
      <c r="H23" s="224"/>
      <c r="I23" s="220"/>
      <c r="J23" s="222" t="s">
        <v>494</v>
      </c>
      <c r="K23" s="222"/>
      <c r="L23" s="222"/>
      <c r="M23" s="224"/>
      <c r="N23" s="222"/>
      <c r="O23" s="222"/>
      <c r="P23" s="224">
        <v>710</v>
      </c>
    </row>
    <row r="24" spans="2:16" ht="12.75">
      <c r="B24" s="222"/>
      <c r="C24" s="222"/>
      <c r="D24" s="222"/>
      <c r="E24" s="224"/>
      <c r="F24" s="222"/>
      <c r="G24" s="222"/>
      <c r="H24" s="224"/>
      <c r="I24" s="220"/>
      <c r="J24" s="222" t="s">
        <v>500</v>
      </c>
      <c r="K24" s="222"/>
      <c r="L24" s="222"/>
      <c r="M24" s="224"/>
      <c r="N24" s="222"/>
      <c r="O24" s="222"/>
      <c r="P24" s="224">
        <v>4320</v>
      </c>
    </row>
    <row r="25" spans="2:16" ht="12.75">
      <c r="B25" s="220"/>
      <c r="C25" s="220"/>
      <c r="D25" s="220"/>
      <c r="E25" s="227"/>
      <c r="F25" s="227"/>
      <c r="G25" s="220"/>
      <c r="H25" s="220"/>
      <c r="I25" s="220"/>
      <c r="J25" s="220"/>
      <c r="K25" s="220"/>
      <c r="L25" s="220"/>
      <c r="M25" s="227"/>
      <c r="N25" s="227"/>
      <c r="O25" s="220"/>
      <c r="P25" s="222"/>
    </row>
    <row r="26" spans="2:16" ht="12.75">
      <c r="B26" s="220"/>
      <c r="C26" s="220" t="s">
        <v>24</v>
      </c>
      <c r="D26" s="225"/>
      <c r="E26" s="226"/>
      <c r="F26" s="223"/>
      <c r="G26" s="228"/>
      <c r="H26" s="506">
        <f>SUM(H22:H25)</f>
        <v>7000</v>
      </c>
      <c r="I26" s="220"/>
      <c r="J26" s="220"/>
      <c r="K26" s="220"/>
      <c r="L26" s="225" t="s">
        <v>56</v>
      </c>
      <c r="M26" s="226"/>
      <c r="N26" s="226"/>
      <c r="O26" s="228"/>
      <c r="P26" s="226">
        <f>SUM(P22:P25)</f>
        <v>14741</v>
      </c>
    </row>
    <row r="27" spans="3:8" s="1" customFormat="1" ht="12.75">
      <c r="C27" s="1" t="s">
        <v>531</v>
      </c>
      <c r="H27" s="505">
        <v>0</v>
      </c>
    </row>
    <row r="29" spans="2:10" s="3" customFormat="1" ht="15.75">
      <c r="B29" s="3" t="s">
        <v>412</v>
      </c>
      <c r="J29" s="3" t="s">
        <v>412</v>
      </c>
    </row>
    <row r="30" spans="10:16" s="3" customFormat="1" ht="15.75">
      <c r="J30" s="7" t="s">
        <v>501</v>
      </c>
      <c r="P30" s="7">
        <v>7821</v>
      </c>
    </row>
    <row r="31" spans="10:16" s="3" customFormat="1" ht="15.75">
      <c r="J31" s="7" t="s">
        <v>495</v>
      </c>
      <c r="P31" s="7">
        <v>5114</v>
      </c>
    </row>
    <row r="32" spans="10:16" s="3" customFormat="1" ht="15.75">
      <c r="J32" s="7" t="s">
        <v>502</v>
      </c>
      <c r="P32" s="7">
        <v>1806</v>
      </c>
    </row>
    <row r="33" spans="2:16" ht="12.75">
      <c r="B33" s="7" t="s">
        <v>577</v>
      </c>
      <c r="H33">
        <v>7000</v>
      </c>
      <c r="J33" s="7" t="s">
        <v>473</v>
      </c>
      <c r="P33">
        <v>18506</v>
      </c>
    </row>
    <row r="34" spans="1:16" ht="12.75">
      <c r="A34" s="7"/>
      <c r="B34" s="7" t="s">
        <v>413</v>
      </c>
      <c r="H34">
        <v>15870</v>
      </c>
      <c r="J34" s="7" t="s">
        <v>474</v>
      </c>
      <c r="P34">
        <v>4568</v>
      </c>
    </row>
    <row r="35" spans="2:16" s="1" customFormat="1" ht="12.75">
      <c r="B35" s="1" t="s">
        <v>24</v>
      </c>
      <c r="H35" s="1">
        <f>SUM(H33:H34)</f>
        <v>22870</v>
      </c>
      <c r="J35" s="1" t="s">
        <v>24</v>
      </c>
      <c r="P35" s="1">
        <f>SUM(P30:Q34)</f>
        <v>37815</v>
      </c>
    </row>
    <row r="41" ht="12.75">
      <c r="J41" s="7"/>
    </row>
  </sheetData>
  <sheetProtection/>
  <mergeCells count="5">
    <mergeCell ref="B3:H3"/>
    <mergeCell ref="J3:P3"/>
    <mergeCell ref="B20:H20"/>
    <mergeCell ref="J20:P20"/>
    <mergeCell ref="H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&amp;R1./c. sz. melléklet e Ft-ban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70"/>
  <sheetViews>
    <sheetView zoomScalePageLayoutView="0" workbookViewId="0" topLeftCell="A1">
      <selection activeCell="K47" sqref="K47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4.8515625" style="0" customWidth="1"/>
    <col min="4" max="4" width="46.00390625" style="0" customWidth="1"/>
    <col min="5" max="5" width="15.8515625" style="0" customWidth="1"/>
    <col min="6" max="6" width="10.00390625" style="0" customWidth="1"/>
    <col min="7" max="7" width="11.8515625" style="1" customWidth="1"/>
    <col min="9" max="9" width="9.140625" style="7" customWidth="1"/>
  </cols>
  <sheetData>
    <row r="1" spans="4:6" ht="15.75">
      <c r="D1" s="664" t="s">
        <v>129</v>
      </c>
      <c r="E1" s="665"/>
      <c r="F1" s="665"/>
    </row>
    <row r="2" spans="4:6" ht="16.5" thickBot="1">
      <c r="D2" s="666" t="s">
        <v>496</v>
      </c>
      <c r="E2" s="666"/>
      <c r="F2" s="666"/>
    </row>
    <row r="3" spans="1:9" ht="14.25" thickBot="1" thickTop="1">
      <c r="A3" s="417" t="s">
        <v>114</v>
      </c>
      <c r="B3" s="418"/>
      <c r="C3" s="418"/>
      <c r="D3" s="418"/>
      <c r="E3" s="467" t="s">
        <v>568</v>
      </c>
      <c r="F3" s="468" t="s">
        <v>566</v>
      </c>
      <c r="G3" s="348" t="s">
        <v>567</v>
      </c>
      <c r="H3" s="348" t="s">
        <v>584</v>
      </c>
      <c r="I3" s="616" t="s">
        <v>588</v>
      </c>
    </row>
    <row r="4" spans="1:9" ht="13.5" thickBot="1">
      <c r="A4" s="263" t="s">
        <v>238</v>
      </c>
      <c r="B4" s="11" t="s">
        <v>239</v>
      </c>
      <c r="C4" s="244"/>
      <c r="D4" s="243"/>
      <c r="E4" s="233">
        <v>169854</v>
      </c>
      <c r="F4" s="345">
        <v>171792</v>
      </c>
      <c r="G4" s="349">
        <f>SUM(G5:G6)</f>
        <v>240350</v>
      </c>
      <c r="H4" s="522">
        <v>243276</v>
      </c>
      <c r="I4" s="529">
        <v>242997</v>
      </c>
    </row>
    <row r="5" spans="1:9" ht="12.75">
      <c r="A5" s="264"/>
      <c r="B5" s="217" t="s">
        <v>240</v>
      </c>
      <c r="C5" s="217" t="s">
        <v>241</v>
      </c>
      <c r="D5" s="230"/>
      <c r="E5" s="217">
        <v>148500</v>
      </c>
      <c r="F5" s="341">
        <v>150438</v>
      </c>
      <c r="G5" s="349">
        <v>156123</v>
      </c>
      <c r="H5" s="534">
        <v>159034</v>
      </c>
      <c r="I5" s="529">
        <v>158755</v>
      </c>
    </row>
    <row r="6" spans="1:9" ht="13.5" thickBot="1">
      <c r="A6" s="264"/>
      <c r="B6" s="217" t="s">
        <v>447</v>
      </c>
      <c r="C6" s="217" t="s">
        <v>448</v>
      </c>
      <c r="D6" s="230"/>
      <c r="E6" s="217">
        <v>21354</v>
      </c>
      <c r="F6" s="341">
        <v>21354</v>
      </c>
      <c r="G6" s="349">
        <v>84227</v>
      </c>
      <c r="H6" s="534">
        <v>84242</v>
      </c>
      <c r="I6" s="529">
        <v>84242</v>
      </c>
    </row>
    <row r="7" spans="1:9" ht="13.5" thickBot="1">
      <c r="A7" s="263" t="s">
        <v>242</v>
      </c>
      <c r="B7" s="11" t="s">
        <v>243</v>
      </c>
      <c r="C7" s="11"/>
      <c r="D7" s="251"/>
      <c r="E7" s="11"/>
      <c r="F7" s="342"/>
      <c r="G7" s="349">
        <v>0</v>
      </c>
      <c r="H7" s="534">
        <v>34078</v>
      </c>
      <c r="I7" s="529">
        <v>7000</v>
      </c>
    </row>
    <row r="8" spans="1:9" ht="13.5" thickBot="1">
      <c r="A8" s="265"/>
      <c r="B8" s="244" t="s">
        <v>266</v>
      </c>
      <c r="C8" s="244" t="s">
        <v>267</v>
      </c>
      <c r="D8" s="243"/>
      <c r="E8" s="244"/>
      <c r="F8" s="340"/>
      <c r="G8" s="349">
        <v>0</v>
      </c>
      <c r="H8" s="522"/>
      <c r="I8" s="529">
        <v>7000</v>
      </c>
    </row>
    <row r="9" spans="1:9" ht="13.5" thickBot="1">
      <c r="A9" s="263" t="s">
        <v>244</v>
      </c>
      <c r="B9" s="11" t="s">
        <v>80</v>
      </c>
      <c r="C9" s="11"/>
      <c r="D9" s="251"/>
      <c r="E9" s="11">
        <v>53000</v>
      </c>
      <c r="F9" s="342">
        <v>53000</v>
      </c>
      <c r="G9" s="349">
        <v>53000</v>
      </c>
      <c r="H9" s="535">
        <v>53000</v>
      </c>
      <c r="I9" s="529">
        <v>53000</v>
      </c>
    </row>
    <row r="10" spans="1:9" ht="12.75">
      <c r="A10" s="266"/>
      <c r="B10" s="217" t="s">
        <v>245</v>
      </c>
      <c r="C10" s="217" t="s">
        <v>246</v>
      </c>
      <c r="D10" s="230"/>
      <c r="E10" s="217"/>
      <c r="F10" s="341"/>
      <c r="G10" s="349"/>
      <c r="H10" s="522"/>
      <c r="I10" s="529"/>
    </row>
    <row r="11" spans="1:9" ht="12.75">
      <c r="A11" s="266"/>
      <c r="B11" s="217"/>
      <c r="C11" s="217" t="s">
        <v>247</v>
      </c>
      <c r="D11" s="230" t="s">
        <v>248</v>
      </c>
      <c r="E11" s="217">
        <v>45000</v>
      </c>
      <c r="F11" s="341">
        <v>45000</v>
      </c>
      <c r="G11" s="349">
        <v>45000</v>
      </c>
      <c r="H11" s="522"/>
      <c r="I11" s="529">
        <v>45000</v>
      </c>
    </row>
    <row r="12" spans="1:9" ht="12.75">
      <c r="A12" s="266"/>
      <c r="B12" s="217"/>
      <c r="C12" s="217" t="s">
        <v>249</v>
      </c>
      <c r="D12" s="230" t="s">
        <v>250</v>
      </c>
      <c r="E12" s="217">
        <v>7000</v>
      </c>
      <c r="F12" s="341">
        <v>7000</v>
      </c>
      <c r="G12" s="349">
        <v>7000</v>
      </c>
      <c r="H12" s="522"/>
      <c r="I12" s="529">
        <v>7000</v>
      </c>
    </row>
    <row r="13" spans="1:9" ht="12.75">
      <c r="A13" s="266"/>
      <c r="B13" s="217"/>
      <c r="C13" s="217" t="s">
        <v>251</v>
      </c>
      <c r="D13" s="230" t="s">
        <v>252</v>
      </c>
      <c r="E13" s="217"/>
      <c r="F13" s="341"/>
      <c r="G13" s="349"/>
      <c r="H13" s="522"/>
      <c r="I13" s="529"/>
    </row>
    <row r="14" spans="1:9" ht="13.5" thickBot="1">
      <c r="A14" s="266"/>
      <c r="B14" s="217" t="s">
        <v>253</v>
      </c>
      <c r="C14" s="217" t="s">
        <v>254</v>
      </c>
      <c r="D14" s="230"/>
      <c r="E14" s="231">
        <v>1000</v>
      </c>
      <c r="F14" s="341">
        <v>1000</v>
      </c>
      <c r="G14" s="349">
        <v>1000</v>
      </c>
      <c r="H14" s="522"/>
      <c r="I14" s="529">
        <v>1000</v>
      </c>
    </row>
    <row r="15" spans="1:9" ht="13.5" thickBot="1">
      <c r="A15" s="263" t="s">
        <v>255</v>
      </c>
      <c r="B15" s="11" t="s">
        <v>39</v>
      </c>
      <c r="C15" s="244"/>
      <c r="D15" s="243"/>
      <c r="E15" s="244">
        <v>22150</v>
      </c>
      <c r="F15" s="340">
        <v>23555</v>
      </c>
      <c r="G15" s="349">
        <v>23555</v>
      </c>
      <c r="H15" s="534">
        <v>23555</v>
      </c>
      <c r="I15" s="529">
        <v>23555</v>
      </c>
    </row>
    <row r="16" spans="1:9" ht="13.5" thickBot="1">
      <c r="A16" s="263" t="s">
        <v>256</v>
      </c>
      <c r="B16" s="11" t="s">
        <v>257</v>
      </c>
      <c r="C16" s="11"/>
      <c r="D16" s="251"/>
      <c r="E16" s="11"/>
      <c r="F16" s="342"/>
      <c r="G16" s="349"/>
      <c r="H16" s="522"/>
      <c r="I16" s="529"/>
    </row>
    <row r="17" spans="1:9" ht="13.5" thickBot="1">
      <c r="A17" s="266"/>
      <c r="B17" s="231" t="s">
        <v>258</v>
      </c>
      <c r="C17" s="217" t="s">
        <v>259</v>
      </c>
      <c r="D17" s="230"/>
      <c r="E17" s="217"/>
      <c r="F17" s="341"/>
      <c r="G17" s="349"/>
      <c r="H17" s="522"/>
      <c r="I17" s="529"/>
    </row>
    <row r="18" spans="1:9" ht="13.5" thickBot="1">
      <c r="A18" s="263" t="s">
        <v>260</v>
      </c>
      <c r="B18" s="252" t="s">
        <v>261</v>
      </c>
      <c r="C18" s="244"/>
      <c r="D18" s="243"/>
      <c r="E18" s="244"/>
      <c r="F18" s="340"/>
      <c r="G18" s="349"/>
      <c r="H18" s="522"/>
      <c r="I18" s="529"/>
    </row>
    <row r="19" spans="1:9" ht="13.5" thickBot="1">
      <c r="A19" s="267"/>
      <c r="B19" s="231" t="s">
        <v>262</v>
      </c>
      <c r="C19" s="217" t="s">
        <v>263</v>
      </c>
      <c r="D19" s="240"/>
      <c r="E19" s="217"/>
      <c r="F19" s="341"/>
      <c r="G19" s="349"/>
      <c r="H19" s="522"/>
      <c r="I19" s="529"/>
    </row>
    <row r="20" spans="1:9" ht="13.5" thickBot="1">
      <c r="A20" s="263" t="s">
        <v>264</v>
      </c>
      <c r="B20" s="11" t="s">
        <v>265</v>
      </c>
      <c r="C20" s="244"/>
      <c r="D20" s="243"/>
      <c r="E20" s="244">
        <v>15870</v>
      </c>
      <c r="F20" s="340">
        <v>15870</v>
      </c>
      <c r="G20" s="349">
        <v>15870</v>
      </c>
      <c r="H20" s="534">
        <v>16407</v>
      </c>
      <c r="I20" s="529">
        <v>15870</v>
      </c>
    </row>
    <row r="21" spans="1:9" ht="13.5" thickBot="1">
      <c r="A21" s="268"/>
      <c r="B21" s="232" t="s">
        <v>268</v>
      </c>
      <c r="C21" s="232" t="s">
        <v>269</v>
      </c>
      <c r="D21" s="254"/>
      <c r="E21" s="232">
        <v>15870</v>
      </c>
      <c r="F21" s="343">
        <v>15870</v>
      </c>
      <c r="G21" s="382">
        <v>15870</v>
      </c>
      <c r="H21" s="617"/>
      <c r="I21" s="482">
        <v>15870</v>
      </c>
    </row>
    <row r="22" spans="1:9" ht="14.25" thickBot="1" thickTop="1">
      <c r="A22" s="255" t="s">
        <v>274</v>
      </c>
      <c r="B22" s="256" t="s">
        <v>275</v>
      </c>
      <c r="C22" s="256"/>
      <c r="D22" s="257"/>
      <c r="E22" s="256">
        <v>260874</v>
      </c>
      <c r="F22" s="344">
        <v>264217</v>
      </c>
      <c r="G22" s="481">
        <f>(G4+G7+G9+G16+G15+G20)</f>
        <v>332775</v>
      </c>
      <c r="H22" s="481">
        <f>(H4+H7+H9+H16+H15+H20)</f>
        <v>370316</v>
      </c>
      <c r="I22" s="481">
        <f>(I4+I7+I9+I16+I15+I20)</f>
        <v>342422</v>
      </c>
    </row>
    <row r="23" spans="1:9" ht="14.25" thickBot="1" thickTop="1">
      <c r="A23" s="269" t="s">
        <v>270</v>
      </c>
      <c r="B23" s="23" t="s">
        <v>271</v>
      </c>
      <c r="C23" s="23"/>
      <c r="D23" s="240"/>
      <c r="E23" s="233">
        <v>40585</v>
      </c>
      <c r="F23" s="345">
        <v>40585</v>
      </c>
      <c r="G23" s="483">
        <v>40585</v>
      </c>
      <c r="H23" s="618">
        <v>40585</v>
      </c>
      <c r="I23" s="621">
        <v>40585</v>
      </c>
    </row>
    <row r="24" spans="1:9" ht="12.75">
      <c r="A24" s="268"/>
      <c r="B24" s="232" t="s">
        <v>272</v>
      </c>
      <c r="C24" s="232" t="s">
        <v>273</v>
      </c>
      <c r="D24" s="254"/>
      <c r="E24" s="232">
        <v>35148</v>
      </c>
      <c r="F24" s="343">
        <v>35145</v>
      </c>
      <c r="G24" s="349">
        <v>35145</v>
      </c>
      <c r="H24" s="534">
        <v>35145</v>
      </c>
      <c r="I24" s="529">
        <v>35145</v>
      </c>
    </row>
    <row r="25" spans="1:9" ht="13.5" thickBot="1">
      <c r="A25" s="266"/>
      <c r="B25" s="217"/>
      <c r="C25" s="217"/>
      <c r="D25" s="217"/>
      <c r="E25" s="231">
        <v>5440</v>
      </c>
      <c r="F25" s="341">
        <v>5440</v>
      </c>
      <c r="G25" s="382">
        <v>5440</v>
      </c>
      <c r="H25" s="619">
        <v>5440</v>
      </c>
      <c r="I25" s="482">
        <v>5440</v>
      </c>
    </row>
    <row r="26" spans="1:9" ht="14.25" thickBot="1" thickTop="1">
      <c r="A26" s="259" t="s">
        <v>45</v>
      </c>
      <c r="B26" s="260"/>
      <c r="C26" s="260"/>
      <c r="D26" s="260"/>
      <c r="E26" s="261">
        <v>301459</v>
      </c>
      <c r="F26" s="344">
        <v>304802</v>
      </c>
      <c r="G26" s="481">
        <f>(G22+G23)</f>
        <v>373360</v>
      </c>
      <c r="H26" s="481">
        <f>(H22+H23)</f>
        <v>410901</v>
      </c>
      <c r="I26" s="481">
        <f>(I22+I23)</f>
        <v>383007</v>
      </c>
    </row>
    <row r="27" spans="1:6" ht="13.5" thickTop="1">
      <c r="A27" s="262"/>
      <c r="B27" s="217"/>
      <c r="C27" s="217"/>
      <c r="D27" s="217"/>
      <c r="E27" s="262"/>
      <c r="F27" s="22"/>
    </row>
    <row r="28" spans="1:6" ht="16.5" thickBot="1">
      <c r="A28" s="250"/>
      <c r="B28" s="9"/>
      <c r="C28" s="9"/>
      <c r="D28" s="9"/>
      <c r="E28" s="250"/>
      <c r="F28" s="236"/>
    </row>
    <row r="29" spans="1:9" ht="14.25" thickBot="1" thickTop="1">
      <c r="A29" s="419" t="s">
        <v>115</v>
      </c>
      <c r="B29" s="420"/>
      <c r="C29" s="420"/>
      <c r="D29" s="420"/>
      <c r="E29" s="469" t="s">
        <v>565</v>
      </c>
      <c r="F29" s="470" t="s">
        <v>571</v>
      </c>
      <c r="G29" s="476" t="s">
        <v>572</v>
      </c>
      <c r="H29" s="348" t="s">
        <v>584</v>
      </c>
      <c r="I29" s="620" t="s">
        <v>588</v>
      </c>
    </row>
    <row r="30" spans="1:9" ht="13.5" thickBot="1">
      <c r="A30" s="27" t="s">
        <v>238</v>
      </c>
      <c r="B30" s="11" t="s">
        <v>239</v>
      </c>
      <c r="C30" s="244"/>
      <c r="D30" s="243"/>
      <c r="E30" s="375"/>
      <c r="F30" s="340"/>
      <c r="G30" s="478">
        <v>594</v>
      </c>
      <c r="H30" s="522">
        <v>598</v>
      </c>
      <c r="I30" s="529">
        <v>594</v>
      </c>
    </row>
    <row r="31" spans="1:9" ht="13.5" thickBot="1">
      <c r="A31" s="27" t="s">
        <v>242</v>
      </c>
      <c r="B31" s="11" t="s">
        <v>243</v>
      </c>
      <c r="C31" s="11"/>
      <c r="D31" s="251"/>
      <c r="E31" s="27"/>
      <c r="F31" s="342"/>
      <c r="G31" s="478"/>
      <c r="H31" s="522"/>
      <c r="I31" s="529"/>
    </row>
    <row r="32" spans="1:9" ht="13.5" thickBot="1">
      <c r="A32" s="27" t="s">
        <v>244</v>
      </c>
      <c r="B32" s="11" t="s">
        <v>80</v>
      </c>
      <c r="C32" s="11"/>
      <c r="D32" s="251"/>
      <c r="E32" s="27"/>
      <c r="F32" s="342"/>
      <c r="G32" s="478"/>
      <c r="H32" s="522"/>
      <c r="I32" s="529"/>
    </row>
    <row r="33" spans="1:9" ht="16.5" customHeight="1" thickBot="1">
      <c r="A33" s="27" t="s">
        <v>255</v>
      </c>
      <c r="B33" s="11" t="s">
        <v>39</v>
      </c>
      <c r="C33" s="244"/>
      <c r="D33" s="243"/>
      <c r="E33" s="375"/>
      <c r="F33" s="340"/>
      <c r="G33" s="478"/>
      <c r="H33" s="522"/>
      <c r="I33" s="529"/>
    </row>
    <row r="34" spans="1:9" ht="13.5" thickBot="1">
      <c r="A34" s="27" t="s">
        <v>256</v>
      </c>
      <c r="B34" s="11" t="s">
        <v>257</v>
      </c>
      <c r="C34" s="11"/>
      <c r="D34" s="251"/>
      <c r="E34" s="27"/>
      <c r="F34" s="342"/>
      <c r="G34" s="478"/>
      <c r="H34" s="522"/>
      <c r="I34" s="529"/>
    </row>
    <row r="35" spans="1:9" ht="13.5" thickBot="1">
      <c r="A35" s="27" t="s">
        <v>260</v>
      </c>
      <c r="B35" s="252" t="s">
        <v>261</v>
      </c>
      <c r="C35" s="244"/>
      <c r="D35" s="243"/>
      <c r="E35" s="375"/>
      <c r="F35" s="340"/>
      <c r="G35" s="478"/>
      <c r="H35" s="522"/>
      <c r="I35" s="529"/>
    </row>
    <row r="36" spans="1:9" ht="13.5" thickBot="1">
      <c r="A36" s="27" t="s">
        <v>264</v>
      </c>
      <c r="B36" s="11" t="s">
        <v>265</v>
      </c>
      <c r="C36" s="244"/>
      <c r="D36" s="243"/>
      <c r="E36" s="375"/>
      <c r="F36" s="340"/>
      <c r="G36" s="479"/>
      <c r="H36" s="522"/>
      <c r="I36" s="529"/>
    </row>
    <row r="37" spans="1:9" ht="14.25" thickBot="1" thickTop="1">
      <c r="A37" s="255" t="s">
        <v>274</v>
      </c>
      <c r="B37" s="256" t="s">
        <v>275</v>
      </c>
      <c r="C37" s="256"/>
      <c r="D37" s="257"/>
      <c r="E37" s="471"/>
      <c r="F37" s="344"/>
      <c r="G37" s="481">
        <v>594</v>
      </c>
      <c r="H37" s="522">
        <v>598</v>
      </c>
      <c r="I37" s="529">
        <v>594</v>
      </c>
    </row>
    <row r="38" spans="1:9" ht="14.25" thickBot="1" thickTop="1">
      <c r="A38" s="258" t="s">
        <v>270</v>
      </c>
      <c r="B38" s="23" t="s">
        <v>271</v>
      </c>
      <c r="C38" s="23"/>
      <c r="D38" s="240"/>
      <c r="E38" s="472"/>
      <c r="F38" s="345"/>
      <c r="G38" s="480"/>
      <c r="H38" s="522"/>
      <c r="I38" s="529"/>
    </row>
    <row r="39" spans="1:9" s="7" customFormat="1" ht="13.5" thickBot="1">
      <c r="A39" s="248"/>
      <c r="B39" s="217" t="s">
        <v>446</v>
      </c>
      <c r="C39" s="217"/>
      <c r="D39" s="230"/>
      <c r="E39" s="248">
        <v>214</v>
      </c>
      <c r="F39" s="341">
        <v>214</v>
      </c>
      <c r="G39" s="478">
        <v>214</v>
      </c>
      <c r="H39" s="534">
        <v>214</v>
      </c>
      <c r="I39" s="534">
        <v>214</v>
      </c>
    </row>
    <row r="40" spans="1:9" ht="13.5" thickBot="1">
      <c r="A40" s="253"/>
      <c r="B40" s="232" t="s">
        <v>276</v>
      </c>
      <c r="C40" s="232" t="s">
        <v>277</v>
      </c>
      <c r="D40" s="254"/>
      <c r="E40" s="473">
        <v>39208</v>
      </c>
      <c r="F40" s="474">
        <v>39208</v>
      </c>
      <c r="G40" s="478">
        <v>39320</v>
      </c>
      <c r="H40" s="534">
        <v>39358</v>
      </c>
      <c r="I40" s="534">
        <v>39320</v>
      </c>
    </row>
    <row r="41" spans="1:9" ht="14.25" thickBot="1" thickTop="1">
      <c r="A41" s="259" t="s">
        <v>45</v>
      </c>
      <c r="B41" s="260"/>
      <c r="C41" s="260"/>
      <c r="D41" s="260"/>
      <c r="E41" s="475">
        <v>39422</v>
      </c>
      <c r="F41" s="344">
        <v>39422</v>
      </c>
      <c r="G41" s="477">
        <f>SUM(G37:G40)</f>
        <v>40128</v>
      </c>
      <c r="H41" s="350">
        <f>SUM(H37:H40)</f>
        <v>40170</v>
      </c>
      <c r="I41" s="350">
        <f>SUM(I37:I40)</f>
        <v>40128</v>
      </c>
    </row>
    <row r="42" spans="1:6" ht="13.5" thickTop="1">
      <c r="A42" s="262"/>
      <c r="B42" s="217"/>
      <c r="C42" s="217"/>
      <c r="D42" s="217"/>
      <c r="E42" s="262"/>
      <c r="F42" s="22"/>
    </row>
    <row r="43" ht="13.5" thickBot="1"/>
    <row r="44" spans="1:9" ht="14.25" thickBot="1" thickTop="1">
      <c r="A44" s="419" t="s">
        <v>116</v>
      </c>
      <c r="B44" s="420"/>
      <c r="C44" s="420"/>
      <c r="D44" s="420"/>
      <c r="E44" s="469" t="s">
        <v>565</v>
      </c>
      <c r="F44" s="470" t="s">
        <v>571</v>
      </c>
      <c r="G44" s="476" t="s">
        <v>572</v>
      </c>
      <c r="H44" s="486" t="s">
        <v>587</v>
      </c>
      <c r="I44" s="620" t="s">
        <v>588</v>
      </c>
    </row>
    <row r="45" spans="1:9" ht="13.5" thickBot="1">
      <c r="A45" s="27" t="s">
        <v>238</v>
      </c>
      <c r="B45" s="11" t="s">
        <v>239</v>
      </c>
      <c r="C45" s="244"/>
      <c r="D45" s="243"/>
      <c r="E45" s="375">
        <v>15</v>
      </c>
      <c r="F45" s="340">
        <v>15</v>
      </c>
      <c r="G45" s="484">
        <v>15</v>
      </c>
      <c r="H45" s="536">
        <v>15</v>
      </c>
      <c r="I45" s="534">
        <v>15</v>
      </c>
    </row>
    <row r="46" spans="1:9" ht="13.5" thickBot="1">
      <c r="A46" s="27" t="s">
        <v>242</v>
      </c>
      <c r="B46" s="11" t="s">
        <v>243</v>
      </c>
      <c r="C46" s="11"/>
      <c r="D46" s="251"/>
      <c r="E46" s="27"/>
      <c r="F46" s="342"/>
      <c r="G46" s="478"/>
      <c r="H46" s="527"/>
      <c r="I46" s="529"/>
    </row>
    <row r="47" spans="1:9" ht="13.5" thickBot="1">
      <c r="A47" s="27" t="s">
        <v>244</v>
      </c>
      <c r="B47" s="11" t="s">
        <v>80</v>
      </c>
      <c r="C47" s="11"/>
      <c r="D47" s="251"/>
      <c r="E47" s="27"/>
      <c r="F47" s="342"/>
      <c r="G47" s="478"/>
      <c r="H47" s="527"/>
      <c r="I47" s="529"/>
    </row>
    <row r="48" spans="1:9" ht="13.5" thickBot="1">
      <c r="A48" s="27" t="s">
        <v>255</v>
      </c>
      <c r="B48" s="11" t="s">
        <v>39</v>
      </c>
      <c r="C48" s="244"/>
      <c r="D48" s="243"/>
      <c r="E48" s="375"/>
      <c r="F48" s="340"/>
      <c r="G48" s="478"/>
      <c r="H48" s="527"/>
      <c r="I48" s="529"/>
    </row>
    <row r="49" spans="1:9" ht="13.5" thickBot="1">
      <c r="A49" s="27" t="s">
        <v>256</v>
      </c>
      <c r="B49" s="11" t="s">
        <v>257</v>
      </c>
      <c r="C49" s="11"/>
      <c r="D49" s="251"/>
      <c r="E49" s="27"/>
      <c r="F49" s="342"/>
      <c r="G49" s="478"/>
      <c r="H49" s="527"/>
      <c r="I49" s="529"/>
    </row>
    <row r="50" spans="1:9" ht="13.5" thickBot="1">
      <c r="A50" s="27" t="s">
        <v>260</v>
      </c>
      <c r="B50" s="252" t="s">
        <v>261</v>
      </c>
      <c r="C50" s="244"/>
      <c r="D50" s="243"/>
      <c r="E50" s="375"/>
      <c r="F50" s="340"/>
      <c r="G50" s="478"/>
      <c r="H50" s="527"/>
      <c r="I50" s="529"/>
    </row>
    <row r="51" spans="1:9" ht="13.5" thickBot="1">
      <c r="A51" s="27" t="s">
        <v>264</v>
      </c>
      <c r="B51" s="11" t="s">
        <v>265</v>
      </c>
      <c r="C51" s="244"/>
      <c r="D51" s="243"/>
      <c r="E51" s="375"/>
      <c r="F51" s="340"/>
      <c r="G51" s="485"/>
      <c r="H51" s="537"/>
      <c r="I51" s="529"/>
    </row>
    <row r="52" spans="1:9" ht="14.25" thickBot="1" thickTop="1">
      <c r="A52" s="255" t="s">
        <v>274</v>
      </c>
      <c r="B52" s="256" t="s">
        <v>275</v>
      </c>
      <c r="C52" s="256"/>
      <c r="D52" s="257"/>
      <c r="E52" s="471"/>
      <c r="F52" s="344"/>
      <c r="G52" s="481"/>
      <c r="H52" s="539"/>
      <c r="I52" s="529"/>
    </row>
    <row r="53" spans="1:9" ht="14.25" thickBot="1" thickTop="1">
      <c r="A53" s="258" t="s">
        <v>270</v>
      </c>
      <c r="B53" s="23" t="s">
        <v>271</v>
      </c>
      <c r="C53" s="23"/>
      <c r="D53" s="240"/>
      <c r="E53" s="472"/>
      <c r="F53" s="345"/>
      <c r="G53" s="483"/>
      <c r="H53" s="538"/>
      <c r="I53" s="529"/>
    </row>
    <row r="54" spans="1:9" s="7" customFormat="1" ht="13.5" thickBot="1">
      <c r="A54" s="248"/>
      <c r="B54" s="217" t="s">
        <v>446</v>
      </c>
      <c r="C54" s="217"/>
      <c r="D54" s="230"/>
      <c r="E54" s="248"/>
      <c r="F54" s="341"/>
      <c r="G54" s="349"/>
      <c r="H54" s="484"/>
      <c r="I54" s="529"/>
    </row>
    <row r="55" spans="1:9" ht="13.5" thickBot="1">
      <c r="A55" s="253"/>
      <c r="B55" s="232" t="s">
        <v>276</v>
      </c>
      <c r="C55" s="232" t="s">
        <v>277</v>
      </c>
      <c r="D55" s="254"/>
      <c r="E55" s="473">
        <v>15754</v>
      </c>
      <c r="F55" s="474">
        <v>15794</v>
      </c>
      <c r="G55" s="482">
        <v>18031</v>
      </c>
      <c r="H55" s="536">
        <v>18031</v>
      </c>
      <c r="I55" s="534">
        <v>18031</v>
      </c>
    </row>
    <row r="56" spans="1:9" ht="14.25" thickBot="1" thickTop="1">
      <c r="A56" s="259" t="s">
        <v>45</v>
      </c>
      <c r="B56" s="260"/>
      <c r="C56" s="260"/>
      <c r="D56" s="260"/>
      <c r="E56" s="475">
        <v>15769</v>
      </c>
      <c r="F56" s="344">
        <v>15809</v>
      </c>
      <c r="G56" s="481">
        <f>SUM(G45:G55)</f>
        <v>18046</v>
      </c>
      <c r="H56" s="485">
        <f>SUM(H45:H55)</f>
        <v>18046</v>
      </c>
      <c r="I56" s="350">
        <f>SUM(I45:I55)</f>
        <v>18046</v>
      </c>
    </row>
    <row r="57" ht="14.25" thickBot="1" thickTop="1"/>
    <row r="58" spans="1:9" ht="14.25" thickBot="1" thickTop="1">
      <c r="A58" s="419" t="s">
        <v>278</v>
      </c>
      <c r="B58" s="420"/>
      <c r="C58" s="420"/>
      <c r="D58" s="420"/>
      <c r="E58" s="469" t="s">
        <v>565</v>
      </c>
      <c r="F58" s="470" t="s">
        <v>571</v>
      </c>
      <c r="G58" s="486" t="s">
        <v>572</v>
      </c>
      <c r="H58" s="486" t="s">
        <v>587</v>
      </c>
      <c r="I58" s="620" t="s">
        <v>588</v>
      </c>
    </row>
    <row r="59" spans="1:9" ht="13.5" thickBot="1">
      <c r="A59" s="27" t="s">
        <v>238</v>
      </c>
      <c r="B59" s="11" t="s">
        <v>239</v>
      </c>
      <c r="C59" s="244"/>
      <c r="D59" s="244"/>
      <c r="E59" s="375"/>
      <c r="F59" s="340"/>
      <c r="G59" s="478"/>
      <c r="H59" s="527"/>
      <c r="I59" s="529"/>
    </row>
    <row r="60" spans="1:9" ht="13.5" thickBot="1">
      <c r="A60" s="27" t="s">
        <v>242</v>
      </c>
      <c r="B60" s="11" t="s">
        <v>243</v>
      </c>
      <c r="C60" s="11"/>
      <c r="D60" s="11"/>
      <c r="E60" s="27"/>
      <c r="F60" s="342"/>
      <c r="G60" s="478"/>
      <c r="H60" s="527"/>
      <c r="I60" s="529"/>
    </row>
    <row r="61" spans="1:9" ht="13.5" thickBot="1">
      <c r="A61" s="27" t="s">
        <v>244</v>
      </c>
      <c r="B61" s="11" t="s">
        <v>80</v>
      </c>
      <c r="C61" s="11"/>
      <c r="D61" s="11"/>
      <c r="E61" s="27"/>
      <c r="F61" s="342"/>
      <c r="G61" s="478"/>
      <c r="H61" s="527"/>
      <c r="I61" s="529"/>
    </row>
    <row r="62" spans="1:9" ht="13.5" thickBot="1">
      <c r="A62" s="27" t="s">
        <v>255</v>
      </c>
      <c r="B62" s="11" t="s">
        <v>39</v>
      </c>
      <c r="C62" s="244"/>
      <c r="D62" s="244"/>
      <c r="E62" s="375"/>
      <c r="F62" s="340"/>
      <c r="G62" s="478"/>
      <c r="H62" s="527"/>
      <c r="I62" s="529"/>
    </row>
    <row r="63" spans="1:9" ht="13.5" thickBot="1">
      <c r="A63" s="27" t="s">
        <v>256</v>
      </c>
      <c r="B63" s="11" t="s">
        <v>257</v>
      </c>
      <c r="C63" s="11"/>
      <c r="D63" s="11"/>
      <c r="E63" s="27"/>
      <c r="F63" s="342"/>
      <c r="G63" s="478"/>
      <c r="H63" s="527"/>
      <c r="I63" s="529"/>
    </row>
    <row r="64" spans="1:9" ht="13.5" thickBot="1">
      <c r="A64" s="27" t="s">
        <v>260</v>
      </c>
      <c r="B64" s="252" t="s">
        <v>261</v>
      </c>
      <c r="C64" s="244"/>
      <c r="D64" s="244"/>
      <c r="E64" s="375"/>
      <c r="F64" s="340"/>
      <c r="G64" s="478"/>
      <c r="H64" s="527"/>
      <c r="I64" s="529"/>
    </row>
    <row r="65" spans="1:9" ht="13.5" thickBot="1">
      <c r="A65" s="27" t="s">
        <v>264</v>
      </c>
      <c r="B65" s="11" t="s">
        <v>265</v>
      </c>
      <c r="C65" s="244"/>
      <c r="D65" s="244"/>
      <c r="E65" s="375"/>
      <c r="F65" s="340"/>
      <c r="G65" s="478"/>
      <c r="H65" s="527"/>
      <c r="I65" s="529"/>
    </row>
    <row r="66" spans="1:9" ht="14.25" thickBot="1" thickTop="1">
      <c r="A66" s="255" t="s">
        <v>274</v>
      </c>
      <c r="B66" s="256" t="s">
        <v>275</v>
      </c>
      <c r="C66" s="256"/>
      <c r="D66" s="256"/>
      <c r="E66" s="27"/>
      <c r="F66" s="342"/>
      <c r="G66" s="478"/>
      <c r="H66" s="527"/>
      <c r="I66" s="529"/>
    </row>
    <row r="67" spans="1:9" ht="14.25" thickBot="1" thickTop="1">
      <c r="A67" s="258" t="s">
        <v>270</v>
      </c>
      <c r="B67" s="23" t="s">
        <v>271</v>
      </c>
      <c r="C67" s="23"/>
      <c r="D67" s="233"/>
      <c r="E67" s="375"/>
      <c r="F67" s="340"/>
      <c r="G67" s="478"/>
      <c r="H67" s="527"/>
      <c r="I67" s="529"/>
    </row>
    <row r="68" spans="1:9" s="7" customFormat="1" ht="13.5" thickBot="1">
      <c r="A68" s="248"/>
      <c r="B68" s="217" t="s">
        <v>446</v>
      </c>
      <c r="C68" s="217"/>
      <c r="D68" s="217"/>
      <c r="E68" s="375">
        <v>1</v>
      </c>
      <c r="F68" s="340">
        <v>1</v>
      </c>
      <c r="G68" s="484">
        <v>1</v>
      </c>
      <c r="H68" s="536">
        <v>1</v>
      </c>
      <c r="I68" s="534">
        <v>1</v>
      </c>
    </row>
    <row r="69" spans="1:9" ht="13.5" thickBot="1">
      <c r="A69" s="253"/>
      <c r="B69" s="232" t="s">
        <v>276</v>
      </c>
      <c r="C69" s="232" t="s">
        <v>277</v>
      </c>
      <c r="D69" s="232"/>
      <c r="E69" s="473">
        <v>53540</v>
      </c>
      <c r="F69" s="474">
        <v>53540</v>
      </c>
      <c r="G69" s="484">
        <v>55598</v>
      </c>
      <c r="H69" s="536">
        <v>55598</v>
      </c>
      <c r="I69" s="534">
        <v>55598</v>
      </c>
    </row>
    <row r="70" spans="1:9" ht="14.25" thickBot="1" thickTop="1">
      <c r="A70" s="259" t="s">
        <v>45</v>
      </c>
      <c r="B70" s="260"/>
      <c r="C70" s="260"/>
      <c r="D70" s="260"/>
      <c r="E70" s="475">
        <v>53541</v>
      </c>
      <c r="F70" s="256">
        <v>53541</v>
      </c>
      <c r="G70" s="485">
        <f>SUM(G68:G69)</f>
        <v>55599</v>
      </c>
      <c r="H70" s="485">
        <f>SUM(H68:H69)</f>
        <v>55599</v>
      </c>
      <c r="I70" s="350">
        <f>SUM(I68:I69)</f>
        <v>55599</v>
      </c>
    </row>
    <row r="71" ht="13.5" thickTop="1"/>
  </sheetData>
  <sheetProtection/>
  <mergeCells count="2">
    <mergeCell ref="D1:F1"/>
    <mergeCell ref="D2:F2"/>
  </mergeCells>
  <printOptions/>
  <pageMargins left="0.7480314960629921" right="0.4724409448818898" top="0.5118110236220472" bottom="0.2755905511811024" header="0.15748031496062992" footer="0.15748031496062992"/>
  <pageSetup fitToHeight="1" fitToWidth="1" horizontalDpi="600" verticalDpi="600" orientation="portrait" paperSize="9" scale="78" r:id="rId1"/>
  <headerFooter alignWithMargins="0">
    <oddHeader>&amp;R2.sz. melléklet
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52"/>
  <sheetViews>
    <sheetView view="pageLayout" workbookViewId="0" topLeftCell="A28">
      <selection activeCell="E53" sqref="E53"/>
    </sheetView>
  </sheetViews>
  <sheetFormatPr defaultColWidth="9.140625" defaultRowHeight="12.75"/>
  <cols>
    <col min="1" max="1" width="5.57421875" style="7" customWidth="1"/>
    <col min="2" max="2" width="30.421875" style="7" customWidth="1"/>
    <col min="3" max="3" width="21.421875" style="7" customWidth="1"/>
    <col min="4" max="4" width="20.8515625" style="7" customWidth="1"/>
    <col min="5" max="5" width="21.8515625" style="7" customWidth="1"/>
    <col min="6" max="6" width="21.140625" style="7" customWidth="1"/>
    <col min="7" max="16384" width="9.140625" style="7" customWidth="1"/>
  </cols>
  <sheetData>
    <row r="1" spans="1:6" ht="37.5" customHeight="1">
      <c r="A1" s="676" t="s">
        <v>504</v>
      </c>
      <c r="B1" s="676"/>
      <c r="C1" s="676"/>
      <c r="D1" s="676"/>
      <c r="E1" s="676"/>
      <c r="F1" s="676"/>
    </row>
    <row r="2" ht="16.5" thickBot="1">
      <c r="A2" s="148"/>
    </row>
    <row r="3" spans="1:6" ht="26.25" customHeight="1" thickTop="1">
      <c r="A3" s="677"/>
      <c r="B3" s="187"/>
      <c r="C3" s="680" t="s">
        <v>40</v>
      </c>
      <c r="D3" s="190" t="s">
        <v>170</v>
      </c>
      <c r="E3" s="278" t="s">
        <v>172</v>
      </c>
      <c r="F3" s="189" t="s">
        <v>10</v>
      </c>
    </row>
    <row r="4" spans="1:6" ht="26.25" thickBot="1">
      <c r="A4" s="678"/>
      <c r="B4" s="188" t="s">
        <v>169</v>
      </c>
      <c r="C4" s="681"/>
      <c r="D4" s="191" t="s">
        <v>171</v>
      </c>
      <c r="E4" s="206" t="s">
        <v>181</v>
      </c>
      <c r="F4" s="157" t="s">
        <v>451</v>
      </c>
    </row>
    <row r="5" spans="1:6" ht="13.5" thickBot="1">
      <c r="A5" s="679"/>
      <c r="B5" s="279"/>
      <c r="C5" s="682" t="s">
        <v>175</v>
      </c>
      <c r="D5" s="683"/>
      <c r="E5" s="683"/>
      <c r="F5" s="684"/>
    </row>
    <row r="6" spans="1:6" ht="16.5" thickBot="1">
      <c r="A6" s="193"/>
      <c r="B6" s="685" t="s">
        <v>176</v>
      </c>
      <c r="C6" s="686"/>
      <c r="D6" s="686"/>
      <c r="E6" s="155"/>
      <c r="F6" s="155"/>
    </row>
    <row r="7" spans="1:6" ht="16.5" thickBot="1">
      <c r="A7" s="193"/>
      <c r="B7" s="674" t="s">
        <v>138</v>
      </c>
      <c r="C7" s="675"/>
      <c r="D7" s="210"/>
      <c r="E7" s="210"/>
      <c r="F7" s="155"/>
    </row>
    <row r="8" spans="1:6" ht="18" customHeight="1" thickBot="1">
      <c r="A8" s="193" t="s">
        <v>11</v>
      </c>
      <c r="B8" s="194" t="s">
        <v>449</v>
      </c>
      <c r="C8" s="155">
        <v>10830</v>
      </c>
      <c r="D8" s="210"/>
      <c r="E8" s="209"/>
      <c r="F8" s="155">
        <f>SUM(C8:E8)</f>
        <v>10830</v>
      </c>
    </row>
    <row r="9" spans="1:6" ht="16.5" thickBot="1">
      <c r="A9" s="193" t="s">
        <v>12</v>
      </c>
      <c r="B9" s="194" t="s">
        <v>165</v>
      </c>
      <c r="C9" s="155"/>
      <c r="D9" s="210"/>
      <c r="E9" s="209"/>
      <c r="F9" s="155">
        <f>SUM(C9:E9)</f>
        <v>0</v>
      </c>
    </row>
    <row r="10" spans="1:6" ht="16.5" thickBot="1">
      <c r="A10" s="193" t="s">
        <v>15</v>
      </c>
      <c r="B10" s="194" t="s">
        <v>187</v>
      </c>
      <c r="C10" s="155">
        <v>25</v>
      </c>
      <c r="D10" s="210"/>
      <c r="E10" s="209"/>
      <c r="F10" s="155">
        <f>SUM(C10:E10)</f>
        <v>25</v>
      </c>
    </row>
    <row r="11" spans="1:6" ht="16.5" thickBot="1">
      <c r="A11" s="193" t="s">
        <v>16</v>
      </c>
      <c r="B11" s="194" t="s">
        <v>297</v>
      </c>
      <c r="C11" s="155">
        <v>12700</v>
      </c>
      <c r="D11" s="210"/>
      <c r="E11" s="209"/>
      <c r="F11" s="155">
        <f>SUM(C11:E11)</f>
        <v>12700</v>
      </c>
    </row>
    <row r="12" spans="1:6" ht="16.5" thickBot="1">
      <c r="A12" s="193" t="s">
        <v>16</v>
      </c>
      <c r="B12" s="194" t="s">
        <v>41</v>
      </c>
      <c r="C12" s="155"/>
      <c r="D12" s="211">
        <v>45000</v>
      </c>
      <c r="E12" s="209"/>
      <c r="F12" s="155">
        <f aca="true" t="shared" si="0" ref="F12:F20">SUM(C12:E12)</f>
        <v>45000</v>
      </c>
    </row>
    <row r="13" spans="1:6" ht="16.5" thickBot="1">
      <c r="A13" s="193" t="s">
        <v>17</v>
      </c>
      <c r="B13" s="194" t="s">
        <v>101</v>
      </c>
      <c r="C13" s="155"/>
      <c r="D13" s="211">
        <v>7000</v>
      </c>
      <c r="E13" s="209"/>
      <c r="F13" s="155">
        <f t="shared" si="0"/>
        <v>7000</v>
      </c>
    </row>
    <row r="14" spans="1:6" ht="15.75" customHeight="1" thickBot="1">
      <c r="A14" s="193" t="s">
        <v>18</v>
      </c>
      <c r="B14" s="194" t="s">
        <v>254</v>
      </c>
      <c r="C14" s="155"/>
      <c r="D14" s="211">
        <v>1000</v>
      </c>
      <c r="E14" s="209"/>
      <c r="F14" s="155">
        <f t="shared" si="0"/>
        <v>1000</v>
      </c>
    </row>
    <row r="15" spans="1:6" ht="17.25" customHeight="1" thickBot="1">
      <c r="A15" s="193" t="s">
        <v>19</v>
      </c>
      <c r="B15" s="194" t="s">
        <v>177</v>
      </c>
      <c r="C15" s="155"/>
      <c r="D15" s="211"/>
      <c r="E15" s="209">
        <v>159034</v>
      </c>
      <c r="F15" s="155">
        <f t="shared" si="0"/>
        <v>159034</v>
      </c>
    </row>
    <row r="16" spans="1:6" ht="16.5" customHeight="1" thickBot="1">
      <c r="A16" s="193" t="s">
        <v>20</v>
      </c>
      <c r="B16" s="194" t="s">
        <v>144</v>
      </c>
      <c r="C16" s="155"/>
      <c r="D16" s="211"/>
      <c r="E16" s="209">
        <v>77568</v>
      </c>
      <c r="F16" s="155">
        <f t="shared" si="0"/>
        <v>77568</v>
      </c>
    </row>
    <row r="17" spans="1:6" ht="16.5" customHeight="1" thickBot="1">
      <c r="A17" s="193" t="s">
        <v>21</v>
      </c>
      <c r="B17" s="194" t="s">
        <v>186</v>
      </c>
      <c r="C17" s="155"/>
      <c r="D17" s="209"/>
      <c r="E17" s="209">
        <v>4945</v>
      </c>
      <c r="F17" s="155">
        <f t="shared" si="0"/>
        <v>4945</v>
      </c>
    </row>
    <row r="18" spans="1:6" ht="16.5" customHeight="1" thickBot="1">
      <c r="A18" s="193" t="s">
        <v>22</v>
      </c>
      <c r="B18" s="194" t="s">
        <v>296</v>
      </c>
      <c r="C18" s="155"/>
      <c r="D18" s="209"/>
      <c r="E18" s="209"/>
      <c r="F18" s="155">
        <f t="shared" si="0"/>
        <v>0</v>
      </c>
    </row>
    <row r="19" spans="1:6" ht="16.5" customHeight="1" thickBot="1">
      <c r="A19" s="193" t="s">
        <v>23</v>
      </c>
      <c r="B19" s="194" t="s">
        <v>452</v>
      </c>
      <c r="C19" s="155"/>
      <c r="D19" s="209"/>
      <c r="E19" s="209">
        <v>649</v>
      </c>
      <c r="F19" s="155">
        <f t="shared" si="0"/>
        <v>649</v>
      </c>
    </row>
    <row r="20" spans="1:6" ht="20.25" customHeight="1" thickBot="1">
      <c r="A20" s="196" t="s">
        <v>11</v>
      </c>
      <c r="B20" s="179" t="s">
        <v>147</v>
      </c>
      <c r="C20" s="162">
        <f>SUM(C8:C18)</f>
        <v>23555</v>
      </c>
      <c r="D20" s="212">
        <f>SUM(D8:D18)</f>
        <v>53000</v>
      </c>
      <c r="E20" s="169">
        <f>SUM(E8:E19)</f>
        <v>242196</v>
      </c>
      <c r="F20" s="162">
        <f t="shared" si="0"/>
        <v>318751</v>
      </c>
    </row>
    <row r="21" spans="1:6" ht="15.75" customHeight="1" thickBot="1">
      <c r="A21" s="193"/>
      <c r="B21" s="674" t="s">
        <v>178</v>
      </c>
      <c r="C21" s="675"/>
      <c r="D21" s="210"/>
      <c r="E21" s="209"/>
      <c r="F21" s="155"/>
    </row>
    <row r="22" spans="1:6" ht="16.5" thickBot="1">
      <c r="A22" s="193" t="s">
        <v>11</v>
      </c>
      <c r="B22" s="194" t="s">
        <v>179</v>
      </c>
      <c r="C22" s="155"/>
      <c r="D22" s="210"/>
      <c r="E22" s="209">
        <v>1080</v>
      </c>
      <c r="F22" s="155">
        <f>SUM(C22:E22)</f>
        <v>1080</v>
      </c>
    </row>
    <row r="23" spans="1:6" ht="13.5" thickBot="1">
      <c r="A23" s="196" t="s">
        <v>42</v>
      </c>
      <c r="B23" s="179" t="s">
        <v>148</v>
      </c>
      <c r="C23" s="162"/>
      <c r="D23" s="169"/>
      <c r="E23" s="169"/>
      <c r="F23" s="162">
        <f>SUM(F22:F22)</f>
        <v>1080</v>
      </c>
    </row>
    <row r="24" spans="1:6" ht="16.5" thickBot="1">
      <c r="A24" s="193"/>
      <c r="B24" s="194"/>
      <c r="C24" s="155"/>
      <c r="D24" s="210"/>
      <c r="E24" s="209"/>
      <c r="F24" s="155"/>
    </row>
    <row r="25" spans="1:6" s="1" customFormat="1" ht="28.5" customHeight="1" thickBot="1">
      <c r="A25" s="351" t="s">
        <v>38</v>
      </c>
      <c r="B25" s="336" t="s">
        <v>453</v>
      </c>
      <c r="C25" s="163">
        <f>C23+C20</f>
        <v>23555</v>
      </c>
      <c r="D25" s="163">
        <f>D23+D20</f>
        <v>53000</v>
      </c>
      <c r="E25" s="163">
        <f>(E20+E22)</f>
        <v>243276</v>
      </c>
      <c r="F25" s="163">
        <f>SUM(C25:E25)</f>
        <v>319831</v>
      </c>
    </row>
    <row r="26" spans="1:6" ht="15">
      <c r="A26" s="199"/>
      <c r="B26" s="199"/>
      <c r="C26" s="199"/>
      <c r="D26" s="199"/>
      <c r="E26" s="199"/>
      <c r="F26" s="199"/>
    </row>
    <row r="27" ht="20.25" customHeight="1" thickBot="1">
      <c r="A27" s="148"/>
    </row>
    <row r="28" spans="1:6" ht="26.25" customHeight="1" thickTop="1">
      <c r="A28" s="677"/>
      <c r="B28" s="187"/>
      <c r="C28" s="680" t="s">
        <v>40</v>
      </c>
      <c r="D28" s="190" t="s">
        <v>170</v>
      </c>
      <c r="E28" s="205" t="s">
        <v>172</v>
      </c>
      <c r="F28" s="189" t="s">
        <v>10</v>
      </c>
    </row>
    <row r="29" spans="1:6" ht="24.75" customHeight="1" thickBot="1">
      <c r="A29" s="678"/>
      <c r="B29" s="188" t="s">
        <v>169</v>
      </c>
      <c r="C29" s="681"/>
      <c r="D29" s="191" t="s">
        <v>171</v>
      </c>
      <c r="E29" s="204" t="s">
        <v>173</v>
      </c>
      <c r="F29" s="157" t="s">
        <v>174</v>
      </c>
    </row>
    <row r="30" spans="1:6" ht="13.5" customHeight="1" thickBot="1">
      <c r="A30" s="679"/>
      <c r="B30" s="279"/>
      <c r="C30" s="200" t="s">
        <v>175</v>
      </c>
      <c r="D30" s="192"/>
      <c r="E30" s="192"/>
      <c r="F30" s="181"/>
    </row>
    <row r="31" spans="1:6" ht="16.5" thickBot="1">
      <c r="A31" s="193"/>
      <c r="B31" s="685" t="s">
        <v>153</v>
      </c>
      <c r="C31" s="686"/>
      <c r="D31" s="686"/>
      <c r="E31" s="155"/>
      <c r="F31" s="155"/>
    </row>
    <row r="32" spans="1:6" ht="16.5" thickBot="1">
      <c r="A32" s="193"/>
      <c r="B32" s="669" t="s">
        <v>138</v>
      </c>
      <c r="C32" s="670"/>
      <c r="D32" s="201"/>
      <c r="E32" s="155"/>
      <c r="F32" s="155"/>
    </row>
    <row r="33" spans="1:6" ht="12.75">
      <c r="A33" s="195"/>
      <c r="B33" s="197"/>
      <c r="C33" s="687"/>
      <c r="D33" s="207"/>
      <c r="E33" s="687"/>
      <c r="F33" s="161"/>
    </row>
    <row r="34" spans="1:6" ht="13.5" thickBot="1">
      <c r="A34" s="196" t="s">
        <v>11</v>
      </c>
      <c r="B34" s="179" t="s">
        <v>180</v>
      </c>
      <c r="C34" s="688"/>
      <c r="D34" s="208"/>
      <c r="E34" s="688"/>
      <c r="F34" s="162"/>
    </row>
    <row r="35" spans="1:6" ht="16.5" thickBot="1">
      <c r="A35" s="193"/>
      <c r="B35" s="202" t="s">
        <v>181</v>
      </c>
      <c r="C35" s="203"/>
      <c r="D35" s="213">
        <v>0</v>
      </c>
      <c r="E35" s="203">
        <v>39358</v>
      </c>
      <c r="F35" s="203">
        <f>SUM(D35:E35)</f>
        <v>39358</v>
      </c>
    </row>
    <row r="36" spans="1:6" ht="16.5" thickBot="1">
      <c r="A36" s="502"/>
      <c r="B36" s="202" t="s">
        <v>574</v>
      </c>
      <c r="C36" s="203"/>
      <c r="D36" s="503"/>
      <c r="E36" s="203">
        <v>598</v>
      </c>
      <c r="F36" s="504">
        <f>SUM(E36)</f>
        <v>598</v>
      </c>
    </row>
    <row r="37" spans="1:6" s="1" customFormat="1" ht="28.5" customHeight="1" thickBot="1" thickTop="1">
      <c r="A37" s="352" t="s">
        <v>42</v>
      </c>
      <c r="B37" s="355" t="s">
        <v>182</v>
      </c>
      <c r="C37" s="357">
        <v>0</v>
      </c>
      <c r="D37" s="359">
        <v>0</v>
      </c>
      <c r="E37" s="356">
        <f>SUM(E35:E36)</f>
        <v>39956</v>
      </c>
      <c r="F37" s="358">
        <f>SUM(F35:F36)</f>
        <v>39956</v>
      </c>
    </row>
    <row r="38" spans="1:6" ht="25.5" customHeight="1" thickBot="1" thickTop="1">
      <c r="A38" s="193"/>
      <c r="B38" s="667" t="s">
        <v>188</v>
      </c>
      <c r="C38" s="668"/>
      <c r="D38" s="668"/>
      <c r="E38" s="155"/>
      <c r="F38" s="155"/>
    </row>
    <row r="39" spans="1:6" ht="16.5" thickBot="1">
      <c r="A39" s="193"/>
      <c r="B39" s="669" t="s">
        <v>183</v>
      </c>
      <c r="C39" s="670"/>
      <c r="D39" s="210"/>
      <c r="E39" s="155"/>
      <c r="F39" s="155"/>
    </row>
    <row r="40" spans="1:6" ht="16.5" thickBot="1">
      <c r="A40" s="193"/>
      <c r="B40" s="194" t="s">
        <v>184</v>
      </c>
      <c r="C40" s="155">
        <v>0</v>
      </c>
      <c r="D40" s="210">
        <v>0</v>
      </c>
      <c r="E40" s="155">
        <v>0</v>
      </c>
      <c r="F40" s="155">
        <v>0</v>
      </c>
    </row>
    <row r="41" spans="1:6" ht="13.5" thickBot="1">
      <c r="A41" s="196" t="s">
        <v>11</v>
      </c>
      <c r="B41" s="179" t="s">
        <v>147</v>
      </c>
      <c r="C41" s="162">
        <v>0</v>
      </c>
      <c r="D41" s="169">
        <v>0</v>
      </c>
      <c r="E41" s="162">
        <v>0</v>
      </c>
      <c r="F41" s="162">
        <v>0</v>
      </c>
    </row>
    <row r="42" spans="1:6" ht="16.5" thickBot="1">
      <c r="A42" s="193"/>
      <c r="B42" s="202" t="s">
        <v>181</v>
      </c>
      <c r="C42" s="203">
        <v>0</v>
      </c>
      <c r="D42" s="214">
        <v>0</v>
      </c>
      <c r="E42" s="203">
        <v>55598</v>
      </c>
      <c r="F42" s="203">
        <f>SUM(C42:E42)</f>
        <v>55598</v>
      </c>
    </row>
    <row r="43" spans="1:6" s="1" customFormat="1" ht="18" customHeight="1" thickBot="1" thickTop="1">
      <c r="A43" s="353" t="s">
        <v>43</v>
      </c>
      <c r="B43" s="355" t="s">
        <v>185</v>
      </c>
      <c r="C43" s="356">
        <v>0</v>
      </c>
      <c r="D43" s="357">
        <v>0</v>
      </c>
      <c r="E43" s="356">
        <f>SUM(E40:E42)</f>
        <v>55598</v>
      </c>
      <c r="F43" s="358">
        <f>SUM(C43:E43)</f>
        <v>55598</v>
      </c>
    </row>
    <row r="44" spans="1:6" ht="26.25" customHeight="1" thickBot="1">
      <c r="A44" s="193"/>
      <c r="B44" s="671" t="s">
        <v>189</v>
      </c>
      <c r="C44" s="672"/>
      <c r="D44" s="672"/>
      <c r="E44" s="673"/>
      <c r="F44" s="155"/>
    </row>
    <row r="45" spans="1:6" ht="16.5" thickBot="1">
      <c r="A45" s="193"/>
      <c r="B45" s="669" t="s">
        <v>183</v>
      </c>
      <c r="C45" s="670"/>
      <c r="D45" s="210"/>
      <c r="E45" s="155"/>
      <c r="F45" s="155"/>
    </row>
    <row r="46" spans="1:6" ht="20.25" customHeight="1" thickBot="1">
      <c r="A46" s="196" t="s">
        <v>11</v>
      </c>
      <c r="B46" s="179" t="s">
        <v>147</v>
      </c>
      <c r="C46" s="162">
        <v>0</v>
      </c>
      <c r="D46" s="169">
        <v>0</v>
      </c>
      <c r="E46" s="162">
        <v>0</v>
      </c>
      <c r="F46" s="162">
        <v>0</v>
      </c>
    </row>
    <row r="47" spans="1:6" ht="20.25" customHeight="1" thickBot="1">
      <c r="A47" s="196"/>
      <c r="B47" s="197" t="s">
        <v>505</v>
      </c>
      <c r="C47" s="161"/>
      <c r="D47" s="374"/>
      <c r="E47" s="161">
        <v>15</v>
      </c>
      <c r="F47" s="161">
        <f>SUM(E47)</f>
        <v>15</v>
      </c>
    </row>
    <row r="48" spans="1:6" ht="20.25" customHeight="1" thickBot="1">
      <c r="A48" s="193"/>
      <c r="B48" s="202" t="s">
        <v>181</v>
      </c>
      <c r="C48" s="203"/>
      <c r="D48" s="214">
        <v>0</v>
      </c>
      <c r="E48" s="203">
        <v>18031</v>
      </c>
      <c r="F48" s="161">
        <f>SUM(E48)</f>
        <v>18031</v>
      </c>
    </row>
    <row r="49" spans="1:6" s="1" customFormat="1" ht="27" thickBot="1" thickTop="1">
      <c r="A49" s="354" t="s">
        <v>44</v>
      </c>
      <c r="B49" s="355" t="s">
        <v>190</v>
      </c>
      <c r="C49" s="356"/>
      <c r="D49" s="357"/>
      <c r="E49" s="356">
        <f>SUM(E47:E48)</f>
        <v>18046</v>
      </c>
      <c r="F49" s="161">
        <f>SUM(E49)</f>
        <v>18046</v>
      </c>
    </row>
    <row r="50" spans="1:6" ht="13.5" customHeight="1" hidden="1" thickBot="1">
      <c r="A50" s="198"/>
      <c r="B50" s="280"/>
      <c r="C50" s="281">
        <v>64150</v>
      </c>
      <c r="D50" s="280">
        <v>220360</v>
      </c>
      <c r="E50" s="281">
        <v>292685</v>
      </c>
      <c r="F50" s="281">
        <v>577195</v>
      </c>
    </row>
    <row r="51" spans="1:6" ht="15.75" thickTop="1">
      <c r="A51" s="215"/>
      <c r="B51" s="215"/>
      <c r="C51" s="215"/>
      <c r="D51" s="215"/>
      <c r="E51" s="215"/>
      <c r="F51" s="215"/>
    </row>
    <row r="52" ht="15.75">
      <c r="A52" s="149"/>
    </row>
  </sheetData>
  <sheetProtection/>
  <mergeCells count="17">
    <mergeCell ref="E33:E34"/>
    <mergeCell ref="B7:C7"/>
    <mergeCell ref="A28:A30"/>
    <mergeCell ref="C28:C29"/>
    <mergeCell ref="B31:D31"/>
    <mergeCell ref="B32:C32"/>
    <mergeCell ref="C33:C34"/>
    <mergeCell ref="B38:D38"/>
    <mergeCell ref="B39:C39"/>
    <mergeCell ref="B44:E44"/>
    <mergeCell ref="B45:C45"/>
    <mergeCell ref="B21:C21"/>
    <mergeCell ref="A1:F1"/>
    <mergeCell ref="A3:A5"/>
    <mergeCell ref="C3:C4"/>
    <mergeCell ref="C5:F5"/>
    <mergeCell ref="B6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  <headerFooter>
    <oddHeader>&amp;R2./a . számú melléklet
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37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0.140625" style="0" customWidth="1"/>
    <col min="2" max="2" width="62.28125" style="0" customWidth="1"/>
    <col min="3" max="3" width="18.140625" style="0" customWidth="1"/>
    <col min="4" max="4" width="11.7109375" style="0" customWidth="1"/>
    <col min="5" max="5" width="13.00390625" style="0" customWidth="1"/>
    <col min="6" max="6" width="12.421875" style="0" customWidth="1"/>
    <col min="7" max="7" width="11.8515625" style="0" customWidth="1"/>
  </cols>
  <sheetData>
    <row r="1" spans="1:7" ht="15.75">
      <c r="A1" s="689" t="s">
        <v>47</v>
      </c>
      <c r="B1" s="690"/>
      <c r="C1" s="690"/>
      <c r="D1" s="690"/>
      <c r="E1" s="690"/>
      <c r="F1" s="540"/>
      <c r="G1" s="133"/>
    </row>
    <row r="2" spans="1:7" ht="16.5" thickBot="1">
      <c r="A2" s="691" t="s">
        <v>496</v>
      </c>
      <c r="B2" s="692"/>
      <c r="C2" s="692"/>
      <c r="D2" s="692"/>
      <c r="E2" s="692"/>
      <c r="F2" s="284"/>
      <c r="G2" s="71"/>
    </row>
    <row r="3" spans="1:7" ht="16.5" thickBot="1">
      <c r="A3" s="386"/>
      <c r="B3" s="387"/>
      <c r="C3" s="487" t="s">
        <v>565</v>
      </c>
      <c r="D3" s="488" t="s">
        <v>566</v>
      </c>
      <c r="E3" s="128" t="s">
        <v>567</v>
      </c>
      <c r="F3" s="510" t="s">
        <v>584</v>
      </c>
      <c r="G3" s="642" t="s">
        <v>588</v>
      </c>
    </row>
    <row r="4" spans="1:8" ht="15.75">
      <c r="A4" s="376" t="s">
        <v>212</v>
      </c>
      <c r="B4" s="380" t="s">
        <v>48</v>
      </c>
      <c r="C4" s="388">
        <v>121376</v>
      </c>
      <c r="D4" s="388">
        <v>121873</v>
      </c>
      <c r="E4" s="388">
        <v>170070</v>
      </c>
      <c r="F4" s="511">
        <v>170470</v>
      </c>
      <c r="G4" s="425">
        <v>171197</v>
      </c>
      <c r="H4" s="7"/>
    </row>
    <row r="5" spans="1:7" ht="15.75">
      <c r="A5" s="376" t="s">
        <v>211</v>
      </c>
      <c r="B5" s="380" t="s">
        <v>213</v>
      </c>
      <c r="C5" s="378">
        <v>30409</v>
      </c>
      <c r="D5" s="378">
        <v>30542</v>
      </c>
      <c r="E5" s="378">
        <v>37749</v>
      </c>
      <c r="F5" s="511">
        <v>37857</v>
      </c>
      <c r="G5" s="425">
        <v>37777</v>
      </c>
    </row>
    <row r="6" spans="1:7" ht="15.75">
      <c r="A6" s="376" t="s">
        <v>214</v>
      </c>
      <c r="B6" s="380" t="s">
        <v>49</v>
      </c>
      <c r="C6" s="378">
        <v>94601</v>
      </c>
      <c r="D6" s="378">
        <v>94741</v>
      </c>
      <c r="E6" s="378">
        <v>100887</v>
      </c>
      <c r="F6" s="511">
        <v>100929</v>
      </c>
      <c r="G6" s="425">
        <v>102211</v>
      </c>
    </row>
    <row r="7" spans="1:7" ht="12.75" customHeight="1">
      <c r="A7" s="376" t="s">
        <v>215</v>
      </c>
      <c r="B7" s="380" t="s">
        <v>216</v>
      </c>
      <c r="C7" s="378">
        <f>(C8+C9+C10+C11)</f>
        <v>8100</v>
      </c>
      <c r="D7" s="378">
        <v>8100</v>
      </c>
      <c r="E7" s="378">
        <f>(E8+E9+E10+E11)</f>
        <v>8100</v>
      </c>
      <c r="F7" s="378">
        <f>(F8+F9+F10+F11+F1)</f>
        <v>10716</v>
      </c>
      <c r="G7" s="378">
        <f>(G8+G9+G10+G11+G1)</f>
        <v>8205</v>
      </c>
    </row>
    <row r="8" spans="1:7" ht="12.75" customHeight="1">
      <c r="A8" s="376" t="s">
        <v>217</v>
      </c>
      <c r="B8" s="380" t="s">
        <v>218</v>
      </c>
      <c r="C8" s="378">
        <v>300</v>
      </c>
      <c r="D8" s="378">
        <v>300</v>
      </c>
      <c r="E8" s="378">
        <v>1200</v>
      </c>
      <c r="F8" s="425">
        <v>1200</v>
      </c>
      <c r="G8" s="425">
        <v>1200</v>
      </c>
    </row>
    <row r="9" spans="1:7" ht="12.75" customHeight="1">
      <c r="A9" s="376" t="s">
        <v>219</v>
      </c>
      <c r="B9" s="380" t="s">
        <v>220</v>
      </c>
      <c r="C9" s="378">
        <v>300</v>
      </c>
      <c r="D9" s="378">
        <v>300</v>
      </c>
      <c r="E9" s="378">
        <v>300</v>
      </c>
      <c r="F9" s="425">
        <v>300</v>
      </c>
      <c r="G9" s="425">
        <v>300</v>
      </c>
    </row>
    <row r="10" spans="1:7" ht="12.75" customHeight="1">
      <c r="A10" s="376" t="s">
        <v>221</v>
      </c>
      <c r="B10" s="377" t="s">
        <v>222</v>
      </c>
      <c r="C10" s="378">
        <v>2000</v>
      </c>
      <c r="D10" s="378">
        <v>2000</v>
      </c>
      <c r="E10" s="378">
        <v>2000</v>
      </c>
      <c r="F10" s="425">
        <v>2000</v>
      </c>
      <c r="G10" s="425">
        <v>2105</v>
      </c>
    </row>
    <row r="11" spans="1:7" s="1" customFormat="1" ht="12.75" customHeight="1">
      <c r="A11" s="376" t="s">
        <v>223</v>
      </c>
      <c r="B11" s="380" t="s">
        <v>224</v>
      </c>
      <c r="C11" s="378">
        <f>SUM(C12:C14)</f>
        <v>5500</v>
      </c>
      <c r="D11" s="378">
        <v>5500</v>
      </c>
      <c r="E11" s="378">
        <f>SUM(E12:E14)</f>
        <v>4600</v>
      </c>
      <c r="F11" s="378">
        <f>SUM(F12:F14)</f>
        <v>7216</v>
      </c>
      <c r="G11" s="376">
        <v>4600</v>
      </c>
    </row>
    <row r="12" spans="1:7" ht="15.75">
      <c r="A12" s="376"/>
      <c r="B12" s="377" t="s">
        <v>443</v>
      </c>
      <c r="C12" s="379">
        <v>1500</v>
      </c>
      <c r="D12" s="379">
        <v>1500</v>
      </c>
      <c r="E12" s="379">
        <v>1500</v>
      </c>
      <c r="F12" s="512">
        <v>1500</v>
      </c>
      <c r="G12" s="425">
        <v>1800</v>
      </c>
    </row>
    <row r="13" spans="1:7" ht="15.75">
      <c r="A13" s="376"/>
      <c r="B13" s="377" t="s">
        <v>444</v>
      </c>
      <c r="C13" s="379">
        <v>2000</v>
      </c>
      <c r="D13" s="379">
        <v>2000</v>
      </c>
      <c r="E13" s="379">
        <v>2000</v>
      </c>
      <c r="F13" s="512">
        <v>2000</v>
      </c>
      <c r="G13" s="425">
        <v>1000</v>
      </c>
    </row>
    <row r="14" spans="1:7" ht="15.75">
      <c r="A14" s="376"/>
      <c r="B14" s="377" t="s">
        <v>298</v>
      </c>
      <c r="C14" s="379">
        <v>2000</v>
      </c>
      <c r="D14" s="379">
        <v>2000</v>
      </c>
      <c r="E14" s="379">
        <v>1100</v>
      </c>
      <c r="F14" s="512">
        <v>3716</v>
      </c>
      <c r="G14" s="425">
        <v>1800</v>
      </c>
    </row>
    <row r="15" spans="1:7" ht="15.75">
      <c r="A15" s="376" t="s">
        <v>225</v>
      </c>
      <c r="B15" s="380" t="s">
        <v>226</v>
      </c>
      <c r="C15" s="378">
        <v>17596</v>
      </c>
      <c r="D15" s="378">
        <v>20169</v>
      </c>
      <c r="E15" s="378">
        <f>(E16+E18+E21)</f>
        <v>19455</v>
      </c>
      <c r="F15" s="378">
        <f>(F16+F18+F21+F17)</f>
        <v>35295</v>
      </c>
      <c r="G15" s="378">
        <f>(G16+G18+G21+G17)</f>
        <v>17761</v>
      </c>
    </row>
    <row r="16" spans="1:7" ht="15.75">
      <c r="A16" s="376" t="s">
        <v>551</v>
      </c>
      <c r="B16" s="380" t="s">
        <v>552</v>
      </c>
      <c r="C16" s="378">
        <v>0</v>
      </c>
      <c r="D16" s="378">
        <v>1882</v>
      </c>
      <c r="E16" s="425">
        <v>1882</v>
      </c>
      <c r="F16" s="425">
        <v>1882</v>
      </c>
      <c r="G16" s="425">
        <v>1900</v>
      </c>
    </row>
    <row r="17" spans="1:7" s="238" customFormat="1" ht="15.75">
      <c r="A17" s="376" t="s">
        <v>575</v>
      </c>
      <c r="B17" s="380" t="s">
        <v>576</v>
      </c>
      <c r="C17" s="422"/>
      <c r="D17" s="541"/>
      <c r="E17" s="378">
        <v>0</v>
      </c>
      <c r="F17" s="300">
        <v>429</v>
      </c>
      <c r="G17" s="300">
        <v>429</v>
      </c>
    </row>
    <row r="18" spans="1:7" ht="15.75">
      <c r="A18" s="376" t="s">
        <v>234</v>
      </c>
      <c r="B18" s="380" t="s">
        <v>232</v>
      </c>
      <c r="C18" s="378">
        <v>3910</v>
      </c>
      <c r="D18" s="378">
        <v>3910</v>
      </c>
      <c r="E18" s="378">
        <f>SUM(E19:E20)</f>
        <v>3760</v>
      </c>
      <c r="F18" s="378">
        <f>SUM(F19:F20)</f>
        <v>3760</v>
      </c>
      <c r="G18" s="425">
        <v>3760</v>
      </c>
    </row>
    <row r="19" spans="1:7" ht="15.75">
      <c r="A19" s="376"/>
      <c r="B19" s="377" t="s">
        <v>299</v>
      </c>
      <c r="C19" s="379">
        <v>3400</v>
      </c>
      <c r="D19" s="379">
        <v>3400</v>
      </c>
      <c r="E19" s="379">
        <v>3400</v>
      </c>
      <c r="F19" s="513">
        <v>3400</v>
      </c>
      <c r="G19" s="425">
        <v>3400</v>
      </c>
    </row>
    <row r="20" spans="1:7" ht="15.75">
      <c r="A20" s="376"/>
      <c r="B20" s="377" t="s">
        <v>300</v>
      </c>
      <c r="C20" s="379">
        <v>510</v>
      </c>
      <c r="D20" s="379">
        <v>510</v>
      </c>
      <c r="E20" s="379">
        <v>360</v>
      </c>
      <c r="F20" s="513">
        <v>360</v>
      </c>
      <c r="G20" s="425">
        <v>3600</v>
      </c>
    </row>
    <row r="21" spans="1:7" s="1" customFormat="1" ht="15.75">
      <c r="A21" s="376" t="s">
        <v>521</v>
      </c>
      <c r="B21" s="380" t="s">
        <v>235</v>
      </c>
      <c r="C21" s="378">
        <v>13686</v>
      </c>
      <c r="D21" s="378">
        <v>14377</v>
      </c>
      <c r="E21" s="378">
        <v>13813</v>
      </c>
      <c r="F21" s="511">
        <v>29224</v>
      </c>
      <c r="G21" s="376">
        <v>11672</v>
      </c>
    </row>
    <row r="22" spans="1:7" ht="15.75">
      <c r="A22" s="376" t="s">
        <v>227</v>
      </c>
      <c r="B22" s="380" t="s">
        <v>46</v>
      </c>
      <c r="C22" s="378">
        <v>2400</v>
      </c>
      <c r="D22" s="378">
        <v>2400</v>
      </c>
      <c r="E22" s="378">
        <f>SUM(E23:E25)</f>
        <v>8495</v>
      </c>
      <c r="F22" s="378">
        <f>SUM(F23:F25)</f>
        <v>26728</v>
      </c>
      <c r="G22" s="378">
        <f>SUM(G23:G25)</f>
        <v>14741</v>
      </c>
    </row>
    <row r="23" spans="1:7" ht="15.75">
      <c r="A23" s="376" t="s">
        <v>442</v>
      </c>
      <c r="B23" s="377" t="s">
        <v>301</v>
      </c>
      <c r="C23" s="379">
        <v>1575</v>
      </c>
      <c r="D23" s="379">
        <v>1575</v>
      </c>
      <c r="E23" s="379">
        <v>1575</v>
      </c>
      <c r="F23" s="512">
        <v>21440</v>
      </c>
      <c r="G23" s="425">
        <v>7821</v>
      </c>
    </row>
    <row r="24" spans="1:7" ht="15.75">
      <c r="A24" s="376" t="s">
        <v>302</v>
      </c>
      <c r="B24" s="377" t="s">
        <v>303</v>
      </c>
      <c r="C24" s="379">
        <v>315</v>
      </c>
      <c r="D24" s="379">
        <v>315</v>
      </c>
      <c r="E24" s="379">
        <v>5114</v>
      </c>
      <c r="F24" s="512">
        <v>3661</v>
      </c>
      <c r="G24" s="425">
        <v>5114</v>
      </c>
    </row>
    <row r="25" spans="1:7" ht="15.75">
      <c r="A25" s="376" t="s">
        <v>304</v>
      </c>
      <c r="B25" s="377" t="s">
        <v>305</v>
      </c>
      <c r="C25" s="379">
        <v>510</v>
      </c>
      <c r="D25" s="379">
        <v>510</v>
      </c>
      <c r="E25" s="379">
        <v>1806</v>
      </c>
      <c r="F25" s="512">
        <v>1627</v>
      </c>
      <c r="G25" s="425">
        <v>1806</v>
      </c>
    </row>
    <row r="26" spans="1:7" ht="15.75">
      <c r="A26" s="376" t="s">
        <v>228</v>
      </c>
      <c r="B26" s="380" t="s">
        <v>50</v>
      </c>
      <c r="C26" s="378">
        <v>19767</v>
      </c>
      <c r="D26" s="378">
        <v>19767</v>
      </c>
      <c r="E26" s="378">
        <f>SUM(E27:E29)</f>
        <v>21588</v>
      </c>
      <c r="F26" s="378">
        <f>SUM(F27:F29)</f>
        <v>21894</v>
      </c>
      <c r="G26" s="378">
        <f>SUM(G27:G29)</f>
        <v>23074</v>
      </c>
    </row>
    <row r="27" spans="1:7" ht="15.75">
      <c r="A27" s="376" t="s">
        <v>306</v>
      </c>
      <c r="B27" s="377" t="s">
        <v>307</v>
      </c>
      <c r="C27" s="378">
        <v>15565</v>
      </c>
      <c r="D27" s="378">
        <v>15565</v>
      </c>
      <c r="E27" s="378">
        <v>17095</v>
      </c>
      <c r="F27" s="425">
        <v>17239</v>
      </c>
      <c r="G27" s="425">
        <v>18506</v>
      </c>
    </row>
    <row r="28" spans="1:7" ht="15.75">
      <c r="A28" s="376" t="s">
        <v>309</v>
      </c>
      <c r="B28" s="377" t="s">
        <v>308</v>
      </c>
      <c r="C28" s="378">
        <v>0</v>
      </c>
      <c r="D28" s="378">
        <v>0</v>
      </c>
      <c r="E28" s="378">
        <v>0</v>
      </c>
      <c r="F28" s="512"/>
      <c r="G28" s="14"/>
    </row>
    <row r="29" spans="1:7" ht="15.75">
      <c r="A29" s="376" t="s">
        <v>310</v>
      </c>
      <c r="B29" s="377" t="s">
        <v>311</v>
      </c>
      <c r="C29" s="378">
        <v>4202</v>
      </c>
      <c r="D29" s="378">
        <v>4202</v>
      </c>
      <c r="E29" s="378">
        <v>4493</v>
      </c>
      <c r="F29" s="425">
        <v>4655</v>
      </c>
      <c r="G29" s="425">
        <v>4568</v>
      </c>
    </row>
    <row r="30" spans="1:7" ht="15.75">
      <c r="A30" s="376" t="s">
        <v>229</v>
      </c>
      <c r="B30" s="377" t="s">
        <v>230</v>
      </c>
      <c r="C30" s="378">
        <v>2000</v>
      </c>
      <c r="D30" s="378">
        <v>2000</v>
      </c>
      <c r="E30" s="378">
        <v>2400</v>
      </c>
      <c r="F30" s="425">
        <v>2400</v>
      </c>
      <c r="G30" s="425">
        <v>3425</v>
      </c>
    </row>
    <row r="31" spans="1:7" ht="15.75">
      <c r="A31" s="376" t="s">
        <v>231</v>
      </c>
      <c r="B31" s="377" t="s">
        <v>233</v>
      </c>
      <c r="C31" s="379">
        <v>2000</v>
      </c>
      <c r="D31" s="379">
        <v>2000</v>
      </c>
      <c r="E31" s="379">
        <v>2400</v>
      </c>
      <c r="F31" s="513">
        <v>2400</v>
      </c>
      <c r="G31" s="640">
        <v>3425</v>
      </c>
    </row>
    <row r="32" spans="1:7" s="3" customFormat="1" ht="15.75">
      <c r="A32" s="376" t="s">
        <v>512</v>
      </c>
      <c r="B32" s="380" t="s">
        <v>517</v>
      </c>
      <c r="C32" s="378">
        <v>296249</v>
      </c>
      <c r="D32" s="378">
        <v>299592</v>
      </c>
      <c r="E32" s="378">
        <f>(E4+E5+E6+E7+E15+E22+E26+E30)</f>
        <v>368744</v>
      </c>
      <c r="F32" s="378">
        <f>(F4+F5+F6+F7+F15+F22+F26+F30)</f>
        <v>406289</v>
      </c>
      <c r="G32" s="378">
        <f>(G4+G5+G6+G7+G15+G22+G26+G30)</f>
        <v>378391</v>
      </c>
    </row>
    <row r="33" spans="1:7" ht="15.75">
      <c r="A33" s="376" t="s">
        <v>236</v>
      </c>
      <c r="B33" s="380" t="s">
        <v>237</v>
      </c>
      <c r="C33" s="385">
        <v>5440</v>
      </c>
      <c r="D33" s="426">
        <v>5440</v>
      </c>
      <c r="E33" s="426">
        <v>5440</v>
      </c>
      <c r="F33" s="511">
        <v>5440</v>
      </c>
      <c r="G33" s="425">
        <v>5440</v>
      </c>
    </row>
    <row r="34" spans="1:7" ht="16.5" thickBot="1">
      <c r="A34" s="389" t="s">
        <v>509</v>
      </c>
      <c r="B34" s="390" t="s">
        <v>510</v>
      </c>
      <c r="C34" s="428">
        <v>5440</v>
      </c>
      <c r="D34" s="429">
        <v>5440</v>
      </c>
      <c r="E34" s="429">
        <v>5440</v>
      </c>
      <c r="F34" s="512">
        <v>5440</v>
      </c>
      <c r="G34" s="425">
        <v>5440</v>
      </c>
    </row>
    <row r="35" spans="1:7" s="462" customFormat="1" ht="20.25" thickBot="1" thickTop="1">
      <c r="A35" s="647" t="s">
        <v>519</v>
      </c>
      <c r="B35" s="693"/>
      <c r="C35" s="461">
        <v>301689</v>
      </c>
      <c r="D35" s="461">
        <v>305032</v>
      </c>
      <c r="E35" s="457">
        <f>(E32+E33)</f>
        <v>374184</v>
      </c>
      <c r="F35" s="514">
        <f>(F32+F33)</f>
        <v>411729</v>
      </c>
      <c r="G35" s="514">
        <f>(G32+G33)</f>
        <v>383831</v>
      </c>
    </row>
    <row r="36" spans="1:7" ht="17.25" thickBot="1" thickTop="1">
      <c r="A36" s="430" t="s">
        <v>514</v>
      </c>
      <c r="B36" s="431" t="s">
        <v>460</v>
      </c>
      <c r="C36" s="247">
        <v>108502</v>
      </c>
      <c r="D36" s="247">
        <v>108542</v>
      </c>
      <c r="E36" s="247">
        <v>112949</v>
      </c>
      <c r="F36" s="515">
        <v>112987</v>
      </c>
      <c r="G36" s="425">
        <v>112949</v>
      </c>
    </row>
    <row r="37" spans="1:7" s="238" customFormat="1" ht="19.5" customHeight="1" thickBot="1">
      <c r="A37" s="127"/>
      <c r="B37" s="391" t="s">
        <v>52</v>
      </c>
      <c r="C37" s="124">
        <v>410191</v>
      </c>
      <c r="D37" s="125">
        <v>413574</v>
      </c>
      <c r="E37" s="125">
        <f>SUM(E35:E36)</f>
        <v>487133</v>
      </c>
      <c r="F37" s="247">
        <f>SUM(F35:F36)</f>
        <v>524716</v>
      </c>
      <c r="G37" s="641">
        <f>SUM(G35:G36)</f>
        <v>496780</v>
      </c>
    </row>
  </sheetData>
  <sheetProtection/>
  <mergeCells count="3">
    <mergeCell ref="A1:E1"/>
    <mergeCell ref="A2:E2"/>
    <mergeCell ref="A35:B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&amp;R3.sz. melléklet
e Ft- 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H36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9.140625" style="7" customWidth="1"/>
    <col min="2" max="2" width="6.8515625" style="7" customWidth="1"/>
    <col min="3" max="3" width="73.140625" style="7" customWidth="1"/>
    <col min="4" max="4" width="14.140625" style="551" customWidth="1"/>
    <col min="5" max="5" width="10.8515625" style="551" customWidth="1"/>
    <col min="6" max="6" width="11.8515625" style="551" customWidth="1"/>
    <col min="7" max="7" width="11.28125" style="551" customWidth="1"/>
    <col min="8" max="8" width="13.00390625" style="7" customWidth="1"/>
    <col min="9" max="16384" width="9.140625" style="7" customWidth="1"/>
  </cols>
  <sheetData>
    <row r="1" ht="13.5" thickBot="1"/>
    <row r="2" spans="2:8" ht="24.75" customHeight="1" thickBot="1">
      <c r="B2" s="229"/>
      <c r="C2" s="694" t="s">
        <v>493</v>
      </c>
      <c r="D2" s="694"/>
      <c r="E2" s="694"/>
      <c r="F2" s="694"/>
      <c r="G2" s="694"/>
      <c r="H2" s="695"/>
    </row>
    <row r="3" spans="2:8" ht="19.5" customHeight="1">
      <c r="B3" s="318"/>
      <c r="C3" s="319"/>
      <c r="D3" s="552" t="s">
        <v>58</v>
      </c>
      <c r="E3" s="573" t="s">
        <v>59</v>
      </c>
      <c r="F3" s="573" t="s">
        <v>7</v>
      </c>
      <c r="G3" s="597" t="s">
        <v>10</v>
      </c>
      <c r="H3" s="33" t="s">
        <v>24</v>
      </c>
    </row>
    <row r="4" spans="2:8" ht="12.75">
      <c r="B4" s="314" t="s">
        <v>335</v>
      </c>
      <c r="C4" s="315" t="s">
        <v>336</v>
      </c>
      <c r="D4" s="553">
        <v>25914</v>
      </c>
      <c r="E4" s="574">
        <v>11359</v>
      </c>
      <c r="F4" s="574">
        <v>37728</v>
      </c>
      <c r="G4" s="598">
        <v>74806</v>
      </c>
      <c r="H4" s="100">
        <f aca="true" t="shared" si="0" ref="H4:H29">SUM(D4:G4)</f>
        <v>149807</v>
      </c>
    </row>
    <row r="5" spans="2:8" ht="12.75">
      <c r="B5" s="314" t="s">
        <v>335</v>
      </c>
      <c r="C5" s="315" t="s">
        <v>553</v>
      </c>
      <c r="D5" s="553">
        <v>180</v>
      </c>
      <c r="E5" s="574"/>
      <c r="F5" s="574"/>
      <c r="G5" s="598"/>
      <c r="H5" s="100">
        <f t="shared" si="0"/>
        <v>180</v>
      </c>
    </row>
    <row r="6" spans="2:8" ht="12.75">
      <c r="B6" s="316" t="s">
        <v>338</v>
      </c>
      <c r="C6" s="317" t="s">
        <v>337</v>
      </c>
      <c r="D6" s="553">
        <v>418</v>
      </c>
      <c r="E6" s="574">
        <v>40</v>
      </c>
      <c r="F6" s="574"/>
      <c r="G6" s="598">
        <v>570</v>
      </c>
      <c r="H6" s="100">
        <f t="shared" si="0"/>
        <v>1028</v>
      </c>
    </row>
    <row r="7" spans="2:8" ht="12.75">
      <c r="B7" s="316" t="s">
        <v>339</v>
      </c>
      <c r="C7" s="317" t="s">
        <v>340</v>
      </c>
      <c r="D7" s="553">
        <v>142</v>
      </c>
      <c r="E7" s="574">
        <v>21</v>
      </c>
      <c r="F7" s="574"/>
      <c r="G7" s="598"/>
      <c r="H7" s="100">
        <f t="shared" si="0"/>
        <v>163</v>
      </c>
    </row>
    <row r="8" spans="2:8" ht="12.75">
      <c r="B8" s="316" t="s">
        <v>341</v>
      </c>
      <c r="C8" s="317" t="s">
        <v>342</v>
      </c>
      <c r="D8" s="553"/>
      <c r="E8" s="574"/>
      <c r="F8" s="574"/>
      <c r="G8" s="598"/>
      <c r="H8" s="100">
        <f t="shared" si="0"/>
        <v>0</v>
      </c>
    </row>
    <row r="9" spans="2:8" ht="12.75">
      <c r="B9" s="316" t="s">
        <v>343</v>
      </c>
      <c r="C9" s="317" t="s">
        <v>344</v>
      </c>
      <c r="D9" s="553"/>
      <c r="E9" s="574"/>
      <c r="F9" s="574"/>
      <c r="G9" s="598"/>
      <c r="H9" s="100">
        <f t="shared" si="0"/>
        <v>0</v>
      </c>
    </row>
    <row r="10" spans="2:8" ht="12.75">
      <c r="B10" s="316" t="s">
        <v>345</v>
      </c>
      <c r="C10" s="317" t="s">
        <v>53</v>
      </c>
      <c r="D10" s="553"/>
      <c r="E10" s="574"/>
      <c r="F10" s="574">
        <v>2135</v>
      </c>
      <c r="G10" s="598">
        <v>235</v>
      </c>
      <c r="H10" s="100">
        <f t="shared" si="0"/>
        <v>2370</v>
      </c>
    </row>
    <row r="11" spans="2:8" ht="12.75">
      <c r="B11" s="316" t="s">
        <v>346</v>
      </c>
      <c r="C11" s="317" t="s">
        <v>347</v>
      </c>
      <c r="D11" s="553">
        <v>1090</v>
      </c>
      <c r="E11" s="574">
        <v>48</v>
      </c>
      <c r="F11" s="574"/>
      <c r="G11" s="598"/>
      <c r="H11" s="100">
        <f t="shared" si="0"/>
        <v>1138</v>
      </c>
    </row>
    <row r="12" spans="2:8" ht="12.75">
      <c r="B12" s="316" t="s">
        <v>348</v>
      </c>
      <c r="C12" s="317" t="s">
        <v>349</v>
      </c>
      <c r="D12" s="553"/>
      <c r="E12" s="574"/>
      <c r="F12" s="574">
        <v>32</v>
      </c>
      <c r="G12" s="598">
        <v>250</v>
      </c>
      <c r="H12" s="100">
        <f t="shared" si="0"/>
        <v>282</v>
      </c>
    </row>
    <row r="13" spans="2:8" ht="12.75">
      <c r="B13" s="316" t="s">
        <v>350</v>
      </c>
      <c r="C13" s="317" t="s">
        <v>351</v>
      </c>
      <c r="D13" s="553"/>
      <c r="E13" s="574"/>
      <c r="F13" s="574">
        <v>199</v>
      </c>
      <c r="G13" s="598">
        <v>50</v>
      </c>
      <c r="H13" s="100">
        <f t="shared" si="0"/>
        <v>249</v>
      </c>
    </row>
    <row r="14" spans="2:8" ht="12.75">
      <c r="B14" s="316" t="s">
        <v>352</v>
      </c>
      <c r="C14" s="320" t="s">
        <v>353</v>
      </c>
      <c r="D14" s="553">
        <v>120</v>
      </c>
      <c r="E14" s="574"/>
      <c r="F14" s="574"/>
      <c r="G14" s="598">
        <v>100</v>
      </c>
      <c r="H14" s="100">
        <f t="shared" si="0"/>
        <v>220</v>
      </c>
    </row>
    <row r="15" spans="2:8" ht="13.5" thickBot="1">
      <c r="B15" s="316" t="s">
        <v>354</v>
      </c>
      <c r="C15" s="320" t="s">
        <v>355</v>
      </c>
      <c r="D15" s="554">
        <v>747</v>
      </c>
      <c r="E15" s="575">
        <v>573</v>
      </c>
      <c r="F15" s="575">
        <v>267</v>
      </c>
      <c r="G15" s="599">
        <v>903</v>
      </c>
      <c r="H15" s="100">
        <f t="shared" si="0"/>
        <v>2490</v>
      </c>
    </row>
    <row r="16" spans="2:8" s="1" customFormat="1" ht="13.5" thickBot="1">
      <c r="B16" s="321" t="s">
        <v>357</v>
      </c>
      <c r="C16" s="322" t="s">
        <v>356</v>
      </c>
      <c r="D16" s="555">
        <f>SUM(D4:D15)</f>
        <v>28611</v>
      </c>
      <c r="E16" s="576">
        <f>SUM(E4:E15)</f>
        <v>12041</v>
      </c>
      <c r="F16" s="576">
        <f>SUM(F4:F15)</f>
        <v>40361</v>
      </c>
      <c r="G16" s="600">
        <f>SUM(G4:G15)</f>
        <v>76914</v>
      </c>
      <c r="H16" s="100">
        <f t="shared" si="0"/>
        <v>157927</v>
      </c>
    </row>
    <row r="17" spans="2:8" ht="12.75">
      <c r="B17" s="316" t="s">
        <v>358</v>
      </c>
      <c r="C17" s="320" t="s">
        <v>359</v>
      </c>
      <c r="D17" s="556"/>
      <c r="E17" s="577"/>
      <c r="F17" s="577"/>
      <c r="G17" s="601">
        <v>10122</v>
      </c>
      <c r="H17" s="100">
        <f t="shared" si="0"/>
        <v>10122</v>
      </c>
    </row>
    <row r="18" spans="2:8" ht="12.75">
      <c r="B18" s="316" t="s">
        <v>360</v>
      </c>
      <c r="C18" s="320" t="s">
        <v>554</v>
      </c>
      <c r="D18" s="553">
        <v>33</v>
      </c>
      <c r="E18" s="574">
        <v>37</v>
      </c>
      <c r="F18" s="574"/>
      <c r="G18" s="598">
        <v>641</v>
      </c>
      <c r="H18" s="100">
        <f t="shared" si="0"/>
        <v>711</v>
      </c>
    </row>
    <row r="19" spans="2:8" ht="12.75">
      <c r="B19" s="316" t="s">
        <v>360</v>
      </c>
      <c r="C19" s="320" t="s">
        <v>583</v>
      </c>
      <c r="D19" s="557"/>
      <c r="E19" s="578"/>
      <c r="F19" s="578"/>
      <c r="G19" s="602"/>
      <c r="H19" s="100"/>
    </row>
    <row r="20" spans="2:8" ht="12.75">
      <c r="B20" s="316" t="s">
        <v>559</v>
      </c>
      <c r="C20" s="320" t="s">
        <v>560</v>
      </c>
      <c r="D20" s="557">
        <v>19</v>
      </c>
      <c r="E20" s="578"/>
      <c r="F20" s="578"/>
      <c r="G20" s="602"/>
      <c r="H20" s="100">
        <f t="shared" si="0"/>
        <v>19</v>
      </c>
    </row>
    <row r="21" spans="2:8" ht="13.5" thickBot="1">
      <c r="B21" s="316" t="s">
        <v>361</v>
      </c>
      <c r="C21" s="323" t="s">
        <v>362</v>
      </c>
      <c r="D21" s="554">
        <v>544</v>
      </c>
      <c r="E21" s="575">
        <v>17</v>
      </c>
      <c r="F21" s="575"/>
      <c r="G21" s="599">
        <v>1857</v>
      </c>
      <c r="H21" s="100">
        <f t="shared" si="0"/>
        <v>2418</v>
      </c>
    </row>
    <row r="22" spans="2:8" s="1" customFormat="1" ht="13.5" thickBot="1">
      <c r="B22" s="295" t="s">
        <v>363</v>
      </c>
      <c r="C22" s="296" t="s">
        <v>364</v>
      </c>
      <c r="D22" s="555">
        <f>SUM(D17:D21)</f>
        <v>596</v>
      </c>
      <c r="E22" s="576">
        <f>SUM(E17:E21)</f>
        <v>54</v>
      </c>
      <c r="F22" s="576">
        <f>SUM(F17:F21)</f>
        <v>0</v>
      </c>
      <c r="G22" s="600">
        <f>SUM(G17:G21)</f>
        <v>12620</v>
      </c>
      <c r="H22" s="100">
        <f t="shared" si="0"/>
        <v>13270</v>
      </c>
    </row>
    <row r="23" spans="2:8" s="3" customFormat="1" ht="16.5" thickBot="1">
      <c r="B23" s="285" t="s">
        <v>365</v>
      </c>
      <c r="C23" s="297" t="s">
        <v>54</v>
      </c>
      <c r="D23" s="558">
        <f>(D16+D22)</f>
        <v>29207</v>
      </c>
      <c r="E23" s="589">
        <f>(E16+E22)</f>
        <v>12095</v>
      </c>
      <c r="F23" s="579">
        <f>(F16+F22)</f>
        <v>40361</v>
      </c>
      <c r="G23" s="603">
        <f>(G16+G22)</f>
        <v>89534</v>
      </c>
      <c r="H23" s="12">
        <f t="shared" si="0"/>
        <v>171197</v>
      </c>
    </row>
    <row r="24" spans="2:8" ht="13.5" thickBot="1">
      <c r="B24" s="324" t="s">
        <v>368</v>
      </c>
      <c r="C24" s="325" t="s">
        <v>60</v>
      </c>
      <c r="D24" s="559">
        <v>7391</v>
      </c>
      <c r="E24" s="590">
        <v>3239</v>
      </c>
      <c r="F24" s="580">
        <v>10805</v>
      </c>
      <c r="G24" s="604">
        <v>15586</v>
      </c>
      <c r="H24" s="326">
        <f t="shared" si="0"/>
        <v>37021</v>
      </c>
    </row>
    <row r="25" spans="2:8" ht="12.75">
      <c r="B25" s="423" t="s">
        <v>368</v>
      </c>
      <c r="C25" s="424" t="s">
        <v>555</v>
      </c>
      <c r="D25" s="560">
        <v>97</v>
      </c>
      <c r="E25" s="591"/>
      <c r="F25" s="581"/>
      <c r="G25" s="605"/>
      <c r="H25" s="326">
        <f t="shared" si="0"/>
        <v>97</v>
      </c>
    </row>
    <row r="26" spans="2:8" ht="12.75">
      <c r="B26" s="327" t="s">
        <v>369</v>
      </c>
      <c r="C26" s="328" t="s">
        <v>191</v>
      </c>
      <c r="D26" s="561">
        <v>225</v>
      </c>
      <c r="E26" s="592">
        <v>45</v>
      </c>
      <c r="F26" s="582">
        <v>8</v>
      </c>
      <c r="G26" s="606">
        <v>37</v>
      </c>
      <c r="H26" s="78">
        <f t="shared" si="0"/>
        <v>315</v>
      </c>
    </row>
    <row r="27" spans="2:8" ht="12.75">
      <c r="B27" s="327" t="s">
        <v>370</v>
      </c>
      <c r="C27" s="328" t="s">
        <v>371</v>
      </c>
      <c r="D27" s="561"/>
      <c r="E27" s="592"/>
      <c r="F27" s="582"/>
      <c r="G27" s="606">
        <v>96</v>
      </c>
      <c r="H27" s="78">
        <f t="shared" si="0"/>
        <v>96</v>
      </c>
    </row>
    <row r="28" spans="2:8" ht="13.5" thickBot="1">
      <c r="B28" s="298" t="s">
        <v>372</v>
      </c>
      <c r="C28" s="299" t="s">
        <v>556</v>
      </c>
      <c r="D28" s="562">
        <v>221</v>
      </c>
      <c r="E28" s="593"/>
      <c r="F28" s="583">
        <v>3</v>
      </c>
      <c r="G28" s="607">
        <v>24</v>
      </c>
      <c r="H28" s="10">
        <f t="shared" si="0"/>
        <v>248</v>
      </c>
    </row>
    <row r="29" spans="2:8" ht="13.5" thickBot="1">
      <c r="B29" s="229" t="s">
        <v>366</v>
      </c>
      <c r="C29" s="11" t="s">
        <v>367</v>
      </c>
      <c r="D29" s="563">
        <f>SUM(D24:D28)</f>
        <v>7934</v>
      </c>
      <c r="E29" s="594">
        <f>SUM(E24:E28)</f>
        <v>3284</v>
      </c>
      <c r="F29" s="584">
        <f>SUM(F24:F28)</f>
        <v>10816</v>
      </c>
      <c r="G29" s="600">
        <f>SUM(G24:G28)</f>
        <v>15743</v>
      </c>
      <c r="H29" s="12">
        <f t="shared" si="0"/>
        <v>37777</v>
      </c>
    </row>
    <row r="30" ht="12.75">
      <c r="C30" s="231"/>
    </row>
    <row r="31" spans="4:8" ht="12.75">
      <c r="D31" s="564"/>
      <c r="E31" s="564"/>
      <c r="F31" s="564"/>
      <c r="G31" s="608"/>
      <c r="H31" s="1"/>
    </row>
    <row r="32" ht="12.75">
      <c r="D32" s="564"/>
    </row>
    <row r="33" spans="3:8" ht="12.75">
      <c r="C33" s="1" t="s">
        <v>130</v>
      </c>
      <c r="D33" s="564">
        <v>10</v>
      </c>
      <c r="E33" s="564">
        <v>5</v>
      </c>
      <c r="F33" s="564">
        <v>14</v>
      </c>
      <c r="G33" s="564">
        <v>11</v>
      </c>
      <c r="H33" s="1">
        <f>SUM(D33:G33)</f>
        <v>40</v>
      </c>
    </row>
    <row r="34" spans="3:8" ht="12.75">
      <c r="C34" s="1" t="s">
        <v>131</v>
      </c>
      <c r="D34" s="551">
        <v>0</v>
      </c>
      <c r="E34" s="551">
        <v>0</v>
      </c>
      <c r="G34" s="551">
        <v>59.25</v>
      </c>
      <c r="H34" s="1">
        <f>SUM(D34:G34)</f>
        <v>59.25</v>
      </c>
    </row>
    <row r="35" spans="3:8" s="1" customFormat="1" ht="12.75">
      <c r="C35" s="1" t="s">
        <v>441</v>
      </c>
      <c r="D35" s="564">
        <v>0</v>
      </c>
      <c r="E35" s="564">
        <v>0</v>
      </c>
      <c r="F35" s="564"/>
      <c r="G35" s="564">
        <v>0</v>
      </c>
      <c r="H35" s="1">
        <v>0</v>
      </c>
    </row>
    <row r="36" spans="3:8" ht="12.75">
      <c r="C36" s="1" t="s">
        <v>532</v>
      </c>
      <c r="G36" s="551">
        <v>1.4</v>
      </c>
      <c r="H36" s="7">
        <v>1.4</v>
      </c>
    </row>
  </sheetData>
  <sheetProtection/>
  <mergeCells count="1">
    <mergeCell ref="C2:H2"/>
  </mergeCells>
  <printOptions gridLines="1"/>
  <pageMargins left="0.7480314960629921" right="0.62992125984251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&amp;R3./a. sz. melléklet
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H31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7" customWidth="1"/>
    <col min="2" max="2" width="5.8515625" style="1" customWidth="1"/>
    <col min="3" max="3" width="44.7109375" style="1" customWidth="1"/>
    <col min="4" max="5" width="12.140625" style="551" customWidth="1"/>
    <col min="6" max="6" width="12.140625" style="595" customWidth="1"/>
    <col min="7" max="7" width="12.140625" style="551" customWidth="1"/>
    <col min="8" max="8" width="14.28125" style="564" customWidth="1"/>
    <col min="9" max="16384" width="9.140625" style="7" customWidth="1"/>
  </cols>
  <sheetData>
    <row r="1" ht="13.5" thickBot="1"/>
    <row r="2" spans="2:8" ht="16.5" thickBot="1">
      <c r="B2" s="696" t="s">
        <v>522</v>
      </c>
      <c r="C2" s="697"/>
      <c r="D2" s="697"/>
      <c r="E2" s="697"/>
      <c r="F2" s="697"/>
      <c r="G2" s="697"/>
      <c r="H2" s="698"/>
    </row>
    <row r="3" spans="2:8" s="1" customFormat="1" ht="13.5" thickBot="1">
      <c r="B3" s="492"/>
      <c r="C3" s="493"/>
      <c r="D3" s="565" t="s">
        <v>6</v>
      </c>
      <c r="E3" s="565" t="s">
        <v>7</v>
      </c>
      <c r="F3" s="596" t="s">
        <v>8</v>
      </c>
      <c r="G3" s="565" t="s">
        <v>9</v>
      </c>
      <c r="H3" s="609" t="s">
        <v>24</v>
      </c>
    </row>
    <row r="4" spans="2:8" s="1" customFormat="1" ht="13.5" thickBot="1">
      <c r="B4" s="295"/>
      <c r="C4" s="22"/>
      <c r="D4" s="566" t="s">
        <v>550</v>
      </c>
      <c r="E4" s="585" t="s">
        <v>550</v>
      </c>
      <c r="F4" s="585" t="s">
        <v>550</v>
      </c>
      <c r="G4" s="610" t="s">
        <v>550</v>
      </c>
      <c r="H4" s="611" t="s">
        <v>550</v>
      </c>
    </row>
    <row r="5" spans="2:8" ht="12.75">
      <c r="B5" s="290" t="s">
        <v>373</v>
      </c>
      <c r="C5" s="489" t="s">
        <v>374</v>
      </c>
      <c r="D5" s="567">
        <v>103</v>
      </c>
      <c r="E5" s="586">
        <v>211</v>
      </c>
      <c r="F5" s="586">
        <v>212</v>
      </c>
      <c r="G5" s="567">
        <v>77</v>
      </c>
      <c r="H5" s="612">
        <f>G5+F5+E5+D5</f>
        <v>603</v>
      </c>
    </row>
    <row r="6" spans="2:8" ht="12.75">
      <c r="B6" s="291" t="s">
        <v>375</v>
      </c>
      <c r="C6" s="302" t="s">
        <v>376</v>
      </c>
      <c r="D6" s="568">
        <v>360</v>
      </c>
      <c r="E6" s="587">
        <v>682</v>
      </c>
      <c r="F6" s="587">
        <v>421</v>
      </c>
      <c r="G6" s="571">
        <v>30816</v>
      </c>
      <c r="H6" s="613">
        <f aca="true" t="shared" si="0" ref="H6:H30">G6+F6+E6+D6</f>
        <v>32279</v>
      </c>
    </row>
    <row r="7" spans="2:8" ht="12.75">
      <c r="B7" s="291" t="s">
        <v>375</v>
      </c>
      <c r="C7" s="302" t="s">
        <v>590</v>
      </c>
      <c r="D7" s="568">
        <v>42</v>
      </c>
      <c r="E7" s="587"/>
      <c r="F7" s="587"/>
      <c r="G7" s="571"/>
      <c r="H7" s="613">
        <f t="shared" si="0"/>
        <v>42</v>
      </c>
    </row>
    <row r="8" spans="2:8" s="1" customFormat="1" ht="12.75">
      <c r="B8" s="334" t="s">
        <v>377</v>
      </c>
      <c r="C8" s="309" t="s">
        <v>0</v>
      </c>
      <c r="D8" s="569">
        <f>SUM(D5:D7)</f>
        <v>505</v>
      </c>
      <c r="E8" s="570">
        <f>SUM(E5:E6)</f>
        <v>893</v>
      </c>
      <c r="F8" s="588">
        <f>SUM(F5:F6)</f>
        <v>633</v>
      </c>
      <c r="G8" s="569">
        <f>('Dol. önk rész'!U10)</f>
        <v>30893</v>
      </c>
      <c r="H8" s="613">
        <f t="shared" si="0"/>
        <v>32924</v>
      </c>
    </row>
    <row r="9" spans="2:8" ht="12.75">
      <c r="B9" s="291" t="s">
        <v>378</v>
      </c>
      <c r="C9" s="307" t="s">
        <v>421</v>
      </c>
      <c r="D9" s="568">
        <v>89</v>
      </c>
      <c r="E9" s="587">
        <v>120</v>
      </c>
      <c r="F9" s="587">
        <v>0</v>
      </c>
      <c r="G9" s="571">
        <f>('Dol. önk rész'!U11)</f>
        <v>845</v>
      </c>
      <c r="H9" s="613">
        <f t="shared" si="0"/>
        <v>1054</v>
      </c>
    </row>
    <row r="10" spans="2:8" ht="12.75">
      <c r="B10" s="291" t="s">
        <v>379</v>
      </c>
      <c r="C10" s="307" t="s">
        <v>3</v>
      </c>
      <c r="D10" s="568">
        <v>194</v>
      </c>
      <c r="E10" s="568">
        <v>0</v>
      </c>
      <c r="F10" s="587">
        <v>250</v>
      </c>
      <c r="G10" s="571">
        <f>('Dol. önk rész'!U12)</f>
        <v>504</v>
      </c>
      <c r="H10" s="613">
        <f t="shared" si="0"/>
        <v>948</v>
      </c>
    </row>
    <row r="11" spans="2:8" s="1" customFormat="1" ht="12.75">
      <c r="B11" s="334" t="s">
        <v>380</v>
      </c>
      <c r="C11" s="305" t="s">
        <v>2</v>
      </c>
      <c r="D11" s="570">
        <f>SUM(D9:D10)</f>
        <v>283</v>
      </c>
      <c r="E11" s="570">
        <f>SUM(E9:E10)</f>
        <v>120</v>
      </c>
      <c r="F11" s="570">
        <f>SUM(F9:F10)</f>
        <v>250</v>
      </c>
      <c r="G11" s="569">
        <f>('Dol. önk rész'!U13)</f>
        <v>1349</v>
      </c>
      <c r="H11" s="613">
        <f t="shared" si="0"/>
        <v>2002</v>
      </c>
    </row>
    <row r="12" spans="2:8" ht="12.75">
      <c r="B12" s="291" t="s">
        <v>381</v>
      </c>
      <c r="C12" s="307" t="s">
        <v>382</v>
      </c>
      <c r="D12" s="568">
        <v>759</v>
      </c>
      <c r="E12" s="587">
        <v>1132</v>
      </c>
      <c r="F12" s="587">
        <v>800</v>
      </c>
      <c r="G12" s="571">
        <f>('Dol. önk rész'!U14)</f>
        <v>12590</v>
      </c>
      <c r="H12" s="613">
        <f t="shared" si="0"/>
        <v>15281</v>
      </c>
    </row>
    <row r="13" spans="2:8" ht="12.75">
      <c r="B13" s="291" t="s">
        <v>381</v>
      </c>
      <c r="C13" s="307" t="s">
        <v>557</v>
      </c>
      <c r="D13" s="568">
        <v>9</v>
      </c>
      <c r="E13" s="587"/>
      <c r="F13" s="587"/>
      <c r="G13" s="571"/>
      <c r="H13" s="613">
        <f t="shared" si="0"/>
        <v>9</v>
      </c>
    </row>
    <row r="14" spans="2:8" ht="12.75">
      <c r="B14" s="291" t="s">
        <v>383</v>
      </c>
      <c r="C14" s="307" t="s">
        <v>4</v>
      </c>
      <c r="D14" s="571">
        <v>50</v>
      </c>
      <c r="E14" s="587"/>
      <c r="F14" s="587"/>
      <c r="G14" s="571">
        <f>('Dol. önk rész'!U15)</f>
        <v>165</v>
      </c>
      <c r="H14" s="613">
        <f t="shared" si="0"/>
        <v>215</v>
      </c>
    </row>
    <row r="15" spans="2:8" ht="12.75">
      <c r="B15" s="291" t="s">
        <v>384</v>
      </c>
      <c r="C15" s="307" t="s">
        <v>5</v>
      </c>
      <c r="D15" s="571"/>
      <c r="E15" s="587"/>
      <c r="F15" s="587"/>
      <c r="G15" s="571">
        <v>277</v>
      </c>
      <c r="H15" s="613">
        <f t="shared" si="0"/>
        <v>277</v>
      </c>
    </row>
    <row r="16" spans="2:8" ht="12.75">
      <c r="B16" s="291" t="s">
        <v>385</v>
      </c>
      <c r="C16" s="307" t="s">
        <v>387</v>
      </c>
      <c r="D16" s="571">
        <v>0</v>
      </c>
      <c r="E16" s="587">
        <v>850</v>
      </c>
      <c r="F16" s="587">
        <v>50</v>
      </c>
      <c r="G16" s="571">
        <v>5646</v>
      </c>
      <c r="H16" s="613">
        <f t="shared" si="0"/>
        <v>6546</v>
      </c>
    </row>
    <row r="17" spans="2:8" ht="12.75">
      <c r="B17" s="291" t="s">
        <v>386</v>
      </c>
      <c r="C17" s="307" t="s">
        <v>388</v>
      </c>
      <c r="D17" s="568"/>
      <c r="E17" s="587"/>
      <c r="F17" s="587"/>
      <c r="G17" s="571">
        <f>('Dol. önk rész'!U18)</f>
        <v>2200</v>
      </c>
      <c r="H17" s="613">
        <f t="shared" si="0"/>
        <v>2200</v>
      </c>
    </row>
    <row r="18" spans="2:8" ht="12.75">
      <c r="B18" s="291" t="s">
        <v>389</v>
      </c>
      <c r="C18" s="307" t="s">
        <v>390</v>
      </c>
      <c r="D18" s="571">
        <v>260</v>
      </c>
      <c r="E18" s="587">
        <v>100</v>
      </c>
      <c r="F18" s="587">
        <v>29</v>
      </c>
      <c r="G18" s="571">
        <v>899</v>
      </c>
      <c r="H18" s="613">
        <f t="shared" si="0"/>
        <v>1288</v>
      </c>
    </row>
    <row r="19" spans="2:8" ht="12.75">
      <c r="B19" s="291" t="s">
        <v>391</v>
      </c>
      <c r="C19" s="307" t="s">
        <v>392</v>
      </c>
      <c r="D19" s="568">
        <v>134</v>
      </c>
      <c r="E19" s="587">
        <v>385</v>
      </c>
      <c r="F19" s="587">
        <v>220</v>
      </c>
      <c r="G19" s="571">
        <v>14315</v>
      </c>
      <c r="H19" s="613">
        <f t="shared" si="0"/>
        <v>15054</v>
      </c>
    </row>
    <row r="20" spans="2:8" s="1" customFormat="1" ht="12.75">
      <c r="B20" s="334" t="s">
        <v>393</v>
      </c>
      <c r="C20" s="305" t="s">
        <v>394</v>
      </c>
      <c r="D20" s="569">
        <f>SUM(D12:D19)</f>
        <v>1212</v>
      </c>
      <c r="E20" s="570">
        <f>SUM(E12:E19)</f>
        <v>2467</v>
      </c>
      <c r="F20" s="570">
        <f>SUM(F12:F19)</f>
        <v>1099</v>
      </c>
      <c r="G20" s="569">
        <f>('Dol. önk rész'!U21)</f>
        <v>36092</v>
      </c>
      <c r="H20" s="613">
        <f t="shared" si="0"/>
        <v>40870</v>
      </c>
    </row>
    <row r="21" spans="2:8" ht="12.75">
      <c r="B21" s="291" t="s">
        <v>395</v>
      </c>
      <c r="C21" s="307" t="s">
        <v>396</v>
      </c>
      <c r="D21" s="571">
        <v>175</v>
      </c>
      <c r="E21" s="587">
        <v>45</v>
      </c>
      <c r="F21" s="587">
        <v>150</v>
      </c>
      <c r="G21" s="571">
        <f>('Dol. önk rész'!U22)</f>
        <v>150</v>
      </c>
      <c r="H21" s="613">
        <f t="shared" si="0"/>
        <v>520</v>
      </c>
    </row>
    <row r="22" spans="2:8" ht="12.75">
      <c r="B22" s="291" t="s">
        <v>395</v>
      </c>
      <c r="C22" s="307" t="s">
        <v>558</v>
      </c>
      <c r="D22" s="571">
        <v>41</v>
      </c>
      <c r="E22" s="587"/>
      <c r="F22" s="587"/>
      <c r="G22" s="571"/>
      <c r="H22" s="613">
        <f t="shared" si="0"/>
        <v>41</v>
      </c>
    </row>
    <row r="23" spans="2:8" ht="12.75">
      <c r="B23" s="291" t="s">
        <v>397</v>
      </c>
      <c r="C23" s="307" t="s">
        <v>398</v>
      </c>
      <c r="D23" s="568"/>
      <c r="E23" s="587"/>
      <c r="F23" s="587"/>
      <c r="G23" s="571">
        <f>('Dol. önk rész'!U23)</f>
        <v>800</v>
      </c>
      <c r="H23" s="613">
        <f t="shared" si="0"/>
        <v>800</v>
      </c>
    </row>
    <row r="24" spans="2:8" s="1" customFormat="1" ht="12.75">
      <c r="B24" s="334" t="s">
        <v>399</v>
      </c>
      <c r="C24" s="305" t="s">
        <v>400</v>
      </c>
      <c r="D24" s="569">
        <f>SUM(D21:D23)</f>
        <v>216</v>
      </c>
      <c r="E24" s="588">
        <f>SUM(E21:E23)</f>
        <v>45</v>
      </c>
      <c r="F24" s="588">
        <f>SUM(F21:F23)</f>
        <v>150</v>
      </c>
      <c r="G24" s="569">
        <f>('Dol. önk rész'!U24)</f>
        <v>950</v>
      </c>
      <c r="H24" s="613">
        <f t="shared" si="0"/>
        <v>1361</v>
      </c>
    </row>
    <row r="25" spans="2:8" ht="12.75">
      <c r="B25" s="291" t="s">
        <v>401</v>
      </c>
      <c r="C25" s="307" t="s">
        <v>402</v>
      </c>
      <c r="D25" s="571">
        <v>615</v>
      </c>
      <c r="E25" s="587">
        <v>882</v>
      </c>
      <c r="F25" s="587">
        <v>535</v>
      </c>
      <c r="G25" s="571">
        <f>('Dol. önk rész'!U25)</f>
        <v>16881</v>
      </c>
      <c r="H25" s="613">
        <f t="shared" si="0"/>
        <v>18913</v>
      </c>
    </row>
    <row r="26" spans="2:8" ht="12.75">
      <c r="B26" s="291" t="s">
        <v>401</v>
      </c>
      <c r="C26" s="307" t="s">
        <v>589</v>
      </c>
      <c r="D26" s="571">
        <v>14</v>
      </c>
      <c r="E26" s="587"/>
      <c r="F26" s="587"/>
      <c r="G26" s="571"/>
      <c r="H26" s="613">
        <f t="shared" si="0"/>
        <v>14</v>
      </c>
    </row>
    <row r="27" spans="2:8" ht="12.75">
      <c r="B27" s="291" t="s">
        <v>403</v>
      </c>
      <c r="C27" s="307" t="s">
        <v>404</v>
      </c>
      <c r="D27" s="571"/>
      <c r="E27" s="587"/>
      <c r="F27" s="568"/>
      <c r="G27" s="571">
        <f>('Dol. önk rész'!U26)</f>
        <v>3220</v>
      </c>
      <c r="H27" s="613">
        <f t="shared" si="0"/>
        <v>3220</v>
      </c>
    </row>
    <row r="28" spans="2:8" ht="12.75">
      <c r="B28" s="291" t="s">
        <v>405</v>
      </c>
      <c r="C28" s="307" t="s">
        <v>406</v>
      </c>
      <c r="D28" s="571"/>
      <c r="E28" s="568"/>
      <c r="F28" s="568"/>
      <c r="G28" s="571">
        <f>('Dol. önk rész'!U27)</f>
        <v>50</v>
      </c>
      <c r="H28" s="613">
        <f t="shared" si="0"/>
        <v>50</v>
      </c>
    </row>
    <row r="29" spans="2:8" ht="12.75">
      <c r="B29" s="291" t="s">
        <v>407</v>
      </c>
      <c r="C29" s="307" t="s">
        <v>408</v>
      </c>
      <c r="D29" s="571">
        <v>142</v>
      </c>
      <c r="E29" s="568">
        <v>15</v>
      </c>
      <c r="F29" s="568"/>
      <c r="G29" s="571">
        <f>('Dol. önk rész'!U28)</f>
        <v>2700</v>
      </c>
      <c r="H29" s="613">
        <f t="shared" si="0"/>
        <v>2857</v>
      </c>
    </row>
    <row r="30" spans="2:8" s="1" customFormat="1" ht="12.75">
      <c r="B30" s="334" t="s">
        <v>409</v>
      </c>
      <c r="C30" s="305" t="s">
        <v>410</v>
      </c>
      <c r="D30" s="569">
        <f>SUM(D25:D29)</f>
        <v>771</v>
      </c>
      <c r="E30" s="570">
        <f>SUM(E25:E29)</f>
        <v>897</v>
      </c>
      <c r="F30" s="570">
        <f>SUM(F25:F29)</f>
        <v>535</v>
      </c>
      <c r="G30" s="569">
        <f>('Dol. önk rész'!U29)</f>
        <v>22851</v>
      </c>
      <c r="H30" s="613">
        <f t="shared" si="0"/>
        <v>25054</v>
      </c>
    </row>
    <row r="31" spans="2:8" s="3" customFormat="1" ht="16.5" thickBot="1">
      <c r="B31" s="490" t="s">
        <v>411</v>
      </c>
      <c r="C31" s="491" t="s">
        <v>49</v>
      </c>
      <c r="D31" s="572">
        <f>(D8+D11+D20+D24+D30)</f>
        <v>2987</v>
      </c>
      <c r="E31" s="572">
        <f>(E8+E11+E20+E24+E30)</f>
        <v>4422</v>
      </c>
      <c r="F31" s="572">
        <f>(F8+F11+F20+F24+F30)</f>
        <v>2667</v>
      </c>
      <c r="G31" s="614">
        <f>('Dol. önk rész'!U30)</f>
        <v>92135</v>
      </c>
      <c r="H31" s="615">
        <f>G31+F31+E31+D31</f>
        <v>102211</v>
      </c>
    </row>
  </sheetData>
  <sheetProtection/>
  <mergeCells count="1">
    <mergeCell ref="B2:H2"/>
  </mergeCells>
  <printOptions gridLines="1"/>
  <pageMargins left="0.4724409448818898" right="0.4330708661417323" top="0.5511811023622047" bottom="0.1968503937007874" header="0.1968503937007874" footer="0.15748031496062992"/>
  <pageSetup fitToHeight="1" fitToWidth="1" horizontalDpi="600" verticalDpi="600" orientation="portrait" paperSize="9" scale="78" r:id="rId1"/>
  <headerFooter alignWithMargins="0">
    <oddHeader>&amp;R3./b. sz. melléklet
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MS-USER</cp:lastModifiedBy>
  <cp:lastPrinted>2017-02-10T10:31:57Z</cp:lastPrinted>
  <dcterms:created xsi:type="dcterms:W3CDTF">2013-01-22T14:12:33Z</dcterms:created>
  <dcterms:modified xsi:type="dcterms:W3CDTF">2017-02-10T10:51:43Z</dcterms:modified>
  <cp:category/>
  <cp:version/>
  <cp:contentType/>
  <cp:contentStatus/>
</cp:coreProperties>
</file>