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4,a Műk. mérleg" sheetId="4" r:id="rId4"/>
    <sheet name="3,b Beruh. mérleg" sheetId="5" state="hidden" r:id="rId5"/>
    <sheet name="5. Likviditási terv" sheetId="6" r:id="rId6"/>
    <sheet name="5. Többéves döntések" sheetId="7" state="hidden" r:id="rId7"/>
    <sheet name="5. Adósságot kel. ügyletek" sheetId="8" state="hidden" r:id="rId8"/>
    <sheet name="7. Felhalmozás" sheetId="9" state="hidden" r:id="rId9"/>
  </sheets>
  <definedNames>
    <definedName name="_xlfn.IFERROR" hidden="1">#NAME?</definedName>
    <definedName name="_xlnm.Print_Area" localSheetId="0">'1. Mérlegszerű'!$A$1:$L$39</definedName>
    <definedName name="_xlnm.Print_Area" localSheetId="1">'2,a Elemi bevételek'!$A$1:$F$48</definedName>
    <definedName name="_xlnm.Print_Area" localSheetId="2">'2,b Elemi kiadások'!$A$1:$F$70</definedName>
    <definedName name="_xlnm.Print_Area" localSheetId="5">'5. Likviditási terv'!$A$1:$O$24</definedName>
    <definedName name="_xlnm.Print_Area" localSheetId="8">'7. Felhalmozás'!$C$1:$F$22</definedName>
  </definedNames>
  <calcPr fullCalcOnLoad="1"/>
</workbook>
</file>

<file path=xl/sharedStrings.xml><?xml version="1.0" encoding="utf-8"?>
<sst xmlns="http://schemas.openxmlformats.org/spreadsheetml/2006/main" count="678" uniqueCount="481">
  <si>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</si>
  <si>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</si>
  <si>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</si>
  <si>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</si>
  <si>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</si>
  <si>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</si>
  <si>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</si>
  <si>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</si>
  <si>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</si>
  <si>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</si>
  <si>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</si>
  <si>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</si>
  <si>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</si>
  <si>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</si>
  <si>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</si>
  <si>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</si>
  <si>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</si>
  <si>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</si>
  <si>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</si>
  <si>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</si>
  <si>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</si>
  <si>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</si>
  <si>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</si>
  <si>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</si>
  <si>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</si>
  <si>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</si>
  <si>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</si>
  <si>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</si>
  <si>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</si>
  <si>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</si>
  <si>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</si>
  <si>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</si>
  <si>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</si>
  <si>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</si>
  <si>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</si>
  <si>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</si>
  <si>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</si>
  <si>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</si>
  <si>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</si>
  <si>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</si>
  <si>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</si>
  <si>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</si>
  <si>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</si>
  <si>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</si>
  <si>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</si>
  <si>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</si>
  <si>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</si>
  <si>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</si>
  <si>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</si>
  <si>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</si>
  <si>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</si>
  <si>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</si>
  <si>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</si>
  <si>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</si>
  <si>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</si>
  <si>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</si>
  <si>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</si>
  <si>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</si>
  <si>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</si>
  <si>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</si>
  <si>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</si>
  <si>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</si>
  <si>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</si>
  <si>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</si>
  <si>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</si>
  <si>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</si>
  <si>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</si>
  <si>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</si>
  <si>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</si>
  <si>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</si>
  <si>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</si>
  <si>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</si>
  <si>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</si>
  <si>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</si>
  <si>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</si>
  <si>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</si>
  <si>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</si>
  <si>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</si>
  <si>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</si>
  <si>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</si>
  <si>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</si>
  <si>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</si>
  <si>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</si>
  <si>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</si>
  <si>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</si>
  <si>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</si>
  <si>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</si>
  <si>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</si>
  <si>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</si>
  <si>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</si>
  <si>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</si>
  <si>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</si>
  <si>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</si>
  <si>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</si>
  <si>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</si>
  <si>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</si>
  <si>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</si>
  <si>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</si>
  <si>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</si>
  <si>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</si>
  <si>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</si>
  <si>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</si>
  <si>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</si>
  <si>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</si>
  <si>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</si>
  <si>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</si>
  <si>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</si>
  <si>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</si>
  <si>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</si>
  <si>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</si>
  <si>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</si>
  <si>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</si>
  <si>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</si>
  <si>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</si>
  <si>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</si>
  <si>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</si>
  <si>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</si>
  <si>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</si>
  <si>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</si>
  <si>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</si>
  <si>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</si>
  <si>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</si>
  <si>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</si>
  <si>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</si>
  <si>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</si>
  <si>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</si>
  <si>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</si>
  <si>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</si>
  <si>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</si>
  <si>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</si>
  <si>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</si>
  <si>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</si>
  <si>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</si>
  <si>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</si>
  <si>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</si>
  <si>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</si>
  <si>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</si>
  <si>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</si>
  <si>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</si>
  <si>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</si>
  <si>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</si>
  <si>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</si>
  <si>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</si>
  <si>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</si>
  <si>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</si>
  <si>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</si>
  <si>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</si>
  <si>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</si>
  <si>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</si>
  <si>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</si>
  <si>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</si>
  <si>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</si>
  <si>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</si>
  <si>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</si>
  <si>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</si>
  <si>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</si>
  <si>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</si>
  <si>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</si>
  <si>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</si>
  <si>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</si>
  <si>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</si>
  <si>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</si>
  <si>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</si>
  <si>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</si>
  <si>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</si>
  <si>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</si>
  <si>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</si>
  <si>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</si>
  <si>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</si>
  <si>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</si>
  <si>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</si>
  <si>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</si>
  <si>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</si>
  <si>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</si>
  <si>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</si>
  <si>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</si>
  <si>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</si>
  <si>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</si>
  <si>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</si>
  <si>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</si>
  <si>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</si>
  <si>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</si>
  <si>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</si>
  <si>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</si>
  <si>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</si>
  <si>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</si>
  <si>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</si>
  <si>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</si>
  <si>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</si>
  <si>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</si>
  <si>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</si>
  <si>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</si>
  <si>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</si>
  <si>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</si>
  <si>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</si>
  <si>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</si>
  <si>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</si>
  <si>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</si>
  <si>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</si>
  <si>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</si>
  <si>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</si>
  <si>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</si>
  <si>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</si>
  <si>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</si>
  <si>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</si>
  <si>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</si>
  <si>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</si>
  <si>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</si>
  <si>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</si>
  <si>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</si>
  <si>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</si>
  <si>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</si>
  <si>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</si>
  <si>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</si>
  <si>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</si>
  <si>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</si>
  <si>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</si>
  <si>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</si>
  <si>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</si>
  <si>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</si>
  <si>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</si>
  <si>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</si>
  <si>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</si>
  <si>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</si>
  <si>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</si>
  <si>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</si>
  <si>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</si>
  <si>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</si>
  <si>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</si>
  <si>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</si>
  <si>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</si>
  <si>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</si>
  <si>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</si>
  <si>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</si>
  <si>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</si>
  <si>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</si>
  <si>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</si>
  <si>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</si>
  <si>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</si>
  <si>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</si>
  <si>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</si>
  <si>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</si>
  <si>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</si>
  <si>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</si>
  <si>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</si>
  <si>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</si>
  <si>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</si>
  <si>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</si>
  <si>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</si>
  <si>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</si>
  <si>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</si>
  <si>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</si>
  <si>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</si>
  <si>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</si>
  <si>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</si>
  <si>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</si>
  <si>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</si>
  <si>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</si>
  <si>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</si>
  <si>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</si>
  <si>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</si>
  <si>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</si>
  <si>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</si>
  <si>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</si>
  <si>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</si>
  <si>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</si>
  <si>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</si>
  <si>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</si>
  <si>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</si>
  <si>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</si>
  <si>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</si>
  <si>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</si>
  <si>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</si>
  <si>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</si>
  <si>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</si>
  <si>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</si>
  <si>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</si>
  <si>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</si>
  <si>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</si>
  <si>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</si>
  <si>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</si>
  <si>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</si>
  <si>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</si>
  <si>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</si>
  <si>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</si>
  <si>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</si>
  <si>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</si>
  <si>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</si>
  <si>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</si>
  <si>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</si>
  <si>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</si>
  <si>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</si>
  <si>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</si>
  <si>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</si>
  <si>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</si>
  <si>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</si>
  <si>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</si>
  <si>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</si>
  <si>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</si>
  <si>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</si>
  <si>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</si>
  <si>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</si>
  <si>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</si>
  <si>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</si>
  <si>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</si>
  <si>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</si>
  <si>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</si>
  <si>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</si>
  <si>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</si>
  <si>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</si>
  <si>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</si>
  <si>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</si>
  <si>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</si>
  <si>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</si>
  <si>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</si>
  <si>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</si>
  <si>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</si>
  <si>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</si>
  <si>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</si>
  <si>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</si>
  <si>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</si>
  <si>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</si>
  <si>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</si>
  <si>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</si>
  <si>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</si>
  <si>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</si>
  <si>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</si>
  <si>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</si>
  <si>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</si>
  <si>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</si>
  <si>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</si>
  <si>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</si>
  <si>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</si>
  <si>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</si>
  <si>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</si>
  <si>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</si>
  <si>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</si>
  <si>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</si>
  <si>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</si>
  <si>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</si>
  <si>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</si>
  <si>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</si>
  <si>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</si>
  <si>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</si>
  <si>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</si>
  <si>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</si>
  <si>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</si>
  <si>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</si>
  <si>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</si>
  <si>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</si>
  <si>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</si>
  <si>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</si>
  <si>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</si>
  <si>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</si>
  <si>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</si>
  <si>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</si>
  <si>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</si>
  <si>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</si>
  <si>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</si>
  <si>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</si>
  <si>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</si>
  <si>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</si>
  <si>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</si>
  <si>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</si>
  <si>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</si>
  <si>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</si>
  <si>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</si>
  <si>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</si>
  <si>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</si>
  <si>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</si>
  <si>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</si>
  <si>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</si>
  <si>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</si>
  <si>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</si>
  <si>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</si>
  <si>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</si>
  <si>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</si>
  <si>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</si>
  <si>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</si>
  <si>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</si>
  <si>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</si>
  <si>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</si>
  <si>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</si>
  <si>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</si>
  <si>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</si>
  <si>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</si>
  <si>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</si>
  <si>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</si>
  <si>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</si>
  <si>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</si>
  <si>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</si>
  <si>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</si>
  <si>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</si>
  <si>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</si>
  <si>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</si>
  <si>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</si>
  <si>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</si>
  <si>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</si>
  <si>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</si>
  <si>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</si>
  <si>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</si>
  <si>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</si>
  <si>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</si>
  <si>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</si>
  <si>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</si>
  <si>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</si>
  <si>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</si>
  <si>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</si>
  <si>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</si>
  <si>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</si>
  <si>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5. számú melléklet</t>
  </si>
  <si>
    <t>7. számú melléklet</t>
  </si>
  <si>
    <t>2016. ÉVI MŰKÖDÉSI ÉS FELHALMOZÁSI CÉLÚ BEVÉTELEI ÉS KIADÁSAI</t>
  </si>
  <si>
    <t>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</si>
  <si>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</si>
  <si>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</si>
  <si>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</si>
  <si>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</si>
  <si>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</si>
  <si>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</si>
  <si>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</si>
  <si>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</si>
  <si>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NEMESNÉP KÖZSÉG ÖNKORMÁNYZATA</t>
  </si>
  <si>
    <t xml:space="preserve">Nemesnép Község Önkormányzatának elemi bevételei </t>
  </si>
  <si>
    <t>Nemesnép Község Önkormányzatának elemi kiadásai</t>
  </si>
  <si>
    <t>2016. évi előirányzat</t>
  </si>
  <si>
    <t>NEMESNÉP KÖZSÉG ÖNKORMÁNYZATA 2016. ÉVI ELŐIRÁNYZAT FELHASZNÁLÁSI ÜTEMTERVE</t>
  </si>
  <si>
    <t xml:space="preserve"> Adatok Ft-ban</t>
  </si>
  <si>
    <t>Nemesnép Község Önkormányzata többéves kihatással járó döntések számszerűsítése évenkénti bontásban és összesítve célok szerint</t>
  </si>
  <si>
    <t>2016. előtti kifizetés</t>
  </si>
  <si>
    <t>2017.</t>
  </si>
  <si>
    <t>2018.</t>
  </si>
  <si>
    <t>Nemesnép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</si>
  <si>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</si>
  <si>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B811.</t>
  </si>
  <si>
    <t>K911.</t>
  </si>
  <si>
    <t>ÖSSZESEN:</t>
  </si>
  <si>
    <t>Államháztartási megelőlegezések visszafizetése</t>
  </si>
  <si>
    <t>2016. évi eredeti előirányzat</t>
  </si>
  <si>
    <t xml:space="preserve">Helyi adóból és a települési adóból származó bevétel 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</si>
  <si>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</si>
  <si>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</si>
  <si>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</si>
  <si>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</si>
  <si>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</si>
  <si>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</si>
  <si>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</si>
  <si>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</si>
  <si>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</si>
  <si>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</si>
  <si>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</si>
  <si>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</si>
  <si>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</si>
  <si>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</si>
  <si>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</si>
  <si>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</si>
  <si>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</si>
  <si>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</si>
  <si>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</si>
  <si>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</si>
  <si>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</si>
  <si>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</si>
  <si>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</si>
  <si>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Informatikai eszközök vásárlása és a város- és községgazdálkodással, zöldterület gazdálkodással kapcsolatos tárgyi eszközök beszerzése.</t>
  </si>
  <si>
    <t>3,b melléklet</t>
  </si>
  <si>
    <t>Módosított előirányzat 2016.05.31.</t>
  </si>
  <si>
    <t>Módosítás 2016.07.31.</t>
  </si>
  <si>
    <t>Módosított előirányzat 2016.07.31.</t>
  </si>
  <si>
    <t>H</t>
  </si>
  <si>
    <t>I</t>
  </si>
  <si>
    <t>J</t>
  </si>
  <si>
    <t>K</t>
  </si>
  <si>
    <t>10/2016. (IX. 12.) önkormányzati rendelet 1. melléklete</t>
  </si>
  <si>
    <t>2/2016. (II. 15.) önkormányzati rendelet 1. melléklete</t>
  </si>
  <si>
    <t>10/2016. (IX. 12.) önkormányzati rendelet 2. melléklete</t>
  </si>
  <si>
    <t>2/2016. (II. 15.) önkormányzati rendelet 2,a. melléklete</t>
  </si>
  <si>
    <t>10/2016. (IX. 12.) önkormányzati rendelet 3. melléklete</t>
  </si>
  <si>
    <t>2/2016. (II. 15.) önkormányzati rendelet 2,b. melléklete</t>
  </si>
  <si>
    <t>2/2016. (II. 15.) önkormányzati rendelet 4,a. melléklete</t>
  </si>
  <si>
    <t>10/2016. (IX. 12.) önkormányzati rendelet 5. melléklete</t>
  </si>
  <si>
    <t>2/2016. (II. 15.) önkormányzati rendelet 5.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</si>
</sst>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6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sz val="11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02" applyNumberFormat="1" applyFill="1" applyAlignment="1" applyProtection="1">
      <alignment vertical="center" wrapText="1"/>
      <protection/>
    </xf>
    <xf numFmtId="180" fontId="45" fillId="0" borderId="0" xfId="102" applyNumberFormat="1" applyFont="1" applyFill="1" applyAlignment="1" applyProtection="1">
      <alignment horizontal="centerContinuous" vertical="center" wrapText="1"/>
      <protection/>
    </xf>
    <xf numFmtId="180" fontId="15" fillId="0" borderId="0" xfId="102" applyNumberFormat="1" applyFill="1" applyAlignment="1" applyProtection="1">
      <alignment horizontal="centerContinuous" vertical="center"/>
      <protection/>
    </xf>
    <xf numFmtId="180" fontId="15" fillId="0" borderId="0" xfId="102" applyNumberFormat="1" applyFill="1" applyAlignment="1" applyProtection="1">
      <alignment horizontal="center" vertical="center" wrapText="1"/>
      <protection/>
    </xf>
    <xf numFmtId="180" fontId="47" fillId="0" borderId="10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11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12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10" xfId="102" applyNumberFormat="1" applyFont="1" applyFill="1" applyBorder="1" applyAlignment="1" applyProtection="1">
      <alignment horizontal="center" vertical="center" wrapText="1"/>
      <protection/>
    </xf>
    <xf numFmtId="180" fontId="47" fillId="0" borderId="11" xfId="102" applyNumberFormat="1" applyFont="1" applyFill="1" applyBorder="1" applyAlignment="1" applyProtection="1">
      <alignment horizontal="center" vertical="center" wrapText="1"/>
      <protection/>
    </xf>
    <xf numFmtId="180" fontId="25" fillId="0" borderId="0" xfId="102" applyNumberFormat="1" applyFont="1" applyFill="1" applyAlignment="1" applyProtection="1">
      <alignment horizontal="center" vertical="center" wrapText="1"/>
      <protection/>
    </xf>
    <xf numFmtId="180" fontId="43" fillId="0" borderId="13" xfId="102" applyNumberFormat="1" applyFont="1" applyFill="1" applyBorder="1" applyAlignment="1" applyProtection="1">
      <alignment horizontal="center" vertical="center" wrapText="1"/>
      <protection/>
    </xf>
    <xf numFmtId="180" fontId="43" fillId="0" borderId="10" xfId="102" applyNumberFormat="1" applyFont="1" applyFill="1" applyBorder="1" applyAlignment="1" applyProtection="1">
      <alignment horizontal="center" vertical="center" wrapText="1"/>
      <protection/>
    </xf>
    <xf numFmtId="180" fontId="43" fillId="0" borderId="11" xfId="102" applyNumberFormat="1" applyFont="1" applyFill="1" applyBorder="1" applyAlignment="1" applyProtection="1">
      <alignment horizontal="center" vertical="center" wrapText="1"/>
      <protection/>
    </xf>
    <xf numFmtId="180" fontId="43" fillId="0" borderId="12" xfId="102" applyNumberFormat="1" applyFont="1" applyFill="1" applyBorder="1" applyAlignment="1" applyProtection="1">
      <alignment horizontal="center" vertical="center" wrapText="1"/>
      <protection/>
    </xf>
    <xf numFmtId="180" fontId="43" fillId="0" borderId="0" xfId="102" applyNumberFormat="1" applyFont="1" applyFill="1" applyAlignment="1" applyProtection="1">
      <alignment horizontal="center" vertical="center" wrapText="1"/>
      <protection/>
    </xf>
    <xf numFmtId="180" fontId="15" fillId="0" borderId="14" xfId="102" applyNumberFormat="1" applyFill="1" applyBorder="1" applyAlignment="1" applyProtection="1">
      <alignment horizontal="left" vertical="center" wrapText="1" indent="1"/>
      <protection/>
    </xf>
    <xf numFmtId="180" fontId="48" fillId="0" borderId="15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6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7" xfId="102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8" xfId="102" applyNumberFormat="1" applyFill="1" applyBorder="1" applyAlignment="1" applyProtection="1">
      <alignment horizontal="left" vertical="center" wrapText="1" indent="1"/>
      <protection/>
    </xf>
    <xf numFmtId="180" fontId="48" fillId="0" borderId="19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0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1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2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9" xfId="102" applyNumberFormat="1" applyFont="1" applyFill="1" applyBorder="1" applyAlignment="1" applyProtection="1">
      <alignment horizontal="left" vertical="center" wrapText="1" indent="1"/>
      <protection locked="0"/>
    </xf>
    <xf numFmtId="180" fontId="25" fillId="0" borderId="13" xfId="102" applyNumberFormat="1" applyFont="1" applyFill="1" applyBorder="1" applyAlignment="1" applyProtection="1">
      <alignment horizontal="left" vertical="center" wrapText="1" indent="1"/>
      <protection/>
    </xf>
    <xf numFmtId="180" fontId="43" fillId="0" borderId="10" xfId="102" applyNumberFormat="1" applyFont="1" applyFill="1" applyBorder="1" applyAlignment="1" applyProtection="1">
      <alignment horizontal="left" vertical="center" wrapText="1" indent="1"/>
      <protection/>
    </xf>
    <xf numFmtId="180" fontId="43" fillId="0" borderId="11" xfId="102" applyNumberFormat="1" applyFont="1" applyFill="1" applyBorder="1" applyAlignment="1" applyProtection="1">
      <alignment horizontal="right" vertical="center" wrapText="1" indent="1"/>
      <protection/>
    </xf>
    <xf numFmtId="180" fontId="43" fillId="0" borderId="12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24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9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0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1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0" xfId="102" applyNumberFormat="1" applyFont="1" applyFill="1" applyBorder="1" applyAlignment="1" applyProtection="1">
      <alignment horizontal="right" vertical="center" wrapText="1" indent="1"/>
      <protection/>
    </xf>
    <xf numFmtId="180" fontId="25" fillId="0" borderId="10" xfId="102" applyNumberFormat="1" applyFont="1" applyFill="1" applyBorder="1" applyAlignment="1" applyProtection="1">
      <alignment horizontal="left" vertical="center" wrapText="1" indent="1"/>
      <protection/>
    </xf>
    <xf numFmtId="180" fontId="25" fillId="0" borderId="25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19" xfId="102" applyNumberFormat="1" applyFont="1" applyFill="1" applyBorder="1" applyAlignment="1" applyProtection="1" quotePrefix="1">
      <alignment horizontal="left" vertical="center" wrapText="1" indent="6"/>
      <protection locked="0"/>
    </xf>
    <xf numFmtId="180" fontId="48" fillId="0" borderId="24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6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2" applyNumberFormat="1" applyFont="1" applyFill="1" applyBorder="1" applyAlignment="1" applyProtection="1">
      <alignment horizontal="left" vertical="center" wrapText="1" indent="1"/>
      <protection/>
    </xf>
    <xf numFmtId="180" fontId="49" fillId="0" borderId="16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17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9" xfId="102" applyNumberFormat="1" applyFont="1" applyFill="1" applyBorder="1" applyAlignment="1" applyProtection="1">
      <alignment horizontal="left" vertical="center" wrapText="1" indent="2"/>
      <protection/>
    </xf>
    <xf numFmtId="180" fontId="48" fillId="0" borderId="20" xfId="102" applyNumberFormat="1" applyFont="1" applyFill="1" applyBorder="1" applyAlignment="1" applyProtection="1">
      <alignment horizontal="left" vertical="center" wrapText="1" indent="2"/>
      <protection/>
    </xf>
    <xf numFmtId="180" fontId="49" fillId="0" borderId="20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5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5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5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5" xfId="102" applyNumberFormat="1" applyFont="1" applyFill="1" applyBorder="1" applyAlignment="1" applyProtection="1">
      <alignment horizontal="left" vertical="center" wrapText="1" indent="2"/>
      <protection/>
    </xf>
    <xf numFmtId="180" fontId="48" fillId="0" borderId="27" xfId="102" applyNumberFormat="1" applyFont="1" applyFill="1" applyBorder="1" applyAlignment="1" applyProtection="1">
      <alignment horizontal="left" vertical="center" wrapText="1" indent="2"/>
      <protection/>
    </xf>
    <xf numFmtId="0" fontId="14" fillId="0" borderId="0" xfId="104">
      <alignment/>
      <protection/>
    </xf>
    <xf numFmtId="0" fontId="52" fillId="0" borderId="0" xfId="104" applyFont="1">
      <alignment/>
      <protection/>
    </xf>
    <xf numFmtId="0" fontId="14" fillId="0" borderId="0" xfId="104" applyBorder="1">
      <alignment/>
      <protection/>
    </xf>
    <xf numFmtId="0" fontId="53" fillId="0" borderId="0" xfId="104" applyFont="1" applyBorder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9" fillId="0" borderId="19" xfId="104" applyFont="1" applyBorder="1" applyAlignment="1">
      <alignment horizontal="center" vertical="center"/>
      <protection/>
    </xf>
    <xf numFmtId="0" fontId="55" fillId="0" borderId="28" xfId="104" applyFont="1" applyBorder="1" applyAlignment="1">
      <alignment horizontal="center" vertical="center"/>
      <protection/>
    </xf>
    <xf numFmtId="0" fontId="39" fillId="0" borderId="28" xfId="104" applyFont="1" applyBorder="1" applyAlignment="1">
      <alignment horizontal="left" vertical="center"/>
      <protection/>
    </xf>
    <xf numFmtId="0" fontId="38" fillId="0" borderId="19" xfId="104" applyFont="1" applyBorder="1" applyAlignment="1">
      <alignment horizontal="center" vertical="center"/>
      <protection/>
    </xf>
    <xf numFmtId="0" fontId="40" fillId="0" borderId="28" xfId="104" applyFont="1" applyBorder="1" applyAlignment="1">
      <alignment vertical="center"/>
      <protection/>
    </xf>
    <xf numFmtId="0" fontId="33" fillId="0" borderId="28" xfId="104" applyFont="1" applyBorder="1" applyAlignment="1">
      <alignment vertical="center"/>
      <protection/>
    </xf>
    <xf numFmtId="0" fontId="39" fillId="0" borderId="28" xfId="104" applyFont="1" applyBorder="1" applyAlignment="1">
      <alignment horizontal="center" vertical="center"/>
      <protection/>
    </xf>
    <xf numFmtId="0" fontId="0" fillId="0" borderId="0" xfId="98">
      <alignment/>
      <protection/>
    </xf>
    <xf numFmtId="0" fontId="31" fillId="0" borderId="0" xfId="98" applyFont="1">
      <alignment/>
      <protection/>
    </xf>
    <xf numFmtId="0" fontId="61" fillId="0" borderId="0" xfId="101" applyFont="1" applyFill="1">
      <alignment/>
      <protection/>
    </xf>
    <xf numFmtId="180" fontId="44" fillId="0" borderId="0" xfId="101" applyNumberFormat="1" applyFont="1" applyFill="1" applyBorder="1" applyAlignment="1" applyProtection="1">
      <alignment horizontal="centerContinuous" vertical="center"/>
      <protection/>
    </xf>
    <xf numFmtId="0" fontId="62" fillId="0" borderId="0" xfId="102" applyFont="1" applyFill="1" applyBorder="1" applyAlignment="1" applyProtection="1">
      <alignment horizontal="right"/>
      <protection/>
    </xf>
    <xf numFmtId="0" fontId="63" fillId="0" borderId="0" xfId="102" applyFont="1" applyFill="1" applyBorder="1" applyAlignment="1" applyProtection="1">
      <alignment horizontal="right"/>
      <protection/>
    </xf>
    <xf numFmtId="0" fontId="62" fillId="0" borderId="0" xfId="102" applyFont="1" applyFill="1" applyBorder="1" applyAlignment="1" applyProtection="1">
      <alignment/>
      <protection/>
    </xf>
    <xf numFmtId="186" fontId="25" fillId="0" borderId="29" xfId="101" applyNumberFormat="1" applyFont="1" applyFill="1" applyBorder="1" applyAlignment="1">
      <alignment horizontal="center" vertical="center" wrapText="1"/>
      <protection/>
    </xf>
    <xf numFmtId="0" fontId="15" fillId="0" borderId="10" xfId="101" applyFont="1" applyFill="1" applyBorder="1" applyAlignment="1">
      <alignment horizontal="center" vertical="center"/>
      <protection/>
    </xf>
    <xf numFmtId="0" fontId="15" fillId="0" borderId="11" xfId="101" applyFont="1" applyFill="1" applyBorder="1" applyAlignment="1">
      <alignment horizontal="center" vertical="center"/>
      <protection/>
    </xf>
    <xf numFmtId="0" fontId="15" fillId="0" borderId="12" xfId="101" applyFont="1" applyFill="1" applyBorder="1" applyAlignment="1">
      <alignment horizontal="center" vertical="center"/>
      <protection/>
    </xf>
    <xf numFmtId="0" fontId="15" fillId="0" borderId="15" xfId="101" applyFont="1" applyFill="1" applyBorder="1" applyAlignment="1">
      <alignment horizontal="center" vertical="center"/>
      <protection/>
    </xf>
    <xf numFmtId="0" fontId="15" fillId="0" borderId="19" xfId="101" applyFont="1" applyFill="1" applyBorder="1" applyAlignment="1">
      <alignment horizontal="center" vertical="center"/>
      <protection/>
    </xf>
    <xf numFmtId="0" fontId="15" fillId="0" borderId="20" xfId="101" applyFont="1" applyFill="1" applyBorder="1" applyProtection="1">
      <alignment/>
      <protection locked="0"/>
    </xf>
    <xf numFmtId="0" fontId="15" fillId="0" borderId="27" xfId="101" applyFont="1" applyFill="1" applyBorder="1" applyAlignment="1">
      <alignment horizontal="center" vertical="center"/>
      <protection/>
    </xf>
    <xf numFmtId="0" fontId="15" fillId="0" borderId="29" xfId="101" applyFont="1" applyFill="1" applyBorder="1" applyProtection="1">
      <alignment/>
      <protection locked="0"/>
    </xf>
    <xf numFmtId="0" fontId="25" fillId="0" borderId="10" xfId="101" applyFont="1" applyFill="1" applyBorder="1" applyAlignment="1">
      <alignment horizontal="center" vertical="center"/>
      <protection/>
    </xf>
    <xf numFmtId="0" fontId="25" fillId="0" borderId="11" xfId="101" applyFont="1" applyFill="1" applyBorder="1">
      <alignment/>
      <protection/>
    </xf>
    <xf numFmtId="0" fontId="44" fillId="0" borderId="0" xfId="101" applyFont="1" applyFill="1">
      <alignment/>
      <protection/>
    </xf>
    <xf numFmtId="0" fontId="43" fillId="0" borderId="30" xfId="101" applyFont="1" applyFill="1" applyBorder="1" applyAlignment="1" applyProtection="1">
      <alignment horizontal="center" vertical="center" wrapText="1"/>
      <protection/>
    </xf>
    <xf numFmtId="0" fontId="48" fillId="0" borderId="19" xfId="101" applyFont="1" applyFill="1" applyBorder="1" applyAlignment="1" applyProtection="1">
      <alignment horizontal="center" vertical="center"/>
      <protection/>
    </xf>
    <xf numFmtId="180" fontId="44" fillId="0" borderId="0" xfId="102" applyNumberFormat="1" applyFont="1" applyFill="1" applyAlignment="1" applyProtection="1">
      <alignment vertical="center"/>
      <protection/>
    </xf>
    <xf numFmtId="180" fontId="44" fillId="0" borderId="0" xfId="102" applyNumberFormat="1" applyFont="1" applyFill="1" applyAlignment="1" applyProtection="1">
      <alignment horizontal="center" vertical="center"/>
      <protection/>
    </xf>
    <xf numFmtId="180" fontId="44" fillId="0" borderId="0" xfId="102" applyNumberFormat="1" applyFont="1" applyFill="1" applyAlignment="1" applyProtection="1">
      <alignment horizontal="center" vertical="center" wrapText="1"/>
      <protection/>
    </xf>
    <xf numFmtId="180" fontId="43" fillId="0" borderId="19" xfId="102" applyNumberFormat="1" applyFont="1" applyFill="1" applyBorder="1" applyAlignment="1" applyProtection="1">
      <alignment horizontal="center" vertical="center" wrapText="1"/>
      <protection/>
    </xf>
    <xf numFmtId="0" fontId="39" fillId="0" borderId="0" xfId="102" applyFont="1" applyAlignment="1">
      <alignment horizontal="center" wrapText="1"/>
      <protection/>
    </xf>
    <xf numFmtId="0" fontId="15" fillId="0" borderId="0" xfId="102" applyFill="1" applyAlignment="1">
      <alignment vertical="center" wrapText="1"/>
      <protection/>
    </xf>
    <xf numFmtId="180" fontId="65" fillId="0" borderId="0" xfId="102" applyNumberFormat="1" applyFont="1" applyFill="1" applyAlignment="1">
      <alignment vertical="center" wrapText="1"/>
      <protection/>
    </xf>
    <xf numFmtId="0" fontId="43" fillId="0" borderId="31" xfId="101" applyFont="1" applyFill="1" applyBorder="1" applyAlignment="1" applyProtection="1">
      <alignment horizontal="center" vertical="center"/>
      <protection/>
    </xf>
    <xf numFmtId="0" fontId="43" fillId="0" borderId="0" xfId="101" applyFont="1" applyFill="1" applyBorder="1" applyAlignment="1" applyProtection="1">
      <alignment horizontal="center" vertical="center"/>
      <protection/>
    </xf>
    <xf numFmtId="0" fontId="43" fillId="0" borderId="0" xfId="101" applyFont="1" applyFill="1" applyBorder="1" applyAlignment="1" applyProtection="1">
      <alignment horizontal="center" vertical="center" wrapText="1"/>
      <protection/>
    </xf>
    <xf numFmtId="182" fontId="43" fillId="0" borderId="0" xfId="68" applyNumberFormat="1" applyFont="1" applyFill="1" applyBorder="1" applyAlignment="1" applyProtection="1">
      <alignment horizontal="center"/>
      <protection/>
    </xf>
    <xf numFmtId="0" fontId="15" fillId="0" borderId="0" xfId="102" applyFont="1" applyFill="1" applyAlignment="1">
      <alignment horizontal="center" vertical="center" wrapText="1"/>
      <protection/>
    </xf>
    <xf numFmtId="180" fontId="46" fillId="0" borderId="0" xfId="102" applyNumberFormat="1" applyFont="1" applyFill="1" applyAlignment="1">
      <alignment horizontal="center" vertical="center" wrapText="1"/>
      <protection/>
    </xf>
    <xf numFmtId="0" fontId="37" fillId="0" borderId="0" xfId="102" applyFont="1" applyAlignment="1">
      <alignment horizontal="center" wrapText="1"/>
      <protection/>
    </xf>
    <xf numFmtId="180" fontId="46" fillId="0" borderId="0" xfId="102" applyNumberFormat="1" applyFont="1" applyFill="1" applyAlignment="1">
      <alignment vertical="center" wrapText="1"/>
      <protection/>
    </xf>
    <xf numFmtId="180" fontId="67" fillId="0" borderId="0" xfId="102" applyNumberFormat="1" applyFont="1" applyFill="1" applyAlignment="1" applyProtection="1">
      <alignment vertical="center" wrapText="1"/>
      <protection/>
    </xf>
    <xf numFmtId="182" fontId="15" fillId="0" borderId="20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0" xfId="68" applyNumberFormat="1" applyFont="1" applyFill="1" applyBorder="1" applyAlignment="1" applyProtection="1">
      <alignment vertical="center" wrapText="1"/>
      <protection locked="0"/>
    </xf>
    <xf numFmtId="0" fontId="43" fillId="0" borderId="13" xfId="101" applyFont="1" applyFill="1" applyBorder="1" applyAlignment="1" applyProtection="1">
      <alignment horizontal="center" vertical="center" wrapText="1"/>
      <protection/>
    </xf>
    <xf numFmtId="0" fontId="48" fillId="0" borderId="32" xfId="101" applyFont="1" applyFill="1" applyBorder="1" applyAlignment="1" applyProtection="1">
      <alignment horizontal="center" vertical="center"/>
      <protection/>
    </xf>
    <xf numFmtId="182" fontId="48" fillId="0" borderId="23" xfId="68" applyNumberFormat="1" applyFont="1" applyFill="1" applyBorder="1" applyAlignment="1" applyProtection="1">
      <alignment/>
      <protection locked="0"/>
    </xf>
    <xf numFmtId="182" fontId="48" fillId="0" borderId="33" xfId="68" applyNumberFormat="1" applyFont="1" applyFill="1" applyBorder="1" applyAlignment="1" applyProtection="1">
      <alignment/>
      <protection locked="0"/>
    </xf>
    <xf numFmtId="182" fontId="48" fillId="0" borderId="18" xfId="68" applyNumberFormat="1" applyFont="1" applyFill="1" applyBorder="1" applyAlignment="1" applyProtection="1">
      <alignment/>
      <protection locked="0"/>
    </xf>
    <xf numFmtId="0" fontId="25" fillId="0" borderId="0" xfId="101" applyFont="1" applyFill="1" applyBorder="1" applyAlignment="1">
      <alignment horizontal="center" vertical="center"/>
      <protection/>
    </xf>
    <xf numFmtId="0" fontId="25" fillId="0" borderId="0" xfId="101" applyFont="1" applyFill="1" applyBorder="1">
      <alignment/>
      <protection/>
    </xf>
    <xf numFmtId="182" fontId="25" fillId="0" borderId="0" xfId="101" applyNumberFormat="1" applyFont="1" applyFill="1" applyBorder="1">
      <alignment/>
      <protection/>
    </xf>
    <xf numFmtId="0" fontId="61" fillId="0" borderId="0" xfId="101" applyFont="1" applyFill="1" applyAlignment="1">
      <alignment wrapText="1"/>
      <protection/>
    </xf>
    <xf numFmtId="0" fontId="48" fillId="0" borderId="34" xfId="101" applyFont="1" applyFill="1" applyBorder="1" applyAlignment="1" applyProtection="1">
      <alignment horizontal="left"/>
      <protection/>
    </xf>
    <xf numFmtId="0" fontId="47" fillId="0" borderId="35" xfId="101" applyFont="1" applyFill="1" applyBorder="1" applyAlignment="1" applyProtection="1">
      <alignment/>
      <protection/>
    </xf>
    <xf numFmtId="0" fontId="48" fillId="0" borderId="18" xfId="101" applyFont="1" applyFill="1" applyBorder="1" applyAlignment="1" applyProtection="1">
      <alignment horizontal="center" vertical="center"/>
      <protection/>
    </xf>
    <xf numFmtId="0" fontId="48" fillId="0" borderId="36" xfId="101" applyFont="1" applyFill="1" applyBorder="1" applyAlignment="1" applyProtection="1">
      <alignment horizontal="center" vertical="center"/>
      <protection/>
    </xf>
    <xf numFmtId="0" fontId="39" fillId="0" borderId="20" xfId="98" applyFont="1" applyBorder="1" applyAlignment="1">
      <alignment horizontal="left"/>
      <protection/>
    </xf>
    <xf numFmtId="0" fontId="38" fillId="0" borderId="20" xfId="98" applyFont="1" applyBorder="1">
      <alignment/>
      <protection/>
    </xf>
    <xf numFmtId="3" fontId="38" fillId="0" borderId="20" xfId="98" applyNumberFormat="1" applyFont="1" applyBorder="1">
      <alignment/>
      <protection/>
    </xf>
    <xf numFmtId="0" fontId="38" fillId="0" borderId="20" xfId="98" applyFont="1" applyBorder="1" applyAlignment="1">
      <alignment horizontal="left" vertical="distributed"/>
      <protection/>
    </xf>
    <xf numFmtId="3" fontId="32" fillId="0" borderId="20" xfId="98" applyNumberFormat="1" applyFont="1" applyBorder="1">
      <alignment/>
      <protection/>
    </xf>
    <xf numFmtId="0" fontId="32" fillId="0" borderId="23" xfId="98" applyFont="1" applyBorder="1" applyAlignment="1">
      <alignment horizontal="left" wrapText="1"/>
      <protection/>
    </xf>
    <xf numFmtId="0" fontId="38" fillId="0" borderId="20" xfId="98" applyFont="1" applyBorder="1" applyAlignment="1">
      <alignment horizontal="left"/>
      <protection/>
    </xf>
    <xf numFmtId="0" fontId="38" fillId="0" borderId="23" xfId="98" applyFont="1" applyBorder="1" applyAlignment="1">
      <alignment horizontal="left"/>
      <protection/>
    </xf>
    <xf numFmtId="0" fontId="38" fillId="0" borderId="23" xfId="98" applyFont="1" applyBorder="1" applyAlignment="1">
      <alignment horizontal="left" vertical="distributed"/>
      <protection/>
    </xf>
    <xf numFmtId="180" fontId="47" fillId="0" borderId="20" xfId="102" applyNumberFormat="1" applyFont="1" applyFill="1" applyBorder="1" applyAlignment="1" applyProtection="1">
      <alignment horizontal="center" vertical="center"/>
      <protection/>
    </xf>
    <xf numFmtId="180" fontId="43" fillId="0" borderId="20" xfId="102" applyNumberFormat="1" applyFont="1" applyFill="1" applyBorder="1" applyAlignment="1" applyProtection="1">
      <alignment horizontal="center" vertical="center" wrapText="1"/>
      <protection/>
    </xf>
    <xf numFmtId="180" fontId="43" fillId="0" borderId="21" xfId="102" applyNumberFormat="1" applyFont="1" applyFill="1" applyBorder="1" applyAlignment="1" applyProtection="1">
      <alignment horizontal="center" vertical="center" wrapText="1"/>
      <protection/>
    </xf>
    <xf numFmtId="180" fontId="43" fillId="0" borderId="20" xfId="102" applyNumberFormat="1" applyFont="1" applyFill="1" applyBorder="1" applyAlignment="1" applyProtection="1">
      <alignment horizontal="left" vertical="center" wrapText="1" indent="1"/>
      <protection/>
    </xf>
    <xf numFmtId="182" fontId="48" fillId="0" borderId="20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0" xfId="68" applyNumberFormat="1" applyFont="1" applyFill="1" applyBorder="1" applyAlignment="1" applyProtection="1">
      <alignment vertical="center" wrapText="1"/>
      <protection/>
    </xf>
    <xf numFmtId="182" fontId="48" fillId="0" borderId="21" xfId="68" applyNumberFormat="1" applyFont="1" applyFill="1" applyBorder="1" applyAlignment="1" applyProtection="1">
      <alignment vertical="center" wrapText="1"/>
      <protection/>
    </xf>
    <xf numFmtId="182" fontId="25" fillId="0" borderId="20" xfId="68" applyNumberFormat="1" applyFont="1" applyFill="1" applyBorder="1" applyAlignment="1" applyProtection="1">
      <alignment horizontal="center" vertical="center" wrapText="1"/>
      <protection locked="0"/>
    </xf>
    <xf numFmtId="182" fontId="43" fillId="0" borderId="20" xfId="68" applyNumberFormat="1" applyFont="1" applyFill="1" applyBorder="1" applyAlignment="1" applyProtection="1">
      <alignment vertical="center" wrapText="1"/>
      <protection/>
    </xf>
    <xf numFmtId="182" fontId="43" fillId="0" borderId="21" xfId="68" applyNumberFormat="1" applyFont="1" applyFill="1" applyBorder="1" applyAlignment="1" applyProtection="1">
      <alignment vertical="center" wrapText="1"/>
      <protection/>
    </xf>
    <xf numFmtId="180" fontId="48" fillId="0" borderId="20" xfId="102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20" xfId="102" applyNumberFormat="1" applyFont="1" applyFill="1" applyBorder="1" applyAlignment="1" applyProtection="1">
      <alignment horizontal="left" vertical="center" wrapText="1" indent="1"/>
      <protection/>
    </xf>
    <xf numFmtId="182" fontId="15" fillId="0" borderId="20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0" xfId="68" applyNumberFormat="1" applyFont="1" applyFill="1" applyBorder="1" applyAlignment="1" applyProtection="1">
      <alignment vertical="center" wrapText="1"/>
      <protection/>
    </xf>
    <xf numFmtId="182" fontId="48" fillId="0" borderId="21" xfId="68" applyNumberFormat="1" applyFont="1" applyFill="1" applyBorder="1" applyAlignment="1" applyProtection="1">
      <alignment vertical="center" wrapText="1"/>
      <protection/>
    </xf>
    <xf numFmtId="182" fontId="67" fillId="24" borderId="37" xfId="68" applyNumberFormat="1" applyFont="1" applyFill="1" applyBorder="1" applyAlignment="1" applyProtection="1">
      <alignment horizontal="left" vertical="center" wrapText="1" indent="2"/>
      <protection/>
    </xf>
    <xf numFmtId="182" fontId="67" fillId="0" borderId="37" xfId="68" applyNumberFormat="1" applyFont="1" applyFill="1" applyBorder="1" applyAlignment="1" applyProtection="1">
      <alignment vertical="center" wrapText="1"/>
      <protection/>
    </xf>
    <xf numFmtId="182" fontId="67" fillId="0" borderId="38" xfId="68" applyNumberFormat="1" applyFont="1" applyFill="1" applyBorder="1" applyAlignment="1" applyProtection="1">
      <alignment vertical="center" wrapText="1"/>
      <protection/>
    </xf>
    <xf numFmtId="0" fontId="68" fillId="0" borderId="0" xfId="98" applyFont="1">
      <alignment/>
      <protection/>
    </xf>
    <xf numFmtId="0" fontId="0" fillId="0" borderId="0" xfId="98" applyFont="1">
      <alignment/>
      <protection/>
    </xf>
    <xf numFmtId="0" fontId="1" fillId="0" borderId="0" xfId="104" applyFont="1">
      <alignment/>
      <protection/>
    </xf>
    <xf numFmtId="0" fontId="37" fillId="0" borderId="0" xfId="104" applyFont="1" applyAlignment="1">
      <alignment horizontal="right"/>
      <protection/>
    </xf>
    <xf numFmtId="0" fontId="41" fillId="0" borderId="0" xfId="104" applyFont="1" applyAlignment="1">
      <alignment horizontal="center"/>
      <protection/>
    </xf>
    <xf numFmtId="0" fontId="41" fillId="0" borderId="0" xfId="104" applyFont="1" applyAlignment="1">
      <alignment horizontal="right"/>
      <protection/>
    </xf>
    <xf numFmtId="180" fontId="48" fillId="0" borderId="0" xfId="102" applyNumberFormat="1" applyFont="1" applyFill="1" applyAlignment="1" applyProtection="1">
      <alignment horizontal="right" vertical="center"/>
      <protection/>
    </xf>
    <xf numFmtId="0" fontId="1" fillId="0" borderId="0" xfId="104" applyFont="1" applyAlignment="1">
      <alignment/>
      <protection/>
    </xf>
    <xf numFmtId="0" fontId="39" fillId="0" borderId="0" xfId="104" applyFont="1" applyAlignment="1">
      <alignment/>
      <protection/>
    </xf>
    <xf numFmtId="0" fontId="33" fillId="0" borderId="0" xfId="104" applyFont="1" applyAlignment="1">
      <alignment horizontal="right"/>
      <protection/>
    </xf>
    <xf numFmtId="180" fontId="48" fillId="0" borderId="0" xfId="102" applyNumberFormat="1" applyFont="1" applyFill="1" applyAlignment="1">
      <alignment horizontal="center" vertical="center"/>
      <protection/>
    </xf>
    <xf numFmtId="0" fontId="69" fillId="0" borderId="0" xfId="102" applyFont="1" applyAlignment="1">
      <alignment wrapText="1"/>
      <protection/>
    </xf>
    <xf numFmtId="0" fontId="70" fillId="0" borderId="0" xfId="102" applyFont="1" applyAlignment="1">
      <alignment horizontal="right" wrapText="1"/>
      <protection/>
    </xf>
    <xf numFmtId="180" fontId="48" fillId="0" borderId="0" xfId="102" applyNumberFormat="1" applyFont="1" applyFill="1" applyBorder="1" applyAlignment="1">
      <alignment horizontal="center" vertical="center" wrapText="1"/>
      <protection/>
    </xf>
    <xf numFmtId="0" fontId="60" fillId="0" borderId="0" xfId="101" applyFont="1" applyFill="1">
      <alignment/>
      <protection/>
    </xf>
    <xf numFmtId="0" fontId="57" fillId="20" borderId="19" xfId="104" applyFont="1" applyFill="1" applyBorder="1" applyAlignment="1">
      <alignment horizontal="left" vertical="center"/>
      <protection/>
    </xf>
    <xf numFmtId="0" fontId="14" fillId="20" borderId="0" xfId="104" applyFill="1">
      <alignment/>
      <protection/>
    </xf>
    <xf numFmtId="0" fontId="71" fillId="0" borderId="8" xfId="0" applyFont="1" applyBorder="1" applyAlignment="1">
      <alignment/>
    </xf>
    <xf numFmtId="0" fontId="71" fillId="0" borderId="8" xfId="0" applyFont="1" applyBorder="1" applyAlignment="1">
      <alignment wrapText="1"/>
    </xf>
    <xf numFmtId="3" fontId="71" fillId="0" borderId="8" xfId="0" applyNumberFormat="1" applyFont="1" applyBorder="1" applyAlignment="1">
      <alignment vertical="center"/>
    </xf>
    <xf numFmtId="182" fontId="15" fillId="0" borderId="17" xfId="68" applyNumberFormat="1" applyFont="1" applyFill="1" applyBorder="1" applyAlignment="1">
      <alignment vertical="center"/>
    </xf>
    <xf numFmtId="182" fontId="15" fillId="0" borderId="21" xfId="68" applyNumberFormat="1" applyFont="1" applyFill="1" applyBorder="1" applyAlignment="1">
      <alignment vertical="center"/>
    </xf>
    <xf numFmtId="182" fontId="15" fillId="0" borderId="20" xfId="68" applyNumberFormat="1" applyFont="1" applyFill="1" applyBorder="1" applyAlignment="1" applyProtection="1">
      <alignment vertical="center"/>
      <protection locked="0"/>
    </xf>
    <xf numFmtId="182" fontId="15" fillId="0" borderId="29" xfId="68" applyNumberFormat="1" applyFont="1" applyFill="1" applyBorder="1" applyAlignment="1" applyProtection="1">
      <alignment vertical="center"/>
      <protection locked="0"/>
    </xf>
    <xf numFmtId="182" fontId="25" fillId="0" borderId="11" xfId="101" applyNumberFormat="1" applyFont="1" applyFill="1" applyBorder="1" applyAlignment="1">
      <alignment vertical="center"/>
      <protection/>
    </xf>
    <xf numFmtId="182" fontId="25" fillId="0" borderId="12" xfId="101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4" applyAlignment="1">
      <alignment horizontal="right"/>
      <protection/>
    </xf>
    <xf numFmtId="0" fontId="24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180" fontId="25" fillId="0" borderId="0" xfId="102" applyNumberFormat="1" applyFont="1" applyFill="1" applyAlignment="1" applyProtection="1">
      <alignment horizontal="right" vertical="center"/>
      <protection/>
    </xf>
    <xf numFmtId="0" fontId="15" fillId="0" borderId="0" xfId="99">
      <alignment/>
      <protection/>
    </xf>
    <xf numFmtId="0" fontId="72" fillId="0" borderId="0" xfId="99" applyFont="1" applyAlignment="1">
      <alignment horizontal="center"/>
      <protection/>
    </xf>
    <xf numFmtId="0" fontId="25" fillId="0" borderId="0" xfId="99" applyFont="1" applyAlignment="1">
      <alignment horizontal="right"/>
      <protection/>
    </xf>
    <xf numFmtId="0" fontId="15" fillId="0" borderId="0" xfId="99" applyFont="1" applyBorder="1" applyAlignment="1">
      <alignment horizontal="center"/>
      <protection/>
    </xf>
    <xf numFmtId="0" fontId="15" fillId="0" borderId="0" xfId="99" applyFont="1" applyBorder="1" applyAlignment="1">
      <alignment horizontal="right"/>
      <protection/>
    </xf>
    <xf numFmtId="0" fontId="25" fillId="0" borderId="30" xfId="99" applyFont="1" applyBorder="1" applyAlignment="1">
      <alignment vertical="center" wrapText="1"/>
      <protection/>
    </xf>
    <xf numFmtId="0" fontId="25" fillId="0" borderId="39" xfId="99" applyFont="1" applyBorder="1" applyAlignment="1">
      <alignment horizontal="center" vertical="center" wrapText="1"/>
      <protection/>
    </xf>
    <xf numFmtId="0" fontId="25" fillId="0" borderId="40" xfId="99" applyFont="1" applyBorder="1" applyAlignment="1">
      <alignment horizontal="center" vertical="center" wrapText="1"/>
      <protection/>
    </xf>
    <xf numFmtId="0" fontId="43" fillId="0" borderId="19" xfId="99" applyFont="1" applyBorder="1" applyAlignment="1">
      <alignment horizontal="center"/>
      <protection/>
    </xf>
    <xf numFmtId="0" fontId="43" fillId="0" borderId="20" xfId="99" applyFont="1" applyBorder="1" applyAlignment="1">
      <alignment horizontal="center"/>
      <protection/>
    </xf>
    <xf numFmtId="0" fontId="43" fillId="0" borderId="34" xfId="99" applyFont="1" applyBorder="1" applyAlignment="1">
      <alignment horizontal="center"/>
      <protection/>
    </xf>
    <xf numFmtId="0" fontId="43" fillId="0" borderId="0" xfId="99" applyFont="1">
      <alignment/>
      <protection/>
    </xf>
    <xf numFmtId="49" fontId="15" fillId="0" borderId="19" xfId="99" applyNumberFormat="1" applyFont="1" applyBorder="1" applyAlignment="1">
      <alignment horizontal="right"/>
      <protection/>
    </xf>
    <xf numFmtId="49" fontId="15" fillId="0" borderId="20" xfId="99" applyNumberFormat="1" applyFont="1" applyBorder="1" applyAlignment="1">
      <alignment horizontal="right"/>
      <protection/>
    </xf>
    <xf numFmtId="180" fontId="15" fillId="0" borderId="20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20" xfId="99" applyNumberFormat="1" applyFont="1" applyBorder="1">
      <alignment/>
      <protection/>
    </xf>
    <xf numFmtId="0" fontId="15" fillId="0" borderId="34" xfId="99" applyFont="1" applyBorder="1">
      <alignment/>
      <protection/>
    </xf>
    <xf numFmtId="3" fontId="15" fillId="0" borderId="29" xfId="99" applyNumberFormat="1" applyFont="1" applyBorder="1">
      <alignment/>
      <protection/>
    </xf>
    <xf numFmtId="3" fontId="15" fillId="0" borderId="20" xfId="99" applyNumberFormat="1" applyFont="1" applyFill="1" applyBorder="1" applyAlignment="1" applyProtection="1">
      <alignment vertical="center" wrapText="1"/>
      <protection locked="0"/>
    </xf>
    <xf numFmtId="0" fontId="15" fillId="0" borderId="20" xfId="99" applyFont="1" applyBorder="1" applyAlignment="1">
      <alignment horizontal="left"/>
      <protection/>
    </xf>
    <xf numFmtId="0" fontId="15" fillId="0" borderId="19" xfId="99" applyBorder="1">
      <alignment/>
      <protection/>
    </xf>
    <xf numFmtId="0" fontId="15" fillId="0" borderId="34" xfId="99" applyFont="1" applyBorder="1" applyAlignment="1">
      <alignment vertical="center" wrapText="1"/>
      <protection/>
    </xf>
    <xf numFmtId="0" fontId="15" fillId="0" borderId="41" xfId="99" applyFont="1" applyBorder="1">
      <alignment/>
      <protection/>
    </xf>
    <xf numFmtId="49" fontId="15" fillId="0" borderId="27" xfId="99" applyNumberFormat="1" applyFont="1" applyBorder="1" applyAlignment="1">
      <alignment horizontal="right"/>
      <protection/>
    </xf>
    <xf numFmtId="49" fontId="15" fillId="0" borderId="29" xfId="99" applyNumberFormat="1" applyFont="1" applyBorder="1" applyAlignment="1">
      <alignment horizontal="right"/>
      <protection/>
    </xf>
    <xf numFmtId="180" fontId="15" fillId="0" borderId="29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29" xfId="99" applyNumberFormat="1" applyFont="1" applyFill="1" applyBorder="1" applyAlignment="1" applyProtection="1">
      <alignment vertical="center" wrapText="1"/>
      <protection locked="0"/>
    </xf>
    <xf numFmtId="49" fontId="15" fillId="0" borderId="27" xfId="99" applyNumberFormat="1" applyBorder="1">
      <alignment/>
      <protection/>
    </xf>
    <xf numFmtId="49" fontId="15" fillId="0" borderId="29" xfId="99" applyNumberFormat="1" applyBorder="1">
      <alignment/>
      <protection/>
    </xf>
    <xf numFmtId="0" fontId="25" fillId="0" borderId="37" xfId="99" applyFont="1" applyBorder="1" applyAlignment="1">
      <alignment horizontal="left"/>
      <protection/>
    </xf>
    <xf numFmtId="3" fontId="25" fillId="0" borderId="37" xfId="99" applyNumberFormat="1" applyFont="1" applyBorder="1">
      <alignment/>
      <protection/>
    </xf>
    <xf numFmtId="0" fontId="25" fillId="0" borderId="42" xfId="99" applyFont="1" applyBorder="1" applyAlignment="1">
      <alignment horizontal="left"/>
      <protection/>
    </xf>
    <xf numFmtId="0" fontId="25" fillId="0" borderId="31" xfId="99" applyFont="1" applyBorder="1" applyAlignment="1">
      <alignment horizontal="left"/>
      <protection/>
    </xf>
    <xf numFmtId="0" fontId="26" fillId="0" borderId="24" xfId="0" applyFont="1" applyBorder="1" applyAlignment="1">
      <alignment wrapText="1"/>
    </xf>
    <xf numFmtId="0" fontId="38" fillId="0" borderId="0" xfId="0" applyFont="1" applyAlignment="1">
      <alignment horizontal="justify"/>
    </xf>
    <xf numFmtId="0" fontId="1" fillId="0" borderId="20" xfId="0" applyFont="1" applyBorder="1" applyAlignment="1">
      <alignment horizontal="justify"/>
    </xf>
    <xf numFmtId="0" fontId="26" fillId="0" borderId="43" xfId="0" applyFont="1" applyBorder="1" applyAlignment="1">
      <alignment wrapText="1"/>
    </xf>
    <xf numFmtId="180" fontId="47" fillId="0" borderId="44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44" xfId="102" applyNumberFormat="1" applyFont="1" applyFill="1" applyBorder="1" applyAlignment="1" applyProtection="1">
      <alignment horizontal="center" vertical="center" wrapText="1"/>
      <protection/>
    </xf>
    <xf numFmtId="180" fontId="43" fillId="0" borderId="44" xfId="102" applyNumberFormat="1" applyFont="1" applyFill="1" applyBorder="1" applyAlignment="1" applyProtection="1">
      <alignment horizontal="center" vertical="center" wrapText="1"/>
      <protection/>
    </xf>
    <xf numFmtId="180" fontId="48" fillId="0" borderId="33" xfId="102" applyNumberFormat="1" applyFont="1" applyFill="1" applyBorder="1" applyAlignment="1" applyProtection="1">
      <alignment horizontal="left" vertical="center" wrapText="1" indent="1"/>
      <protection/>
    </xf>
    <xf numFmtId="180" fontId="15" fillId="0" borderId="36" xfId="102" applyNumberFormat="1" applyFill="1" applyBorder="1" applyAlignment="1" applyProtection="1">
      <alignment horizontal="left" vertical="center" wrapText="1" indent="1"/>
      <protection/>
    </xf>
    <xf numFmtId="180" fontId="25" fillId="0" borderId="45" xfId="102" applyNumberFormat="1" applyFont="1" applyFill="1" applyBorder="1" applyAlignment="1" applyProtection="1">
      <alignment horizontal="left" vertical="center" wrapText="1" indent="1"/>
      <protection/>
    </xf>
    <xf numFmtId="180" fontId="25" fillId="0" borderId="46" xfId="102" applyNumberFormat="1" applyFont="1" applyFill="1" applyBorder="1" applyAlignment="1" applyProtection="1">
      <alignment horizontal="left" vertical="center" wrapText="1" indent="1"/>
      <protection/>
    </xf>
    <xf numFmtId="180" fontId="47" fillId="0" borderId="47" xfId="102" applyNumberFormat="1" applyFont="1" applyFill="1" applyBorder="1" applyAlignment="1" applyProtection="1">
      <alignment horizontal="centerContinuous" vertical="center" wrapText="1"/>
      <protection/>
    </xf>
    <xf numFmtId="180" fontId="48" fillId="0" borderId="0" xfId="102" applyNumberFormat="1" applyFont="1" applyFill="1" applyBorder="1" applyAlignment="1" applyProtection="1">
      <alignment horizontal="left" vertical="center" wrapText="1" indent="1"/>
      <protection/>
    </xf>
    <xf numFmtId="180" fontId="50" fillId="0" borderId="0" xfId="102" applyNumberFormat="1" applyFont="1" applyFill="1" applyBorder="1" applyAlignment="1" applyProtection="1">
      <alignment horizontal="center" vertical="center" wrapText="1"/>
      <protection/>
    </xf>
    <xf numFmtId="180" fontId="47" fillId="0" borderId="46" xfId="102" applyNumberFormat="1" applyFont="1" applyFill="1" applyBorder="1" applyAlignment="1" applyProtection="1">
      <alignment horizontal="center" vertical="center" wrapText="1"/>
      <protection/>
    </xf>
    <xf numFmtId="180" fontId="43" fillId="0" borderId="46" xfId="102" applyNumberFormat="1" applyFont="1" applyFill="1" applyBorder="1" applyAlignment="1" applyProtection="1">
      <alignment horizontal="center" vertical="center" wrapText="1"/>
      <protection/>
    </xf>
    <xf numFmtId="180" fontId="48" fillId="0" borderId="4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8" xfId="102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46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2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49" xfId="102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13" xfId="102" applyNumberFormat="1" applyFont="1" applyFill="1" applyBorder="1" applyAlignment="1" applyProtection="1">
      <alignment horizontal="center" vertical="center" wrapText="1"/>
      <protection/>
    </xf>
    <xf numFmtId="180" fontId="48" fillId="0" borderId="1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50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50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36" xfId="102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25" xfId="102" applyNumberFormat="1" applyFont="1" applyFill="1" applyBorder="1" applyAlignment="1" applyProtection="1">
      <alignment horizontal="center" vertical="center" wrapText="1"/>
      <protection/>
    </xf>
    <xf numFmtId="180" fontId="43" fillId="0" borderId="25" xfId="102" applyNumberFormat="1" applyFont="1" applyFill="1" applyBorder="1" applyAlignment="1" applyProtection="1">
      <alignment horizontal="center" vertical="center" wrapText="1"/>
      <protection/>
    </xf>
    <xf numFmtId="180" fontId="48" fillId="0" borderId="51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52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53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52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54" xfId="102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55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4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8" xfId="102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13" xfId="102" applyNumberFormat="1" applyFont="1" applyFill="1" applyBorder="1" applyAlignment="1" applyProtection="1">
      <alignment horizontal="right" vertical="center" wrapText="1" indent="1"/>
      <protection/>
    </xf>
    <xf numFmtId="180" fontId="49" fillId="0" borderId="50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8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50" xfId="102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36" xfId="102" applyNumberFormat="1" applyFont="1" applyFill="1" applyBorder="1" applyAlignment="1" applyProtection="1">
      <alignment horizontal="right" vertical="center" wrapText="1" indent="1"/>
      <protection/>
    </xf>
    <xf numFmtId="180" fontId="25" fillId="0" borderId="56" xfId="102" applyNumberFormat="1" applyFont="1" applyFill="1" applyBorder="1" applyAlignment="1" applyProtection="1">
      <alignment horizontal="right" vertical="center" wrapText="1" indent="1"/>
      <protection/>
    </xf>
    <xf numFmtId="180" fontId="25" fillId="0" borderId="13" xfId="102" applyNumberFormat="1" applyFont="1" applyFill="1" applyBorder="1" applyAlignment="1" applyProtection="1">
      <alignment horizontal="right" vertical="center" wrapText="1" indent="1"/>
      <protection/>
    </xf>
    <xf numFmtId="180" fontId="47" fillId="0" borderId="44" xfId="102" applyNumberFormat="1" applyFont="1" applyFill="1" applyBorder="1" applyAlignment="1" applyProtection="1">
      <alignment horizontal="center" vertical="center" wrapText="1"/>
      <protection/>
    </xf>
    <xf numFmtId="180" fontId="48" fillId="0" borderId="57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34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33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8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34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4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58" xfId="102" applyNumberFormat="1" applyFont="1" applyFill="1" applyBorder="1" applyAlignment="1" applyProtection="1">
      <alignment horizontal="right" vertical="center" wrapText="1" indent="1"/>
      <protection locked="0"/>
    </xf>
    <xf numFmtId="180" fontId="47" fillId="0" borderId="13" xfId="102" applyNumberFormat="1" applyFont="1" applyFill="1" applyBorder="1" applyAlignment="1" applyProtection="1">
      <alignment horizontal="center" vertical="center" wrapText="1"/>
      <protection/>
    </xf>
    <xf numFmtId="180" fontId="48" fillId="0" borderId="18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4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2" applyNumberFormat="1" applyFont="1" applyFill="1" applyBorder="1" applyAlignment="1" applyProtection="1">
      <alignment horizontal="right" vertical="center" wrapText="1" indent="1"/>
      <protection/>
    </xf>
    <xf numFmtId="0" fontId="37" fillId="20" borderId="59" xfId="104" applyFont="1" applyFill="1" applyBorder="1" applyAlignment="1">
      <alignment horizontal="center" vertical="center" wrapText="1"/>
      <protection/>
    </xf>
    <xf numFmtId="0" fontId="37" fillId="20" borderId="60" xfId="104" applyFont="1" applyFill="1" applyBorder="1" applyAlignment="1">
      <alignment horizontal="center" vertical="center" wrapText="1"/>
      <protection/>
    </xf>
    <xf numFmtId="0" fontId="42" fillId="0" borderId="61" xfId="0" applyFont="1" applyBorder="1" applyAlignment="1">
      <alignment horizontal="center" wrapText="1"/>
    </xf>
    <xf numFmtId="3" fontId="24" fillId="0" borderId="14" xfId="0" applyNumberFormat="1" applyFont="1" applyBorder="1" applyAlignment="1">
      <alignment horizontal="right" wrapText="1"/>
    </xf>
    <xf numFmtId="3" fontId="27" fillId="0" borderId="18" xfId="0" applyNumberFormat="1" applyFont="1" applyBorder="1" applyAlignment="1">
      <alignment horizontal="right" wrapText="1"/>
    </xf>
    <xf numFmtId="3" fontId="24" fillId="0" borderId="18" xfId="0" applyNumberFormat="1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right" wrapText="1"/>
    </xf>
    <xf numFmtId="3" fontId="27" fillId="0" borderId="14" xfId="0" applyNumberFormat="1" applyFont="1" applyBorder="1" applyAlignment="1">
      <alignment horizontal="right" wrapText="1"/>
    </xf>
    <xf numFmtId="0" fontId="27" fillId="0" borderId="18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62" xfId="0" applyBorder="1" applyAlignment="1">
      <alignment/>
    </xf>
    <xf numFmtId="3" fontId="26" fillId="0" borderId="18" xfId="0" applyNumberFormat="1" applyFont="1" applyBorder="1" applyAlignment="1">
      <alignment horizontal="right" wrapText="1"/>
    </xf>
    <xf numFmtId="0" fontId="26" fillId="0" borderId="18" xfId="0" applyFont="1" applyBorder="1" applyAlignment="1">
      <alignment horizontal="right" wrapText="1"/>
    </xf>
    <xf numFmtId="0" fontId="26" fillId="0" borderId="18" xfId="0" applyFont="1" applyBorder="1" applyAlignment="1">
      <alignment wrapText="1"/>
    </xf>
    <xf numFmtId="0" fontId="47" fillId="0" borderId="63" xfId="101" applyFont="1" applyFill="1" applyBorder="1" applyAlignment="1" applyProtection="1">
      <alignment/>
      <protection/>
    </xf>
    <xf numFmtId="0" fontId="47" fillId="0" borderId="64" xfId="101" applyFont="1" applyFill="1" applyBorder="1" applyAlignment="1" applyProtection="1">
      <alignment/>
      <protection/>
    </xf>
    <xf numFmtId="182" fontId="43" fillId="0" borderId="56" xfId="68" applyNumberFormat="1" applyFont="1" applyFill="1" applyBorder="1" applyAlignment="1" applyProtection="1">
      <alignment/>
      <protection/>
    </xf>
    <xf numFmtId="182" fontId="48" fillId="0" borderId="36" xfId="68" applyNumberFormat="1" applyFont="1" applyFill="1" applyBorder="1" applyAlignment="1" applyProtection="1">
      <alignment/>
      <protection locked="0"/>
    </xf>
    <xf numFmtId="0" fontId="37" fillId="20" borderId="30" xfId="98" applyFont="1" applyFill="1" applyBorder="1" applyAlignment="1">
      <alignment horizontal="center" vertical="center" wrapText="1"/>
      <protection/>
    </xf>
    <xf numFmtId="0" fontId="39" fillId="20" borderId="39" xfId="98" applyFont="1" applyFill="1" applyBorder="1" applyAlignment="1">
      <alignment horizontal="center" vertical="center"/>
      <protection/>
    </xf>
    <xf numFmtId="0" fontId="39" fillId="20" borderId="65" xfId="98" applyFont="1" applyFill="1" applyBorder="1" applyAlignment="1">
      <alignment horizontal="center" vertical="center"/>
      <protection/>
    </xf>
    <xf numFmtId="0" fontId="1" fillId="0" borderId="19" xfId="98" applyFont="1" applyBorder="1">
      <alignment/>
      <protection/>
    </xf>
    <xf numFmtId="0" fontId="38" fillId="0" borderId="21" xfId="98" applyFont="1" applyBorder="1">
      <alignment/>
      <protection/>
    </xf>
    <xf numFmtId="0" fontId="1" fillId="0" borderId="19" xfId="98" applyFont="1" applyBorder="1" applyAlignment="1">
      <alignment horizontal="center"/>
      <protection/>
    </xf>
    <xf numFmtId="3" fontId="39" fillId="0" borderId="21" xfId="98" applyNumberFormat="1" applyFont="1" applyBorder="1">
      <alignment/>
      <protection/>
    </xf>
    <xf numFmtId="0" fontId="1" fillId="0" borderId="31" xfId="98" applyFont="1" applyBorder="1">
      <alignment/>
      <protection/>
    </xf>
    <xf numFmtId="0" fontId="37" fillId="20" borderId="66" xfId="104" applyFont="1" applyFill="1" applyBorder="1" applyAlignment="1">
      <alignment horizontal="center" vertical="center" wrapText="1"/>
      <protection/>
    </xf>
    <xf numFmtId="0" fontId="42" fillId="0" borderId="67" xfId="0" applyFont="1" applyBorder="1" applyAlignment="1">
      <alignment horizontal="center" wrapText="1"/>
    </xf>
    <xf numFmtId="3" fontId="24" fillId="0" borderId="68" xfId="0" applyNumberFormat="1" applyFont="1" applyBorder="1" applyAlignment="1">
      <alignment horizontal="right" wrapText="1"/>
    </xf>
    <xf numFmtId="3" fontId="27" fillId="0" borderId="33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right" wrapText="1"/>
    </xf>
    <xf numFmtId="0" fontId="1" fillId="0" borderId="33" xfId="0" applyFont="1" applyBorder="1" applyAlignment="1">
      <alignment wrapText="1"/>
    </xf>
    <xf numFmtId="3" fontId="24" fillId="0" borderId="33" xfId="0" applyNumberFormat="1" applyFont="1" applyBorder="1" applyAlignment="1">
      <alignment horizontal="right" wrapText="1"/>
    </xf>
    <xf numFmtId="3" fontId="27" fillId="0" borderId="68" xfId="0" applyNumberFormat="1" applyFont="1" applyBorder="1" applyAlignment="1">
      <alignment horizontal="right" wrapText="1"/>
    </xf>
    <xf numFmtId="0" fontId="27" fillId="0" borderId="33" xfId="0" applyFont="1" applyBorder="1" applyAlignment="1">
      <alignment wrapText="1"/>
    </xf>
    <xf numFmtId="3" fontId="30" fillId="0" borderId="33" xfId="0" applyNumberFormat="1" applyFont="1" applyBorder="1" applyAlignment="1">
      <alignment horizontal="right" wrapText="1"/>
    </xf>
    <xf numFmtId="0" fontId="27" fillId="0" borderId="33" xfId="0" applyFont="1" applyBorder="1" applyAlignment="1">
      <alignment horizontal="right" wrapText="1"/>
    </xf>
    <xf numFmtId="0" fontId="32" fillId="0" borderId="69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70" xfId="0" applyFont="1" applyBorder="1" applyAlignment="1">
      <alignment/>
    </xf>
    <xf numFmtId="180" fontId="48" fillId="0" borderId="50" xfId="102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18" xfId="0" applyNumberFormat="1" applyFont="1" applyBorder="1" applyAlignment="1">
      <alignment horizontal="right" wrapText="1"/>
    </xf>
    <xf numFmtId="0" fontId="1" fillId="0" borderId="18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3" fontId="27" fillId="0" borderId="62" xfId="0" applyNumberFormat="1" applyFont="1" applyBorder="1" applyAlignment="1">
      <alignment horizontal="right" wrapText="1"/>
    </xf>
    <xf numFmtId="3" fontId="30" fillId="0" borderId="13" xfId="0" applyNumberFormat="1" applyFont="1" applyBorder="1" applyAlignment="1">
      <alignment horizontal="right" wrapText="1"/>
    </xf>
    <xf numFmtId="0" fontId="28" fillId="0" borderId="71" xfId="0" applyFont="1" applyBorder="1" applyAlignment="1">
      <alignment horizontal="center" wrapText="1"/>
    </xf>
    <xf numFmtId="0" fontId="42" fillId="0" borderId="72" xfId="0" applyFont="1" applyBorder="1" applyAlignment="1">
      <alignment horizontal="center" wrapText="1"/>
    </xf>
    <xf numFmtId="0" fontId="24" fillId="0" borderId="48" xfId="0" applyFont="1" applyBorder="1" applyAlignment="1">
      <alignment wrapText="1"/>
    </xf>
    <xf numFmtId="0" fontId="27" fillId="0" borderId="28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73" xfId="0" applyFont="1" applyBorder="1" applyAlignment="1">
      <alignment wrapText="1"/>
    </xf>
    <xf numFmtId="0" fontId="30" fillId="0" borderId="46" xfId="0" applyFont="1" applyBorder="1" applyAlignment="1">
      <alignment wrapText="1"/>
    </xf>
    <xf numFmtId="0" fontId="24" fillId="0" borderId="33" xfId="0" applyFont="1" applyBorder="1" applyAlignment="1">
      <alignment wrapText="1"/>
    </xf>
    <xf numFmtId="3" fontId="27" fillId="0" borderId="70" xfId="0" applyNumberFormat="1" applyFont="1" applyBorder="1" applyAlignment="1">
      <alignment horizontal="right" wrapText="1"/>
    </xf>
    <xf numFmtId="3" fontId="30" fillId="0" borderId="47" xfId="0" applyNumberFormat="1" applyFont="1" applyBorder="1" applyAlignment="1">
      <alignment horizontal="right" wrapText="1"/>
    </xf>
    <xf numFmtId="0" fontId="24" fillId="0" borderId="74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62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3" fontId="51" fillId="0" borderId="47" xfId="0" applyNumberFormat="1" applyFont="1" applyBorder="1" applyAlignment="1">
      <alignment horizontal="right" wrapText="1"/>
    </xf>
    <xf numFmtId="3" fontId="51" fillId="0" borderId="13" xfId="0" applyNumberFormat="1" applyFont="1" applyBorder="1" applyAlignment="1">
      <alignment horizontal="right" wrapText="1"/>
    </xf>
    <xf numFmtId="0" fontId="32" fillId="0" borderId="3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62" xfId="0" applyFont="1" applyBorder="1" applyAlignment="1">
      <alignment/>
    </xf>
    <xf numFmtId="0" fontId="26" fillId="0" borderId="75" xfId="0" applyFont="1" applyBorder="1" applyAlignment="1">
      <alignment horizontal="center" wrapText="1"/>
    </xf>
    <xf numFmtId="0" fontId="74" fillId="0" borderId="67" xfId="0" applyFont="1" applyBorder="1" applyAlignment="1">
      <alignment horizontal="center" wrapText="1"/>
    </xf>
    <xf numFmtId="0" fontId="26" fillId="0" borderId="68" xfId="0" applyFont="1" applyBorder="1" applyAlignment="1">
      <alignment wrapText="1"/>
    </xf>
    <xf numFmtId="0" fontId="32" fillId="0" borderId="33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7" fillId="0" borderId="68" xfId="0" applyFont="1" applyBorder="1" applyAlignment="1">
      <alignment wrapText="1"/>
    </xf>
    <xf numFmtId="0" fontId="27" fillId="0" borderId="70" xfId="0" applyFont="1" applyBorder="1" applyAlignment="1">
      <alignment wrapText="1"/>
    </xf>
    <xf numFmtId="0" fontId="75" fillId="0" borderId="47" xfId="0" applyFont="1" applyBorder="1" applyAlignment="1">
      <alignment wrapText="1"/>
    </xf>
    <xf numFmtId="0" fontId="28" fillId="0" borderId="74" xfId="0" applyFont="1" applyBorder="1" applyAlignment="1">
      <alignment horizontal="center" wrapText="1"/>
    </xf>
    <xf numFmtId="0" fontId="35" fillId="0" borderId="13" xfId="0" applyFont="1" applyBorder="1" applyAlignment="1">
      <alignment wrapText="1"/>
    </xf>
    <xf numFmtId="0" fontId="33" fillId="0" borderId="28" xfId="104" applyFont="1" applyFill="1" applyBorder="1" applyAlignment="1">
      <alignment horizontal="left" vertical="center"/>
      <protection/>
    </xf>
    <xf numFmtId="0" fontId="33" fillId="0" borderId="52" xfId="104" applyFont="1" applyFill="1" applyBorder="1" applyAlignment="1">
      <alignment horizontal="left" vertical="center"/>
      <protection/>
    </xf>
    <xf numFmtId="0" fontId="14" fillId="0" borderId="0" xfId="104" applyProtection="1">
      <alignment/>
      <protection locked="0"/>
    </xf>
    <xf numFmtId="0" fontId="39" fillId="20" borderId="46" xfId="104" applyFont="1" applyFill="1" applyBorder="1" applyAlignment="1">
      <alignment horizontal="center" vertical="center"/>
      <protection/>
    </xf>
    <xf numFmtId="0" fontId="39" fillId="20" borderId="11" xfId="104" applyFont="1" applyFill="1" applyBorder="1" applyAlignment="1">
      <alignment horizontal="center" vertical="center"/>
      <protection/>
    </xf>
    <xf numFmtId="0" fontId="39" fillId="20" borderId="11" xfId="104" applyFont="1" applyFill="1" applyBorder="1" applyAlignment="1">
      <alignment horizontal="center" vertical="center" wrapText="1"/>
      <protection/>
    </xf>
    <xf numFmtId="0" fontId="39" fillId="20" borderId="12" xfId="104" applyFont="1" applyFill="1" applyBorder="1" applyAlignment="1">
      <alignment horizontal="center" vertical="center" wrapText="1"/>
      <protection/>
    </xf>
    <xf numFmtId="0" fontId="39" fillId="20" borderId="47" xfId="104" applyFont="1" applyFill="1" applyBorder="1" applyAlignment="1">
      <alignment horizontal="center" vertical="center"/>
      <protection/>
    </xf>
    <xf numFmtId="0" fontId="39" fillId="0" borderId="73" xfId="104" applyFont="1" applyBorder="1" applyAlignment="1">
      <alignment horizontal="center" vertical="center"/>
      <protection/>
    </xf>
    <xf numFmtId="0" fontId="39" fillId="0" borderId="30" xfId="104" applyFont="1" applyBorder="1" applyAlignment="1">
      <alignment horizontal="center" vertical="center"/>
      <protection/>
    </xf>
    <xf numFmtId="0" fontId="39" fillId="0" borderId="65" xfId="104" applyFont="1" applyBorder="1" applyAlignment="1">
      <alignment horizontal="left" vertical="center"/>
      <protection/>
    </xf>
    <xf numFmtId="0" fontId="38" fillId="0" borderId="21" xfId="104" applyFont="1" applyBorder="1" applyAlignment="1">
      <alignment horizontal="left" vertical="center"/>
      <protection/>
    </xf>
    <xf numFmtId="0" fontId="38" fillId="0" borderId="21" xfId="100" applyFont="1" applyBorder="1" applyAlignment="1">
      <alignment horizontal="left"/>
      <protection/>
    </xf>
    <xf numFmtId="0" fontId="55" fillId="0" borderId="52" xfId="104" applyFont="1" applyBorder="1" applyAlignment="1">
      <alignment horizontal="left" vertical="center"/>
      <protection/>
    </xf>
    <xf numFmtId="0" fontId="39" fillId="0" borderId="52" xfId="104" applyFont="1" applyBorder="1" applyAlignment="1">
      <alignment horizontal="left" vertical="center"/>
      <protection/>
    </xf>
    <xf numFmtId="0" fontId="55" fillId="0" borderId="52" xfId="104" applyFont="1" applyBorder="1" applyAlignment="1">
      <alignment horizontal="center" vertical="center"/>
      <protection/>
    </xf>
    <xf numFmtId="0" fontId="57" fillId="20" borderId="21" xfId="104" applyFont="1" applyFill="1" applyBorder="1" applyAlignment="1">
      <alignment horizontal="left" vertical="center"/>
      <protection/>
    </xf>
    <xf numFmtId="0" fontId="39" fillId="0" borderId="52" xfId="104" applyFont="1" applyBorder="1" applyAlignment="1">
      <alignment vertical="center"/>
      <protection/>
    </xf>
    <xf numFmtId="0" fontId="38" fillId="0" borderId="52" xfId="104" applyFont="1" applyBorder="1" applyAlignment="1">
      <alignment horizontal="left" vertical="center"/>
      <protection/>
    </xf>
    <xf numFmtId="0" fontId="55" fillId="0" borderId="21" xfId="104" applyFont="1" applyBorder="1" applyAlignment="1">
      <alignment horizontal="left" vertical="center"/>
      <protection/>
    </xf>
    <xf numFmtId="0" fontId="40" fillId="0" borderId="52" xfId="104" applyFont="1" applyBorder="1" applyAlignment="1">
      <alignment vertical="center"/>
      <protection/>
    </xf>
    <xf numFmtId="0" fontId="33" fillId="0" borderId="52" xfId="104" applyFont="1" applyBorder="1" applyAlignment="1">
      <alignment vertical="center"/>
      <protection/>
    </xf>
    <xf numFmtId="0" fontId="32" fillId="0" borderId="21" xfId="104" applyFont="1" applyBorder="1" applyAlignment="1">
      <alignment vertical="center"/>
      <protection/>
    </xf>
    <xf numFmtId="0" fontId="32" fillId="0" borderId="52" xfId="104" applyFont="1" applyBorder="1" applyAlignment="1">
      <alignment horizontal="left" vertical="center" wrapText="1"/>
      <protection/>
    </xf>
    <xf numFmtId="16" fontId="38" fillId="0" borderId="52" xfId="104" applyNumberFormat="1" applyFont="1" applyBorder="1" applyAlignment="1">
      <alignment horizontal="left" vertical="center"/>
      <protection/>
    </xf>
    <xf numFmtId="0" fontId="39" fillId="0" borderId="52" xfId="104" applyFont="1" applyBorder="1" applyAlignment="1">
      <alignment horizontal="center" vertical="center"/>
      <protection/>
    </xf>
    <xf numFmtId="0" fontId="39" fillId="0" borderId="76" xfId="104" applyFont="1" applyBorder="1" applyAlignment="1">
      <alignment horizontal="center" vertical="center"/>
      <protection/>
    </xf>
    <xf numFmtId="3" fontId="38" fillId="0" borderId="32" xfId="104" applyNumberFormat="1" applyFont="1" applyBorder="1" applyAlignment="1">
      <alignment vertical="center"/>
      <protection/>
    </xf>
    <xf numFmtId="3" fontId="38" fillId="0" borderId="18" xfId="100" applyNumberFormat="1" applyFont="1" applyBorder="1" applyAlignment="1">
      <alignment horizontal="right"/>
      <protection/>
    </xf>
    <xf numFmtId="3" fontId="38" fillId="0" borderId="18" xfId="104" applyNumberFormat="1" applyFont="1" applyBorder="1" applyAlignment="1">
      <alignment horizontal="right" vertical="center"/>
      <protection/>
    </xf>
    <xf numFmtId="3" fontId="55" fillId="0" borderId="18" xfId="104" applyNumberFormat="1" applyFont="1" applyBorder="1" applyAlignment="1">
      <alignment horizontal="right" vertical="center"/>
      <protection/>
    </xf>
    <xf numFmtId="3" fontId="39" fillId="0" borderId="18" xfId="104" applyNumberFormat="1" applyFont="1" applyBorder="1" applyAlignment="1">
      <alignment horizontal="right" vertical="center"/>
      <protection/>
    </xf>
    <xf numFmtId="3" fontId="57" fillId="20" borderId="18" xfId="104" applyNumberFormat="1" applyFont="1" applyFill="1" applyBorder="1" applyAlignment="1">
      <alignment horizontal="right" vertical="center"/>
      <protection/>
    </xf>
    <xf numFmtId="3" fontId="54" fillId="0" borderId="18" xfId="104" applyNumberFormat="1" applyFont="1" applyFill="1" applyBorder="1" applyAlignment="1">
      <alignment vertical="center"/>
      <protection/>
    </xf>
    <xf numFmtId="3" fontId="38" fillId="0" borderId="18" xfId="104" applyNumberFormat="1" applyFont="1" applyBorder="1" applyAlignment="1">
      <alignment vertical="center"/>
      <protection/>
    </xf>
    <xf numFmtId="3" fontId="55" fillId="0" borderId="18" xfId="104" applyNumberFormat="1" applyFont="1" applyBorder="1">
      <alignment/>
      <protection/>
    </xf>
    <xf numFmtId="3" fontId="32" fillId="0" borderId="18" xfId="104" applyNumberFormat="1" applyFont="1" applyBorder="1" applyAlignment="1">
      <alignment vertical="center"/>
      <protection/>
    </xf>
    <xf numFmtId="3" fontId="58" fillId="20" borderId="18" xfId="104" applyNumberFormat="1" applyFont="1" applyFill="1" applyBorder="1" applyAlignment="1">
      <alignment vertical="center"/>
      <protection/>
    </xf>
    <xf numFmtId="3" fontId="39" fillId="0" borderId="62" xfId="104" applyNumberFormat="1" applyFont="1" applyBorder="1" applyAlignment="1">
      <alignment horizontal="right" vertical="center"/>
      <protection/>
    </xf>
    <xf numFmtId="3" fontId="41" fillId="20" borderId="13" xfId="104" applyNumberFormat="1" applyFont="1" applyFill="1" applyBorder="1" applyAlignment="1">
      <alignment vertical="center"/>
      <protection/>
    </xf>
    <xf numFmtId="3" fontId="39" fillId="0" borderId="18" xfId="104" applyNumberFormat="1" applyFont="1" applyBorder="1" applyAlignment="1">
      <alignment vertical="center"/>
      <protection/>
    </xf>
    <xf numFmtId="0" fontId="39" fillId="0" borderId="30" xfId="104" applyFont="1" applyBorder="1" applyAlignment="1">
      <alignment horizontal="center"/>
      <protection/>
    </xf>
    <xf numFmtId="0" fontId="39" fillId="0" borderId="65" xfId="104" applyFont="1" applyFill="1" applyBorder="1">
      <alignment/>
      <protection/>
    </xf>
    <xf numFmtId="0" fontId="55" fillId="0" borderId="19" xfId="100" applyFont="1" applyBorder="1" applyAlignment="1">
      <alignment horizontal="center"/>
      <protection/>
    </xf>
    <xf numFmtId="0" fontId="39" fillId="0" borderId="19" xfId="104" applyFont="1" applyBorder="1" applyAlignment="1">
      <alignment horizontal="center"/>
      <protection/>
    </xf>
    <xf numFmtId="0" fontId="38" fillId="0" borderId="26" xfId="104" applyFont="1" applyFill="1" applyBorder="1" applyAlignment="1">
      <alignment horizontal="left" vertical="center" wrapText="1"/>
      <protection/>
    </xf>
    <xf numFmtId="0" fontId="39" fillId="0" borderId="28" xfId="104" applyFont="1" applyBorder="1" applyAlignment="1">
      <alignment horizontal="left"/>
      <protection/>
    </xf>
    <xf numFmtId="0" fontId="39" fillId="0" borderId="52" xfId="104" applyFont="1" applyBorder="1" applyAlignment="1">
      <alignment horizontal="left"/>
      <protection/>
    </xf>
    <xf numFmtId="0" fontId="39" fillId="0" borderId="21" xfId="104" applyFont="1" applyFill="1" applyBorder="1">
      <alignment/>
      <protection/>
    </xf>
    <xf numFmtId="0" fontId="38" fillId="0" borderId="21" xfId="104" applyFont="1" applyFill="1" applyBorder="1" applyAlignment="1">
      <alignment horizontal="left" vertical="center"/>
      <protection/>
    </xf>
    <xf numFmtId="0" fontId="41" fillId="20" borderId="10" xfId="104" applyFont="1" applyFill="1" applyBorder="1" applyAlignment="1">
      <alignment horizontal="left" vertical="center"/>
      <protection/>
    </xf>
    <xf numFmtId="0" fontId="41" fillId="20" borderId="12" xfId="104" applyFont="1" applyFill="1" applyBorder="1" applyAlignment="1">
      <alignment horizontal="left" vertical="center"/>
      <protection/>
    </xf>
    <xf numFmtId="3" fontId="55" fillId="0" borderId="18" xfId="104" applyNumberFormat="1" applyFont="1" applyBorder="1" applyAlignment="1">
      <alignment vertical="center"/>
      <protection/>
    </xf>
    <xf numFmtId="3" fontId="57" fillId="20" borderId="18" xfId="104" applyNumberFormat="1" applyFont="1" applyFill="1" applyBorder="1">
      <alignment/>
      <protection/>
    </xf>
    <xf numFmtId="3" fontId="54" fillId="0" borderId="18" xfId="104" applyNumberFormat="1" applyFont="1" applyFill="1" applyBorder="1">
      <alignment/>
      <protection/>
    </xf>
    <xf numFmtId="3" fontId="54" fillId="0" borderId="18" xfId="104" applyNumberFormat="1" applyFont="1" applyBorder="1" applyAlignment="1">
      <alignment vertical="center"/>
      <protection/>
    </xf>
    <xf numFmtId="3" fontId="39" fillId="0" borderId="62" xfId="104" applyNumberFormat="1" applyFont="1" applyBorder="1" applyAlignment="1">
      <alignment vertical="center"/>
      <protection/>
    </xf>
    <xf numFmtId="0" fontId="24" fillId="0" borderId="46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47" xfId="0" applyNumberFormat="1" applyFont="1" applyBorder="1" applyAlignment="1">
      <alignment horizontal="right" wrapText="1"/>
    </xf>
    <xf numFmtId="3" fontId="24" fillId="0" borderId="13" xfId="0" applyNumberFormat="1" applyFont="1" applyBorder="1" applyAlignment="1">
      <alignment horizontal="right" wrapText="1"/>
    </xf>
    <xf numFmtId="3" fontId="24" fillId="0" borderId="25" xfId="0" applyNumberFormat="1" applyFont="1" applyBorder="1" applyAlignment="1">
      <alignment horizontal="right" wrapText="1"/>
    </xf>
    <xf numFmtId="3" fontId="30" fillId="0" borderId="25" xfId="0" applyNumberFormat="1" applyFont="1" applyBorder="1" applyAlignment="1">
      <alignment horizontal="right" wrapText="1"/>
    </xf>
    <xf numFmtId="0" fontId="24" fillId="0" borderId="62" xfId="0" applyFont="1" applyBorder="1" applyAlignment="1">
      <alignment wrapText="1"/>
    </xf>
    <xf numFmtId="0" fontId="26" fillId="0" borderId="70" xfId="0" applyFont="1" applyBorder="1" applyAlignment="1">
      <alignment wrapText="1"/>
    </xf>
    <xf numFmtId="3" fontId="24" fillId="0" borderId="62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0" fontId="35" fillId="0" borderId="14" xfId="0" applyFont="1" applyBorder="1" applyAlignment="1">
      <alignment wrapText="1"/>
    </xf>
    <xf numFmtId="3" fontId="30" fillId="0" borderId="14" xfId="0" applyNumberFormat="1" applyFont="1" applyBorder="1" applyAlignment="1">
      <alignment horizontal="right" wrapText="1"/>
    </xf>
    <xf numFmtId="3" fontId="26" fillId="0" borderId="14" xfId="0" applyNumberFormat="1" applyFont="1" applyBorder="1" applyAlignment="1">
      <alignment horizontal="right" wrapText="1"/>
    </xf>
    <xf numFmtId="3" fontId="26" fillId="0" borderId="68" xfId="0" applyNumberFormat="1" applyFont="1" applyBorder="1" applyAlignment="1">
      <alignment horizontal="right" wrapText="1"/>
    </xf>
    <xf numFmtId="0" fontId="35" fillId="0" borderId="47" xfId="0" applyFont="1" applyBorder="1" applyAlignment="1">
      <alignment wrapText="1"/>
    </xf>
    <xf numFmtId="0" fontId="0" fillId="0" borderId="10" xfId="0" applyBorder="1" applyAlignment="1">
      <alignment/>
    </xf>
    <xf numFmtId="0" fontId="73" fillId="0" borderId="77" xfId="0" applyFont="1" applyBorder="1" applyAlignment="1">
      <alignment/>
    </xf>
    <xf numFmtId="0" fontId="73" fillId="0" borderId="13" xfId="0" applyFont="1" applyBorder="1" applyAlignment="1">
      <alignment/>
    </xf>
    <xf numFmtId="0" fontId="73" fillId="0" borderId="47" xfId="0" applyFont="1" applyBorder="1" applyAlignment="1">
      <alignment/>
    </xf>
    <xf numFmtId="0" fontId="59" fillId="0" borderId="28" xfId="98" applyFont="1" applyBorder="1" applyAlignment="1">
      <alignment horizontal="center"/>
      <protection/>
    </xf>
    <xf numFmtId="0" fontId="38" fillId="0" borderId="78" xfId="98" applyFont="1" applyBorder="1" applyAlignment="1">
      <alignment horizontal="left" wrapText="1"/>
      <protection/>
    </xf>
    <xf numFmtId="3" fontId="32" fillId="0" borderId="29" xfId="98" applyNumberFormat="1" applyFont="1" applyBorder="1">
      <alignment/>
      <protection/>
    </xf>
    <xf numFmtId="3" fontId="39" fillId="0" borderId="79" xfId="98" applyNumberFormat="1" applyFont="1" applyBorder="1">
      <alignment/>
      <protection/>
    </xf>
    <xf numFmtId="0" fontId="39" fillId="0" borderId="80" xfId="98" applyFont="1" applyBorder="1" applyAlignment="1">
      <alignment horizontal="left"/>
      <protection/>
    </xf>
    <xf numFmtId="3" fontId="1" fillId="0" borderId="80" xfId="98" applyNumberFormat="1" applyFont="1" applyBorder="1">
      <alignment/>
      <protection/>
    </xf>
    <xf numFmtId="0" fontId="1" fillId="0" borderId="81" xfId="98" applyFont="1" applyBorder="1">
      <alignment/>
      <protection/>
    </xf>
    <xf numFmtId="0" fontId="55" fillId="0" borderId="10" xfId="98" applyFont="1" applyBorder="1" applyAlignment="1">
      <alignment horizontal="left"/>
      <protection/>
    </xf>
    <xf numFmtId="3" fontId="40" fillId="0" borderId="11" xfId="98" applyNumberFormat="1" applyFont="1" applyBorder="1">
      <alignment/>
      <protection/>
    </xf>
    <xf numFmtId="3" fontId="55" fillId="0" borderId="12" xfId="98" applyNumberFormat="1" applyFont="1" applyBorder="1">
      <alignment/>
      <protection/>
    </xf>
    <xf numFmtId="0" fontId="32" fillId="0" borderId="78" xfId="98" applyFont="1" applyBorder="1" applyAlignment="1">
      <alignment horizontal="left" wrapText="1"/>
      <protection/>
    </xf>
    <xf numFmtId="0" fontId="39" fillId="0" borderId="16" xfId="98" applyFont="1" applyBorder="1" applyAlignment="1">
      <alignment horizontal="left"/>
      <protection/>
    </xf>
    <xf numFmtId="0" fontId="32" fillId="0" borderId="16" xfId="98" applyFont="1" applyBorder="1">
      <alignment/>
      <protection/>
    </xf>
    <xf numFmtId="0" fontId="38" fillId="0" borderId="17" xfId="98" applyFont="1" applyBorder="1">
      <alignment/>
      <protection/>
    </xf>
    <xf numFmtId="180" fontId="48" fillId="0" borderId="14" xfId="102" applyNumberFormat="1" applyFont="1" applyFill="1" applyBorder="1" applyAlignment="1" applyProtection="1">
      <alignment horizontal="right" vertical="center" wrapText="1" indent="1"/>
      <protection/>
    </xf>
    <xf numFmtId="0" fontId="42" fillId="0" borderId="82" xfId="0" applyFont="1" applyBorder="1" applyAlignment="1">
      <alignment horizontal="center" wrapText="1"/>
    </xf>
    <xf numFmtId="3" fontId="24" fillId="0" borderId="51" xfId="0" applyNumberFormat="1" applyFont="1" applyBorder="1" applyAlignment="1">
      <alignment horizontal="right" wrapText="1"/>
    </xf>
    <xf numFmtId="3" fontId="27" fillId="0" borderId="52" xfId="0" applyNumberFormat="1" applyFont="1" applyBorder="1" applyAlignment="1">
      <alignment horizontal="right" wrapText="1"/>
    </xf>
    <xf numFmtId="3" fontId="1" fillId="0" borderId="52" xfId="0" applyNumberFormat="1" applyFont="1" applyBorder="1" applyAlignment="1">
      <alignment horizontal="right" wrapText="1"/>
    </xf>
    <xf numFmtId="0" fontId="1" fillId="0" borderId="52" xfId="0" applyFont="1" applyBorder="1" applyAlignment="1">
      <alignment wrapText="1"/>
    </xf>
    <xf numFmtId="3" fontId="24" fillId="0" borderId="52" xfId="0" applyNumberFormat="1" applyFont="1" applyBorder="1" applyAlignment="1">
      <alignment horizontal="right" wrapText="1"/>
    </xf>
    <xf numFmtId="3" fontId="27" fillId="0" borderId="51" xfId="0" applyNumberFormat="1" applyFont="1" applyBorder="1" applyAlignment="1">
      <alignment horizontal="right" wrapText="1"/>
    </xf>
    <xf numFmtId="0" fontId="27" fillId="0" borderId="52" xfId="0" applyFont="1" applyBorder="1" applyAlignment="1">
      <alignment horizontal="right" wrapText="1"/>
    </xf>
    <xf numFmtId="0" fontId="27" fillId="0" borderId="52" xfId="0" applyFont="1" applyBorder="1" applyAlignment="1">
      <alignment wrapText="1"/>
    </xf>
    <xf numFmtId="0" fontId="24" fillId="0" borderId="52" xfId="0" applyFont="1" applyBorder="1" applyAlignment="1">
      <alignment horizontal="right" wrapText="1"/>
    </xf>
    <xf numFmtId="0" fontId="24" fillId="0" borderId="52" xfId="0" applyFont="1" applyBorder="1" applyAlignment="1">
      <alignment wrapText="1"/>
    </xf>
    <xf numFmtId="0" fontId="27" fillId="0" borderId="76" xfId="0" applyFont="1" applyBorder="1" applyAlignment="1">
      <alignment wrapText="1"/>
    </xf>
    <xf numFmtId="3" fontId="27" fillId="0" borderId="76" xfId="0" applyNumberFormat="1" applyFont="1" applyBorder="1" applyAlignment="1">
      <alignment horizontal="right" wrapText="1"/>
    </xf>
    <xf numFmtId="0" fontId="55" fillId="0" borderId="28" xfId="104" applyFont="1" applyBorder="1" applyAlignment="1">
      <alignment horizontal="left" vertical="center"/>
      <protection/>
    </xf>
    <xf numFmtId="0" fontId="55" fillId="0" borderId="52" xfId="104" applyFont="1" applyBorder="1" applyAlignment="1">
      <alignment horizontal="left" vertical="center"/>
      <protection/>
    </xf>
    <xf numFmtId="0" fontId="40" fillId="0" borderId="28" xfId="104" applyFont="1" applyFill="1" applyBorder="1" applyAlignment="1">
      <alignment horizontal="left" vertical="center"/>
      <protection/>
    </xf>
    <xf numFmtId="0" fontId="40" fillId="0" borderId="52" xfId="104" applyFont="1" applyFill="1" applyBorder="1" applyAlignment="1">
      <alignment horizontal="left" vertical="center"/>
      <protection/>
    </xf>
    <xf numFmtId="0" fontId="33" fillId="0" borderId="28" xfId="104" applyFont="1" applyFill="1" applyBorder="1" applyAlignment="1">
      <alignment horizontal="left" vertical="center"/>
      <protection/>
    </xf>
    <xf numFmtId="0" fontId="33" fillId="0" borderId="52" xfId="104" applyFont="1" applyFill="1" applyBorder="1" applyAlignment="1">
      <alignment horizontal="left" vertical="center"/>
      <protection/>
    </xf>
    <xf numFmtId="0" fontId="57" fillId="20" borderId="28" xfId="104" applyFont="1" applyFill="1" applyBorder="1" applyAlignment="1">
      <alignment horizontal="left" vertical="center"/>
      <protection/>
    </xf>
    <xf numFmtId="0" fontId="57" fillId="20" borderId="52" xfId="104" applyFont="1" applyFill="1" applyBorder="1" applyAlignment="1">
      <alignment horizontal="left" vertical="center"/>
      <protection/>
    </xf>
    <xf numFmtId="0" fontId="55" fillId="0" borderId="28" xfId="104" applyFont="1" applyBorder="1" applyAlignment="1">
      <alignment horizontal="left"/>
      <protection/>
    </xf>
    <xf numFmtId="0" fontId="55" fillId="0" borderId="52" xfId="104" applyFont="1" applyBorder="1" applyAlignment="1">
      <alignment horizontal="left"/>
      <protection/>
    </xf>
    <xf numFmtId="0" fontId="33" fillId="0" borderId="22" xfId="104" applyFont="1" applyFill="1" applyBorder="1" applyAlignment="1">
      <alignment horizontal="left" vertical="center"/>
      <protection/>
    </xf>
    <xf numFmtId="0" fontId="33" fillId="0" borderId="0" xfId="104" applyFont="1" applyFill="1" applyBorder="1" applyAlignment="1">
      <alignment horizontal="left" vertical="center"/>
      <protection/>
    </xf>
    <xf numFmtId="0" fontId="33" fillId="0" borderId="53" xfId="104" applyFont="1" applyFill="1" applyBorder="1" applyAlignment="1">
      <alignment horizontal="left" vertical="center"/>
      <protection/>
    </xf>
    <xf numFmtId="0" fontId="41" fillId="20" borderId="46" xfId="104" applyFont="1" applyFill="1" applyBorder="1" applyAlignment="1">
      <alignment horizontal="left" vertical="center"/>
      <protection/>
    </xf>
    <xf numFmtId="0" fontId="41" fillId="20" borderId="25" xfId="104" applyFont="1" applyFill="1" applyBorder="1" applyAlignment="1">
      <alignment horizontal="left" vertical="center"/>
      <protection/>
    </xf>
    <xf numFmtId="0" fontId="41" fillId="0" borderId="0" xfId="104" applyFont="1" applyAlignment="1">
      <alignment horizontal="center"/>
      <protection/>
    </xf>
    <xf numFmtId="0" fontId="1" fillId="0" borderId="64" xfId="104" applyFont="1" applyBorder="1" applyAlignment="1">
      <alignment horizontal="right"/>
      <protection/>
    </xf>
    <xf numFmtId="0" fontId="3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6" fillId="0" borderId="30" xfId="0" applyFont="1" applyBorder="1" applyAlignment="1">
      <alignment wrapText="1"/>
    </xf>
    <xf numFmtId="0" fontId="26" fillId="0" borderId="83" xfId="0" applyFont="1" applyBorder="1" applyAlignment="1">
      <alignment wrapText="1"/>
    </xf>
    <xf numFmtId="0" fontId="32" fillId="0" borderId="27" xfId="0" applyFont="1" applyBorder="1" applyAlignment="1">
      <alignment/>
    </xf>
    <xf numFmtId="0" fontId="32" fillId="0" borderId="78" xfId="0" applyFont="1" applyBorder="1" applyAlignment="1">
      <alignment/>
    </xf>
    <xf numFmtId="180" fontId="47" fillId="0" borderId="60" xfId="102" applyNumberFormat="1" applyFont="1" applyFill="1" applyBorder="1" applyAlignment="1" applyProtection="1">
      <alignment horizontal="center" vertical="center" wrapText="1"/>
      <protection/>
    </xf>
    <xf numFmtId="180" fontId="47" fillId="0" borderId="56" xfId="102" applyNumberFormat="1" applyFont="1" applyFill="1" applyBorder="1" applyAlignment="1" applyProtection="1">
      <alignment horizontal="center" vertical="center" wrapText="1"/>
      <protection/>
    </xf>
    <xf numFmtId="180" fontId="46" fillId="0" borderId="0" xfId="102" applyNumberFormat="1" applyFont="1" applyFill="1" applyAlignment="1" applyProtection="1">
      <alignment horizontal="center" textRotation="180" wrapText="1"/>
      <protection/>
    </xf>
    <xf numFmtId="180" fontId="50" fillId="0" borderId="66" xfId="102" applyNumberFormat="1" applyFont="1" applyFill="1" applyBorder="1" applyAlignment="1" applyProtection="1">
      <alignment horizontal="center" vertical="center" wrapText="1"/>
      <protection/>
    </xf>
    <xf numFmtId="180" fontId="47" fillId="0" borderId="32" xfId="102" applyNumberFormat="1" applyFont="1" applyFill="1" applyBorder="1" applyAlignment="1" applyProtection="1">
      <alignment horizontal="center" vertical="center" wrapText="1"/>
      <protection/>
    </xf>
    <xf numFmtId="180" fontId="47" fillId="0" borderId="36" xfId="102" applyNumberFormat="1" applyFont="1" applyFill="1" applyBorder="1" applyAlignment="1" applyProtection="1">
      <alignment horizontal="center" vertical="center" wrapText="1"/>
      <protection/>
    </xf>
    <xf numFmtId="0" fontId="39" fillId="0" borderId="0" xfId="104" applyFont="1" applyAlignment="1">
      <alignment horizontal="center"/>
      <protection/>
    </xf>
    <xf numFmtId="0" fontId="1" fillId="0" borderId="0" xfId="104" applyFont="1" applyBorder="1" applyAlignment="1">
      <alignment horizontal="right"/>
      <protection/>
    </xf>
    <xf numFmtId="180" fontId="48" fillId="0" borderId="64" xfId="102" applyNumberFormat="1" applyFont="1" applyFill="1" applyBorder="1" applyAlignment="1">
      <alignment horizontal="right" vertical="center" wrapText="1"/>
      <protection/>
    </xf>
    <xf numFmtId="0" fontId="70" fillId="0" borderId="0" xfId="102" applyFont="1" applyAlignment="1">
      <alignment horizontal="right" wrapText="1"/>
      <protection/>
    </xf>
    <xf numFmtId="180" fontId="46" fillId="0" borderId="22" xfId="102" applyNumberFormat="1" applyFont="1" applyFill="1" applyBorder="1" applyAlignment="1" applyProtection="1">
      <alignment horizontal="center" textRotation="180" wrapText="1"/>
      <protection/>
    </xf>
    <xf numFmtId="180" fontId="66" fillId="0" borderId="0" xfId="102" applyNumberFormat="1" applyFont="1" applyFill="1" applyAlignment="1" applyProtection="1">
      <alignment horizontal="center" vertical="center" wrapText="1"/>
      <protection/>
    </xf>
    <xf numFmtId="180" fontId="67" fillId="0" borderId="31" xfId="102" applyNumberFormat="1" applyFont="1" applyFill="1" applyBorder="1" applyAlignment="1" applyProtection="1">
      <alignment horizontal="left" vertical="center" wrapText="1" indent="2"/>
      <protection/>
    </xf>
    <xf numFmtId="180" fontId="67" fillId="0" borderId="37" xfId="102" applyNumberFormat="1" applyFont="1" applyFill="1" applyBorder="1" applyAlignment="1" applyProtection="1">
      <alignment horizontal="left" vertical="center" wrapText="1" indent="2"/>
      <protection/>
    </xf>
    <xf numFmtId="180" fontId="47" fillId="0" borderId="65" xfId="102" applyNumberFormat="1" applyFont="1" applyFill="1" applyBorder="1" applyAlignment="1" applyProtection="1">
      <alignment horizontal="center" vertical="center"/>
      <protection/>
    </xf>
    <xf numFmtId="180" fontId="47" fillId="0" borderId="21" xfId="102" applyNumberFormat="1" applyFont="1" applyFill="1" applyBorder="1" applyAlignment="1" applyProtection="1">
      <alignment horizontal="center" vertical="center"/>
      <protection/>
    </xf>
    <xf numFmtId="180" fontId="47" fillId="0" borderId="39" xfId="102" applyNumberFormat="1" applyFont="1" applyFill="1" applyBorder="1" applyAlignment="1" applyProtection="1">
      <alignment horizontal="center" vertical="center"/>
      <protection/>
    </xf>
    <xf numFmtId="180" fontId="47" fillId="0" borderId="30" xfId="102" applyNumberFormat="1" applyFont="1" applyFill="1" applyBorder="1" applyAlignment="1" applyProtection="1">
      <alignment horizontal="center" vertical="center" wrapText="1"/>
      <protection/>
    </xf>
    <xf numFmtId="180" fontId="47" fillId="0" borderId="19" xfId="102" applyNumberFormat="1" applyFont="1" applyFill="1" applyBorder="1" applyAlignment="1" applyProtection="1">
      <alignment horizontal="center" vertical="center" wrapText="1"/>
      <protection/>
    </xf>
    <xf numFmtId="180" fontId="47" fillId="0" borderId="20" xfId="102" applyNumberFormat="1" applyFont="1" applyFill="1" applyBorder="1" applyAlignment="1" applyProtection="1">
      <alignment horizontal="center" vertical="center"/>
      <protection/>
    </xf>
    <xf numFmtId="180" fontId="47" fillId="0" borderId="39" xfId="102" applyNumberFormat="1" applyFont="1" applyFill="1" applyBorder="1" applyAlignment="1" applyProtection="1">
      <alignment horizontal="center" vertical="center" wrapText="1"/>
      <protection/>
    </xf>
    <xf numFmtId="180" fontId="47" fillId="0" borderId="20" xfId="102" applyNumberFormat="1" applyFont="1" applyFill="1" applyBorder="1" applyAlignment="1" applyProtection="1">
      <alignment horizontal="center" vertical="center" wrapText="1"/>
      <protection/>
    </xf>
    <xf numFmtId="0" fontId="69" fillId="0" borderId="0" xfId="102" applyFont="1" applyAlignment="1">
      <alignment horizontal="right" wrapText="1"/>
      <protection/>
    </xf>
    <xf numFmtId="180" fontId="45" fillId="0" borderId="0" xfId="101" applyNumberFormat="1" applyFont="1" applyFill="1" applyBorder="1" applyAlignment="1" applyProtection="1">
      <alignment horizontal="center" vertical="center" wrapText="1"/>
      <protection/>
    </xf>
    <xf numFmtId="0" fontId="43" fillId="0" borderId="39" xfId="101" applyFont="1" applyFill="1" applyBorder="1" applyAlignment="1" applyProtection="1">
      <alignment horizontal="center" vertical="center" wrapText="1"/>
      <protection/>
    </xf>
    <xf numFmtId="0" fontId="43" fillId="0" borderId="65" xfId="101" applyFont="1" applyFill="1" applyBorder="1" applyAlignment="1" applyProtection="1">
      <alignment horizontal="center" vertical="center" wrapText="1"/>
      <protection/>
    </xf>
    <xf numFmtId="180" fontId="48" fillId="0" borderId="0" xfId="102" applyNumberFormat="1" applyFont="1" applyFill="1" applyBorder="1" applyAlignment="1">
      <alignment horizontal="right" vertical="center" wrapText="1"/>
      <protection/>
    </xf>
    <xf numFmtId="182" fontId="48" fillId="0" borderId="20" xfId="68" applyNumberFormat="1" applyFont="1" applyFill="1" applyBorder="1" applyAlignment="1" applyProtection="1">
      <alignment horizontal="center"/>
      <protection locked="0"/>
    </xf>
    <xf numFmtId="182" fontId="48" fillId="0" borderId="21" xfId="68" applyNumberFormat="1" applyFont="1" applyFill="1" applyBorder="1" applyAlignment="1" applyProtection="1">
      <alignment horizontal="center"/>
      <protection locked="0"/>
    </xf>
    <xf numFmtId="0" fontId="48" fillId="0" borderId="20" xfId="101" applyFont="1" applyFill="1" applyBorder="1" applyAlignment="1" applyProtection="1">
      <alignment horizontal="center" vertical="center"/>
      <protection/>
    </xf>
    <xf numFmtId="0" fontId="25" fillId="0" borderId="39" xfId="101" applyFont="1" applyFill="1" applyBorder="1" applyAlignment="1" applyProtection="1">
      <alignment horizontal="center" vertical="center" wrapText="1"/>
      <protection/>
    </xf>
    <xf numFmtId="0" fontId="43" fillId="0" borderId="25" xfId="101" applyFont="1" applyFill="1" applyBorder="1" applyAlignment="1" applyProtection="1">
      <alignment horizontal="center" vertical="center" wrapText="1"/>
      <protection/>
    </xf>
    <xf numFmtId="0" fontId="43" fillId="0" borderId="13" xfId="101" applyFont="1" applyFill="1" applyBorder="1" applyAlignment="1" applyProtection="1">
      <alignment horizontal="center" vertical="center" wrapText="1"/>
      <protection/>
    </xf>
    <xf numFmtId="0" fontId="25" fillId="0" borderId="83" xfId="101" applyFont="1" applyFill="1" applyBorder="1" applyAlignment="1">
      <alignment horizontal="center" vertical="center" wrapText="1"/>
      <protection/>
    </xf>
    <xf numFmtId="0" fontId="25" fillId="0" borderId="69" xfId="101" applyFont="1" applyFill="1" applyBorder="1" applyAlignment="1">
      <alignment horizontal="center" vertical="center" wrapText="1"/>
      <protection/>
    </xf>
    <xf numFmtId="0" fontId="25" fillId="0" borderId="40" xfId="101" applyFont="1" applyFill="1" applyBorder="1" applyAlignment="1">
      <alignment horizontal="center" vertical="center" wrapText="1"/>
      <protection/>
    </xf>
    <xf numFmtId="0" fontId="25" fillId="0" borderId="65" xfId="101" applyFont="1" applyFill="1" applyBorder="1" applyAlignment="1">
      <alignment horizontal="center" vertical="center" wrapText="1"/>
      <protection/>
    </xf>
    <xf numFmtId="0" fontId="25" fillId="0" borderId="79" xfId="101" applyFont="1" applyFill="1" applyBorder="1" applyAlignment="1">
      <alignment horizontal="center" vertical="center" wrapText="1"/>
      <protection/>
    </xf>
    <xf numFmtId="0" fontId="64" fillId="0" borderId="55" xfId="102" applyFont="1" applyBorder="1" applyAlignment="1">
      <alignment horizontal="left" wrapText="1"/>
      <protection/>
    </xf>
    <xf numFmtId="0" fontId="48" fillId="0" borderId="21" xfId="101" applyFont="1" applyFill="1" applyBorder="1" applyAlignment="1" applyProtection="1">
      <alignment horizontal="center" vertical="center"/>
      <protection/>
    </xf>
    <xf numFmtId="180" fontId="67" fillId="0" borderId="0" xfId="101" applyNumberFormat="1" applyFont="1" applyFill="1" applyBorder="1" applyAlignment="1" applyProtection="1">
      <alignment horizontal="left" vertical="center"/>
      <protection/>
    </xf>
    <xf numFmtId="0" fontId="48" fillId="0" borderId="20" xfId="101" applyFont="1" applyFill="1" applyBorder="1" applyAlignment="1" applyProtection="1">
      <alignment horizontal="center"/>
      <protection locked="0"/>
    </xf>
    <xf numFmtId="182" fontId="43" fillId="0" borderId="37" xfId="68" applyNumberFormat="1" applyFont="1" applyFill="1" applyBorder="1" applyAlignment="1" applyProtection="1">
      <alignment horizontal="center"/>
      <protection/>
    </xf>
    <xf numFmtId="182" fontId="43" fillId="0" borderId="38" xfId="68" applyNumberFormat="1" applyFont="1" applyFill="1" applyBorder="1" applyAlignment="1" applyProtection="1">
      <alignment horizontal="center"/>
      <protection/>
    </xf>
    <xf numFmtId="0" fontId="25" fillId="0" borderId="30" xfId="101" applyFont="1" applyFill="1" applyBorder="1" applyAlignment="1">
      <alignment horizontal="center" vertical="center" wrapText="1"/>
      <protection/>
    </xf>
    <xf numFmtId="0" fontId="25" fillId="0" borderId="27" xfId="101" applyFont="1" applyFill="1" applyBorder="1" applyAlignment="1">
      <alignment horizontal="center" vertical="center" wrapText="1"/>
      <protection/>
    </xf>
    <xf numFmtId="0" fontId="43" fillId="0" borderId="37" xfId="101" applyFont="1" applyFill="1" applyBorder="1" applyAlignment="1" applyProtection="1">
      <alignment horizontal="center" vertical="center" wrapText="1"/>
      <protection/>
    </xf>
    <xf numFmtId="0" fontId="48" fillId="0" borderId="66" xfId="101" applyFont="1" applyFill="1" applyBorder="1" applyAlignment="1">
      <alignment horizontal="center" vertical="center" wrapText="1"/>
      <protection/>
    </xf>
    <xf numFmtId="0" fontId="48" fillId="0" borderId="84" xfId="101" applyFont="1" applyFill="1" applyBorder="1" applyAlignment="1" applyProtection="1">
      <alignment horizontal="center" vertical="center"/>
      <protection/>
    </xf>
    <xf numFmtId="0" fontId="48" fillId="0" borderId="32" xfId="101" applyFont="1" applyFill="1" applyBorder="1" applyAlignment="1" applyProtection="1">
      <alignment horizontal="center" vertical="center"/>
      <protection/>
    </xf>
    <xf numFmtId="0" fontId="48" fillId="0" borderId="85" xfId="101" applyFont="1" applyFill="1" applyBorder="1" applyAlignment="1" applyProtection="1">
      <alignment horizontal="center" vertical="center"/>
      <protection/>
    </xf>
    <xf numFmtId="0" fontId="64" fillId="0" borderId="34" xfId="102" applyFont="1" applyBorder="1" applyAlignment="1">
      <alignment horizontal="left" wrapText="1"/>
      <protection/>
    </xf>
    <xf numFmtId="0" fontId="64" fillId="0" borderId="20" xfId="102" applyFont="1" applyBorder="1" applyAlignment="1">
      <alignment horizontal="left" wrapText="1"/>
      <protection/>
    </xf>
    <xf numFmtId="0" fontId="64" fillId="0" borderId="23" xfId="102" applyFont="1" applyBorder="1" applyAlignment="1">
      <alignment horizontal="left" wrapText="1"/>
      <protection/>
    </xf>
    <xf numFmtId="0" fontId="25" fillId="0" borderId="39" xfId="101" applyFont="1" applyFill="1" applyBorder="1" applyAlignment="1">
      <alignment horizontal="center" vertical="center" wrapText="1"/>
      <protection/>
    </xf>
    <xf numFmtId="0" fontId="25" fillId="0" borderId="29" xfId="101" applyFont="1" applyFill="1" applyBorder="1" applyAlignment="1">
      <alignment horizontal="center" vertical="center" wrapText="1"/>
      <protection/>
    </xf>
    <xf numFmtId="0" fontId="67" fillId="0" borderId="0" xfId="101" applyFont="1" applyFill="1" applyAlignment="1">
      <alignment horizontal="left" wrapText="1"/>
      <protection/>
    </xf>
    <xf numFmtId="0" fontId="72" fillId="0" borderId="0" xfId="99" applyFont="1" applyAlignment="1">
      <alignment horizontal="center"/>
      <protection/>
    </xf>
    <xf numFmtId="0" fontId="38" fillId="0" borderId="0" xfId="104" applyFont="1" applyAlignment="1">
      <alignment horizontal="left"/>
      <protection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1szm" xfId="98"/>
    <cellStyle name="Normál_12.sz.mell.2013.évi fejlesztés" xfId="99"/>
    <cellStyle name="Normál_3aszm" xfId="100"/>
    <cellStyle name="Normál_KVRENMUNKA" xfId="101"/>
    <cellStyle name="Normál_Másolat eredetijeKVIREND" xfId="102"/>
    <cellStyle name="Normal_tanusitv" xfId="103"/>
    <cellStyle name="Normál_Zalakaros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226"/>
  <sheetViews>
    <sheetView tabSelected="1" zoomScale="80" zoomScaleNormal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60" customWidth="1"/>
    <col min="2" max="2" width="43.421875" style="60" customWidth="1"/>
    <col min="3" max="4" width="13.8515625" style="60" customWidth="1"/>
    <col min="5" max="5" width="14.00390625" style="60" customWidth="1"/>
    <col min="6" max="6" width="14.421875" style="60" customWidth="1"/>
    <col min="7" max="7" width="5.7109375" style="60" customWidth="1"/>
    <col min="8" max="8" width="42.8515625" style="60" customWidth="1"/>
    <col min="9" max="11" width="14.28125" style="60" customWidth="1"/>
    <col min="12" max="12" width="14.7109375" style="60" customWidth="1"/>
    <col min="13" max="16384" width="9.140625" style="60" customWidth="1"/>
  </cols>
  <sheetData>
    <row r="1" spans="1:12" ht="18.75">
      <c r="A1" s="475" t="s">
        <v>422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ht="18.75">
      <c r="A2" s="475" t="s">
        <v>412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18.75">
      <c r="A3" s="543" t="s">
        <v>472</v>
      </c>
      <c r="B3" s="543"/>
      <c r="C3" s="543"/>
      <c r="D3" s="543"/>
      <c r="E3" s="156"/>
      <c r="F3" s="156"/>
      <c r="G3" s="156"/>
      <c r="H3" s="156"/>
      <c r="I3" s="157"/>
      <c r="J3" s="157"/>
      <c r="K3" s="157"/>
      <c r="L3" s="155" t="s">
        <v>409</v>
      </c>
    </row>
    <row r="4" spans="1:12" ht="16.5" thickBot="1">
      <c r="A4" s="543" t="s">
        <v>473</v>
      </c>
      <c r="B4" s="543"/>
      <c r="C4" s="543"/>
      <c r="D4" s="543"/>
      <c r="I4" s="179"/>
      <c r="J4" s="179"/>
      <c r="K4" s="476" t="s">
        <v>415</v>
      </c>
      <c r="L4" s="476"/>
    </row>
    <row r="5" spans="1:12" ht="74.25" customHeight="1" thickBot="1">
      <c r="A5" s="359"/>
      <c r="B5" s="360" t="s">
        <v>308</v>
      </c>
      <c r="C5" s="361" t="s">
        <v>414</v>
      </c>
      <c r="D5" s="362" t="s">
        <v>465</v>
      </c>
      <c r="E5" s="361" t="s">
        <v>466</v>
      </c>
      <c r="F5" s="362" t="s">
        <v>467</v>
      </c>
      <c r="G5" s="363"/>
      <c r="H5" s="360" t="s">
        <v>308</v>
      </c>
      <c r="I5" s="361" t="s">
        <v>414</v>
      </c>
      <c r="J5" s="362" t="s">
        <v>465</v>
      </c>
      <c r="K5" s="361" t="s">
        <v>466</v>
      </c>
      <c r="L5" s="362" t="s">
        <v>467</v>
      </c>
    </row>
    <row r="6" spans="1:12" ht="15" customHeight="1" thickBot="1">
      <c r="A6" s="470" t="s">
        <v>309</v>
      </c>
      <c r="B6" s="471"/>
      <c r="C6" s="471"/>
      <c r="D6" s="471"/>
      <c r="E6" s="471"/>
      <c r="F6" s="472"/>
      <c r="G6" s="470" t="s">
        <v>310</v>
      </c>
      <c r="H6" s="471"/>
      <c r="I6" s="471"/>
      <c r="J6" s="471"/>
      <c r="K6" s="471"/>
      <c r="L6" s="472"/>
    </row>
    <row r="7" spans="1:12" ht="15" customHeight="1">
      <c r="A7" s="365" t="s">
        <v>100</v>
      </c>
      <c r="B7" s="366" t="s">
        <v>311</v>
      </c>
      <c r="C7" s="383"/>
      <c r="D7" s="383"/>
      <c r="E7" s="383"/>
      <c r="F7" s="383"/>
      <c r="G7" s="397" t="s">
        <v>100</v>
      </c>
      <c r="H7" s="398" t="s">
        <v>311</v>
      </c>
      <c r="I7" s="383"/>
      <c r="J7" s="383"/>
      <c r="K7" s="383"/>
      <c r="L7" s="383"/>
    </row>
    <row r="8" spans="1:12" ht="15" customHeight="1">
      <c r="A8" s="66"/>
      <c r="B8" s="367" t="s">
        <v>312</v>
      </c>
      <c r="C8" s="384">
        <v>19335826</v>
      </c>
      <c r="D8" s="384">
        <v>19245985</v>
      </c>
      <c r="E8" s="384">
        <v>110720</v>
      </c>
      <c r="F8" s="384">
        <v>19356705</v>
      </c>
      <c r="G8" s="399"/>
      <c r="H8" s="367" t="s">
        <v>345</v>
      </c>
      <c r="I8" s="390">
        <v>6489000</v>
      </c>
      <c r="J8" s="390">
        <v>6409845</v>
      </c>
      <c r="K8" s="390">
        <v>0</v>
      </c>
      <c r="L8" s="390">
        <v>6409845</v>
      </c>
    </row>
    <row r="9" spans="1:15" ht="35.25" customHeight="1">
      <c r="A9" s="66"/>
      <c r="B9" s="368" t="s">
        <v>313</v>
      </c>
      <c r="C9" s="385">
        <v>1223000</v>
      </c>
      <c r="D9" s="385">
        <v>1223000</v>
      </c>
      <c r="E9" s="385">
        <v>0</v>
      </c>
      <c r="F9" s="385">
        <v>1223000</v>
      </c>
      <c r="G9" s="400"/>
      <c r="H9" s="401" t="s">
        <v>346</v>
      </c>
      <c r="I9" s="390">
        <v>1600000</v>
      </c>
      <c r="J9" s="390">
        <v>1589314</v>
      </c>
      <c r="K9" s="390">
        <v>0</v>
      </c>
      <c r="L9" s="390">
        <v>1589314</v>
      </c>
      <c r="O9" s="358"/>
    </row>
    <row r="10" spans="1:12" ht="15" customHeight="1">
      <c r="A10" s="66"/>
      <c r="B10" s="367" t="s">
        <v>314</v>
      </c>
      <c r="C10" s="385">
        <v>773000</v>
      </c>
      <c r="D10" s="385">
        <v>773000</v>
      </c>
      <c r="E10" s="385">
        <v>0</v>
      </c>
      <c r="F10" s="385">
        <v>773000</v>
      </c>
      <c r="G10" s="400"/>
      <c r="H10" s="367" t="s">
        <v>347</v>
      </c>
      <c r="I10" s="390">
        <v>10647826</v>
      </c>
      <c r="J10" s="390">
        <v>10647826</v>
      </c>
      <c r="K10" s="390">
        <v>110720</v>
      </c>
      <c r="L10" s="390">
        <v>10758546</v>
      </c>
    </row>
    <row r="11" spans="1:12" ht="15" customHeight="1">
      <c r="A11" s="66"/>
      <c r="B11" s="367" t="s">
        <v>315</v>
      </c>
      <c r="C11" s="385">
        <v>0</v>
      </c>
      <c r="D11" s="385">
        <v>0</v>
      </c>
      <c r="E11" s="385">
        <v>0</v>
      </c>
      <c r="F11" s="385">
        <v>0</v>
      </c>
      <c r="G11" s="400"/>
      <c r="H11" s="367" t="s">
        <v>348</v>
      </c>
      <c r="I11" s="390">
        <v>853487</v>
      </c>
      <c r="J11" s="390">
        <v>853487</v>
      </c>
      <c r="K11" s="390">
        <v>0</v>
      </c>
      <c r="L11" s="390">
        <v>853487</v>
      </c>
    </row>
    <row r="12" spans="1:12" ht="15" customHeight="1">
      <c r="A12" s="66"/>
      <c r="B12" s="369"/>
      <c r="C12" s="386"/>
      <c r="D12" s="386"/>
      <c r="E12" s="386"/>
      <c r="F12" s="386"/>
      <c r="G12" s="400"/>
      <c r="H12" s="367" t="s">
        <v>349</v>
      </c>
      <c r="I12" s="390">
        <v>615000</v>
      </c>
      <c r="J12" s="390">
        <v>615000</v>
      </c>
      <c r="K12" s="390">
        <v>0</v>
      </c>
      <c r="L12" s="390">
        <v>615000</v>
      </c>
    </row>
    <row r="13" spans="1:12" ht="15" customHeight="1">
      <c r="A13" s="66"/>
      <c r="B13" s="370"/>
      <c r="C13" s="385"/>
      <c r="D13" s="385"/>
      <c r="E13" s="385"/>
      <c r="F13" s="385"/>
      <c r="G13" s="400"/>
      <c r="H13" s="367" t="s">
        <v>316</v>
      </c>
      <c r="I13" s="390">
        <v>0</v>
      </c>
      <c r="J13" s="390"/>
      <c r="K13" s="390"/>
      <c r="L13" s="390">
        <v>0</v>
      </c>
    </row>
    <row r="14" spans="1:12" ht="15" customHeight="1">
      <c r="A14" s="460" t="s">
        <v>317</v>
      </c>
      <c r="B14" s="461"/>
      <c r="C14" s="386">
        <f>SUM(C8:C13)</f>
        <v>21331826</v>
      </c>
      <c r="D14" s="386">
        <f>SUM(D8:D13)</f>
        <v>21241985</v>
      </c>
      <c r="E14" s="386">
        <f>SUM(E8:E13)</f>
        <v>110720</v>
      </c>
      <c r="F14" s="386">
        <f>SUM(F8:F13)</f>
        <v>21352705</v>
      </c>
      <c r="G14" s="468" t="s">
        <v>318</v>
      </c>
      <c r="H14" s="469"/>
      <c r="I14" s="408">
        <f>SUM(I8:I13)</f>
        <v>20205313</v>
      </c>
      <c r="J14" s="408">
        <f>SUM(J8:J13)</f>
        <v>20115472</v>
      </c>
      <c r="K14" s="408">
        <f>SUM(K8:K13)</f>
        <v>110720</v>
      </c>
      <c r="L14" s="408">
        <f>SUM(L8:L13)</f>
        <v>20226192</v>
      </c>
    </row>
    <row r="15" spans="1:12" ht="15" customHeight="1">
      <c r="A15" s="67"/>
      <c r="B15" s="371"/>
      <c r="C15" s="387"/>
      <c r="D15" s="387"/>
      <c r="E15" s="387"/>
      <c r="F15" s="387"/>
      <c r="G15" s="402"/>
      <c r="H15" s="403"/>
      <c r="I15" s="396"/>
      <c r="J15" s="396"/>
      <c r="K15" s="396"/>
      <c r="L15" s="396"/>
    </row>
    <row r="16" spans="1:12" ht="15" customHeight="1">
      <c r="A16" s="460" t="s">
        <v>340</v>
      </c>
      <c r="B16" s="461"/>
      <c r="C16" s="386">
        <v>0</v>
      </c>
      <c r="D16" s="386">
        <v>0</v>
      </c>
      <c r="E16" s="386">
        <v>0</v>
      </c>
      <c r="F16" s="386">
        <v>0</v>
      </c>
      <c r="G16" s="460" t="s">
        <v>344</v>
      </c>
      <c r="H16" s="461"/>
      <c r="I16" s="408">
        <v>703513</v>
      </c>
      <c r="J16" s="408">
        <v>703513</v>
      </c>
      <c r="K16" s="408">
        <v>0</v>
      </c>
      <c r="L16" s="408">
        <v>703513</v>
      </c>
    </row>
    <row r="17" spans="1:12" ht="15" customHeight="1">
      <c r="A17" s="68"/>
      <c r="B17" s="370"/>
      <c r="C17" s="385"/>
      <c r="D17" s="385"/>
      <c r="E17" s="385"/>
      <c r="F17" s="385"/>
      <c r="G17" s="68"/>
      <c r="H17" s="370"/>
      <c r="I17" s="396"/>
      <c r="J17" s="396"/>
      <c r="K17" s="396"/>
      <c r="L17" s="396"/>
    </row>
    <row r="18" spans="1:12" ht="15" customHeight="1">
      <c r="A18" s="466" t="s">
        <v>319</v>
      </c>
      <c r="B18" s="467"/>
      <c r="C18" s="388">
        <f>C14+C16</f>
        <v>21331826</v>
      </c>
      <c r="D18" s="388">
        <f>D14+D16</f>
        <v>21241985</v>
      </c>
      <c r="E18" s="388">
        <f>E14+E16</f>
        <v>110720</v>
      </c>
      <c r="F18" s="388">
        <f>F14+F16</f>
        <v>21352705</v>
      </c>
      <c r="G18" s="167" t="s">
        <v>320</v>
      </c>
      <c r="H18" s="372" t="s">
        <v>320</v>
      </c>
      <c r="I18" s="409">
        <f>I14+I16</f>
        <v>20908826</v>
      </c>
      <c r="J18" s="409">
        <f>J14+J16</f>
        <v>20818985</v>
      </c>
      <c r="K18" s="409">
        <f>K14+K16</f>
        <v>110720</v>
      </c>
      <c r="L18" s="409">
        <f>L14+L16</f>
        <v>20929705</v>
      </c>
    </row>
    <row r="19" spans="1:12" ht="15" customHeight="1">
      <c r="A19" s="167"/>
      <c r="B19" s="372"/>
      <c r="C19" s="388"/>
      <c r="D19" s="388"/>
      <c r="E19" s="388"/>
      <c r="F19" s="388"/>
      <c r="G19" s="167"/>
      <c r="H19" s="372"/>
      <c r="I19" s="409"/>
      <c r="J19" s="409"/>
      <c r="K19" s="409"/>
      <c r="L19" s="409"/>
    </row>
    <row r="20" spans="1:12" ht="15" customHeight="1">
      <c r="A20" s="464" t="s">
        <v>321</v>
      </c>
      <c r="B20" s="465"/>
      <c r="C20" s="389"/>
      <c r="D20" s="389"/>
      <c r="E20" s="389"/>
      <c r="F20" s="389"/>
      <c r="G20" s="464" t="s">
        <v>339</v>
      </c>
      <c r="H20" s="465"/>
      <c r="I20" s="410"/>
      <c r="J20" s="410"/>
      <c r="K20" s="410"/>
      <c r="L20" s="410"/>
    </row>
    <row r="21" spans="1:12" ht="15" customHeight="1">
      <c r="A21" s="464" t="s">
        <v>322</v>
      </c>
      <c r="B21" s="465"/>
      <c r="C21" s="389"/>
      <c r="D21" s="389"/>
      <c r="E21" s="389"/>
      <c r="F21" s="389"/>
      <c r="G21" s="464" t="s">
        <v>323</v>
      </c>
      <c r="H21" s="465"/>
      <c r="I21" s="410"/>
      <c r="J21" s="410"/>
      <c r="K21" s="410"/>
      <c r="L21" s="410"/>
    </row>
    <row r="22" spans="1:12" ht="15" customHeight="1">
      <c r="A22" s="66" t="s">
        <v>100</v>
      </c>
      <c r="B22" s="373" t="s">
        <v>311</v>
      </c>
      <c r="C22" s="390"/>
      <c r="D22" s="390"/>
      <c r="E22" s="390"/>
      <c r="F22" s="390"/>
      <c r="G22" s="66" t="s">
        <v>100</v>
      </c>
      <c r="H22" s="404" t="s">
        <v>311</v>
      </c>
      <c r="I22" s="390"/>
      <c r="J22" s="390"/>
      <c r="K22" s="390"/>
      <c r="L22" s="390"/>
    </row>
    <row r="23" spans="1:12" ht="15" customHeight="1">
      <c r="A23" s="69"/>
      <c r="B23" s="374" t="s">
        <v>324</v>
      </c>
      <c r="C23" s="390">
        <v>0</v>
      </c>
      <c r="D23" s="390">
        <v>0</v>
      </c>
      <c r="E23" s="390">
        <v>0</v>
      </c>
      <c r="F23" s="390">
        <v>0</v>
      </c>
      <c r="G23" s="66"/>
      <c r="H23" s="367" t="s">
        <v>325</v>
      </c>
      <c r="I23" s="390">
        <v>2468000</v>
      </c>
      <c r="J23" s="390">
        <v>2468000</v>
      </c>
      <c r="K23" s="390">
        <v>0</v>
      </c>
      <c r="L23" s="390">
        <v>2468000</v>
      </c>
    </row>
    <row r="24" spans="1:12" ht="15" customHeight="1">
      <c r="A24" s="69"/>
      <c r="B24" s="374" t="s">
        <v>326</v>
      </c>
      <c r="C24" s="390">
        <v>0</v>
      </c>
      <c r="D24" s="390">
        <v>0</v>
      </c>
      <c r="E24" s="390">
        <v>0</v>
      </c>
      <c r="F24" s="390">
        <v>0</v>
      </c>
      <c r="G24" s="66"/>
      <c r="H24" s="405" t="s">
        <v>327</v>
      </c>
      <c r="I24" s="390">
        <v>0</v>
      </c>
      <c r="J24" s="390">
        <v>0</v>
      </c>
      <c r="K24" s="390">
        <v>0</v>
      </c>
      <c r="L24" s="390">
        <v>0</v>
      </c>
    </row>
    <row r="25" spans="1:12" ht="15" customHeight="1">
      <c r="A25" s="69"/>
      <c r="B25" s="374" t="s">
        <v>328</v>
      </c>
      <c r="C25" s="390">
        <v>0</v>
      </c>
      <c r="D25" s="390">
        <v>0</v>
      </c>
      <c r="E25" s="390">
        <v>0</v>
      </c>
      <c r="F25" s="390">
        <v>0</v>
      </c>
      <c r="G25" s="66"/>
      <c r="H25" s="405" t="s">
        <v>329</v>
      </c>
      <c r="I25" s="390">
        <v>0</v>
      </c>
      <c r="J25" s="390">
        <v>0</v>
      </c>
      <c r="K25" s="390">
        <v>0</v>
      </c>
      <c r="L25" s="390">
        <v>0</v>
      </c>
    </row>
    <row r="26" spans="1:12" ht="15" customHeight="1">
      <c r="A26" s="69"/>
      <c r="B26" s="374" t="s">
        <v>330</v>
      </c>
      <c r="C26" s="390">
        <v>0</v>
      </c>
      <c r="D26" s="390">
        <v>0</v>
      </c>
      <c r="E26" s="390">
        <v>0</v>
      </c>
      <c r="F26" s="390">
        <v>0</v>
      </c>
      <c r="G26" s="66"/>
      <c r="H26" s="367" t="s">
        <v>331</v>
      </c>
      <c r="I26" s="390">
        <v>0</v>
      </c>
      <c r="J26" s="390">
        <v>0</v>
      </c>
      <c r="K26" s="390">
        <v>0</v>
      </c>
      <c r="L26" s="390">
        <v>0</v>
      </c>
    </row>
    <row r="27" spans="1:12" s="168" customFormat="1" ht="15" customHeight="1">
      <c r="A27" s="69"/>
      <c r="B27" s="375"/>
      <c r="C27" s="391"/>
      <c r="D27" s="391"/>
      <c r="E27" s="391"/>
      <c r="F27" s="391"/>
      <c r="G27" s="66"/>
      <c r="H27" s="367" t="s">
        <v>405</v>
      </c>
      <c r="I27" s="390">
        <v>0</v>
      </c>
      <c r="J27" s="390">
        <v>0</v>
      </c>
      <c r="K27" s="390">
        <v>0</v>
      </c>
      <c r="L27" s="390">
        <v>0</v>
      </c>
    </row>
    <row r="28" spans="1:12" s="168" customFormat="1" ht="15" customHeight="1">
      <c r="A28" s="70" t="s">
        <v>332</v>
      </c>
      <c r="B28" s="376"/>
      <c r="C28" s="386">
        <f>SUM(C23:C27)</f>
        <v>0</v>
      </c>
      <c r="D28" s="386">
        <f>SUM(D23:D27)</f>
        <v>0</v>
      </c>
      <c r="E28" s="386">
        <f>SUM(E23:E27)</f>
        <v>0</v>
      </c>
      <c r="F28" s="386">
        <f>SUM(F23:F27)</f>
        <v>0</v>
      </c>
      <c r="G28" s="462" t="s">
        <v>333</v>
      </c>
      <c r="H28" s="463"/>
      <c r="I28" s="408">
        <f>SUM(I23:I27)</f>
        <v>2468000</v>
      </c>
      <c r="J28" s="408">
        <f>SUM(J23:J27)</f>
        <v>2468000</v>
      </c>
      <c r="K28" s="408">
        <f>SUM(K23:K27)</f>
        <v>0</v>
      </c>
      <c r="L28" s="408">
        <f>SUM(L23:L27)</f>
        <v>2468000</v>
      </c>
    </row>
    <row r="29" spans="1:12" ht="15" customHeight="1">
      <c r="A29" s="71"/>
      <c r="B29" s="377"/>
      <c r="C29" s="387"/>
      <c r="D29" s="387"/>
      <c r="E29" s="387"/>
      <c r="F29" s="387"/>
      <c r="G29" s="356"/>
      <c r="H29" s="357"/>
      <c r="I29" s="396"/>
      <c r="J29" s="396"/>
      <c r="K29" s="396"/>
      <c r="L29" s="396"/>
    </row>
    <row r="30" spans="1:12" ht="15" customHeight="1">
      <c r="A30" s="70" t="s">
        <v>341</v>
      </c>
      <c r="B30" s="377"/>
      <c r="C30" s="387"/>
      <c r="D30" s="387"/>
      <c r="E30" s="387"/>
      <c r="F30" s="387"/>
      <c r="G30" s="464" t="s">
        <v>334</v>
      </c>
      <c r="H30" s="465"/>
      <c r="I30" s="396"/>
      <c r="J30" s="396"/>
      <c r="K30" s="396"/>
      <c r="L30" s="396"/>
    </row>
    <row r="31" spans="1:12" ht="15" customHeight="1">
      <c r="A31" s="66" t="s">
        <v>100</v>
      </c>
      <c r="B31" s="373" t="s">
        <v>311</v>
      </c>
      <c r="C31" s="387"/>
      <c r="D31" s="387"/>
      <c r="E31" s="387"/>
      <c r="F31" s="387"/>
      <c r="G31" s="66" t="s">
        <v>100</v>
      </c>
      <c r="H31" s="373" t="s">
        <v>311</v>
      </c>
      <c r="I31" s="390"/>
      <c r="J31" s="390"/>
      <c r="K31" s="390"/>
      <c r="L31" s="390"/>
    </row>
    <row r="32" spans="1:12" ht="15" customHeight="1">
      <c r="A32" s="69"/>
      <c r="B32" s="378" t="s">
        <v>342</v>
      </c>
      <c r="C32" s="392">
        <v>2045000</v>
      </c>
      <c r="D32" s="392">
        <v>2045000</v>
      </c>
      <c r="E32" s="392">
        <v>0</v>
      </c>
      <c r="F32" s="392">
        <v>2045000</v>
      </c>
      <c r="G32" s="66"/>
      <c r="H32" s="367"/>
      <c r="I32" s="411"/>
      <c r="J32" s="411"/>
      <c r="K32" s="411"/>
      <c r="L32" s="411"/>
    </row>
    <row r="33" spans="1:12" ht="36.75" customHeight="1">
      <c r="A33" s="66"/>
      <c r="B33" s="379" t="s">
        <v>418</v>
      </c>
      <c r="C33" s="390">
        <v>0</v>
      </c>
      <c r="D33" s="390">
        <v>0</v>
      </c>
      <c r="E33" s="396">
        <v>0</v>
      </c>
      <c r="F33" s="396"/>
      <c r="G33" s="66"/>
      <c r="H33" s="379" t="s">
        <v>419</v>
      </c>
      <c r="I33" s="390">
        <v>0</v>
      </c>
      <c r="J33" s="390">
        <v>0</v>
      </c>
      <c r="K33" s="411">
        <v>0</v>
      </c>
      <c r="L33" s="411">
        <v>0</v>
      </c>
    </row>
    <row r="34" spans="1:12" ht="15" customHeight="1">
      <c r="A34" s="69"/>
      <c r="B34" s="380"/>
      <c r="C34" s="385"/>
      <c r="D34" s="385"/>
      <c r="E34" s="385"/>
      <c r="F34" s="385"/>
      <c r="G34" s="66"/>
      <c r="H34" s="370"/>
      <c r="I34" s="390"/>
      <c r="J34" s="390"/>
      <c r="K34" s="390"/>
      <c r="L34" s="390"/>
    </row>
    <row r="35" spans="1:12" ht="15" customHeight="1">
      <c r="A35" s="460" t="s">
        <v>335</v>
      </c>
      <c r="B35" s="461"/>
      <c r="C35" s="386">
        <f>SUM(C32:C34)</f>
        <v>2045000</v>
      </c>
      <c r="D35" s="386">
        <f>SUM(D32:D34)</f>
        <v>2045000</v>
      </c>
      <c r="E35" s="386">
        <f>SUM(E32:E34)</f>
        <v>0</v>
      </c>
      <c r="F35" s="386">
        <f>SUM(F32:F34)</f>
        <v>2045000</v>
      </c>
      <c r="G35" s="460" t="s">
        <v>334</v>
      </c>
      <c r="H35" s="461"/>
      <c r="I35" s="408">
        <f>SUM(I33:I34)</f>
        <v>0</v>
      </c>
      <c r="J35" s="408">
        <f>SUM(J33:J34)</f>
        <v>0</v>
      </c>
      <c r="K35" s="408">
        <f>SUM(K33:K34)</f>
        <v>0</v>
      </c>
      <c r="L35" s="408">
        <f>SUM(L33:L34)</f>
        <v>0</v>
      </c>
    </row>
    <row r="36" spans="1:12" ht="15" customHeight="1">
      <c r="A36" s="72"/>
      <c r="B36" s="381"/>
      <c r="C36" s="387"/>
      <c r="D36" s="387"/>
      <c r="E36" s="387"/>
      <c r="F36" s="387"/>
      <c r="G36" s="72"/>
      <c r="H36" s="381"/>
      <c r="I36" s="396"/>
      <c r="J36" s="396"/>
      <c r="K36" s="396"/>
      <c r="L36" s="396"/>
    </row>
    <row r="37" spans="1:12" s="61" customFormat="1" ht="17.25">
      <c r="A37" s="466" t="s">
        <v>336</v>
      </c>
      <c r="B37" s="467"/>
      <c r="C37" s="393">
        <f>C28+C35</f>
        <v>2045000</v>
      </c>
      <c r="D37" s="393">
        <f>D28+D35</f>
        <v>2045000</v>
      </c>
      <c r="E37" s="393">
        <f>E28+E35</f>
        <v>0</v>
      </c>
      <c r="F37" s="393">
        <f>F28+F35</f>
        <v>2045000</v>
      </c>
      <c r="G37" s="466" t="s">
        <v>343</v>
      </c>
      <c r="H37" s="467"/>
      <c r="I37" s="409">
        <f>I28+I35</f>
        <v>2468000</v>
      </c>
      <c r="J37" s="409">
        <f>J28+J35</f>
        <v>2468000</v>
      </c>
      <c r="K37" s="409">
        <f>K28+K35</f>
        <v>0</v>
      </c>
      <c r="L37" s="409">
        <f>L28+L35</f>
        <v>2468000</v>
      </c>
    </row>
    <row r="38" spans="1:12" s="61" customFormat="1" ht="16.5" thickBot="1">
      <c r="A38" s="364"/>
      <c r="B38" s="382"/>
      <c r="C38" s="394"/>
      <c r="D38" s="394"/>
      <c r="E38" s="394"/>
      <c r="F38" s="394"/>
      <c r="G38" s="364"/>
      <c r="H38" s="382"/>
      <c r="I38" s="412"/>
      <c r="J38" s="412"/>
      <c r="K38" s="412"/>
      <c r="L38" s="412"/>
    </row>
    <row r="39" spans="1:12" s="61" customFormat="1" ht="19.5" thickBot="1">
      <c r="A39" s="473" t="s">
        <v>337</v>
      </c>
      <c r="B39" s="474"/>
      <c r="C39" s="395">
        <f>C18+C37</f>
        <v>23376826</v>
      </c>
      <c r="D39" s="395">
        <f>D18+D37</f>
        <v>23286985</v>
      </c>
      <c r="E39" s="395">
        <f>E18+E37</f>
        <v>110720</v>
      </c>
      <c r="F39" s="395">
        <f>F18+F37</f>
        <v>23397705</v>
      </c>
      <c r="G39" s="406"/>
      <c r="H39" s="407" t="s">
        <v>338</v>
      </c>
      <c r="I39" s="395">
        <f>I18+I37</f>
        <v>23376826</v>
      </c>
      <c r="J39" s="395">
        <f>J18+J37</f>
        <v>23286985</v>
      </c>
      <c r="K39" s="395">
        <f>K18+K37</f>
        <v>110720</v>
      </c>
      <c r="L39" s="395">
        <f>L18+L37</f>
        <v>23397705</v>
      </c>
    </row>
    <row r="40" spans="1:12" s="61" customFormat="1" ht="14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2" s="61" customFormat="1" ht="14.25">
      <c r="A41" s="64"/>
      <c r="B41" s="65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s="61" customFormat="1" ht="14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5" customHeight="1">
      <c r="A46" s="62"/>
      <c r="B46" s="62"/>
      <c r="C46" s="62"/>
      <c r="D46" s="62"/>
      <c r="E46" s="62"/>
      <c r="F46" s="62"/>
      <c r="G46" s="62"/>
      <c r="H46" s="63"/>
      <c r="I46" s="62"/>
      <c r="J46" s="62"/>
      <c r="K46" s="62"/>
      <c r="L46" s="62"/>
    </row>
    <row r="47" spans="1:12" ht="1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s="168" customFormat="1" ht="1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s="168" customFormat="1" ht="1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="62" customFormat="1" ht="12.75"/>
    <row r="56" spans="1:12" ht="1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="62" customFormat="1" ht="12.75"/>
    <row r="58" s="62" customFormat="1" ht="12.75"/>
    <row r="59" s="62" customFormat="1" ht="12.75"/>
    <row r="60" s="62" customFormat="1" ht="12.75"/>
    <row r="61" s="62" customFormat="1" ht="12.75"/>
    <row r="62" s="62" customFormat="1" ht="12.75"/>
    <row r="63" s="62" customFormat="1" ht="12.75"/>
    <row r="64" s="62" customFormat="1" ht="12.75"/>
    <row r="65" s="62" customFormat="1" ht="12.75"/>
    <row r="66" s="62" customFormat="1" ht="12.75"/>
    <row r="67" s="62" customFormat="1" ht="12.75"/>
    <row r="68" s="62" customFormat="1" ht="12.75"/>
    <row r="69" s="62" customFormat="1" ht="12.75"/>
    <row r="70" s="62" customFormat="1" ht="12.75"/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="62" customFormat="1" ht="12.75"/>
    <row r="77" s="62" customFormat="1" ht="12.75"/>
    <row r="78" s="62" customFormat="1" ht="12.75"/>
    <row r="79" s="62" customFormat="1" ht="12.75"/>
    <row r="80" s="62" customFormat="1" ht="12.75"/>
    <row r="81" s="62" customFormat="1" ht="12.75"/>
    <row r="82" s="62" customFormat="1" ht="12.75"/>
    <row r="83" s="62" customFormat="1" ht="12.75"/>
    <row r="84" s="62" customFormat="1" ht="12.75"/>
    <row r="85" s="62" customFormat="1" ht="12.75"/>
    <row r="86" s="62" customFormat="1" ht="12.75"/>
    <row r="87" s="62" customFormat="1" ht="12.75"/>
    <row r="88" s="62" customFormat="1" ht="12.75"/>
    <row r="89" s="62" customFormat="1" ht="12.75"/>
    <row r="90" s="62" customFormat="1" ht="12.75"/>
    <row r="91" s="62" customFormat="1" ht="12.75"/>
    <row r="92" s="62" customFormat="1" ht="12.75"/>
    <row r="93" s="62" customFormat="1" ht="12.75"/>
    <row r="94" s="62" customFormat="1" ht="12.75"/>
    <row r="95" s="62" customFormat="1" ht="12.75"/>
    <row r="96" s="62" customFormat="1" ht="12.75"/>
    <row r="97" s="62" customFormat="1" ht="12.75"/>
    <row r="98" s="62" customFormat="1" ht="12.75"/>
    <row r="99" s="62" customFormat="1" ht="12.75"/>
    <row r="100" s="62" customFormat="1" ht="12.75"/>
    <row r="101" s="62" customFormat="1" ht="12.75"/>
    <row r="102" s="62" customFormat="1" ht="12.75"/>
    <row r="103" s="62" customFormat="1" ht="12.75"/>
    <row r="104" s="62" customFormat="1" ht="12.75"/>
    <row r="105" s="62" customFormat="1" ht="12.75"/>
    <row r="106" s="62" customFormat="1" ht="12.75"/>
    <row r="107" s="62" customFormat="1" ht="12.75"/>
    <row r="108" s="62" customFormat="1" ht="12.75"/>
    <row r="109" s="62" customFormat="1" ht="12.75"/>
    <row r="110" s="62" customFormat="1" ht="12.75"/>
    <row r="111" s="62" customFormat="1" ht="12.75"/>
    <row r="112" s="62" customFormat="1" ht="12.75"/>
    <row r="113" s="62" customFormat="1" ht="12.75"/>
    <row r="114" s="62" customFormat="1" ht="12.75"/>
    <row r="115" s="62" customFormat="1" ht="12.75"/>
    <row r="116" s="62" customFormat="1" ht="12.75"/>
    <row r="117" s="62" customFormat="1" ht="12.75"/>
    <row r="118" s="62" customFormat="1" ht="12.75"/>
    <row r="119" s="62" customFormat="1" ht="12.75"/>
    <row r="120" s="62" customFormat="1" ht="12.75"/>
    <row r="121" s="62" customFormat="1" ht="12.75"/>
    <row r="122" s="62" customFormat="1" ht="12.75"/>
    <row r="123" s="62" customFormat="1" ht="12.75"/>
    <row r="124" s="62" customFormat="1" ht="12.75"/>
    <row r="125" s="62" customFormat="1" ht="12.75"/>
    <row r="126" s="62" customFormat="1" ht="12.75"/>
    <row r="127" s="62" customFormat="1" ht="12.75"/>
    <row r="128" s="62" customFormat="1" ht="12.75"/>
    <row r="129" s="62" customFormat="1" ht="12.75"/>
    <row r="130" s="62" customFormat="1" ht="12.75"/>
    <row r="131" s="62" customFormat="1" ht="12.75"/>
    <row r="132" s="62" customFormat="1" ht="12.75"/>
    <row r="133" s="62" customFormat="1" ht="12.75"/>
    <row r="134" s="62" customFormat="1" ht="12.75"/>
    <row r="135" s="62" customFormat="1" ht="12.75"/>
    <row r="136" s="62" customFormat="1" ht="12.75"/>
    <row r="137" s="62" customFormat="1" ht="12.75"/>
    <row r="138" s="62" customFormat="1" ht="12.75"/>
    <row r="139" s="62" customFormat="1" ht="12.75"/>
    <row r="140" s="62" customFormat="1" ht="12.75"/>
    <row r="141" s="62" customFormat="1" ht="12.75"/>
    <row r="142" s="62" customFormat="1" ht="12.75"/>
    <row r="143" s="62" customFormat="1" ht="12.75"/>
    <row r="144" s="62" customFormat="1" ht="12.75"/>
    <row r="145" s="62" customFormat="1" ht="12.75"/>
    <row r="146" s="62" customFormat="1" ht="12.75"/>
    <row r="147" s="62" customFormat="1" ht="12.75"/>
    <row r="148" s="62" customFormat="1" ht="12.75"/>
    <row r="149" s="62" customFormat="1" ht="12.75"/>
    <row r="150" s="62" customFormat="1" ht="12.75"/>
    <row r="151" s="62" customFormat="1" ht="12.75"/>
    <row r="152" s="62" customFormat="1" ht="12.75"/>
    <row r="153" s="62" customFormat="1" ht="12.75"/>
    <row r="154" s="62" customFormat="1" ht="12.75"/>
    <row r="155" s="62" customFormat="1" ht="12.75"/>
    <row r="156" s="62" customFormat="1" ht="12.75"/>
    <row r="157" s="62" customFormat="1" ht="12.75"/>
    <row r="158" s="62" customFormat="1" ht="12.75"/>
    <row r="159" s="62" customFormat="1" ht="12.75"/>
    <row r="160" s="62" customFormat="1" ht="12.75"/>
    <row r="161" s="62" customFormat="1" ht="12.75"/>
    <row r="162" s="62" customFormat="1" ht="12.75"/>
    <row r="163" s="62" customFormat="1" ht="12.75"/>
    <row r="164" s="62" customFormat="1" ht="12.75"/>
    <row r="165" s="62" customFormat="1" ht="12.75"/>
    <row r="166" s="62" customFormat="1" ht="12.75"/>
    <row r="167" s="62" customFormat="1" ht="12.75"/>
    <row r="168" s="62" customFormat="1" ht="12.75"/>
    <row r="169" s="62" customFormat="1" ht="12.75"/>
    <row r="170" s="62" customFormat="1" ht="12.75"/>
    <row r="171" s="62" customFormat="1" ht="12.75"/>
    <row r="172" s="62" customFormat="1" ht="12.75"/>
    <row r="173" s="62" customFormat="1" ht="12.75"/>
    <row r="174" s="62" customFormat="1" ht="12.75"/>
    <row r="175" s="62" customFormat="1" ht="12.75"/>
    <row r="176" s="62" customFormat="1" ht="12.75"/>
    <row r="177" s="62" customFormat="1" ht="12.75"/>
    <row r="178" s="62" customFormat="1" ht="12.75"/>
    <row r="179" s="62" customFormat="1" ht="12.75"/>
    <row r="180" s="62" customFormat="1" ht="12.75"/>
    <row r="181" s="62" customFormat="1" ht="12.75"/>
    <row r="182" s="62" customFormat="1" ht="12.75"/>
    <row r="183" s="62" customFormat="1" ht="12.75"/>
    <row r="184" s="62" customFormat="1" ht="12.75"/>
    <row r="185" s="62" customFormat="1" ht="12.75"/>
    <row r="186" s="62" customFormat="1" ht="12.75"/>
    <row r="187" s="62" customFormat="1" ht="12.75"/>
    <row r="188" s="62" customFormat="1" ht="12.75"/>
    <row r="189" s="62" customFormat="1" ht="12.75"/>
    <row r="190" s="62" customFormat="1" ht="12.75"/>
    <row r="191" s="62" customFormat="1" ht="12.75"/>
    <row r="192" s="62" customFormat="1" ht="12.75"/>
    <row r="193" s="62" customFormat="1" ht="12.75"/>
    <row r="194" s="62" customFormat="1" ht="12.75"/>
    <row r="195" s="62" customFormat="1" ht="12.75"/>
    <row r="196" s="62" customFormat="1" ht="12.75"/>
    <row r="197" s="62" customFormat="1" ht="12.75"/>
    <row r="198" s="62" customFormat="1" ht="12.75"/>
    <row r="199" s="62" customFormat="1" ht="12.75"/>
    <row r="200" s="62" customFormat="1" ht="12.75"/>
    <row r="201" s="62" customFormat="1" ht="12.75"/>
    <row r="202" s="62" customFormat="1" ht="12.75"/>
    <row r="203" s="62" customFormat="1" ht="12.75"/>
    <row r="204" s="62" customFormat="1" ht="12.75"/>
    <row r="205" s="62" customFormat="1" ht="12.75"/>
    <row r="206" s="62" customFormat="1" ht="12.75"/>
    <row r="207" s="62" customFormat="1" ht="12.75"/>
    <row r="208" s="62" customFormat="1" ht="12.75"/>
    <row r="209" s="62" customFormat="1" ht="12.75"/>
    <row r="210" s="62" customFormat="1" ht="12.75"/>
    <row r="211" s="62" customFormat="1" ht="12.75"/>
    <row r="212" spans="1:12" s="62" customFormat="1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</row>
    <row r="213" spans="1:12" s="62" customFormat="1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1:12" s="62" customFormat="1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</row>
    <row r="215" spans="1:12" s="62" customFormat="1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</row>
    <row r="216" spans="1:12" s="62" customFormat="1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</row>
    <row r="217" spans="1:12" s="62" customFormat="1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</row>
    <row r="218" spans="1:12" s="62" customFormat="1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1:12" s="62" customFormat="1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</row>
    <row r="220" spans="1:12" s="62" customFormat="1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</row>
    <row r="221" spans="1:12" s="62" customFormat="1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</row>
    <row r="222" spans="1:12" s="62" customFormat="1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</row>
    <row r="223" spans="1:12" s="62" customFormat="1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</row>
    <row r="224" spans="1:12" s="62" customFormat="1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</row>
    <row r="225" spans="1:12" s="62" customFormat="1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</row>
    <row r="226" spans="1:12" s="62" customFormat="1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</row>
  </sheetData>
  <sheetProtection selectLockedCells="1" selectUnlockedCells="1"/>
  <mergeCells count="21">
    <mergeCell ref="A1:L1"/>
    <mergeCell ref="A2:L2"/>
    <mergeCell ref="G16:H16"/>
    <mergeCell ref="K4:L4"/>
    <mergeCell ref="A6:F6"/>
    <mergeCell ref="A14:B14"/>
    <mergeCell ref="A16:B16"/>
    <mergeCell ref="G14:H14"/>
    <mergeCell ref="A20:B20"/>
    <mergeCell ref="G6:L6"/>
    <mergeCell ref="A39:B39"/>
    <mergeCell ref="A37:B37"/>
    <mergeCell ref="A18:B18"/>
    <mergeCell ref="A21:B21"/>
    <mergeCell ref="G21:H21"/>
    <mergeCell ref="A35:B35"/>
    <mergeCell ref="G28:H28"/>
    <mergeCell ref="G30:H30"/>
    <mergeCell ref="G37:H37"/>
    <mergeCell ref="G35:H35"/>
    <mergeCell ref="G20:H20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70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3.28125" style="0" customWidth="1"/>
    <col min="5" max="5" width="13.140625" style="0" customWidth="1"/>
    <col min="6" max="6" width="13.421875" style="0" customWidth="1"/>
  </cols>
  <sheetData>
    <row r="1" spans="1:6" ht="30" customHeight="1">
      <c r="A1" s="477" t="s">
        <v>423</v>
      </c>
      <c r="B1" s="477"/>
      <c r="C1" s="477"/>
      <c r="D1" s="477"/>
      <c r="E1" s="477"/>
      <c r="F1" s="477"/>
    </row>
    <row r="2" spans="1:6" ht="18" customHeight="1">
      <c r="A2" s="478" t="s">
        <v>413</v>
      </c>
      <c r="B2" s="478"/>
      <c r="C2" s="478"/>
      <c r="D2" s="478"/>
      <c r="E2" s="478"/>
      <c r="F2" s="478"/>
    </row>
    <row r="3" spans="1:6" ht="17.25" customHeight="1">
      <c r="A3" s="543" t="s">
        <v>474</v>
      </c>
      <c r="B3" s="2"/>
      <c r="C3" s="180"/>
      <c r="D3" s="180"/>
      <c r="E3" s="479"/>
      <c r="F3" s="479"/>
    </row>
    <row r="4" spans="1:6" ht="16.5" thickBot="1">
      <c r="A4" s="543" t="s">
        <v>475</v>
      </c>
      <c r="B4" s="3"/>
      <c r="C4" s="181"/>
      <c r="D4" s="181"/>
      <c r="E4" s="480" t="s">
        <v>415</v>
      </c>
      <c r="F4" s="480"/>
    </row>
    <row r="5" spans="1:6" ht="44.25" customHeight="1" thickBot="1">
      <c r="A5" s="325" t="s">
        <v>0</v>
      </c>
      <c r="B5" s="336" t="s">
        <v>1</v>
      </c>
      <c r="C5" s="305" t="s">
        <v>414</v>
      </c>
      <c r="D5" s="278" t="s">
        <v>465</v>
      </c>
      <c r="E5" s="278" t="s">
        <v>466</v>
      </c>
      <c r="F5" s="277" t="s">
        <v>467</v>
      </c>
    </row>
    <row r="6" spans="1:6" ht="12.75" customHeight="1" thickTop="1">
      <c r="A6" s="326" t="s">
        <v>100</v>
      </c>
      <c r="B6" s="279" t="s">
        <v>101</v>
      </c>
      <c r="C6" s="306" t="s">
        <v>102</v>
      </c>
      <c r="D6" s="279" t="s">
        <v>103</v>
      </c>
      <c r="E6" s="279" t="s">
        <v>104</v>
      </c>
      <c r="F6" s="447" t="s">
        <v>376</v>
      </c>
    </row>
    <row r="7" spans="1:6" ht="21.75" customHeight="1">
      <c r="A7" s="327" t="s">
        <v>2</v>
      </c>
      <c r="B7" s="337" t="s">
        <v>3</v>
      </c>
      <c r="C7" s="307">
        <f>C8+C15</f>
        <v>19335826</v>
      </c>
      <c r="D7" s="280">
        <f>D8+D15</f>
        <v>19245985</v>
      </c>
      <c r="E7" s="280">
        <f>E8+E15</f>
        <v>110720</v>
      </c>
      <c r="F7" s="448">
        <f>F8+F15</f>
        <v>19356705</v>
      </c>
    </row>
    <row r="8" spans="1:6" s="8" customFormat="1" ht="21.75" customHeight="1">
      <c r="A8" s="328" t="s">
        <v>4</v>
      </c>
      <c r="B8" s="286" t="s">
        <v>5</v>
      </c>
      <c r="C8" s="308">
        <v>17904826</v>
      </c>
      <c r="D8" s="281">
        <v>17904826</v>
      </c>
      <c r="E8" s="281">
        <v>110720</v>
      </c>
      <c r="F8" s="449">
        <v>18015546</v>
      </c>
    </row>
    <row r="9" spans="1:6" s="8" customFormat="1" ht="21.75" customHeight="1" hidden="1">
      <c r="A9" s="328" t="s">
        <v>125</v>
      </c>
      <c r="B9" s="286" t="s">
        <v>6</v>
      </c>
      <c r="C9" s="308"/>
      <c r="D9" s="281"/>
      <c r="E9" s="281"/>
      <c r="F9" s="449"/>
    </row>
    <row r="10" spans="1:6" s="8" customFormat="1" ht="21.75" customHeight="1" hidden="1">
      <c r="A10" s="328" t="s">
        <v>126</v>
      </c>
      <c r="B10" s="286" t="s">
        <v>7</v>
      </c>
      <c r="C10" s="308"/>
      <c r="D10" s="281"/>
      <c r="E10" s="281"/>
      <c r="F10" s="449"/>
    </row>
    <row r="11" spans="1:6" s="8" customFormat="1" ht="21.75" customHeight="1" hidden="1">
      <c r="A11" s="328" t="s">
        <v>127</v>
      </c>
      <c r="B11" s="286" t="s">
        <v>8</v>
      </c>
      <c r="C11" s="308"/>
      <c r="D11" s="281"/>
      <c r="E11" s="281"/>
      <c r="F11" s="449"/>
    </row>
    <row r="12" spans="1:6" s="8" customFormat="1" ht="21.75" customHeight="1" hidden="1">
      <c r="A12" s="328" t="s">
        <v>128</v>
      </c>
      <c r="B12" s="286" t="s">
        <v>9</v>
      </c>
      <c r="C12" s="308"/>
      <c r="D12" s="281"/>
      <c r="E12" s="281"/>
      <c r="F12" s="449"/>
    </row>
    <row r="13" spans="1:6" s="8" customFormat="1" ht="21.75" customHeight="1" hidden="1">
      <c r="A13" s="328" t="s">
        <v>129</v>
      </c>
      <c r="B13" s="321" t="s">
        <v>10</v>
      </c>
      <c r="C13" s="309"/>
      <c r="D13" s="320"/>
      <c r="E13" s="281"/>
      <c r="F13" s="450"/>
    </row>
    <row r="14" spans="1:6" s="8" customFormat="1" ht="21.75" customHeight="1" hidden="1">
      <c r="A14" s="328" t="s">
        <v>130</v>
      </c>
      <c r="B14" s="321" t="s">
        <v>11</v>
      </c>
      <c r="C14" s="310"/>
      <c r="D14" s="321"/>
      <c r="E14" s="281"/>
      <c r="F14" s="451"/>
    </row>
    <row r="15" spans="1:6" s="8" customFormat="1" ht="21.75" customHeight="1">
      <c r="A15" s="328" t="s">
        <v>12</v>
      </c>
      <c r="B15" s="286" t="s">
        <v>13</v>
      </c>
      <c r="C15" s="308">
        <v>1431000</v>
      </c>
      <c r="D15" s="281">
        <v>1341159</v>
      </c>
      <c r="E15" s="281">
        <v>0</v>
      </c>
      <c r="F15" s="449">
        <v>1341159</v>
      </c>
    </row>
    <row r="16" spans="1:6" ht="21.75" customHeight="1">
      <c r="A16" s="329" t="s">
        <v>14</v>
      </c>
      <c r="B16" s="322" t="s">
        <v>15</v>
      </c>
      <c r="C16" s="311">
        <v>0</v>
      </c>
      <c r="D16" s="282">
        <v>0</v>
      </c>
      <c r="E16" s="290">
        <v>0</v>
      </c>
      <c r="F16" s="452">
        <v>0</v>
      </c>
    </row>
    <row r="17" spans="1:6" ht="21.75" customHeight="1" hidden="1">
      <c r="A17" s="328" t="s">
        <v>159</v>
      </c>
      <c r="B17" s="321" t="s">
        <v>296</v>
      </c>
      <c r="C17" s="309">
        <v>0</v>
      </c>
      <c r="D17" s="320"/>
      <c r="E17" s="281"/>
      <c r="F17" s="450"/>
    </row>
    <row r="18" spans="1:6" ht="21.75" customHeight="1" hidden="1">
      <c r="A18" s="328" t="s">
        <v>160</v>
      </c>
      <c r="B18" s="286" t="s">
        <v>188</v>
      </c>
      <c r="C18" s="308">
        <v>14220</v>
      </c>
      <c r="D18" s="281"/>
      <c r="E18" s="281"/>
      <c r="F18" s="449"/>
    </row>
    <row r="19" spans="1:6" ht="21.75" customHeight="1">
      <c r="A19" s="329" t="s">
        <v>16</v>
      </c>
      <c r="B19" s="322" t="s">
        <v>17</v>
      </c>
      <c r="C19" s="311">
        <f>C21+C26+C20</f>
        <v>1223000</v>
      </c>
      <c r="D19" s="282">
        <f>D21+D26+D20</f>
        <v>1223000</v>
      </c>
      <c r="E19" s="282">
        <f>E21+E26+E20</f>
        <v>0</v>
      </c>
      <c r="F19" s="452">
        <f>F21+F26+F20</f>
        <v>1223000</v>
      </c>
    </row>
    <row r="20" spans="1:6" ht="21.75" customHeight="1">
      <c r="A20" s="328" t="s">
        <v>417</v>
      </c>
      <c r="B20" s="286" t="s">
        <v>416</v>
      </c>
      <c r="C20" s="308">
        <v>0</v>
      </c>
      <c r="D20" s="281">
        <v>0</v>
      </c>
      <c r="E20" s="290">
        <v>0</v>
      </c>
      <c r="F20" s="452">
        <v>0</v>
      </c>
    </row>
    <row r="21" spans="1:6" s="8" customFormat="1" ht="23.25" customHeight="1">
      <c r="A21" s="328" t="s">
        <v>18</v>
      </c>
      <c r="B21" s="286" t="s">
        <v>19</v>
      </c>
      <c r="C21" s="308">
        <v>1215000</v>
      </c>
      <c r="D21" s="281">
        <v>1215000</v>
      </c>
      <c r="E21" s="281">
        <v>0</v>
      </c>
      <c r="F21" s="449">
        <v>1215000</v>
      </c>
    </row>
    <row r="22" spans="1:6" s="8" customFormat="1" ht="21.75" customHeight="1" hidden="1">
      <c r="A22" s="328" t="s">
        <v>20</v>
      </c>
      <c r="B22" s="286" t="s">
        <v>21</v>
      </c>
      <c r="C22" s="308"/>
      <c r="D22" s="281"/>
      <c r="E22" s="281"/>
      <c r="F22" s="449"/>
    </row>
    <row r="23" spans="1:6" s="8" customFormat="1" ht="21.75" customHeight="1" hidden="1">
      <c r="A23" s="328"/>
      <c r="B23" s="286" t="s">
        <v>22</v>
      </c>
      <c r="C23" s="308"/>
      <c r="D23" s="281"/>
      <c r="E23" s="281"/>
      <c r="F23" s="449"/>
    </row>
    <row r="24" spans="1:6" s="8" customFormat="1" ht="21.75" customHeight="1" hidden="1">
      <c r="A24" s="328" t="s">
        <v>23</v>
      </c>
      <c r="B24" s="286" t="s">
        <v>24</v>
      </c>
      <c r="C24" s="308"/>
      <c r="D24" s="281"/>
      <c r="E24" s="281"/>
      <c r="F24" s="449"/>
    </row>
    <row r="25" spans="1:6" s="8" customFormat="1" ht="21.75" customHeight="1" hidden="1">
      <c r="A25" s="328" t="s">
        <v>25</v>
      </c>
      <c r="B25" s="286" t="s">
        <v>26</v>
      </c>
      <c r="C25" s="308"/>
      <c r="D25" s="281"/>
      <c r="E25" s="281"/>
      <c r="F25" s="449"/>
    </row>
    <row r="26" spans="1:6" s="8" customFormat="1" ht="21.75" customHeight="1">
      <c r="A26" s="328" t="s">
        <v>27</v>
      </c>
      <c r="B26" s="286" t="s">
        <v>28</v>
      </c>
      <c r="C26" s="308">
        <v>8000</v>
      </c>
      <c r="D26" s="281">
        <v>8000</v>
      </c>
      <c r="E26" s="281">
        <v>0</v>
      </c>
      <c r="F26" s="449">
        <v>8000</v>
      </c>
    </row>
    <row r="27" spans="1:6" ht="21.75" customHeight="1">
      <c r="A27" s="329" t="s">
        <v>29</v>
      </c>
      <c r="B27" s="322" t="s">
        <v>30</v>
      </c>
      <c r="C27" s="311">
        <f>SUM(C28:C35)</f>
        <v>773000</v>
      </c>
      <c r="D27" s="282">
        <f>SUM(D28:D35)</f>
        <v>773000</v>
      </c>
      <c r="E27" s="282">
        <f>SUM(E28:E35)</f>
        <v>0</v>
      </c>
      <c r="F27" s="452">
        <f>SUM(F28:F35)</f>
        <v>773000</v>
      </c>
    </row>
    <row r="28" spans="1:6" ht="21.75" customHeight="1">
      <c r="A28" s="328" t="s">
        <v>31</v>
      </c>
      <c r="B28" s="286" t="s">
        <v>120</v>
      </c>
      <c r="C28" s="308">
        <v>0</v>
      </c>
      <c r="D28" s="281">
        <v>0</v>
      </c>
      <c r="E28" s="281">
        <v>0</v>
      </c>
      <c r="F28" s="449">
        <v>0</v>
      </c>
    </row>
    <row r="29" spans="1:6" ht="21.75" customHeight="1">
      <c r="A29" s="328" t="s">
        <v>297</v>
      </c>
      <c r="B29" s="286" t="s">
        <v>298</v>
      </c>
      <c r="C29" s="308">
        <v>10000</v>
      </c>
      <c r="D29" s="281">
        <v>10000</v>
      </c>
      <c r="E29" s="281">
        <v>0</v>
      </c>
      <c r="F29" s="449">
        <v>10000</v>
      </c>
    </row>
    <row r="30" spans="1:6" ht="21.75" customHeight="1">
      <c r="A30" s="328" t="s">
        <v>32</v>
      </c>
      <c r="B30" s="286" t="s">
        <v>33</v>
      </c>
      <c r="C30" s="308">
        <v>0</v>
      </c>
      <c r="D30" s="281">
        <v>0</v>
      </c>
      <c r="E30" s="281">
        <v>0</v>
      </c>
      <c r="F30" s="449">
        <v>0</v>
      </c>
    </row>
    <row r="31" spans="1:6" ht="18.75" customHeight="1">
      <c r="A31" s="328" t="s">
        <v>34</v>
      </c>
      <c r="B31" s="286" t="s">
        <v>35</v>
      </c>
      <c r="C31" s="308">
        <v>756000</v>
      </c>
      <c r="D31" s="281">
        <v>756000</v>
      </c>
      <c r="E31" s="281">
        <v>0</v>
      </c>
      <c r="F31" s="449">
        <v>756000</v>
      </c>
    </row>
    <row r="32" spans="1:6" ht="24.75" customHeight="1">
      <c r="A32" s="328" t="s">
        <v>36</v>
      </c>
      <c r="B32" s="286" t="s">
        <v>37</v>
      </c>
      <c r="C32" s="308">
        <v>0</v>
      </c>
      <c r="D32" s="281">
        <v>0</v>
      </c>
      <c r="E32" s="281">
        <v>0</v>
      </c>
      <c r="F32" s="449">
        <v>0</v>
      </c>
    </row>
    <row r="33" spans="1:6" ht="21.75" customHeight="1">
      <c r="A33" s="330" t="s">
        <v>38</v>
      </c>
      <c r="B33" s="338" t="s">
        <v>39</v>
      </c>
      <c r="C33" s="312">
        <v>0</v>
      </c>
      <c r="D33" s="285">
        <v>0</v>
      </c>
      <c r="E33" s="285">
        <v>0</v>
      </c>
      <c r="F33" s="453">
        <v>0</v>
      </c>
    </row>
    <row r="34" spans="1:6" ht="21.75" customHeight="1">
      <c r="A34" s="328" t="s">
        <v>40</v>
      </c>
      <c r="B34" s="286" t="s">
        <v>41</v>
      </c>
      <c r="C34" s="308">
        <v>7000</v>
      </c>
      <c r="D34" s="281">
        <v>7000</v>
      </c>
      <c r="E34" s="284">
        <v>0</v>
      </c>
      <c r="F34" s="454">
        <v>7000</v>
      </c>
    </row>
    <row r="35" spans="1:6" ht="21.75" customHeight="1">
      <c r="A35" s="328" t="s">
        <v>42</v>
      </c>
      <c r="B35" s="286" t="s">
        <v>43</v>
      </c>
      <c r="C35" s="313">
        <v>0</v>
      </c>
      <c r="D35" s="286">
        <v>0</v>
      </c>
      <c r="E35" s="286">
        <v>0</v>
      </c>
      <c r="F35" s="455">
        <v>0</v>
      </c>
    </row>
    <row r="36" spans="1:6" ht="21.75" customHeight="1">
      <c r="A36" s="329" t="s">
        <v>44</v>
      </c>
      <c r="B36" s="322" t="s">
        <v>45</v>
      </c>
      <c r="C36" s="311">
        <v>0</v>
      </c>
      <c r="D36" s="282">
        <v>0</v>
      </c>
      <c r="E36" s="291">
        <v>0</v>
      </c>
      <c r="F36" s="456">
        <v>0</v>
      </c>
    </row>
    <row r="37" spans="1:6" ht="21.75" customHeight="1" hidden="1">
      <c r="A37" s="328" t="s">
        <v>299</v>
      </c>
      <c r="B37" s="286" t="s">
        <v>300</v>
      </c>
      <c r="C37" s="313">
        <v>0</v>
      </c>
      <c r="D37" s="286"/>
      <c r="E37" s="286"/>
      <c r="F37" s="455"/>
    </row>
    <row r="38" spans="1:6" ht="21.75" customHeight="1">
      <c r="A38" s="329" t="s">
        <v>46</v>
      </c>
      <c r="B38" s="322" t="s">
        <v>47</v>
      </c>
      <c r="C38" s="311">
        <v>0</v>
      </c>
      <c r="D38" s="282">
        <v>0</v>
      </c>
      <c r="E38" s="290">
        <v>0</v>
      </c>
      <c r="F38" s="452">
        <v>0</v>
      </c>
    </row>
    <row r="39" spans="1:6" ht="21.75" customHeight="1" hidden="1">
      <c r="A39" s="328" t="s">
        <v>121</v>
      </c>
      <c r="B39" s="286" t="s">
        <v>48</v>
      </c>
      <c r="C39" s="308"/>
      <c r="D39" s="281"/>
      <c r="E39" s="281"/>
      <c r="F39" s="449"/>
    </row>
    <row r="40" spans="1:6" ht="21.75" customHeight="1" hidden="1">
      <c r="A40" s="328" t="s">
        <v>303</v>
      </c>
      <c r="B40" s="286" t="s">
        <v>304</v>
      </c>
      <c r="C40" s="308"/>
      <c r="D40" s="281"/>
      <c r="E40" s="281"/>
      <c r="F40" s="449"/>
    </row>
    <row r="41" spans="1:6" ht="21.75" customHeight="1" thickBot="1">
      <c r="A41" s="329" t="s">
        <v>49</v>
      </c>
      <c r="B41" s="322" t="s">
        <v>189</v>
      </c>
      <c r="C41" s="333">
        <v>0</v>
      </c>
      <c r="D41" s="322">
        <v>0</v>
      </c>
      <c r="E41" s="292">
        <v>0</v>
      </c>
      <c r="F41" s="457">
        <v>0</v>
      </c>
    </row>
    <row r="42" spans="1:6" ht="21.75" customHeight="1" hidden="1">
      <c r="A42" s="331" t="s">
        <v>122</v>
      </c>
      <c r="B42" s="339" t="s">
        <v>123</v>
      </c>
      <c r="C42" s="352">
        <v>0</v>
      </c>
      <c r="D42" s="339"/>
      <c r="E42" s="339"/>
      <c r="F42" s="458"/>
    </row>
    <row r="43" spans="1:6" ht="30" customHeight="1" thickBot="1">
      <c r="A43" s="332" t="s">
        <v>186</v>
      </c>
      <c r="B43" s="340" t="s">
        <v>50</v>
      </c>
      <c r="C43" s="335">
        <f>C7+C16+C19+C27+C36+C38+C41</f>
        <v>21331826</v>
      </c>
      <c r="D43" s="324">
        <f>D7+D16+D19+D27+D36+D38+D41</f>
        <v>21241985</v>
      </c>
      <c r="E43" s="324">
        <f>E7+E16+E19+E27+E36+E38+E41</f>
        <v>110720</v>
      </c>
      <c r="F43" s="418">
        <f>F7+F16+F19+F27+F36+F38+F41</f>
        <v>21352705</v>
      </c>
    </row>
    <row r="44" spans="1:6" ht="21.75" customHeight="1" thickBot="1">
      <c r="A44" s="413" t="s">
        <v>51</v>
      </c>
      <c r="B44" s="414" t="s">
        <v>52</v>
      </c>
      <c r="C44" s="415">
        <f>SUM(C45:C47)</f>
        <v>2045000</v>
      </c>
      <c r="D44" s="416">
        <f>SUM(D45:D47)</f>
        <v>2045000</v>
      </c>
      <c r="E44" s="416">
        <f>SUM(E45:E47)</f>
        <v>0</v>
      </c>
      <c r="F44" s="417">
        <f>SUM(F45:F47)</f>
        <v>2045000</v>
      </c>
    </row>
    <row r="45" spans="1:6" ht="24" customHeight="1">
      <c r="A45" s="330" t="s">
        <v>434</v>
      </c>
      <c r="B45" s="338" t="s">
        <v>420</v>
      </c>
      <c r="C45" s="312">
        <v>0</v>
      </c>
      <c r="D45" s="285">
        <v>0</v>
      </c>
      <c r="E45" s="285">
        <v>0</v>
      </c>
      <c r="F45" s="453">
        <v>0</v>
      </c>
    </row>
    <row r="46" spans="1:6" ht="21.75" customHeight="1">
      <c r="A46" s="328" t="s">
        <v>53</v>
      </c>
      <c r="B46" s="286" t="s">
        <v>54</v>
      </c>
      <c r="C46" s="308">
        <v>2045000</v>
      </c>
      <c r="D46" s="281">
        <v>2045000</v>
      </c>
      <c r="E46" s="281">
        <v>0</v>
      </c>
      <c r="F46" s="449">
        <v>2045000</v>
      </c>
    </row>
    <row r="47" spans="1:6" ht="21.75" customHeight="1" thickBot="1">
      <c r="A47" s="331" t="s">
        <v>301</v>
      </c>
      <c r="B47" s="339" t="s">
        <v>302</v>
      </c>
      <c r="C47" s="334">
        <v>0</v>
      </c>
      <c r="D47" s="323">
        <v>0</v>
      </c>
      <c r="E47" s="323">
        <v>0</v>
      </c>
      <c r="F47" s="459">
        <v>0</v>
      </c>
    </row>
    <row r="48" spans="1:6" s="4" customFormat="1" ht="37.5" customHeight="1" thickBot="1">
      <c r="A48" s="332" t="s">
        <v>124</v>
      </c>
      <c r="B48" s="340" t="s">
        <v>55</v>
      </c>
      <c r="C48" s="335">
        <f>C43+C44</f>
        <v>23376826</v>
      </c>
      <c r="D48" s="324">
        <f>D43+D44</f>
        <v>23286985</v>
      </c>
      <c r="E48" s="324">
        <f>E43+E44</f>
        <v>110720</v>
      </c>
      <c r="F48" s="418">
        <f>F43+F44</f>
        <v>23397705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</cols>
  <sheetData>
    <row r="1" spans="1:6" ht="30" customHeight="1">
      <c r="A1" s="477" t="s">
        <v>424</v>
      </c>
      <c r="B1" s="477"/>
      <c r="C1" s="477"/>
      <c r="D1" s="477"/>
      <c r="E1" s="477"/>
      <c r="F1" s="477"/>
    </row>
    <row r="2" spans="1:6" ht="18" customHeight="1">
      <c r="A2" s="478" t="s">
        <v>413</v>
      </c>
      <c r="B2" s="478"/>
      <c r="C2" s="478"/>
      <c r="D2" s="478"/>
      <c r="E2" s="478"/>
      <c r="F2" s="478"/>
    </row>
    <row r="3" spans="1:6" ht="19.5" customHeight="1">
      <c r="A3" s="543" t="s">
        <v>476</v>
      </c>
      <c r="B3" s="2"/>
      <c r="C3" s="178"/>
      <c r="D3" s="178"/>
      <c r="E3" s="479"/>
      <c r="F3" s="479"/>
    </row>
    <row r="4" spans="1:6" ht="16.5" thickBot="1">
      <c r="A4" s="543" t="s">
        <v>477</v>
      </c>
      <c r="B4" s="3"/>
      <c r="C4" s="181"/>
      <c r="D4" s="181"/>
      <c r="E4" s="480" t="s">
        <v>415</v>
      </c>
      <c r="F4" s="480"/>
    </row>
    <row r="5" spans="1:6" ht="38.25" customHeight="1" thickBot="1">
      <c r="A5" s="354" t="s">
        <v>0</v>
      </c>
      <c r="B5" s="346" t="s">
        <v>1</v>
      </c>
      <c r="C5" s="278" t="s">
        <v>414</v>
      </c>
      <c r="D5" s="278" t="s">
        <v>465</v>
      </c>
      <c r="E5" s="278" t="s">
        <v>466</v>
      </c>
      <c r="F5" s="278" t="s">
        <v>467</v>
      </c>
    </row>
    <row r="6" spans="1:6" ht="12.75" customHeight="1" thickTop="1">
      <c r="A6" s="279" t="s">
        <v>100</v>
      </c>
      <c r="B6" s="347" t="s">
        <v>101</v>
      </c>
      <c r="C6" s="279" t="s">
        <v>102</v>
      </c>
      <c r="D6" s="306" t="s">
        <v>103</v>
      </c>
      <c r="E6" s="279" t="s">
        <v>104</v>
      </c>
      <c r="F6" s="279" t="s">
        <v>376</v>
      </c>
    </row>
    <row r="7" spans="1:6" s="6" customFormat="1" ht="21.75" customHeight="1">
      <c r="A7" s="337" t="s">
        <v>56</v>
      </c>
      <c r="B7" s="348" t="s">
        <v>57</v>
      </c>
      <c r="C7" s="280">
        <f>C8+C16</f>
        <v>6489000</v>
      </c>
      <c r="D7" s="307">
        <f>D8+D16</f>
        <v>6409845</v>
      </c>
      <c r="E7" s="280">
        <f>E8+E16</f>
        <v>0</v>
      </c>
      <c r="F7" s="280">
        <f>F8+F16</f>
        <v>6409845</v>
      </c>
    </row>
    <row r="8" spans="1:6" s="5" customFormat="1" ht="21.75" customHeight="1">
      <c r="A8" s="286" t="s">
        <v>58</v>
      </c>
      <c r="B8" s="313" t="s">
        <v>59</v>
      </c>
      <c r="C8" s="281">
        <v>3954000</v>
      </c>
      <c r="D8" s="308">
        <v>3874845</v>
      </c>
      <c r="E8" s="281">
        <v>0</v>
      </c>
      <c r="F8" s="281">
        <v>3874845</v>
      </c>
    </row>
    <row r="9" spans="1:6" s="5" customFormat="1" ht="22.5" customHeight="1" hidden="1">
      <c r="A9" s="286" t="s">
        <v>131</v>
      </c>
      <c r="B9" s="313" t="s">
        <v>60</v>
      </c>
      <c r="C9" s="281"/>
      <c r="D9" s="308"/>
      <c r="E9" s="281"/>
      <c r="F9" s="281"/>
    </row>
    <row r="10" spans="1:6" s="5" customFormat="1" ht="22.5" customHeight="1" hidden="1">
      <c r="A10" s="286" t="s">
        <v>191</v>
      </c>
      <c r="B10" s="313" t="s">
        <v>192</v>
      </c>
      <c r="C10" s="281"/>
      <c r="D10" s="308"/>
      <c r="E10" s="281"/>
      <c r="F10" s="281"/>
    </row>
    <row r="11" spans="1:6" s="5" customFormat="1" ht="22.5" customHeight="1" hidden="1">
      <c r="A11" s="286" t="s">
        <v>288</v>
      </c>
      <c r="B11" s="313" t="s">
        <v>289</v>
      </c>
      <c r="C11" s="281"/>
      <c r="D11" s="308"/>
      <c r="E11" s="281"/>
      <c r="F11" s="281"/>
    </row>
    <row r="12" spans="1:6" s="5" customFormat="1" ht="21.75" customHeight="1" hidden="1">
      <c r="A12" s="286" t="s">
        <v>132</v>
      </c>
      <c r="B12" s="313" t="s">
        <v>61</v>
      </c>
      <c r="C12" s="281"/>
      <c r="D12" s="308"/>
      <c r="E12" s="281"/>
      <c r="F12" s="281"/>
    </row>
    <row r="13" spans="1:6" s="5" customFormat="1" ht="21.75" customHeight="1" hidden="1">
      <c r="A13" s="286" t="s">
        <v>133</v>
      </c>
      <c r="B13" s="313" t="s">
        <v>62</v>
      </c>
      <c r="C13" s="320"/>
      <c r="D13" s="309"/>
      <c r="E13" s="281"/>
      <c r="F13" s="320"/>
    </row>
    <row r="14" spans="1:6" s="5" customFormat="1" ht="21.75" customHeight="1" hidden="1">
      <c r="A14" s="286" t="s">
        <v>134</v>
      </c>
      <c r="B14" s="313" t="s">
        <v>63</v>
      </c>
      <c r="C14" s="321"/>
      <c r="D14" s="310"/>
      <c r="E14" s="281"/>
      <c r="F14" s="321"/>
    </row>
    <row r="15" spans="1:6" s="5" customFormat="1" ht="21.75" customHeight="1" hidden="1">
      <c r="A15" s="286" t="s">
        <v>135</v>
      </c>
      <c r="B15" s="313" t="s">
        <v>64</v>
      </c>
      <c r="C15" s="321"/>
      <c r="D15" s="310"/>
      <c r="E15" s="281"/>
      <c r="F15" s="321"/>
    </row>
    <row r="16" spans="1:6" s="5" customFormat="1" ht="21.75" customHeight="1">
      <c r="A16" s="286" t="s">
        <v>65</v>
      </c>
      <c r="B16" s="313" t="s">
        <v>66</v>
      </c>
      <c r="C16" s="281">
        <v>2535000</v>
      </c>
      <c r="D16" s="308">
        <v>2535000</v>
      </c>
      <c r="E16" s="281">
        <v>0</v>
      </c>
      <c r="F16" s="281">
        <v>2535000</v>
      </c>
    </row>
    <row r="17" spans="1:6" s="5" customFormat="1" ht="21.75" customHeight="1" hidden="1">
      <c r="A17" s="286" t="s">
        <v>136</v>
      </c>
      <c r="B17" s="313" t="s">
        <v>67</v>
      </c>
      <c r="C17" s="281">
        <v>2800</v>
      </c>
      <c r="D17" s="308"/>
      <c r="E17" s="281"/>
      <c r="F17" s="281"/>
    </row>
    <row r="18" spans="1:6" s="5" customFormat="1" ht="28.5" customHeight="1" hidden="1">
      <c r="A18" s="286" t="s">
        <v>137</v>
      </c>
      <c r="B18" s="313" t="s">
        <v>68</v>
      </c>
      <c r="C18" s="281">
        <v>2730</v>
      </c>
      <c r="D18" s="308"/>
      <c r="E18" s="281"/>
      <c r="F18" s="281"/>
    </row>
    <row r="19" spans="1:6" s="5" customFormat="1" ht="21.75" customHeight="1" hidden="1">
      <c r="A19" s="286" t="s">
        <v>138</v>
      </c>
      <c r="B19" s="313" t="s">
        <v>69</v>
      </c>
      <c r="C19" s="281">
        <v>900</v>
      </c>
      <c r="D19" s="308"/>
      <c r="E19" s="281"/>
      <c r="F19" s="281"/>
    </row>
    <row r="20" spans="1:6" s="6" customFormat="1" ht="34.5" customHeight="1">
      <c r="A20" s="322" t="s">
        <v>70</v>
      </c>
      <c r="B20" s="349" t="s">
        <v>157</v>
      </c>
      <c r="C20" s="282">
        <v>1600000</v>
      </c>
      <c r="D20" s="311">
        <v>1589314</v>
      </c>
      <c r="E20" s="282">
        <v>0</v>
      </c>
      <c r="F20" s="282">
        <v>1589314</v>
      </c>
    </row>
    <row r="21" spans="1:6" s="6" customFormat="1" ht="21.75" customHeight="1">
      <c r="A21" s="322" t="s">
        <v>71</v>
      </c>
      <c r="B21" s="350" t="s">
        <v>72</v>
      </c>
      <c r="C21" s="283">
        <f>C22+C25+C28+C34+C35</f>
        <v>10647826</v>
      </c>
      <c r="D21" s="314">
        <f>D22+D25+D28+D34+D35</f>
        <v>10647826</v>
      </c>
      <c r="E21" s="283">
        <f>E22+E25+E28+E34+E35</f>
        <v>110720</v>
      </c>
      <c r="F21" s="283">
        <f>F22+F25+F28+F34+F35</f>
        <v>10758546</v>
      </c>
    </row>
    <row r="22" spans="1:6" s="5" customFormat="1" ht="21.75" customHeight="1">
      <c r="A22" s="286" t="s">
        <v>73</v>
      </c>
      <c r="B22" s="313" t="s">
        <v>74</v>
      </c>
      <c r="C22" s="281">
        <v>1400000</v>
      </c>
      <c r="D22" s="308">
        <v>1400000</v>
      </c>
      <c r="E22" s="281">
        <v>0</v>
      </c>
      <c r="F22" s="281">
        <v>1400000</v>
      </c>
    </row>
    <row r="23" spans="1:6" s="5" customFormat="1" ht="21.75" customHeight="1" hidden="1">
      <c r="A23" s="286" t="s">
        <v>143</v>
      </c>
      <c r="B23" s="313" t="s">
        <v>145</v>
      </c>
      <c r="C23" s="281"/>
      <c r="D23" s="308"/>
      <c r="E23" s="281"/>
      <c r="F23" s="281"/>
    </row>
    <row r="24" spans="1:6" s="5" customFormat="1" ht="21.75" customHeight="1" hidden="1">
      <c r="A24" s="286" t="s">
        <v>144</v>
      </c>
      <c r="B24" s="313" t="s">
        <v>146</v>
      </c>
      <c r="C24" s="281"/>
      <c r="D24" s="308"/>
      <c r="E24" s="281"/>
      <c r="F24" s="281"/>
    </row>
    <row r="25" spans="1:6" s="5" customFormat="1" ht="21.75" customHeight="1">
      <c r="A25" s="286" t="s">
        <v>75</v>
      </c>
      <c r="B25" s="313" t="s">
        <v>76</v>
      </c>
      <c r="C25" s="281">
        <v>350000</v>
      </c>
      <c r="D25" s="308">
        <v>350000</v>
      </c>
      <c r="E25" s="281">
        <v>0</v>
      </c>
      <c r="F25" s="281">
        <v>350000</v>
      </c>
    </row>
    <row r="26" spans="1:6" s="5" customFormat="1" ht="21.75" customHeight="1" hidden="1">
      <c r="A26" s="286" t="s">
        <v>139</v>
      </c>
      <c r="B26" s="313" t="s">
        <v>141</v>
      </c>
      <c r="C26" s="284"/>
      <c r="D26" s="315"/>
      <c r="E26" s="284"/>
      <c r="F26" s="284"/>
    </row>
    <row r="27" spans="1:6" s="5" customFormat="1" ht="21.75" customHeight="1" hidden="1">
      <c r="A27" s="286" t="s">
        <v>140</v>
      </c>
      <c r="B27" s="313" t="s">
        <v>142</v>
      </c>
      <c r="C27" s="281"/>
      <c r="D27" s="308"/>
      <c r="E27" s="281"/>
      <c r="F27" s="281"/>
    </row>
    <row r="28" spans="1:6" s="5" customFormat="1" ht="21.75" customHeight="1">
      <c r="A28" s="286" t="s">
        <v>77</v>
      </c>
      <c r="B28" s="313" t="s">
        <v>78</v>
      </c>
      <c r="C28" s="281">
        <v>6510000</v>
      </c>
      <c r="D28" s="308">
        <v>6510000</v>
      </c>
      <c r="E28" s="281">
        <v>110720</v>
      </c>
      <c r="F28" s="281">
        <v>6620720</v>
      </c>
    </row>
    <row r="29" spans="1:6" s="5" customFormat="1" ht="21.75" customHeight="1" hidden="1">
      <c r="A29" s="286" t="s">
        <v>147</v>
      </c>
      <c r="B29" s="310" t="s">
        <v>79</v>
      </c>
      <c r="C29" s="281"/>
      <c r="D29" s="308"/>
      <c r="E29" s="281"/>
      <c r="F29" s="281"/>
    </row>
    <row r="30" spans="1:6" s="5" customFormat="1" ht="21.75" customHeight="1" hidden="1">
      <c r="A30" s="286" t="s">
        <v>148</v>
      </c>
      <c r="B30" s="310" t="s">
        <v>149</v>
      </c>
      <c r="C30" s="281"/>
      <c r="D30" s="308"/>
      <c r="E30" s="281"/>
      <c r="F30" s="281"/>
    </row>
    <row r="31" spans="1:6" s="5" customFormat="1" ht="21.75" customHeight="1" hidden="1">
      <c r="A31" s="286" t="s">
        <v>150</v>
      </c>
      <c r="B31" s="313" t="s">
        <v>151</v>
      </c>
      <c r="C31" s="281"/>
      <c r="D31" s="308"/>
      <c r="E31" s="281"/>
      <c r="F31" s="281"/>
    </row>
    <row r="32" spans="1:6" s="5" customFormat="1" ht="21.75" customHeight="1" hidden="1">
      <c r="A32" s="286" t="s">
        <v>152</v>
      </c>
      <c r="B32" s="313" t="s">
        <v>154</v>
      </c>
      <c r="C32" s="281"/>
      <c r="D32" s="308"/>
      <c r="E32" s="281"/>
      <c r="F32" s="281"/>
    </row>
    <row r="33" spans="1:6" s="5" customFormat="1" ht="21.75" customHeight="1" hidden="1">
      <c r="A33" s="286" t="s">
        <v>153</v>
      </c>
      <c r="B33" s="313" t="s">
        <v>80</v>
      </c>
      <c r="C33" s="281"/>
      <c r="D33" s="308"/>
      <c r="E33" s="281"/>
      <c r="F33" s="281"/>
    </row>
    <row r="34" spans="1:6" s="5" customFormat="1" ht="21.75" customHeight="1">
      <c r="A34" s="338" t="s">
        <v>81</v>
      </c>
      <c r="B34" s="351" t="s">
        <v>82</v>
      </c>
      <c r="C34" s="285">
        <v>0</v>
      </c>
      <c r="D34" s="312">
        <v>0</v>
      </c>
      <c r="E34" s="285">
        <v>0</v>
      </c>
      <c r="F34" s="285">
        <v>0</v>
      </c>
    </row>
    <row r="35" spans="1:6" s="5" customFormat="1" ht="21.75" customHeight="1">
      <c r="A35" s="286" t="s">
        <v>83</v>
      </c>
      <c r="B35" s="313" t="s">
        <v>84</v>
      </c>
      <c r="C35" s="281">
        <v>2387826</v>
      </c>
      <c r="D35" s="308">
        <v>2387826</v>
      </c>
      <c r="E35" s="284">
        <v>0</v>
      </c>
      <c r="F35" s="281">
        <v>2387826</v>
      </c>
    </row>
    <row r="36" spans="1:6" s="5" customFormat="1" ht="21.75" customHeight="1" hidden="1">
      <c r="A36" s="286" t="s">
        <v>155</v>
      </c>
      <c r="B36" s="313" t="s">
        <v>85</v>
      </c>
      <c r="C36" s="286">
        <v>12112</v>
      </c>
      <c r="D36" s="313"/>
      <c r="E36" s="286"/>
      <c r="F36" s="286"/>
    </row>
    <row r="37" spans="1:6" s="5" customFormat="1" ht="21.75" customHeight="1" hidden="1">
      <c r="A37" s="286" t="s">
        <v>290</v>
      </c>
      <c r="B37" s="313" t="s">
        <v>291</v>
      </c>
      <c r="C37" s="286">
        <v>0</v>
      </c>
      <c r="D37" s="313"/>
      <c r="E37" s="286"/>
      <c r="F37" s="286"/>
    </row>
    <row r="38" spans="1:6" s="5" customFormat="1" ht="21.75" customHeight="1" hidden="1">
      <c r="A38" s="286" t="s">
        <v>292</v>
      </c>
      <c r="B38" s="313" t="s">
        <v>293</v>
      </c>
      <c r="C38" s="286">
        <v>0</v>
      </c>
      <c r="D38" s="313"/>
      <c r="E38" s="286"/>
      <c r="F38" s="286"/>
    </row>
    <row r="39" spans="1:6" s="5" customFormat="1" ht="21.75" customHeight="1" hidden="1">
      <c r="A39" s="286" t="s">
        <v>156</v>
      </c>
      <c r="B39" s="313" t="s">
        <v>86</v>
      </c>
      <c r="C39" s="286">
        <v>1050</v>
      </c>
      <c r="D39" s="313"/>
      <c r="E39" s="286"/>
      <c r="F39" s="286"/>
    </row>
    <row r="40" spans="1:6" s="6" customFormat="1" ht="21" customHeight="1">
      <c r="A40" s="322" t="s">
        <v>87</v>
      </c>
      <c r="B40" s="350" t="s">
        <v>88</v>
      </c>
      <c r="C40" s="282">
        <v>853487</v>
      </c>
      <c r="D40" s="311">
        <v>853487</v>
      </c>
      <c r="E40" s="282">
        <v>0</v>
      </c>
      <c r="F40" s="282">
        <v>853487</v>
      </c>
    </row>
    <row r="41" spans="1:6" s="6" customFormat="1" ht="21.75" customHeight="1" hidden="1">
      <c r="A41" s="286" t="s">
        <v>158</v>
      </c>
      <c r="B41" s="313" t="s">
        <v>116</v>
      </c>
      <c r="C41" s="281">
        <v>100</v>
      </c>
      <c r="D41" s="308"/>
      <c r="E41" s="281"/>
      <c r="F41" s="281"/>
    </row>
    <row r="42" spans="1:6" s="6" customFormat="1" ht="32.25" customHeight="1" hidden="1">
      <c r="A42" s="286" t="s">
        <v>161</v>
      </c>
      <c r="B42" s="313" t="s">
        <v>162</v>
      </c>
      <c r="C42" s="286">
        <v>1800</v>
      </c>
      <c r="D42" s="313"/>
      <c r="E42" s="286"/>
      <c r="F42" s="286"/>
    </row>
    <row r="43" spans="1:6" s="6" customFormat="1" ht="20.25" customHeight="1" hidden="1">
      <c r="A43" s="286" t="s">
        <v>163</v>
      </c>
      <c r="B43" s="313" t="s">
        <v>117</v>
      </c>
      <c r="C43" s="286">
        <v>1600</v>
      </c>
      <c r="D43" s="313"/>
      <c r="E43" s="286"/>
      <c r="F43" s="286"/>
    </row>
    <row r="44" spans="1:6" s="6" customFormat="1" ht="24" customHeight="1" hidden="1">
      <c r="A44" s="286" t="s">
        <v>164</v>
      </c>
      <c r="B44" s="313" t="s">
        <v>118</v>
      </c>
      <c r="C44" s="286">
        <v>3700</v>
      </c>
      <c r="D44" s="313"/>
      <c r="E44" s="286"/>
      <c r="F44" s="286"/>
    </row>
    <row r="45" spans="1:6" s="6" customFormat="1" ht="21.75" customHeight="1">
      <c r="A45" s="322" t="s">
        <v>89</v>
      </c>
      <c r="B45" s="350" t="s">
        <v>119</v>
      </c>
      <c r="C45" s="283">
        <f>SUM(C46:C50)</f>
        <v>615000</v>
      </c>
      <c r="D45" s="314">
        <f>SUM(D46:D50)</f>
        <v>615000</v>
      </c>
      <c r="E45" s="283">
        <f>SUM(E46:E50)</f>
        <v>0</v>
      </c>
      <c r="F45" s="283">
        <f>SUM(F46:F50)</f>
        <v>615000</v>
      </c>
    </row>
    <row r="46" spans="1:6" s="6" customFormat="1" ht="21.75" customHeight="1">
      <c r="A46" s="286" t="s">
        <v>165</v>
      </c>
      <c r="B46" s="313" t="s">
        <v>166</v>
      </c>
      <c r="C46" s="281">
        <v>0</v>
      </c>
      <c r="D46" s="308">
        <v>0</v>
      </c>
      <c r="E46" s="281">
        <v>0</v>
      </c>
      <c r="F46" s="281">
        <v>0</v>
      </c>
    </row>
    <row r="47" spans="1:6" s="6" customFormat="1" ht="21.75" customHeight="1">
      <c r="A47" s="286" t="s">
        <v>167</v>
      </c>
      <c r="B47" s="313" t="s">
        <v>193</v>
      </c>
      <c r="C47" s="281">
        <v>505000</v>
      </c>
      <c r="D47" s="308">
        <v>505000</v>
      </c>
      <c r="E47" s="281">
        <v>0</v>
      </c>
      <c r="F47" s="281">
        <v>505000</v>
      </c>
    </row>
    <row r="48" spans="1:6" s="6" customFormat="1" ht="30.75" customHeight="1">
      <c r="A48" s="286" t="s">
        <v>168</v>
      </c>
      <c r="B48" s="313" t="s">
        <v>170</v>
      </c>
      <c r="C48" s="281">
        <v>0</v>
      </c>
      <c r="D48" s="308">
        <v>0</v>
      </c>
      <c r="E48" s="281">
        <v>0</v>
      </c>
      <c r="F48" s="281">
        <v>0</v>
      </c>
    </row>
    <row r="49" spans="1:6" s="6" customFormat="1" ht="21.75" customHeight="1">
      <c r="A49" s="286" t="s">
        <v>169</v>
      </c>
      <c r="B49" s="313" t="s">
        <v>171</v>
      </c>
      <c r="C49" s="281">
        <v>110000</v>
      </c>
      <c r="D49" s="308">
        <v>110000</v>
      </c>
      <c r="E49" s="281">
        <v>0</v>
      </c>
      <c r="F49" s="281">
        <v>110000</v>
      </c>
    </row>
    <row r="50" spans="1:6" s="6" customFormat="1" ht="21.75" customHeight="1">
      <c r="A50" s="286" t="s">
        <v>284</v>
      </c>
      <c r="B50" s="313" t="s">
        <v>285</v>
      </c>
      <c r="C50" s="281">
        <v>0</v>
      </c>
      <c r="D50" s="308">
        <v>0</v>
      </c>
      <c r="E50" s="281">
        <v>0</v>
      </c>
      <c r="F50" s="281">
        <v>0</v>
      </c>
    </row>
    <row r="51" spans="1:6" s="6" customFormat="1" ht="21.75" customHeight="1">
      <c r="A51" s="322" t="s">
        <v>90</v>
      </c>
      <c r="B51" s="350" t="s">
        <v>91</v>
      </c>
      <c r="C51" s="283">
        <v>2468000</v>
      </c>
      <c r="D51" s="314">
        <v>2468000</v>
      </c>
      <c r="E51" s="283">
        <v>0</v>
      </c>
      <c r="F51" s="283">
        <v>2468000</v>
      </c>
    </row>
    <row r="52" spans="1:6" s="6" customFormat="1" ht="21.75" customHeight="1" hidden="1">
      <c r="A52" s="286" t="s">
        <v>286</v>
      </c>
      <c r="B52" s="313" t="s">
        <v>287</v>
      </c>
      <c r="C52" s="281"/>
      <c r="D52" s="308"/>
      <c r="E52" s="281"/>
      <c r="F52" s="281"/>
    </row>
    <row r="53" spans="1:6" s="6" customFormat="1" ht="21.75" customHeight="1" hidden="1">
      <c r="A53" s="286" t="s">
        <v>172</v>
      </c>
      <c r="B53" s="313" t="s">
        <v>175</v>
      </c>
      <c r="C53" s="281"/>
      <c r="D53" s="308"/>
      <c r="E53" s="281"/>
      <c r="F53" s="281"/>
    </row>
    <row r="54" spans="1:6" s="5" customFormat="1" ht="21.75" customHeight="1" hidden="1">
      <c r="A54" s="286" t="s">
        <v>173</v>
      </c>
      <c r="B54" s="313" t="s">
        <v>176</v>
      </c>
      <c r="C54" s="285"/>
      <c r="D54" s="312"/>
      <c r="E54" s="285"/>
      <c r="F54" s="285"/>
    </row>
    <row r="55" spans="1:6" s="6" customFormat="1" ht="21.75" customHeight="1" hidden="1">
      <c r="A55" s="286" t="s">
        <v>174</v>
      </c>
      <c r="B55" s="313" t="s">
        <v>177</v>
      </c>
      <c r="C55" s="281"/>
      <c r="D55" s="308"/>
      <c r="E55" s="281"/>
      <c r="F55" s="281"/>
    </row>
    <row r="56" spans="1:6" s="6" customFormat="1" ht="21.75" customHeight="1">
      <c r="A56" s="322" t="s">
        <v>92</v>
      </c>
      <c r="B56" s="350" t="s">
        <v>93</v>
      </c>
      <c r="C56" s="283">
        <v>0</v>
      </c>
      <c r="D56" s="314">
        <v>0</v>
      </c>
      <c r="E56" s="283">
        <v>0</v>
      </c>
      <c r="F56" s="283">
        <v>0</v>
      </c>
    </row>
    <row r="57" spans="1:6" s="6" customFormat="1" ht="21.75" customHeight="1" hidden="1">
      <c r="A57" s="286" t="s">
        <v>178</v>
      </c>
      <c r="B57" s="313" t="s">
        <v>180</v>
      </c>
      <c r="C57" s="281"/>
      <c r="D57" s="308"/>
      <c r="E57" s="281"/>
      <c r="F57" s="281"/>
    </row>
    <row r="58" spans="1:6" s="6" customFormat="1" ht="21.75" customHeight="1" hidden="1">
      <c r="A58" s="286" t="s">
        <v>294</v>
      </c>
      <c r="B58" s="313" t="s">
        <v>295</v>
      </c>
      <c r="C58" s="281"/>
      <c r="D58" s="308"/>
      <c r="E58" s="281"/>
      <c r="F58" s="281"/>
    </row>
    <row r="59" spans="1:6" s="6" customFormat="1" ht="21.75" customHeight="1" hidden="1">
      <c r="A59" s="286" t="s">
        <v>179</v>
      </c>
      <c r="B59" s="313" t="s">
        <v>181</v>
      </c>
      <c r="C59" s="281"/>
      <c r="D59" s="308"/>
      <c r="E59" s="281"/>
      <c r="F59" s="281"/>
    </row>
    <row r="60" spans="1:6" s="6" customFormat="1" ht="21.75" customHeight="1" thickBot="1">
      <c r="A60" s="419" t="s">
        <v>94</v>
      </c>
      <c r="B60" s="420" t="s">
        <v>183</v>
      </c>
      <c r="C60" s="421">
        <v>0</v>
      </c>
      <c r="D60" s="422">
        <v>0</v>
      </c>
      <c r="E60" s="421">
        <v>0</v>
      </c>
      <c r="F60" s="421">
        <v>0</v>
      </c>
    </row>
    <row r="61" spans="1:6" s="7" customFormat="1" ht="36" customHeight="1" thickBot="1">
      <c r="A61" s="355" t="s">
        <v>185</v>
      </c>
      <c r="B61" s="427" t="s">
        <v>95</v>
      </c>
      <c r="C61" s="342">
        <f>C7+C20+C21+C40+C45+C51+C56+C60</f>
        <v>22673313</v>
      </c>
      <c r="D61" s="341">
        <f>D7+D20+D21+D40+D45+D51+D56+D60</f>
        <v>22583472</v>
      </c>
      <c r="E61" s="342">
        <f>E7+E20+E21+E40+E45+E51+E56+E60</f>
        <v>110720</v>
      </c>
      <c r="F61" s="342">
        <f>F7+F20+F21+F40+F45+F51+F56+F60</f>
        <v>22694192</v>
      </c>
    </row>
    <row r="62" spans="1:6" s="5" customFormat="1" ht="21.75" customHeight="1" thickBot="1">
      <c r="A62" s="355" t="s">
        <v>96</v>
      </c>
      <c r="B62" s="427" t="s">
        <v>97</v>
      </c>
      <c r="C62" s="324">
        <f>SUM(C63:C65)</f>
        <v>703513</v>
      </c>
      <c r="D62" s="335">
        <f>SUM(D63:D65)</f>
        <v>703513</v>
      </c>
      <c r="E62" s="324">
        <f>SUM(E63:E65)</f>
        <v>0</v>
      </c>
      <c r="F62" s="324">
        <f>SUM(F63:F65)</f>
        <v>703513</v>
      </c>
    </row>
    <row r="63" spans="1:6" s="5" customFormat="1" ht="27.75" customHeight="1">
      <c r="A63" s="423" t="s">
        <v>435</v>
      </c>
      <c r="B63" s="348" t="s">
        <v>421</v>
      </c>
      <c r="C63" s="425">
        <v>0</v>
      </c>
      <c r="D63" s="426">
        <v>0</v>
      </c>
      <c r="E63" s="424">
        <v>0</v>
      </c>
      <c r="F63" s="424">
        <v>0</v>
      </c>
    </row>
    <row r="64" spans="1:6" s="5" customFormat="1" ht="21.75" customHeight="1">
      <c r="A64" s="286" t="s">
        <v>194</v>
      </c>
      <c r="B64" s="313" t="s">
        <v>195</v>
      </c>
      <c r="C64" s="281">
        <v>703513</v>
      </c>
      <c r="D64" s="308">
        <v>703513</v>
      </c>
      <c r="E64" s="281">
        <v>0</v>
      </c>
      <c r="F64" s="281">
        <v>703513</v>
      </c>
    </row>
    <row r="65" spans="1:6" s="7" customFormat="1" ht="21.75" customHeight="1" thickBot="1">
      <c r="A65" s="339" t="s">
        <v>182</v>
      </c>
      <c r="B65" s="352" t="s">
        <v>98</v>
      </c>
      <c r="C65" s="323">
        <v>0</v>
      </c>
      <c r="D65" s="334">
        <v>0</v>
      </c>
      <c r="E65" s="323">
        <v>0</v>
      </c>
      <c r="F65" s="323">
        <v>0</v>
      </c>
    </row>
    <row r="66" spans="1:6" ht="30" thickBot="1">
      <c r="A66" s="355" t="s">
        <v>187</v>
      </c>
      <c r="B66" s="353" t="s">
        <v>99</v>
      </c>
      <c r="C66" s="342">
        <f>C61+C62</f>
        <v>23376826</v>
      </c>
      <c r="D66" s="341">
        <f>D61+D62</f>
        <v>23286985</v>
      </c>
      <c r="E66" s="342">
        <f>E61+E62</f>
        <v>110720</v>
      </c>
      <c r="F66" s="342">
        <f>F61+F62</f>
        <v>23397705</v>
      </c>
    </row>
    <row r="67" spans="1:6" ht="15">
      <c r="A67" s="481" t="s">
        <v>460</v>
      </c>
      <c r="B67" s="482"/>
      <c r="C67" s="343">
        <v>7</v>
      </c>
      <c r="D67" s="316">
        <v>7</v>
      </c>
      <c r="E67" s="287">
        <v>0</v>
      </c>
      <c r="F67" s="287">
        <v>7</v>
      </c>
    </row>
    <row r="68" spans="1:6" ht="15">
      <c r="A68" s="216"/>
      <c r="B68" s="219" t="s">
        <v>462</v>
      </c>
      <c r="C68" s="344">
        <v>1</v>
      </c>
      <c r="D68" s="317">
        <v>1</v>
      </c>
      <c r="E68" s="288">
        <v>0</v>
      </c>
      <c r="F68" s="288">
        <v>1</v>
      </c>
    </row>
    <row r="69" spans="1:6" ht="15.75" thickBot="1">
      <c r="A69" s="483" t="s">
        <v>461</v>
      </c>
      <c r="B69" s="484"/>
      <c r="C69" s="345">
        <v>1</v>
      </c>
      <c r="D69" s="318">
        <v>1</v>
      </c>
      <c r="E69" s="289">
        <v>0</v>
      </c>
      <c r="F69" s="289">
        <v>1</v>
      </c>
    </row>
    <row r="70" spans="1:6" ht="13.5" thickBot="1">
      <c r="A70" s="428"/>
      <c r="B70" s="429" t="s">
        <v>436</v>
      </c>
      <c r="C70" s="430">
        <v>8</v>
      </c>
      <c r="D70" s="431">
        <v>8</v>
      </c>
      <c r="E70" s="430">
        <v>0</v>
      </c>
      <c r="F70" s="430">
        <v>8</v>
      </c>
    </row>
  </sheetData>
  <sheetProtection/>
  <mergeCells count="6">
    <mergeCell ref="A67:B67"/>
    <mergeCell ref="A69:B69"/>
    <mergeCell ref="A1:F1"/>
    <mergeCell ref="A2:F2"/>
    <mergeCell ref="E3:F3"/>
    <mergeCell ref="E4:F4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A1">
      <selection activeCell="B2" sqref="B2:B3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4" width="14.140625" style="12" customWidth="1"/>
    <col min="5" max="5" width="14.00390625" style="12" customWidth="1"/>
    <col min="6" max="6" width="14.00390625" style="9" customWidth="1"/>
    <col min="7" max="7" width="47.28125" style="9" customWidth="1"/>
    <col min="8" max="10" width="14.140625" style="9" customWidth="1"/>
    <col min="11" max="11" width="14.00390625" style="9" customWidth="1"/>
    <col min="12" max="12" width="4.140625" style="9" customWidth="1"/>
    <col min="13" max="16384" width="8.00390625" style="9" customWidth="1"/>
  </cols>
  <sheetData>
    <row r="1" spans="2:12" ht="39.75" customHeight="1">
      <c r="B1" s="10" t="s">
        <v>196</v>
      </c>
      <c r="C1" s="10"/>
      <c r="D1" s="10"/>
      <c r="E1" s="10"/>
      <c r="F1" s="11"/>
      <c r="G1" s="11"/>
      <c r="H1" s="11"/>
      <c r="I1" s="11"/>
      <c r="J1" s="11"/>
      <c r="K1" s="11"/>
      <c r="L1" s="487"/>
    </row>
    <row r="2" spans="2:12" ht="19.5" customHeight="1">
      <c r="B2" s="543" t="s">
        <v>476</v>
      </c>
      <c r="C2" s="10"/>
      <c r="D2" s="10"/>
      <c r="E2" s="10"/>
      <c r="F2" s="11"/>
      <c r="G2" s="11"/>
      <c r="H2" s="11"/>
      <c r="I2" s="11"/>
      <c r="J2" s="11"/>
      <c r="K2" s="182"/>
      <c r="L2" s="487"/>
    </row>
    <row r="3" spans="2:12" ht="16.5" thickBot="1">
      <c r="B3" s="543" t="s">
        <v>478</v>
      </c>
      <c r="K3" s="158" t="s">
        <v>415</v>
      </c>
      <c r="L3" s="487"/>
    </row>
    <row r="4" spans="1:12" ht="18" customHeight="1" thickBot="1">
      <c r="A4" s="485" t="s">
        <v>197</v>
      </c>
      <c r="B4" s="13" t="s">
        <v>105</v>
      </c>
      <c r="C4" s="220"/>
      <c r="D4" s="220"/>
      <c r="E4" s="220"/>
      <c r="F4" s="14"/>
      <c r="G4" s="13" t="s">
        <v>106</v>
      </c>
      <c r="H4" s="227"/>
      <c r="I4" s="227"/>
      <c r="J4" s="227"/>
      <c r="K4" s="15"/>
      <c r="L4" s="487"/>
    </row>
    <row r="5" spans="1:12" s="18" customFormat="1" ht="35.25" customHeight="1" thickBot="1">
      <c r="A5" s="486"/>
      <c r="B5" s="230" t="s">
        <v>198</v>
      </c>
      <c r="C5" s="239" t="s">
        <v>425</v>
      </c>
      <c r="D5" s="221" t="s">
        <v>465</v>
      </c>
      <c r="E5" s="272" t="s">
        <v>466</v>
      </c>
      <c r="F5" s="221" t="s">
        <v>467</v>
      </c>
      <c r="G5" s="230" t="s">
        <v>198</v>
      </c>
      <c r="H5" s="239" t="s">
        <v>425</v>
      </c>
      <c r="I5" s="221" t="s">
        <v>465</v>
      </c>
      <c r="J5" s="264" t="s">
        <v>466</v>
      </c>
      <c r="K5" s="246" t="str">
        <f>+F5</f>
        <v>Módosított előirányzat 2016.07.31.</v>
      </c>
      <c r="L5" s="487"/>
    </row>
    <row r="6" spans="1:12" s="23" customFormat="1" ht="12" customHeight="1" thickBot="1">
      <c r="A6" s="19" t="s">
        <v>100</v>
      </c>
      <c r="B6" s="231" t="s">
        <v>101</v>
      </c>
      <c r="C6" s="19" t="s">
        <v>102</v>
      </c>
      <c r="D6" s="19" t="s">
        <v>103</v>
      </c>
      <c r="E6" s="19" t="s">
        <v>104</v>
      </c>
      <c r="F6" s="222" t="s">
        <v>376</v>
      </c>
      <c r="G6" s="231" t="s">
        <v>393</v>
      </c>
      <c r="H6" s="19" t="s">
        <v>468</v>
      </c>
      <c r="I6" s="19" t="s">
        <v>469</v>
      </c>
      <c r="J6" s="19" t="s">
        <v>470</v>
      </c>
      <c r="K6" s="247" t="s">
        <v>471</v>
      </c>
      <c r="L6" s="487"/>
    </row>
    <row r="7" spans="1:12" ht="12.75" customHeight="1">
      <c r="A7" s="24" t="s">
        <v>107</v>
      </c>
      <c r="B7" s="232" t="s">
        <v>199</v>
      </c>
      <c r="C7" s="254">
        <v>17904826</v>
      </c>
      <c r="D7" s="254">
        <v>17904826</v>
      </c>
      <c r="E7" s="446">
        <v>110720</v>
      </c>
      <c r="F7" s="265">
        <v>18015546</v>
      </c>
      <c r="G7" s="232" t="s">
        <v>57</v>
      </c>
      <c r="H7" s="254">
        <v>6489000</v>
      </c>
      <c r="I7" s="254">
        <v>6409845</v>
      </c>
      <c r="J7" s="274"/>
      <c r="K7" s="248">
        <v>6409845</v>
      </c>
      <c r="L7" s="487"/>
    </row>
    <row r="8" spans="1:12" ht="12.75" customHeight="1">
      <c r="A8" s="28" t="s">
        <v>108</v>
      </c>
      <c r="B8" s="233" t="s">
        <v>200</v>
      </c>
      <c r="C8" s="255">
        <v>1431000</v>
      </c>
      <c r="D8" s="255">
        <v>1341159</v>
      </c>
      <c r="E8" s="276"/>
      <c r="F8" s="266">
        <v>1341159</v>
      </c>
      <c r="G8" s="233" t="s">
        <v>201</v>
      </c>
      <c r="H8" s="255">
        <v>1600000</v>
      </c>
      <c r="I8" s="255">
        <v>1589314</v>
      </c>
      <c r="J8" s="275"/>
      <c r="K8" s="249">
        <v>1589314</v>
      </c>
      <c r="L8" s="487"/>
    </row>
    <row r="9" spans="1:12" ht="12.75" customHeight="1">
      <c r="A9" s="28" t="s">
        <v>109</v>
      </c>
      <c r="B9" s="233" t="s">
        <v>202</v>
      </c>
      <c r="C9" s="255">
        <v>0</v>
      </c>
      <c r="D9" s="255"/>
      <c r="E9" s="243">
        <v>0</v>
      </c>
      <c r="F9" s="266"/>
      <c r="G9" s="233" t="s">
        <v>203</v>
      </c>
      <c r="H9" s="255">
        <v>10647826</v>
      </c>
      <c r="I9" s="255">
        <v>10647826</v>
      </c>
      <c r="J9" s="275">
        <v>110720</v>
      </c>
      <c r="K9" s="249">
        <v>10758546</v>
      </c>
      <c r="L9" s="487"/>
    </row>
    <row r="10" spans="1:12" ht="12.75" customHeight="1">
      <c r="A10" s="28" t="s">
        <v>110</v>
      </c>
      <c r="B10" s="233" t="s">
        <v>17</v>
      </c>
      <c r="C10" s="255">
        <v>1223000</v>
      </c>
      <c r="D10" s="255">
        <v>1223000</v>
      </c>
      <c r="E10" s="243"/>
      <c r="F10" s="266">
        <v>1223000</v>
      </c>
      <c r="G10" s="233" t="s">
        <v>88</v>
      </c>
      <c r="H10" s="255">
        <v>853487</v>
      </c>
      <c r="I10" s="255">
        <v>853487</v>
      </c>
      <c r="J10" s="240"/>
      <c r="K10" s="249">
        <v>853487</v>
      </c>
      <c r="L10" s="487"/>
    </row>
    <row r="11" spans="1:12" ht="12.75" customHeight="1">
      <c r="A11" s="28" t="s">
        <v>111</v>
      </c>
      <c r="B11" s="32" t="s">
        <v>30</v>
      </c>
      <c r="C11" s="255">
        <v>773000</v>
      </c>
      <c r="D11" s="319">
        <v>773000</v>
      </c>
      <c r="E11" s="242"/>
      <c r="F11" s="266">
        <v>773000</v>
      </c>
      <c r="G11" s="233" t="s">
        <v>119</v>
      </c>
      <c r="H11" s="255">
        <v>615000</v>
      </c>
      <c r="I11" s="255">
        <v>615000</v>
      </c>
      <c r="J11" s="240"/>
      <c r="K11" s="249">
        <v>615000</v>
      </c>
      <c r="L11" s="487"/>
    </row>
    <row r="12" spans="1:12" ht="12.75" customHeight="1">
      <c r="A12" s="28" t="s">
        <v>112</v>
      </c>
      <c r="B12" s="233" t="s">
        <v>47</v>
      </c>
      <c r="C12" s="255"/>
      <c r="D12" s="255"/>
      <c r="E12" s="243"/>
      <c r="F12" s="267"/>
      <c r="G12" s="233" t="s">
        <v>204</v>
      </c>
      <c r="H12" s="240"/>
      <c r="I12" s="240"/>
      <c r="J12" s="240"/>
      <c r="K12" s="249">
        <v>0</v>
      </c>
      <c r="L12" s="487"/>
    </row>
    <row r="13" spans="1:12" ht="12.75" customHeight="1">
      <c r="A13" s="28" t="s">
        <v>113</v>
      </c>
      <c r="B13" s="233" t="s">
        <v>205</v>
      </c>
      <c r="C13" s="255"/>
      <c r="D13" s="255"/>
      <c r="E13" s="243"/>
      <c r="F13" s="266"/>
      <c r="G13" s="234"/>
      <c r="H13" s="241"/>
      <c r="I13" s="241"/>
      <c r="J13" s="241"/>
      <c r="K13" s="249"/>
      <c r="L13" s="487"/>
    </row>
    <row r="14" spans="1:12" ht="12.75" customHeight="1" thickBot="1">
      <c r="A14" s="28" t="s">
        <v>114</v>
      </c>
      <c r="B14" s="234"/>
      <c r="C14" s="255"/>
      <c r="D14" s="255"/>
      <c r="E14" s="273"/>
      <c r="F14" s="266"/>
      <c r="G14" s="234"/>
      <c r="H14" s="241"/>
      <c r="I14" s="241"/>
      <c r="J14" s="241"/>
      <c r="K14" s="249"/>
      <c r="L14" s="487"/>
    </row>
    <row r="15" spans="1:12" ht="15.75" customHeight="1" thickBot="1">
      <c r="A15" s="28" t="s">
        <v>115</v>
      </c>
      <c r="B15" s="235" t="s">
        <v>210</v>
      </c>
      <c r="C15" s="256">
        <f>SUM(C7:C14)</f>
        <v>21331826</v>
      </c>
      <c r="D15" s="256">
        <f>SUM(D7:D14)</f>
        <v>21241985</v>
      </c>
      <c r="E15" s="256">
        <f>SUM(E7:E14)</f>
        <v>110720</v>
      </c>
      <c r="F15" s="256">
        <f>SUM(F7:F14)</f>
        <v>21352705</v>
      </c>
      <c r="G15" s="235" t="s">
        <v>211</v>
      </c>
      <c r="H15" s="256">
        <f>SUM(H7:H14)</f>
        <v>20205313</v>
      </c>
      <c r="I15" s="256">
        <f>SUM(I7:I14)</f>
        <v>20115472</v>
      </c>
      <c r="J15" s="256">
        <f>SUM(J7:J14)</f>
        <v>110720</v>
      </c>
      <c r="K15" s="256">
        <f>SUM(K7:K14)</f>
        <v>20226192</v>
      </c>
      <c r="L15" s="487"/>
    </row>
    <row r="16" spans="1:12" ht="12.75" customHeight="1">
      <c r="A16" s="28" t="s">
        <v>206</v>
      </c>
      <c r="B16" s="237" t="s">
        <v>213</v>
      </c>
      <c r="C16" s="257">
        <f>+C17+C18+C19+C20</f>
        <v>2045000</v>
      </c>
      <c r="D16" s="257">
        <v>2045000</v>
      </c>
      <c r="E16" s="242"/>
      <c r="F16" s="268">
        <f>+F17+F18+F19+F20</f>
        <v>2045000</v>
      </c>
      <c r="G16" s="236" t="s">
        <v>214</v>
      </c>
      <c r="H16" s="242"/>
      <c r="I16" s="242"/>
      <c r="J16" s="242"/>
      <c r="K16" s="250"/>
      <c r="L16" s="487"/>
    </row>
    <row r="17" spans="1:12" ht="12.75" customHeight="1">
      <c r="A17" s="28" t="s">
        <v>207</v>
      </c>
      <c r="B17" s="236" t="s">
        <v>216</v>
      </c>
      <c r="C17" s="258">
        <v>2045000</v>
      </c>
      <c r="D17" s="258">
        <v>2045000</v>
      </c>
      <c r="E17" s="243"/>
      <c r="F17" s="269">
        <v>2045000</v>
      </c>
      <c r="G17" s="236" t="s">
        <v>217</v>
      </c>
      <c r="H17" s="243"/>
      <c r="I17" s="243"/>
      <c r="J17" s="243"/>
      <c r="K17" s="251"/>
      <c r="L17" s="487"/>
    </row>
    <row r="18" spans="1:12" ht="12.75" customHeight="1">
      <c r="A18" s="28" t="s">
        <v>208</v>
      </c>
      <c r="B18" s="236" t="s">
        <v>219</v>
      </c>
      <c r="C18" s="258"/>
      <c r="D18" s="258"/>
      <c r="E18" s="243"/>
      <c r="F18" s="269"/>
      <c r="G18" s="236" t="s">
        <v>220</v>
      </c>
      <c r="H18" s="243"/>
      <c r="I18" s="243"/>
      <c r="J18" s="243"/>
      <c r="K18" s="251"/>
      <c r="L18" s="487"/>
    </row>
    <row r="19" spans="1:12" ht="12.75" customHeight="1">
      <c r="A19" s="28" t="s">
        <v>209</v>
      </c>
      <c r="B19" s="236" t="s">
        <v>222</v>
      </c>
      <c r="C19" s="258"/>
      <c r="D19" s="258"/>
      <c r="E19" s="243"/>
      <c r="F19" s="269"/>
      <c r="G19" s="236" t="s">
        <v>223</v>
      </c>
      <c r="H19" s="243"/>
      <c r="I19" s="243"/>
      <c r="J19" s="243"/>
      <c r="K19" s="251"/>
      <c r="L19" s="487"/>
    </row>
    <row r="20" spans="1:12" ht="12.75" customHeight="1">
      <c r="A20" s="28" t="s">
        <v>212</v>
      </c>
      <c r="B20" s="236" t="s">
        <v>225</v>
      </c>
      <c r="C20" s="258"/>
      <c r="D20" s="258"/>
      <c r="E20" s="243"/>
      <c r="F20" s="269"/>
      <c r="G20" s="237" t="s">
        <v>226</v>
      </c>
      <c r="H20" s="242"/>
      <c r="I20" s="242"/>
      <c r="J20" s="242"/>
      <c r="K20" s="251"/>
      <c r="L20" s="487"/>
    </row>
    <row r="21" spans="1:12" ht="12.75" customHeight="1">
      <c r="A21" s="28" t="s">
        <v>215</v>
      </c>
      <c r="B21" s="236" t="s">
        <v>228</v>
      </c>
      <c r="C21" s="259">
        <f>+C22+C23</f>
        <v>0</v>
      </c>
      <c r="D21" s="259"/>
      <c r="E21" s="243"/>
      <c r="F21" s="270">
        <f>+F22+F23</f>
        <v>0</v>
      </c>
      <c r="G21" s="236" t="s">
        <v>229</v>
      </c>
      <c r="H21" s="243"/>
      <c r="I21" s="243"/>
      <c r="J21" s="243"/>
      <c r="K21" s="251"/>
      <c r="L21" s="487"/>
    </row>
    <row r="22" spans="1:12" ht="12.75" customHeight="1">
      <c r="A22" s="28" t="s">
        <v>218</v>
      </c>
      <c r="B22" s="228" t="s">
        <v>231</v>
      </c>
      <c r="C22" s="260"/>
      <c r="D22" s="260"/>
      <c r="E22" s="242"/>
      <c r="F22" s="271"/>
      <c r="G22" s="232" t="s">
        <v>232</v>
      </c>
      <c r="H22" s="244"/>
      <c r="I22" s="244"/>
      <c r="J22" s="244"/>
      <c r="K22" s="250"/>
      <c r="L22" s="487"/>
    </row>
    <row r="23" spans="1:12" ht="12.75" customHeight="1">
      <c r="A23" s="28" t="s">
        <v>221</v>
      </c>
      <c r="B23" s="223" t="s">
        <v>234</v>
      </c>
      <c r="C23" s="258"/>
      <c r="D23" s="258"/>
      <c r="E23" s="243"/>
      <c r="F23" s="269"/>
      <c r="G23" s="233" t="s">
        <v>235</v>
      </c>
      <c r="H23" s="240"/>
      <c r="I23" s="240"/>
      <c r="J23" s="240"/>
      <c r="K23" s="251"/>
      <c r="L23" s="487"/>
    </row>
    <row r="24" spans="1:12" ht="12.75" customHeight="1">
      <c r="A24" s="28" t="s">
        <v>224</v>
      </c>
      <c r="B24" s="223" t="s">
        <v>237</v>
      </c>
      <c r="C24" s="258"/>
      <c r="D24" s="258"/>
      <c r="E24" s="243"/>
      <c r="F24" s="251"/>
      <c r="G24" s="233" t="s">
        <v>238</v>
      </c>
      <c r="H24" s="240"/>
      <c r="I24" s="240"/>
      <c r="J24" s="240"/>
      <c r="K24" s="251"/>
      <c r="L24" s="487"/>
    </row>
    <row r="25" spans="1:12" ht="12.75" customHeight="1">
      <c r="A25" s="28" t="s">
        <v>227</v>
      </c>
      <c r="B25" s="223" t="s">
        <v>240</v>
      </c>
      <c r="C25" s="258"/>
      <c r="D25" s="258"/>
      <c r="E25" s="243"/>
      <c r="F25" s="251"/>
      <c r="G25" s="233" t="s">
        <v>306</v>
      </c>
      <c r="H25" s="258">
        <v>703513</v>
      </c>
      <c r="I25" s="258">
        <v>703513</v>
      </c>
      <c r="J25" s="240"/>
      <c r="K25" s="251">
        <v>703513</v>
      </c>
      <c r="L25" s="487"/>
    </row>
    <row r="26" spans="1:12" ht="12.75" customHeight="1" thickBot="1">
      <c r="A26" s="28" t="s">
        <v>230</v>
      </c>
      <c r="B26" s="223" t="s">
        <v>240</v>
      </c>
      <c r="C26" s="258"/>
      <c r="D26" s="258"/>
      <c r="E26" s="243"/>
      <c r="F26" s="251"/>
      <c r="G26" s="238" t="s">
        <v>184</v>
      </c>
      <c r="H26" s="245"/>
      <c r="I26" s="245"/>
      <c r="J26" s="245"/>
      <c r="K26" s="252"/>
      <c r="L26" s="487"/>
    </row>
    <row r="27" spans="1:12" ht="21.75" customHeight="1" thickBot="1">
      <c r="A27" s="224" t="s">
        <v>233</v>
      </c>
      <c r="B27" s="253" t="s">
        <v>242</v>
      </c>
      <c r="C27" s="261">
        <f>+C16+C21+C24+C26</f>
        <v>2045000</v>
      </c>
      <c r="D27" s="261">
        <f>+D16+D21+D24+D26</f>
        <v>2045000</v>
      </c>
      <c r="E27" s="261">
        <f>+E16+E21+E24+E26</f>
        <v>0</v>
      </c>
      <c r="F27" s="261">
        <f>+F16+F21+F24+F26</f>
        <v>2045000</v>
      </c>
      <c r="G27" s="235" t="s">
        <v>243</v>
      </c>
      <c r="H27" s="256">
        <f>SUM(H16:H26)</f>
        <v>703513</v>
      </c>
      <c r="I27" s="256">
        <f>SUM(I16:I26)</f>
        <v>703513</v>
      </c>
      <c r="J27" s="256">
        <f>SUM(J16:J26)</f>
        <v>0</v>
      </c>
      <c r="K27" s="256">
        <f>SUM(K16:K26)</f>
        <v>703513</v>
      </c>
      <c r="L27" s="487"/>
    </row>
    <row r="28" spans="1:12" ht="13.5" thickBot="1">
      <c r="A28" s="24" t="s">
        <v>236</v>
      </c>
      <c r="B28" s="225" t="s">
        <v>245</v>
      </c>
      <c r="C28" s="262">
        <f>+C15+C27</f>
        <v>23376826</v>
      </c>
      <c r="D28" s="262">
        <f>+D15+D27</f>
        <v>23286985</v>
      </c>
      <c r="E28" s="262">
        <f>+E15+E27</f>
        <v>110720</v>
      </c>
      <c r="F28" s="262">
        <f>+F15+F27</f>
        <v>23397705</v>
      </c>
      <c r="G28" s="226" t="s">
        <v>246</v>
      </c>
      <c r="H28" s="263">
        <f>+H15+H27</f>
        <v>20908826</v>
      </c>
      <c r="I28" s="263">
        <f>+I15+I27</f>
        <v>20818985</v>
      </c>
      <c r="J28" s="263">
        <f>+J15+J27</f>
        <v>110720</v>
      </c>
      <c r="K28" s="263">
        <f>+K15+K27</f>
        <v>20929705</v>
      </c>
      <c r="L28" s="487"/>
    </row>
    <row r="29" spans="1:12" ht="13.5" thickBot="1">
      <c r="A29" s="28" t="s">
        <v>239</v>
      </c>
      <c r="B29" s="226" t="s">
        <v>248</v>
      </c>
      <c r="C29" s="263" t="str">
        <f aca="true" t="shared" si="0" ref="C29:E30">IF(C15-H15&lt;0,H15-C15,"-")</f>
        <v>-</v>
      </c>
      <c r="D29" s="263" t="str">
        <f t="shared" si="0"/>
        <v>-</v>
      </c>
      <c r="E29" s="263" t="str">
        <f t="shared" si="0"/>
        <v>-</v>
      </c>
      <c r="F29" s="263" t="str">
        <f>IF(F15-I15&lt;0,I15-F15,"-")</f>
        <v>-</v>
      </c>
      <c r="G29" s="226" t="s">
        <v>249</v>
      </c>
      <c r="H29" s="263">
        <f>IF(C15-H15&gt;0,C15-H15,"-")</f>
        <v>1126513</v>
      </c>
      <c r="I29" s="263">
        <f>IF(D15-I15&gt;0,D15-I15,"-")</f>
        <v>1126513</v>
      </c>
      <c r="J29" s="263" t="str">
        <f>IF(E15-J15&gt;0,E15-J15,"-")</f>
        <v>-</v>
      </c>
      <c r="K29" s="263">
        <f>IF(F15-K15&gt;0,F15-K15,"-")</f>
        <v>1126513</v>
      </c>
      <c r="L29" s="487"/>
    </row>
    <row r="30" spans="1:12" ht="13.5" thickBot="1">
      <c r="A30" s="224" t="s">
        <v>241</v>
      </c>
      <c r="B30" s="226" t="s">
        <v>251</v>
      </c>
      <c r="C30" s="263" t="str">
        <f t="shared" si="0"/>
        <v>-</v>
      </c>
      <c r="D30" s="263" t="str">
        <f t="shared" si="0"/>
        <v>-</v>
      </c>
      <c r="E30" s="263" t="str">
        <f t="shared" si="0"/>
        <v>-</v>
      </c>
      <c r="F30" s="263" t="str">
        <f>IF(F15+F27-I28&lt;0,I28-(F15+F27),"-")</f>
        <v>-</v>
      </c>
      <c r="G30" s="226" t="s">
        <v>252</v>
      </c>
      <c r="H30" s="263">
        <f>IF(C15+C27-H28&gt;0,C15+C27-H28,"-")</f>
        <v>2468000</v>
      </c>
      <c r="I30" s="263">
        <f>IF(D15+D27-I28&gt;0,D15+D27-I28,"-")</f>
        <v>2468000</v>
      </c>
      <c r="J30" s="263" t="str">
        <f>IF(E15+E27-J28&gt;0,E15+E27-J28,"-")</f>
        <v>-</v>
      </c>
      <c r="K30" s="263">
        <f>IF(F15+F27-K28&gt;0,F15+F27-K28,"-")</f>
        <v>2468000</v>
      </c>
      <c r="L30" s="487"/>
    </row>
    <row r="31" spans="2:10" ht="18.75">
      <c r="B31" s="488"/>
      <c r="C31" s="488"/>
      <c r="D31" s="488"/>
      <c r="E31" s="488"/>
      <c r="F31" s="488"/>
      <c r="G31" s="488"/>
      <c r="H31" s="229"/>
      <c r="I31" s="229"/>
      <c r="J31" s="229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0">
      <selection activeCell="I13" sqref="I13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3" width="14.00390625" style="9" customWidth="1"/>
    <col min="4" max="4" width="47.28125" style="9" customWidth="1"/>
    <col min="5" max="5" width="14.00390625" style="9" customWidth="1"/>
    <col min="6" max="6" width="4.140625" style="9" customWidth="1"/>
    <col min="7" max="16384" width="8.00390625" style="9" customWidth="1"/>
  </cols>
  <sheetData>
    <row r="1" spans="2:6" ht="31.5">
      <c r="B1" s="10" t="s">
        <v>253</v>
      </c>
      <c r="C1" s="11"/>
      <c r="D1" s="11"/>
      <c r="E1" s="11"/>
      <c r="F1" s="487"/>
    </row>
    <row r="2" spans="2:6" ht="19.5" customHeight="1">
      <c r="B2" s="10"/>
      <c r="C2" s="11"/>
      <c r="D2" s="11"/>
      <c r="E2" s="182" t="s">
        <v>464</v>
      </c>
      <c r="F2" s="487"/>
    </row>
    <row r="3" spans="5:6" ht="13.5" thickBot="1">
      <c r="E3" s="158" t="s">
        <v>415</v>
      </c>
      <c r="F3" s="487"/>
    </row>
    <row r="4" spans="1:6" ht="13.5" thickBot="1">
      <c r="A4" s="489" t="s">
        <v>197</v>
      </c>
      <c r="B4" s="13" t="s">
        <v>105</v>
      </c>
      <c r="C4" s="14"/>
      <c r="D4" s="13" t="s">
        <v>106</v>
      </c>
      <c r="E4" s="15"/>
      <c r="F4" s="487"/>
    </row>
    <row r="5" spans="1:6" s="18" customFormat="1" ht="36.75" thickBot="1">
      <c r="A5" s="490"/>
      <c r="B5" s="16" t="s">
        <v>198</v>
      </c>
      <c r="C5" s="17" t="str">
        <f>+'4,a Műk. mérleg'!F5</f>
        <v>Módosított előirányzat 2016.07.31.</v>
      </c>
      <c r="D5" s="16" t="s">
        <v>198</v>
      </c>
      <c r="E5" s="17" t="str">
        <f>+'4,a Műk. mérleg'!F5</f>
        <v>Módosított előirányzat 2016.07.31.</v>
      </c>
      <c r="F5" s="487"/>
    </row>
    <row r="6" spans="1:6" s="18" customFormat="1" ht="13.5" thickBot="1">
      <c r="A6" s="19" t="s">
        <v>100</v>
      </c>
      <c r="B6" s="20" t="s">
        <v>101</v>
      </c>
      <c r="C6" s="21" t="s">
        <v>102</v>
      </c>
      <c r="D6" s="20" t="s">
        <v>103</v>
      </c>
      <c r="E6" s="22" t="s">
        <v>104</v>
      </c>
      <c r="F6" s="487"/>
    </row>
    <row r="7" spans="1:6" ht="12.75" customHeight="1">
      <c r="A7" s="24" t="s">
        <v>107</v>
      </c>
      <c r="B7" s="25" t="s">
        <v>254</v>
      </c>
      <c r="C7" s="26"/>
      <c r="D7" s="25" t="s">
        <v>91</v>
      </c>
      <c r="E7" s="27">
        <v>2468000</v>
      </c>
      <c r="F7" s="487"/>
    </row>
    <row r="8" spans="1:6" ht="12.75">
      <c r="A8" s="28" t="s">
        <v>108</v>
      </c>
      <c r="B8" s="29" t="s">
        <v>255</v>
      </c>
      <c r="C8" s="30"/>
      <c r="D8" s="29" t="s">
        <v>256</v>
      </c>
      <c r="E8" s="31"/>
      <c r="F8" s="487"/>
    </row>
    <row r="9" spans="1:6" ht="12.75" customHeight="1">
      <c r="A9" s="28" t="s">
        <v>109</v>
      </c>
      <c r="B9" s="29" t="s">
        <v>45</v>
      </c>
      <c r="C9" s="30">
        <v>0</v>
      </c>
      <c r="D9" s="29" t="s">
        <v>93</v>
      </c>
      <c r="E9" s="31"/>
      <c r="F9" s="487"/>
    </row>
    <row r="10" spans="1:6" ht="12.75" customHeight="1">
      <c r="A10" s="28" t="s">
        <v>110</v>
      </c>
      <c r="B10" s="29" t="s">
        <v>257</v>
      </c>
      <c r="C10" s="30">
        <v>0</v>
      </c>
      <c r="D10" s="29" t="s">
        <v>258</v>
      </c>
      <c r="E10" s="31"/>
      <c r="F10" s="487"/>
    </row>
    <row r="11" spans="1:6" ht="12.75" customHeight="1">
      <c r="A11" s="28" t="s">
        <v>111</v>
      </c>
      <c r="B11" s="29" t="s">
        <v>259</v>
      </c>
      <c r="C11" s="30"/>
      <c r="D11" s="29" t="s">
        <v>260</v>
      </c>
      <c r="E11" s="31"/>
      <c r="F11" s="487"/>
    </row>
    <row r="12" spans="1:6" ht="12.75" customHeight="1">
      <c r="A12" s="28" t="s">
        <v>112</v>
      </c>
      <c r="B12" s="29" t="s">
        <v>261</v>
      </c>
      <c r="C12" s="33"/>
      <c r="D12" s="47" t="s">
        <v>204</v>
      </c>
      <c r="E12" s="48"/>
      <c r="F12" s="487"/>
    </row>
    <row r="13" spans="1:6" ht="13.5" thickBot="1">
      <c r="A13" s="28" t="s">
        <v>206</v>
      </c>
      <c r="B13" s="34"/>
      <c r="C13" s="33"/>
      <c r="D13" s="46"/>
      <c r="E13" s="31"/>
      <c r="F13" s="487"/>
    </row>
    <row r="14" spans="1:6" ht="15.75" customHeight="1" thickBot="1">
      <c r="A14" s="35" t="s">
        <v>208</v>
      </c>
      <c r="B14" s="36" t="s">
        <v>262</v>
      </c>
      <c r="C14" s="37">
        <f>+C7+C9+C10+C12+C13</f>
        <v>0</v>
      </c>
      <c r="D14" s="36" t="s">
        <v>263</v>
      </c>
      <c r="E14" s="38">
        <f>+E7+E9+E11+E12+E13</f>
        <v>2468000</v>
      </c>
      <c r="F14" s="487"/>
    </row>
    <row r="15" spans="1:6" ht="12.75" customHeight="1">
      <c r="A15" s="24" t="s">
        <v>209</v>
      </c>
      <c r="B15" s="49" t="s">
        <v>264</v>
      </c>
      <c r="C15" s="50">
        <f>+C16+C17+C18+C19+C20</f>
        <v>0</v>
      </c>
      <c r="D15" s="40" t="s">
        <v>214</v>
      </c>
      <c r="E15" s="51"/>
      <c r="F15" s="487"/>
    </row>
    <row r="16" spans="1:6" ht="12.75" customHeight="1">
      <c r="A16" s="28" t="s">
        <v>212</v>
      </c>
      <c r="B16" s="52" t="s">
        <v>265</v>
      </c>
      <c r="C16" s="41"/>
      <c r="D16" s="40" t="s">
        <v>266</v>
      </c>
      <c r="E16" s="42"/>
      <c r="F16" s="487"/>
    </row>
    <row r="17" spans="1:6" ht="12.75" customHeight="1">
      <c r="A17" s="24" t="s">
        <v>215</v>
      </c>
      <c r="B17" s="52" t="s">
        <v>267</v>
      </c>
      <c r="C17" s="41"/>
      <c r="D17" s="40" t="s">
        <v>220</v>
      </c>
      <c r="E17" s="42"/>
      <c r="F17" s="487"/>
    </row>
    <row r="18" spans="1:6" ht="12.75" customHeight="1">
      <c r="A18" s="28" t="s">
        <v>218</v>
      </c>
      <c r="B18" s="52" t="s">
        <v>268</v>
      </c>
      <c r="C18" s="41"/>
      <c r="D18" s="40" t="s">
        <v>223</v>
      </c>
      <c r="E18" s="42"/>
      <c r="F18" s="487"/>
    </row>
    <row r="19" spans="1:6" ht="12.75" customHeight="1">
      <c r="A19" s="24" t="s">
        <v>221</v>
      </c>
      <c r="B19" s="52" t="s">
        <v>269</v>
      </c>
      <c r="C19" s="41"/>
      <c r="D19" s="39" t="s">
        <v>226</v>
      </c>
      <c r="E19" s="42"/>
      <c r="F19" s="487"/>
    </row>
    <row r="20" spans="1:6" ht="12.75" customHeight="1">
      <c r="A20" s="28" t="s">
        <v>224</v>
      </c>
      <c r="B20" s="53" t="s">
        <v>270</v>
      </c>
      <c r="C20" s="41"/>
      <c r="D20" s="40" t="s">
        <v>271</v>
      </c>
      <c r="E20" s="42"/>
      <c r="F20" s="487"/>
    </row>
    <row r="21" spans="1:6" ht="12.75" customHeight="1">
      <c r="A21" s="24" t="s">
        <v>227</v>
      </c>
      <c r="B21" s="54" t="s">
        <v>272</v>
      </c>
      <c r="C21" s="43">
        <f>+C22+C23+C24+C25+C26</f>
        <v>0</v>
      </c>
      <c r="D21" s="55" t="s">
        <v>273</v>
      </c>
      <c r="E21" s="42"/>
      <c r="F21" s="487"/>
    </row>
    <row r="22" spans="1:6" ht="12.75" customHeight="1">
      <c r="A22" s="28" t="s">
        <v>230</v>
      </c>
      <c r="B22" s="53" t="s">
        <v>274</v>
      </c>
      <c r="C22" s="41"/>
      <c r="D22" s="55" t="s">
        <v>275</v>
      </c>
      <c r="E22" s="42"/>
      <c r="F22" s="487"/>
    </row>
    <row r="23" spans="1:6" ht="12.75" customHeight="1">
      <c r="A23" s="24" t="s">
        <v>233</v>
      </c>
      <c r="B23" s="53" t="s">
        <v>276</v>
      </c>
      <c r="C23" s="41"/>
      <c r="D23" s="56"/>
      <c r="E23" s="42"/>
      <c r="F23" s="487"/>
    </row>
    <row r="24" spans="1:6" ht="12.75" customHeight="1">
      <c r="A24" s="28" t="s">
        <v>236</v>
      </c>
      <c r="B24" s="52" t="s">
        <v>190</v>
      </c>
      <c r="C24" s="41"/>
      <c r="D24" s="57"/>
      <c r="E24" s="42"/>
      <c r="F24" s="487"/>
    </row>
    <row r="25" spans="1:6" ht="12.75" customHeight="1">
      <c r="A25" s="24" t="s">
        <v>239</v>
      </c>
      <c r="B25" s="58" t="s">
        <v>277</v>
      </c>
      <c r="C25" s="41"/>
      <c r="D25" s="34"/>
      <c r="E25" s="42"/>
      <c r="F25" s="487"/>
    </row>
    <row r="26" spans="1:6" ht="12.75" customHeight="1" thickBot="1">
      <c r="A26" s="28" t="s">
        <v>241</v>
      </c>
      <c r="B26" s="59" t="s">
        <v>278</v>
      </c>
      <c r="C26" s="41"/>
      <c r="D26" s="57"/>
      <c r="E26" s="42"/>
      <c r="F26" s="487"/>
    </row>
    <row r="27" spans="1:6" ht="21.75" customHeight="1" thickBot="1">
      <c r="A27" s="35" t="s">
        <v>244</v>
      </c>
      <c r="B27" s="36" t="s">
        <v>279</v>
      </c>
      <c r="C27" s="37">
        <f>+C15+C21</f>
        <v>0</v>
      </c>
      <c r="D27" s="36" t="s">
        <v>280</v>
      </c>
      <c r="E27" s="38">
        <f>SUM(E15:E26)</f>
        <v>0</v>
      </c>
      <c r="F27" s="487"/>
    </row>
    <row r="28" spans="1:6" ht="13.5" thickBot="1">
      <c r="A28" s="35" t="s">
        <v>247</v>
      </c>
      <c r="B28" s="44" t="s">
        <v>281</v>
      </c>
      <c r="C28" s="45">
        <f>+C14+C27</f>
        <v>0</v>
      </c>
      <c r="D28" s="44" t="s">
        <v>282</v>
      </c>
      <c r="E28" s="45">
        <f>+E14+E27</f>
        <v>2468000</v>
      </c>
      <c r="F28" s="487"/>
    </row>
    <row r="29" spans="1:6" ht="13.5" thickBot="1">
      <c r="A29" s="35" t="s">
        <v>250</v>
      </c>
      <c r="B29" s="44" t="s">
        <v>248</v>
      </c>
      <c r="C29" s="45">
        <f>IF(C14-E14&lt;0,E14-C14,"-")</f>
        <v>2468000</v>
      </c>
      <c r="D29" s="44" t="s">
        <v>249</v>
      </c>
      <c r="E29" s="45" t="str">
        <f>IF(C14-E14&gt;0,C14-E14,"-")</f>
        <v>-</v>
      </c>
      <c r="F29" s="487"/>
    </row>
    <row r="30" spans="1:6" ht="13.5" thickBot="1">
      <c r="A30" s="35" t="s">
        <v>283</v>
      </c>
      <c r="B30" s="44" t="s">
        <v>251</v>
      </c>
      <c r="C30" s="45">
        <f>C29-C27</f>
        <v>2468000</v>
      </c>
      <c r="D30" s="44" t="s">
        <v>252</v>
      </c>
      <c r="E30" s="45" t="s">
        <v>307</v>
      </c>
      <c r="F30" s="487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O2" sqref="O2"/>
    </sheetView>
  </sheetViews>
  <sheetFormatPr defaultColWidth="9.140625" defaultRowHeight="12.75"/>
  <cols>
    <col min="1" max="1" width="3.00390625" style="73" customWidth="1"/>
    <col min="2" max="2" width="33.57421875" style="73" customWidth="1"/>
    <col min="3" max="3" width="10.00390625" style="73" customWidth="1"/>
    <col min="4" max="4" width="10.421875" style="73" customWidth="1"/>
    <col min="5" max="5" width="11.421875" style="73" customWidth="1"/>
    <col min="6" max="6" width="10.00390625" style="73" customWidth="1"/>
    <col min="7" max="7" width="10.421875" style="73" customWidth="1"/>
    <col min="8" max="8" width="10.28125" style="73" customWidth="1"/>
    <col min="9" max="9" width="9.8515625" style="73" customWidth="1"/>
    <col min="10" max="10" width="10.421875" style="73" customWidth="1"/>
    <col min="11" max="11" width="10.28125" style="73" customWidth="1"/>
    <col min="12" max="12" width="10.57421875" style="73" customWidth="1"/>
    <col min="13" max="13" width="10.421875" style="73" customWidth="1"/>
    <col min="14" max="14" width="11.28125" style="73" customWidth="1"/>
    <col min="15" max="15" width="14.00390625" style="73" customWidth="1"/>
    <col min="16" max="16384" width="9.140625" style="73" customWidth="1"/>
  </cols>
  <sheetData>
    <row r="1" spans="1:20" s="154" customFormat="1" ht="15.75">
      <c r="A1" s="491" t="s">
        <v>426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160"/>
      <c r="Q1" s="160"/>
      <c r="R1" s="160"/>
      <c r="S1" s="160"/>
      <c r="T1" s="160"/>
    </row>
    <row r="2" spans="1:15" s="154" customFormat="1" ht="15.75">
      <c r="A2" s="543" t="s">
        <v>479</v>
      </c>
      <c r="C2" s="159"/>
      <c r="D2" s="159"/>
      <c r="O2" s="161"/>
    </row>
    <row r="3" spans="1:15" s="154" customFormat="1" ht="16.5" thickBot="1">
      <c r="A3" s="543" t="s">
        <v>480</v>
      </c>
      <c r="C3" s="159"/>
      <c r="D3" s="159"/>
      <c r="N3" s="492" t="s">
        <v>415</v>
      </c>
      <c r="O3" s="492"/>
    </row>
    <row r="4" spans="1:15" ht="27.75" customHeight="1">
      <c r="A4" s="297" t="s">
        <v>351</v>
      </c>
      <c r="B4" s="298" t="s">
        <v>198</v>
      </c>
      <c r="C4" s="298" t="s">
        <v>352</v>
      </c>
      <c r="D4" s="298" t="s">
        <v>353</v>
      </c>
      <c r="E4" s="298" t="s">
        <v>354</v>
      </c>
      <c r="F4" s="298" t="s">
        <v>355</v>
      </c>
      <c r="G4" s="298" t="s">
        <v>356</v>
      </c>
      <c r="H4" s="298" t="s">
        <v>357</v>
      </c>
      <c r="I4" s="298" t="s">
        <v>358</v>
      </c>
      <c r="J4" s="298" t="s">
        <v>359</v>
      </c>
      <c r="K4" s="298" t="s">
        <v>360</v>
      </c>
      <c r="L4" s="298" t="s">
        <v>361</v>
      </c>
      <c r="M4" s="298" t="s">
        <v>362</v>
      </c>
      <c r="N4" s="298" t="s">
        <v>363</v>
      </c>
      <c r="O4" s="299" t="s">
        <v>350</v>
      </c>
    </row>
    <row r="5" spans="1:15" ht="27.75" customHeight="1">
      <c r="A5" s="300"/>
      <c r="B5" s="125" t="s">
        <v>364</v>
      </c>
      <c r="C5" s="126"/>
      <c r="D5" s="127">
        <f>C24</f>
        <v>1562987</v>
      </c>
      <c r="E5" s="127">
        <f aca="true" t="shared" si="0" ref="E5:N5">D24</f>
        <v>1781987</v>
      </c>
      <c r="F5" s="127">
        <f t="shared" si="0"/>
        <v>2213828</v>
      </c>
      <c r="G5" s="127">
        <f t="shared" si="0"/>
        <v>2145328</v>
      </c>
      <c r="H5" s="127">
        <f t="shared" si="0"/>
        <v>2214328</v>
      </c>
      <c r="I5" s="127">
        <f t="shared" si="0"/>
        <v>1894048</v>
      </c>
      <c r="J5" s="127">
        <f t="shared" si="0"/>
        <v>1454828</v>
      </c>
      <c r="K5" s="127">
        <f t="shared" si="0"/>
        <v>1423328</v>
      </c>
      <c r="L5" s="127">
        <f t="shared" si="0"/>
        <v>355841</v>
      </c>
      <c r="M5" s="127">
        <f t="shared" si="0"/>
        <v>127341</v>
      </c>
      <c r="N5" s="127">
        <f t="shared" si="0"/>
        <v>470341</v>
      </c>
      <c r="O5" s="301"/>
    </row>
    <row r="6" spans="1:15" ht="22.5" customHeight="1">
      <c r="A6" s="302" t="s">
        <v>107</v>
      </c>
      <c r="B6" s="128" t="s">
        <v>30</v>
      </c>
      <c r="C6" s="129">
        <v>65500</v>
      </c>
      <c r="D6" s="129">
        <v>63000</v>
      </c>
      <c r="E6" s="129">
        <v>63000</v>
      </c>
      <c r="F6" s="129">
        <v>65500</v>
      </c>
      <c r="G6" s="129">
        <v>63000</v>
      </c>
      <c r="H6" s="129">
        <v>63000</v>
      </c>
      <c r="I6" s="129">
        <v>65500</v>
      </c>
      <c r="J6" s="129">
        <v>63000</v>
      </c>
      <c r="K6" s="129">
        <v>63000</v>
      </c>
      <c r="L6" s="129">
        <v>65500</v>
      </c>
      <c r="M6" s="129">
        <v>63000</v>
      </c>
      <c r="N6" s="129">
        <v>70000</v>
      </c>
      <c r="O6" s="303">
        <f aca="true" t="shared" si="1" ref="O6:O12">SUM(C6:N6)</f>
        <v>773000</v>
      </c>
    </row>
    <row r="7" spans="1:15" ht="21.75" customHeight="1">
      <c r="A7" s="302" t="s">
        <v>108</v>
      </c>
      <c r="B7" s="128" t="s">
        <v>17</v>
      </c>
      <c r="C7" s="129">
        <v>100000</v>
      </c>
      <c r="D7" s="129">
        <v>100000</v>
      </c>
      <c r="E7" s="129">
        <v>400000</v>
      </c>
      <c r="F7" s="129">
        <v>50000</v>
      </c>
      <c r="G7" s="129">
        <v>50000</v>
      </c>
      <c r="H7" s="129">
        <v>50000</v>
      </c>
      <c r="I7" s="129">
        <v>50000</v>
      </c>
      <c r="J7" s="129">
        <v>50000</v>
      </c>
      <c r="K7" s="129">
        <v>300000</v>
      </c>
      <c r="L7" s="129">
        <v>50000</v>
      </c>
      <c r="M7" s="129">
        <v>20000</v>
      </c>
      <c r="N7" s="129">
        <v>3000</v>
      </c>
      <c r="O7" s="303">
        <f t="shared" si="1"/>
        <v>1223000</v>
      </c>
    </row>
    <row r="8" spans="1:15" ht="34.5" customHeight="1">
      <c r="A8" s="302" t="s">
        <v>109</v>
      </c>
      <c r="B8" s="128" t="s">
        <v>404</v>
      </c>
      <c r="C8" s="129">
        <v>1492000</v>
      </c>
      <c r="D8" s="129">
        <v>1492000</v>
      </c>
      <c r="E8" s="129">
        <v>1492000</v>
      </c>
      <c r="F8" s="129">
        <v>1492000</v>
      </c>
      <c r="G8" s="129">
        <v>1492000</v>
      </c>
      <c r="H8" s="129">
        <v>1602720</v>
      </c>
      <c r="I8" s="129">
        <v>1492000</v>
      </c>
      <c r="J8" s="129">
        <v>1492000</v>
      </c>
      <c r="K8" s="129">
        <v>1492000</v>
      </c>
      <c r="L8" s="129">
        <v>1492000</v>
      </c>
      <c r="M8" s="129">
        <v>1492000</v>
      </c>
      <c r="N8" s="129">
        <v>1492826</v>
      </c>
      <c r="O8" s="303">
        <f t="shared" si="1"/>
        <v>18015546</v>
      </c>
    </row>
    <row r="9" spans="1:15" ht="27.75" customHeight="1">
      <c r="A9" s="302" t="s">
        <v>110</v>
      </c>
      <c r="B9" s="130" t="s">
        <v>407</v>
      </c>
      <c r="C9" s="129">
        <v>90000</v>
      </c>
      <c r="D9" s="129">
        <v>90000</v>
      </c>
      <c r="E9" s="129">
        <v>90000</v>
      </c>
      <c r="F9" s="129">
        <v>0</v>
      </c>
      <c r="G9" s="129">
        <v>90000</v>
      </c>
      <c r="H9" s="129">
        <v>90000</v>
      </c>
      <c r="I9" s="129">
        <v>90000</v>
      </c>
      <c r="J9" s="129">
        <v>116000</v>
      </c>
      <c r="K9" s="129">
        <v>90000</v>
      </c>
      <c r="L9" s="129">
        <v>90000</v>
      </c>
      <c r="M9" s="129">
        <v>390000</v>
      </c>
      <c r="N9" s="129">
        <v>115159</v>
      </c>
      <c r="O9" s="303">
        <f t="shared" si="1"/>
        <v>1341159</v>
      </c>
    </row>
    <row r="10" spans="1:15" ht="33.75" customHeight="1">
      <c r="A10" s="302" t="s">
        <v>111</v>
      </c>
      <c r="B10" s="130" t="s">
        <v>403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303">
        <f t="shared" si="1"/>
        <v>0</v>
      </c>
    </row>
    <row r="11" spans="1:15" ht="33.75" customHeight="1">
      <c r="A11" s="302" t="s">
        <v>112</v>
      </c>
      <c r="B11" s="130" t="s">
        <v>408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303">
        <f>SUM(C11:N11)</f>
        <v>0</v>
      </c>
    </row>
    <row r="12" spans="1:15" ht="27.75" customHeight="1" thickBot="1">
      <c r="A12" s="302" t="s">
        <v>113</v>
      </c>
      <c r="B12" s="442" t="s">
        <v>365</v>
      </c>
      <c r="C12" s="434">
        <v>2045000</v>
      </c>
      <c r="D12" s="434">
        <v>0</v>
      </c>
      <c r="E12" s="434">
        <v>0</v>
      </c>
      <c r="F12" s="434">
        <v>0</v>
      </c>
      <c r="G12" s="434">
        <v>0</v>
      </c>
      <c r="H12" s="434">
        <v>0</v>
      </c>
      <c r="I12" s="434">
        <v>0</v>
      </c>
      <c r="J12" s="434">
        <v>0</v>
      </c>
      <c r="K12" s="434">
        <v>0</v>
      </c>
      <c r="L12" s="434">
        <v>0</v>
      </c>
      <c r="M12" s="434">
        <v>0</v>
      </c>
      <c r="N12" s="434">
        <v>0</v>
      </c>
      <c r="O12" s="435">
        <f t="shared" si="1"/>
        <v>2045000</v>
      </c>
    </row>
    <row r="13" spans="1:15" s="152" customFormat="1" ht="27.75" customHeight="1" thickBot="1">
      <c r="A13" s="432"/>
      <c r="B13" s="439" t="s">
        <v>366</v>
      </c>
      <c r="C13" s="440">
        <f aca="true" t="shared" si="2" ref="C13:O13">SUM(C6:C12)</f>
        <v>3792500</v>
      </c>
      <c r="D13" s="440">
        <f t="shared" si="2"/>
        <v>1745000</v>
      </c>
      <c r="E13" s="440">
        <f t="shared" si="2"/>
        <v>2045000</v>
      </c>
      <c r="F13" s="440">
        <f t="shared" si="2"/>
        <v>1607500</v>
      </c>
      <c r="G13" s="440">
        <f t="shared" si="2"/>
        <v>1695000</v>
      </c>
      <c r="H13" s="440">
        <f t="shared" si="2"/>
        <v>1805720</v>
      </c>
      <c r="I13" s="440">
        <f t="shared" si="2"/>
        <v>1697500</v>
      </c>
      <c r="J13" s="440">
        <f t="shared" si="2"/>
        <v>1721000</v>
      </c>
      <c r="K13" s="440">
        <f t="shared" si="2"/>
        <v>1945000</v>
      </c>
      <c r="L13" s="440">
        <f t="shared" si="2"/>
        <v>1697500</v>
      </c>
      <c r="M13" s="440">
        <f t="shared" si="2"/>
        <v>1965000</v>
      </c>
      <c r="N13" s="440">
        <f t="shared" si="2"/>
        <v>1680985</v>
      </c>
      <c r="O13" s="441">
        <f t="shared" si="2"/>
        <v>23397705</v>
      </c>
    </row>
    <row r="14" spans="1:15" ht="27.75" customHeight="1">
      <c r="A14" s="300"/>
      <c r="B14" s="443" t="s">
        <v>106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5"/>
    </row>
    <row r="15" spans="1:15" ht="27.75" customHeight="1">
      <c r="A15" s="302" t="s">
        <v>114</v>
      </c>
      <c r="B15" s="131" t="s">
        <v>57</v>
      </c>
      <c r="C15" s="129">
        <v>541000</v>
      </c>
      <c r="D15" s="129">
        <v>541000</v>
      </c>
      <c r="E15" s="129">
        <v>461845</v>
      </c>
      <c r="F15" s="129">
        <v>541000</v>
      </c>
      <c r="G15" s="129">
        <v>541000</v>
      </c>
      <c r="H15" s="129">
        <v>541000</v>
      </c>
      <c r="I15" s="129">
        <v>541000</v>
      </c>
      <c r="J15" s="129">
        <v>541000</v>
      </c>
      <c r="K15" s="129">
        <v>541000</v>
      </c>
      <c r="L15" s="129">
        <v>541000</v>
      </c>
      <c r="M15" s="129">
        <v>541000</v>
      </c>
      <c r="N15" s="129">
        <v>538000</v>
      </c>
      <c r="O15" s="303">
        <f aca="true" t="shared" si="3" ref="O15:O21">SUM(C15:N15)</f>
        <v>6409845</v>
      </c>
    </row>
    <row r="16" spans="1:15" ht="27.75" customHeight="1">
      <c r="A16" s="302" t="s">
        <v>115</v>
      </c>
      <c r="B16" s="131" t="s">
        <v>367</v>
      </c>
      <c r="C16" s="129">
        <v>134000</v>
      </c>
      <c r="D16" s="129">
        <v>134000</v>
      </c>
      <c r="E16" s="129">
        <v>123314</v>
      </c>
      <c r="F16" s="129">
        <v>134000</v>
      </c>
      <c r="G16" s="129">
        <v>134000</v>
      </c>
      <c r="H16" s="129">
        <v>134000</v>
      </c>
      <c r="I16" s="129">
        <v>134000</v>
      </c>
      <c r="J16" s="129">
        <v>134000</v>
      </c>
      <c r="K16" s="129">
        <v>134000</v>
      </c>
      <c r="L16" s="129">
        <v>134000</v>
      </c>
      <c r="M16" s="129">
        <v>130000</v>
      </c>
      <c r="N16" s="129">
        <v>130000</v>
      </c>
      <c r="O16" s="303">
        <f t="shared" si="3"/>
        <v>1589314</v>
      </c>
    </row>
    <row r="17" spans="1:15" ht="27.75" customHeight="1">
      <c r="A17" s="302" t="s">
        <v>206</v>
      </c>
      <c r="B17" s="132" t="s">
        <v>72</v>
      </c>
      <c r="C17" s="129">
        <v>800000</v>
      </c>
      <c r="D17" s="129">
        <v>800000</v>
      </c>
      <c r="E17" s="129">
        <v>800000</v>
      </c>
      <c r="F17" s="129">
        <v>900000</v>
      </c>
      <c r="G17" s="129">
        <v>900000</v>
      </c>
      <c r="H17" s="129">
        <v>1000000</v>
      </c>
      <c r="I17" s="129">
        <v>1110720</v>
      </c>
      <c r="J17" s="129">
        <v>1000000</v>
      </c>
      <c r="K17" s="129">
        <v>1000000</v>
      </c>
      <c r="L17" s="129">
        <v>900000</v>
      </c>
      <c r="M17" s="129">
        <v>900000</v>
      </c>
      <c r="N17" s="129">
        <v>647826</v>
      </c>
      <c r="O17" s="303">
        <f t="shared" si="3"/>
        <v>10758546</v>
      </c>
    </row>
    <row r="18" spans="1:15" ht="27.75" customHeight="1">
      <c r="A18" s="302" t="s">
        <v>207</v>
      </c>
      <c r="B18" s="133" t="s">
        <v>88</v>
      </c>
      <c r="C18" s="129">
        <v>0</v>
      </c>
      <c r="D18" s="129">
        <v>0</v>
      </c>
      <c r="E18" s="129">
        <v>50000</v>
      </c>
      <c r="F18" s="129">
        <v>50000</v>
      </c>
      <c r="G18" s="129">
        <v>0</v>
      </c>
      <c r="H18" s="129">
        <v>0</v>
      </c>
      <c r="I18" s="129">
        <v>300000</v>
      </c>
      <c r="J18" s="129">
        <v>26500</v>
      </c>
      <c r="K18" s="129">
        <v>100487</v>
      </c>
      <c r="L18" s="129">
        <v>0</v>
      </c>
      <c r="M18" s="129">
        <v>0</v>
      </c>
      <c r="N18" s="129">
        <v>326500</v>
      </c>
      <c r="O18" s="303">
        <f t="shared" si="3"/>
        <v>853487</v>
      </c>
    </row>
    <row r="19" spans="1:15" ht="31.5" customHeight="1">
      <c r="A19" s="302" t="s">
        <v>208</v>
      </c>
      <c r="B19" s="133" t="s">
        <v>305</v>
      </c>
      <c r="C19" s="129">
        <v>51000</v>
      </c>
      <c r="D19" s="129">
        <v>51000</v>
      </c>
      <c r="E19" s="129">
        <v>51000</v>
      </c>
      <c r="F19" s="129">
        <v>51000</v>
      </c>
      <c r="G19" s="129">
        <v>51000</v>
      </c>
      <c r="H19" s="129">
        <v>51000</v>
      </c>
      <c r="I19" s="129">
        <v>51000</v>
      </c>
      <c r="J19" s="129">
        <v>51000</v>
      </c>
      <c r="K19" s="129">
        <v>51000</v>
      </c>
      <c r="L19" s="129">
        <v>51000</v>
      </c>
      <c r="M19" s="129">
        <v>51000</v>
      </c>
      <c r="N19" s="129">
        <v>54000</v>
      </c>
      <c r="O19" s="303">
        <f t="shared" si="3"/>
        <v>615000</v>
      </c>
    </row>
    <row r="20" spans="1:15" ht="27.75" customHeight="1">
      <c r="A20" s="302" t="s">
        <v>209</v>
      </c>
      <c r="B20" s="132" t="s">
        <v>368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303">
        <f t="shared" si="3"/>
        <v>0</v>
      </c>
    </row>
    <row r="21" spans="1:15" ht="27.75" customHeight="1">
      <c r="A21" s="302" t="s">
        <v>212</v>
      </c>
      <c r="B21" s="132" t="s">
        <v>369</v>
      </c>
      <c r="C21" s="129">
        <v>0</v>
      </c>
      <c r="D21" s="129">
        <v>0</v>
      </c>
      <c r="E21" s="129">
        <v>127000</v>
      </c>
      <c r="F21" s="129">
        <v>0</v>
      </c>
      <c r="G21" s="129">
        <v>0</v>
      </c>
      <c r="H21" s="129">
        <v>400000</v>
      </c>
      <c r="I21" s="129">
        <v>0</v>
      </c>
      <c r="J21" s="129">
        <v>0</v>
      </c>
      <c r="K21" s="129">
        <v>1186000</v>
      </c>
      <c r="L21" s="129">
        <v>300000</v>
      </c>
      <c r="M21" s="129">
        <v>0</v>
      </c>
      <c r="N21" s="129">
        <v>455000</v>
      </c>
      <c r="O21" s="303">
        <f t="shared" si="3"/>
        <v>2468000</v>
      </c>
    </row>
    <row r="22" spans="1:15" ht="28.5" customHeight="1" thickBot="1">
      <c r="A22" s="302" t="s">
        <v>215</v>
      </c>
      <c r="B22" s="433" t="s">
        <v>437</v>
      </c>
      <c r="C22" s="434">
        <v>703513</v>
      </c>
      <c r="D22" s="434">
        <v>0</v>
      </c>
      <c r="E22" s="434">
        <v>0</v>
      </c>
      <c r="F22" s="434">
        <v>0</v>
      </c>
      <c r="G22" s="434">
        <v>0</v>
      </c>
      <c r="H22" s="434">
        <v>0</v>
      </c>
      <c r="I22" s="434">
        <v>0</v>
      </c>
      <c r="J22" s="434">
        <v>0</v>
      </c>
      <c r="K22" s="434">
        <v>0</v>
      </c>
      <c r="L22" s="434">
        <v>0</v>
      </c>
      <c r="M22" s="434">
        <v>0</v>
      </c>
      <c r="N22" s="434">
        <v>0</v>
      </c>
      <c r="O22" s="435">
        <f>SUM(C22:N22)</f>
        <v>703513</v>
      </c>
    </row>
    <row r="23" spans="1:15" s="152" customFormat="1" ht="27.75" customHeight="1" thickBot="1">
      <c r="A23" s="432"/>
      <c r="B23" s="439" t="s">
        <v>370</v>
      </c>
      <c r="C23" s="440">
        <f aca="true" t="shared" si="4" ref="C23:O23">SUM(C15:C22)</f>
        <v>2229513</v>
      </c>
      <c r="D23" s="440">
        <f t="shared" si="4"/>
        <v>1526000</v>
      </c>
      <c r="E23" s="440">
        <f t="shared" si="4"/>
        <v>1613159</v>
      </c>
      <c r="F23" s="440">
        <f t="shared" si="4"/>
        <v>1676000</v>
      </c>
      <c r="G23" s="440">
        <f t="shared" si="4"/>
        <v>1626000</v>
      </c>
      <c r="H23" s="440">
        <f t="shared" si="4"/>
        <v>2126000</v>
      </c>
      <c r="I23" s="440">
        <f t="shared" si="4"/>
        <v>2136720</v>
      </c>
      <c r="J23" s="440">
        <f t="shared" si="4"/>
        <v>1752500</v>
      </c>
      <c r="K23" s="440">
        <f t="shared" si="4"/>
        <v>3012487</v>
      </c>
      <c r="L23" s="440">
        <f t="shared" si="4"/>
        <v>1926000</v>
      </c>
      <c r="M23" s="440">
        <f t="shared" si="4"/>
        <v>1622000</v>
      </c>
      <c r="N23" s="440">
        <f>SUM(N15:N22)</f>
        <v>2151326</v>
      </c>
      <c r="O23" s="441">
        <f t="shared" si="4"/>
        <v>23397705</v>
      </c>
    </row>
    <row r="24" spans="1:15" ht="16.5" thickBot="1">
      <c r="A24" s="304"/>
      <c r="B24" s="436" t="s">
        <v>371</v>
      </c>
      <c r="C24" s="437">
        <f>C13-C23</f>
        <v>1562987</v>
      </c>
      <c r="D24" s="437">
        <f aca="true" t="shared" si="5" ref="D24:L24">D5+D13-D23</f>
        <v>1781987</v>
      </c>
      <c r="E24" s="437">
        <f t="shared" si="5"/>
        <v>2213828</v>
      </c>
      <c r="F24" s="437">
        <f t="shared" si="5"/>
        <v>2145328</v>
      </c>
      <c r="G24" s="437">
        <f t="shared" si="5"/>
        <v>2214328</v>
      </c>
      <c r="H24" s="437">
        <f t="shared" si="5"/>
        <v>1894048</v>
      </c>
      <c r="I24" s="437">
        <f t="shared" si="5"/>
        <v>1454828</v>
      </c>
      <c r="J24" s="437">
        <f t="shared" si="5"/>
        <v>1423328</v>
      </c>
      <c r="K24" s="437">
        <f t="shared" si="5"/>
        <v>355841</v>
      </c>
      <c r="L24" s="437">
        <f t="shared" si="5"/>
        <v>127341</v>
      </c>
      <c r="M24" s="437">
        <f>M5+M13-M23</f>
        <v>470341</v>
      </c>
      <c r="N24" s="437">
        <f>N5+N13-N23</f>
        <v>0</v>
      </c>
      <c r="O24" s="438"/>
    </row>
    <row r="26" spans="3:14" ht="12.75">
      <c r="C26" s="153"/>
      <c r="E26" s="153"/>
      <c r="F26" s="153"/>
      <c r="I26" s="153"/>
      <c r="J26" s="153"/>
      <c r="K26" s="153"/>
      <c r="N26" s="153"/>
    </row>
    <row r="27" spans="5:13" ht="12.75">
      <c r="E27" s="153"/>
      <c r="F27" s="153"/>
      <c r="G27" s="153"/>
      <c r="H27" s="153"/>
      <c r="I27" s="153"/>
      <c r="K27" s="153"/>
      <c r="M27" s="153"/>
    </row>
    <row r="28" ht="22.5" customHeight="1">
      <c r="B28" s="74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N11" sqref="N11"/>
    </sheetView>
  </sheetViews>
  <sheetFormatPr defaultColWidth="8.00390625" defaultRowHeight="12.75"/>
  <cols>
    <col min="1" max="1" width="5.8515625" style="12" customWidth="1"/>
    <col min="2" max="2" width="42.57421875" style="9" customWidth="1"/>
    <col min="3" max="7" width="11.00390625" style="9" customWidth="1"/>
    <col min="8" max="8" width="12.28125" style="9" customWidth="1"/>
    <col min="9" max="9" width="2.8515625" style="9" customWidth="1"/>
    <col min="10" max="16384" width="8.00390625" style="9" customWidth="1"/>
  </cols>
  <sheetData>
    <row r="2" spans="1:8" ht="39.75" customHeight="1">
      <c r="A2" s="496" t="s">
        <v>428</v>
      </c>
      <c r="B2" s="496"/>
      <c r="C2" s="496"/>
      <c r="D2" s="496"/>
      <c r="E2" s="496"/>
      <c r="F2" s="496"/>
      <c r="G2" s="496"/>
      <c r="H2" s="496"/>
    </row>
    <row r="3" spans="1:9" s="99" customFormat="1" ht="15.75" customHeight="1">
      <c r="A3" s="105"/>
      <c r="B3" s="98"/>
      <c r="C3" s="507"/>
      <c r="D3" s="507"/>
      <c r="G3" s="494" t="s">
        <v>410</v>
      </c>
      <c r="H3" s="494"/>
      <c r="I3" s="163"/>
    </row>
    <row r="4" spans="1:9" s="100" customFormat="1" ht="15.75" thickBot="1">
      <c r="A4" s="106"/>
      <c r="B4" s="107"/>
      <c r="C4" s="108"/>
      <c r="D4" s="162"/>
      <c r="G4" s="493" t="s">
        <v>427</v>
      </c>
      <c r="H4" s="493"/>
      <c r="I4" s="162"/>
    </row>
    <row r="5" spans="1:8" s="94" customFormat="1" ht="26.25" customHeight="1">
      <c r="A5" s="502" t="s">
        <v>197</v>
      </c>
      <c r="B5" s="501" t="s">
        <v>390</v>
      </c>
      <c r="C5" s="505" t="s">
        <v>391</v>
      </c>
      <c r="D5" s="505" t="s">
        <v>429</v>
      </c>
      <c r="E5" s="501" t="s">
        <v>392</v>
      </c>
      <c r="F5" s="501"/>
      <c r="G5" s="501"/>
      <c r="H5" s="499" t="s">
        <v>350</v>
      </c>
    </row>
    <row r="6" spans="1:8" s="95" customFormat="1" ht="32.25" customHeight="1">
      <c r="A6" s="503"/>
      <c r="B6" s="504"/>
      <c r="C6" s="504"/>
      <c r="D6" s="506"/>
      <c r="E6" s="134" t="s">
        <v>413</v>
      </c>
      <c r="F6" s="134" t="s">
        <v>430</v>
      </c>
      <c r="G6" s="134" t="s">
        <v>431</v>
      </c>
      <c r="H6" s="500"/>
    </row>
    <row r="7" spans="1:8" s="96" customFormat="1" ht="12.75" customHeight="1">
      <c r="A7" s="97" t="s">
        <v>100</v>
      </c>
      <c r="B7" s="135" t="s">
        <v>101</v>
      </c>
      <c r="C7" s="135" t="s">
        <v>102</v>
      </c>
      <c r="D7" s="135" t="s">
        <v>103</v>
      </c>
      <c r="E7" s="135" t="s">
        <v>104</v>
      </c>
      <c r="F7" s="135" t="s">
        <v>376</v>
      </c>
      <c r="G7" s="135" t="s">
        <v>393</v>
      </c>
      <c r="H7" s="136" t="s">
        <v>406</v>
      </c>
    </row>
    <row r="8" spans="1:8" ht="24.75" customHeight="1">
      <c r="A8" s="97" t="s">
        <v>107</v>
      </c>
      <c r="B8" s="137" t="s">
        <v>394</v>
      </c>
      <c r="C8" s="138"/>
      <c r="D8" s="139">
        <v>0</v>
      </c>
      <c r="E8" s="139">
        <v>0</v>
      </c>
      <c r="F8" s="139">
        <v>0</v>
      </c>
      <c r="G8" s="139">
        <v>0</v>
      </c>
      <c r="H8" s="140">
        <v>0</v>
      </c>
    </row>
    <row r="9" spans="1:9" ht="25.5" customHeight="1">
      <c r="A9" s="97" t="s">
        <v>108</v>
      </c>
      <c r="B9" s="137" t="s">
        <v>395</v>
      </c>
      <c r="C9" s="110"/>
      <c r="D9" s="139">
        <v>0</v>
      </c>
      <c r="E9" s="139">
        <v>0</v>
      </c>
      <c r="F9" s="139">
        <v>0</v>
      </c>
      <c r="G9" s="139">
        <v>0</v>
      </c>
      <c r="H9" s="140">
        <v>0</v>
      </c>
      <c r="I9" s="495"/>
    </row>
    <row r="10" spans="1:9" ht="19.5" customHeight="1">
      <c r="A10" s="97" t="s">
        <v>109</v>
      </c>
      <c r="B10" s="137" t="s">
        <v>396</v>
      </c>
      <c r="C10" s="141" t="s">
        <v>413</v>
      </c>
      <c r="D10" s="142">
        <f>+D11</f>
        <v>0</v>
      </c>
      <c r="E10" s="142">
        <v>2468000</v>
      </c>
      <c r="F10" s="142">
        <f>+F11</f>
        <v>0</v>
      </c>
      <c r="G10" s="142">
        <f>+G11</f>
        <v>0</v>
      </c>
      <c r="H10" s="143">
        <f>SUM(D10:G10)</f>
        <v>2468000</v>
      </c>
      <c r="I10" s="495"/>
    </row>
    <row r="11" spans="1:9" ht="19.5" customHeight="1">
      <c r="A11" s="97" t="s">
        <v>110</v>
      </c>
      <c r="B11" s="144"/>
      <c r="C11" s="110"/>
      <c r="D11" s="111"/>
      <c r="E11" s="111"/>
      <c r="F11" s="111"/>
      <c r="G11" s="111"/>
      <c r="H11" s="140">
        <f>SUM(D11:G11)</f>
        <v>0</v>
      </c>
      <c r="I11" s="495"/>
    </row>
    <row r="12" spans="1:9" ht="19.5" customHeight="1">
      <c r="A12" s="97" t="s">
        <v>111</v>
      </c>
      <c r="B12" s="137" t="s">
        <v>397</v>
      </c>
      <c r="C12" s="141"/>
      <c r="D12" s="142">
        <f>+D13</f>
        <v>0</v>
      </c>
      <c r="E12" s="142">
        <f>+E13</f>
        <v>0</v>
      </c>
      <c r="F12" s="142">
        <f>+F13</f>
        <v>0</v>
      </c>
      <c r="G12" s="142">
        <f>+G13</f>
        <v>0</v>
      </c>
      <c r="H12" s="143">
        <f>SUM(D12:G12)</f>
        <v>0</v>
      </c>
      <c r="I12" s="495"/>
    </row>
    <row r="13" spans="1:9" ht="19.5" customHeight="1">
      <c r="A13" s="97" t="s">
        <v>112</v>
      </c>
      <c r="B13" s="144"/>
      <c r="C13" s="110"/>
      <c r="D13" s="111"/>
      <c r="E13" s="111"/>
      <c r="F13" s="111"/>
      <c r="G13" s="111"/>
      <c r="H13" s="140">
        <f>SUM(D13:G13)</f>
        <v>0</v>
      </c>
      <c r="I13" s="495"/>
    </row>
    <row r="14" spans="1:9" ht="19.5" customHeight="1">
      <c r="A14" s="97" t="s">
        <v>113</v>
      </c>
      <c r="B14" s="145" t="s">
        <v>398</v>
      </c>
      <c r="C14" s="141" t="s">
        <v>413</v>
      </c>
      <c r="D14" s="142">
        <f>SUM(D15:D16)</f>
        <v>0</v>
      </c>
      <c r="E14" s="142">
        <f>+E16+E15</f>
        <v>703513</v>
      </c>
      <c r="F14" s="142">
        <f>+F16+F15</f>
        <v>0</v>
      </c>
      <c r="G14" s="142">
        <f>+G16+G15</f>
        <v>0</v>
      </c>
      <c r="H14" s="143">
        <f>H15+H16</f>
        <v>703513</v>
      </c>
      <c r="I14" s="495"/>
    </row>
    <row r="15" spans="1:9" ht="19.5" customHeight="1">
      <c r="A15" s="97" t="s">
        <v>114</v>
      </c>
      <c r="B15" s="145"/>
      <c r="C15" s="146"/>
      <c r="D15" s="147"/>
      <c r="E15" s="147"/>
      <c r="F15" s="147"/>
      <c r="G15" s="147"/>
      <c r="H15" s="148">
        <f>SUM(D15:G15)</f>
        <v>0</v>
      </c>
      <c r="I15" s="495"/>
    </row>
    <row r="16" spans="1:9" ht="19.5" customHeight="1">
      <c r="A16" s="97" t="s">
        <v>115</v>
      </c>
      <c r="B16" s="144" t="s">
        <v>400</v>
      </c>
      <c r="C16" s="110" t="s">
        <v>413</v>
      </c>
      <c r="D16" s="147">
        <v>0</v>
      </c>
      <c r="E16" s="111">
        <v>703513</v>
      </c>
      <c r="F16" s="111"/>
      <c r="G16" s="111"/>
      <c r="H16" s="140">
        <f>SUM(D16:G16)</f>
        <v>703513</v>
      </c>
      <c r="I16" s="495"/>
    </row>
    <row r="17" spans="1:9" s="109" customFormat="1" ht="19.5" customHeight="1" thickBot="1">
      <c r="A17" s="497" t="s">
        <v>399</v>
      </c>
      <c r="B17" s="498"/>
      <c r="C17" s="149"/>
      <c r="D17" s="150">
        <f>+D8+D9+D10+D12+D14</f>
        <v>0</v>
      </c>
      <c r="E17" s="150">
        <f>+E8+E9+E10+E12+E14</f>
        <v>3171513</v>
      </c>
      <c r="F17" s="150">
        <f>+F8+F9+F10+F12+F14</f>
        <v>0</v>
      </c>
      <c r="G17" s="150">
        <f>+G8+G9+G10+G12+G14</f>
        <v>0</v>
      </c>
      <c r="H17" s="151">
        <f>+H8+H9+H10+H12+H14</f>
        <v>3171513</v>
      </c>
      <c r="I17" s="495"/>
    </row>
  </sheetData>
  <sheetProtection/>
  <mergeCells count="12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4">
      <selection activeCell="K30" sqref="K30"/>
    </sheetView>
  </sheetViews>
  <sheetFormatPr defaultColWidth="8.00390625" defaultRowHeight="12.75"/>
  <cols>
    <col min="1" max="1" width="4.8515625" style="75" customWidth="1"/>
    <col min="2" max="2" width="30.57421875" style="75" customWidth="1"/>
    <col min="3" max="4" width="12.00390625" style="75" customWidth="1"/>
    <col min="5" max="5" width="12.57421875" style="75" customWidth="1"/>
    <col min="6" max="6" width="12.00390625" style="75" customWidth="1"/>
    <col min="7" max="16384" width="8.00390625" style="75" customWidth="1"/>
  </cols>
  <sheetData>
    <row r="1" spans="1:6" s="166" customFormat="1" ht="48.75" customHeight="1">
      <c r="A1" s="508" t="s">
        <v>432</v>
      </c>
      <c r="B1" s="508"/>
      <c r="C1" s="508"/>
      <c r="D1" s="508"/>
      <c r="E1" s="508"/>
      <c r="F1" s="508"/>
    </row>
    <row r="2" spans="1:9" s="99" customFormat="1" ht="15.75" customHeight="1">
      <c r="A2" s="105"/>
      <c r="B2" s="98"/>
      <c r="C2" s="507"/>
      <c r="D2" s="507"/>
      <c r="E2" s="494" t="s">
        <v>410</v>
      </c>
      <c r="F2" s="494"/>
      <c r="G2" s="164"/>
      <c r="I2" s="163"/>
    </row>
    <row r="3" spans="1:9" s="100" customFormat="1" ht="15.75" customHeight="1">
      <c r="A3" s="106"/>
      <c r="B3" s="107"/>
      <c r="C3" s="108"/>
      <c r="D3" s="162"/>
      <c r="E3" s="511" t="s">
        <v>427</v>
      </c>
      <c r="F3" s="511"/>
      <c r="G3" s="165"/>
      <c r="I3" s="162"/>
    </row>
    <row r="4" spans="1:7" ht="15.75" customHeight="1">
      <c r="A4" s="525" t="s">
        <v>433</v>
      </c>
      <c r="B4" s="525"/>
      <c r="C4" s="525"/>
      <c r="D4" s="525"/>
      <c r="E4" s="525"/>
      <c r="F4" s="78"/>
      <c r="G4" s="79"/>
    </row>
    <row r="5" spans="1:7" ht="15.75" customHeight="1" thickBot="1">
      <c r="A5" s="76"/>
      <c r="B5" s="76"/>
      <c r="C5" s="77"/>
      <c r="D5" s="77"/>
      <c r="E5" s="78"/>
      <c r="F5" s="78"/>
      <c r="G5" s="79"/>
    </row>
    <row r="6" spans="1:7" ht="22.5" customHeight="1">
      <c r="A6" s="92" t="s">
        <v>372</v>
      </c>
      <c r="B6" s="515" t="s">
        <v>387</v>
      </c>
      <c r="C6" s="515"/>
      <c r="D6" s="515"/>
      <c r="E6" s="509" t="s">
        <v>388</v>
      </c>
      <c r="F6" s="510"/>
      <c r="G6" s="79"/>
    </row>
    <row r="7" spans="1:7" ht="15.75" customHeight="1">
      <c r="A7" s="93" t="s">
        <v>100</v>
      </c>
      <c r="B7" s="514" t="s">
        <v>101</v>
      </c>
      <c r="C7" s="514"/>
      <c r="D7" s="514"/>
      <c r="E7" s="514" t="s">
        <v>102</v>
      </c>
      <c r="F7" s="524"/>
      <c r="G7" s="79"/>
    </row>
    <row r="8" spans="1:7" ht="15.75" customHeight="1">
      <c r="A8" s="93" t="s">
        <v>107</v>
      </c>
      <c r="B8" s="526"/>
      <c r="C8" s="526"/>
      <c r="D8" s="526"/>
      <c r="E8" s="512"/>
      <c r="F8" s="513"/>
      <c r="G8" s="79"/>
    </row>
    <row r="9" spans="1:7" ht="15.75" customHeight="1">
      <c r="A9" s="93" t="s">
        <v>108</v>
      </c>
      <c r="B9" s="526"/>
      <c r="C9" s="526"/>
      <c r="D9" s="526"/>
      <c r="E9" s="512"/>
      <c r="F9" s="513"/>
      <c r="G9" s="79"/>
    </row>
    <row r="10" spans="1:7" ht="15.75" customHeight="1">
      <c r="A10" s="93" t="s">
        <v>109</v>
      </c>
      <c r="B10" s="526"/>
      <c r="C10" s="526"/>
      <c r="D10" s="526"/>
      <c r="E10" s="512"/>
      <c r="F10" s="513"/>
      <c r="G10" s="79"/>
    </row>
    <row r="11" spans="1:7" ht="25.5" customHeight="1" thickBot="1">
      <c r="A11" s="101" t="s">
        <v>110</v>
      </c>
      <c r="B11" s="531" t="s">
        <v>389</v>
      </c>
      <c r="C11" s="531"/>
      <c r="D11" s="531"/>
      <c r="E11" s="527">
        <f>SUM(E8:E10)</f>
        <v>0</v>
      </c>
      <c r="F11" s="528"/>
      <c r="G11" s="79"/>
    </row>
    <row r="12" spans="1:7" ht="25.5" customHeight="1">
      <c r="A12" s="102"/>
      <c r="B12" s="103"/>
      <c r="C12" s="103"/>
      <c r="D12" s="103"/>
      <c r="E12" s="104"/>
      <c r="F12" s="104"/>
      <c r="G12" s="79"/>
    </row>
    <row r="13" spans="1:7" ht="15.75" customHeight="1">
      <c r="A13" s="525" t="s">
        <v>401</v>
      </c>
      <c r="B13" s="525"/>
      <c r="C13" s="525"/>
      <c r="D13" s="525"/>
      <c r="E13" s="525"/>
      <c r="F13" s="525"/>
      <c r="G13" s="79"/>
    </row>
    <row r="14" spans="1:7" ht="15.75" customHeight="1" thickBot="1">
      <c r="A14" s="76"/>
      <c r="B14" s="76"/>
      <c r="C14" s="77"/>
      <c r="D14" s="77"/>
      <c r="E14" s="78"/>
      <c r="F14" s="78"/>
      <c r="G14" s="79"/>
    </row>
    <row r="15" spans="1:6" ht="15" customHeight="1">
      <c r="A15" s="529" t="s">
        <v>372</v>
      </c>
      <c r="B15" s="539" t="s">
        <v>373</v>
      </c>
      <c r="C15" s="518" t="s">
        <v>374</v>
      </c>
      <c r="D15" s="519"/>
      <c r="E15" s="520"/>
      <c r="F15" s="521" t="s">
        <v>375</v>
      </c>
    </row>
    <row r="16" spans="1:6" ht="13.5" customHeight="1" thickBot="1">
      <c r="A16" s="530"/>
      <c r="B16" s="540"/>
      <c r="C16" s="80" t="s">
        <v>430</v>
      </c>
      <c r="D16" s="80" t="s">
        <v>431</v>
      </c>
      <c r="E16" s="80" t="s">
        <v>440</v>
      </c>
      <c r="F16" s="522"/>
    </row>
    <row r="17" spans="1:6" ht="15.75" thickBot="1">
      <c r="A17" s="81" t="s">
        <v>100</v>
      </c>
      <c r="B17" s="82" t="s">
        <v>101</v>
      </c>
      <c r="C17" s="82" t="s">
        <v>102</v>
      </c>
      <c r="D17" s="82" t="s">
        <v>103</v>
      </c>
      <c r="E17" s="82" t="s">
        <v>104</v>
      </c>
      <c r="F17" s="83" t="s">
        <v>376</v>
      </c>
    </row>
    <row r="18" spans="1:6" ht="24.75">
      <c r="A18" s="84" t="s">
        <v>107</v>
      </c>
      <c r="B18" s="170" t="s">
        <v>439</v>
      </c>
      <c r="C18" s="171">
        <v>0</v>
      </c>
      <c r="D18" s="171">
        <v>0</v>
      </c>
      <c r="E18" s="171">
        <v>0</v>
      </c>
      <c r="F18" s="172">
        <f>SUM(C18:E18)</f>
        <v>0</v>
      </c>
    </row>
    <row r="19" spans="1:6" ht="15">
      <c r="A19" s="85" t="s">
        <v>108</v>
      </c>
      <c r="B19" s="169" t="s">
        <v>383</v>
      </c>
      <c r="C19" s="171">
        <v>0</v>
      </c>
      <c r="D19" s="171">
        <v>0</v>
      </c>
      <c r="E19" s="171">
        <v>0</v>
      </c>
      <c r="F19" s="173">
        <f>SUM(C19:E19)</f>
        <v>0</v>
      </c>
    </row>
    <row r="20" spans="1:6" ht="15">
      <c r="A20" s="85" t="s">
        <v>109</v>
      </c>
      <c r="B20" s="86"/>
      <c r="C20" s="174"/>
      <c r="D20" s="174"/>
      <c r="E20" s="174"/>
      <c r="F20" s="173">
        <f>SUM(C20:E20)</f>
        <v>0</v>
      </c>
    </row>
    <row r="21" spans="1:6" ht="15">
      <c r="A21" s="85" t="s">
        <v>110</v>
      </c>
      <c r="B21" s="86"/>
      <c r="C21" s="174"/>
      <c r="D21" s="174"/>
      <c r="E21" s="174"/>
      <c r="F21" s="173">
        <f>SUM(C21:E21)</f>
        <v>0</v>
      </c>
    </row>
    <row r="22" spans="1:6" ht="15.75" thickBot="1">
      <c r="A22" s="87" t="s">
        <v>111</v>
      </c>
      <c r="B22" s="88"/>
      <c r="C22" s="175"/>
      <c r="D22" s="175"/>
      <c r="E22" s="175"/>
      <c r="F22" s="173">
        <f>SUM(C22:E22)</f>
        <v>0</v>
      </c>
    </row>
    <row r="23" spans="1:6" s="91" customFormat="1" ht="15" thickBot="1">
      <c r="A23" s="89" t="s">
        <v>112</v>
      </c>
      <c r="B23" s="90" t="s">
        <v>377</v>
      </c>
      <c r="C23" s="176">
        <f>SUM(C18:C22)</f>
        <v>0</v>
      </c>
      <c r="D23" s="176">
        <f>SUM(D18:D22)</f>
        <v>0</v>
      </c>
      <c r="E23" s="176">
        <f>SUM(E18:E22)</f>
        <v>0</v>
      </c>
      <c r="F23" s="177">
        <f>SUM(F18:F22)</f>
        <v>0</v>
      </c>
    </row>
    <row r="24" spans="1:6" s="91" customFormat="1" ht="14.25">
      <c r="A24" s="117"/>
      <c r="B24" s="118"/>
      <c r="C24" s="119"/>
      <c r="D24" s="119"/>
      <c r="E24" s="119"/>
      <c r="F24" s="119"/>
    </row>
    <row r="25" spans="1:6" s="120" customFormat="1" ht="30.75" customHeight="1">
      <c r="A25" s="541" t="s">
        <v>402</v>
      </c>
      <c r="B25" s="541"/>
      <c r="C25" s="541"/>
      <c r="D25" s="541"/>
      <c r="E25" s="541"/>
      <c r="F25" s="541"/>
    </row>
    <row r="26" ht="15.75" thickBot="1"/>
    <row r="27" spans="1:6" ht="32.25" thickBot="1">
      <c r="A27" s="112" t="s">
        <v>372</v>
      </c>
      <c r="B27" s="516" t="s">
        <v>378</v>
      </c>
      <c r="C27" s="517"/>
      <c r="D27" s="517"/>
      <c r="E27" s="517"/>
      <c r="F27" s="112" t="s">
        <v>438</v>
      </c>
    </row>
    <row r="28" spans="1:6" ht="15">
      <c r="A28" s="113" t="s">
        <v>100</v>
      </c>
      <c r="B28" s="533" t="s">
        <v>101</v>
      </c>
      <c r="C28" s="534"/>
      <c r="D28" s="534"/>
      <c r="E28" s="535"/>
      <c r="F28" s="113" t="s">
        <v>102</v>
      </c>
    </row>
    <row r="29" spans="1:6" ht="15">
      <c r="A29" s="123" t="s">
        <v>107</v>
      </c>
      <c r="B29" s="121" t="s">
        <v>379</v>
      </c>
      <c r="C29" s="114"/>
      <c r="D29" s="115"/>
      <c r="E29" s="115"/>
      <c r="F29" s="116">
        <v>1215000</v>
      </c>
    </row>
    <row r="30" spans="1:6" ht="23.25" customHeight="1">
      <c r="A30" s="123" t="s">
        <v>108</v>
      </c>
      <c r="B30" s="536" t="s">
        <v>380</v>
      </c>
      <c r="C30" s="537"/>
      <c r="D30" s="537"/>
      <c r="E30" s="538"/>
      <c r="F30" s="116">
        <v>0</v>
      </c>
    </row>
    <row r="31" spans="1:6" ht="15">
      <c r="A31" s="123" t="s">
        <v>109</v>
      </c>
      <c r="B31" s="536" t="s">
        <v>381</v>
      </c>
      <c r="C31" s="537"/>
      <c r="D31" s="537"/>
      <c r="E31" s="538"/>
      <c r="F31" s="116">
        <v>0</v>
      </c>
    </row>
    <row r="32" spans="1:6" ht="30" customHeight="1">
      <c r="A32" s="123" t="s">
        <v>110</v>
      </c>
      <c r="B32" s="536" t="s">
        <v>382</v>
      </c>
      <c r="C32" s="537"/>
      <c r="D32" s="537"/>
      <c r="E32" s="538"/>
      <c r="F32" s="116">
        <v>0</v>
      </c>
    </row>
    <row r="33" spans="1:6" ht="15">
      <c r="A33" s="123" t="s">
        <v>111</v>
      </c>
      <c r="B33" s="536" t="s">
        <v>383</v>
      </c>
      <c r="C33" s="537"/>
      <c r="D33" s="537"/>
      <c r="E33" s="538"/>
      <c r="F33" s="116">
        <v>8000</v>
      </c>
    </row>
    <row r="34" spans="1:6" ht="17.25" customHeight="1" thickBot="1">
      <c r="A34" s="124" t="s">
        <v>112</v>
      </c>
      <c r="B34" s="523" t="s">
        <v>384</v>
      </c>
      <c r="C34" s="523"/>
      <c r="D34" s="523"/>
      <c r="E34" s="523"/>
      <c r="F34" s="296">
        <v>0</v>
      </c>
    </row>
    <row r="35" spans="1:6" ht="29.25" customHeight="1" thickBot="1">
      <c r="A35" s="122" t="s">
        <v>385</v>
      </c>
      <c r="B35" s="293"/>
      <c r="C35" s="294"/>
      <c r="D35" s="294"/>
      <c r="E35" s="294"/>
      <c r="F35" s="295">
        <f>SUM(F29:F34)</f>
        <v>1223000</v>
      </c>
    </row>
    <row r="36" spans="1:5" ht="27" customHeight="1">
      <c r="A36" s="532" t="s">
        <v>386</v>
      </c>
      <c r="B36" s="532"/>
      <c r="C36" s="532"/>
      <c r="D36" s="532"/>
      <c r="E36" s="532"/>
    </row>
  </sheetData>
  <sheetProtection/>
  <mergeCells count="31">
    <mergeCell ref="B15:B16"/>
    <mergeCell ref="A25:F25"/>
    <mergeCell ref="B33:E33"/>
    <mergeCell ref="E11:F11"/>
    <mergeCell ref="E10:F10"/>
    <mergeCell ref="B10:D10"/>
    <mergeCell ref="A15:A16"/>
    <mergeCell ref="B11:D11"/>
    <mergeCell ref="A36:E36"/>
    <mergeCell ref="B28:E28"/>
    <mergeCell ref="B30:E30"/>
    <mergeCell ref="B31:E31"/>
    <mergeCell ref="B32:E32"/>
    <mergeCell ref="B27:E27"/>
    <mergeCell ref="C15:E15"/>
    <mergeCell ref="F15:F16"/>
    <mergeCell ref="B34:E34"/>
    <mergeCell ref="E7:F7"/>
    <mergeCell ref="A4:E4"/>
    <mergeCell ref="E8:F8"/>
    <mergeCell ref="B8:D8"/>
    <mergeCell ref="B9:D9"/>
    <mergeCell ref="A13:F13"/>
    <mergeCell ref="A1:F1"/>
    <mergeCell ref="E6:F6"/>
    <mergeCell ref="C2:D2"/>
    <mergeCell ref="E2:F2"/>
    <mergeCell ref="E3:F3"/>
    <mergeCell ref="E9:F9"/>
    <mergeCell ref="B7:D7"/>
    <mergeCell ref="B6:D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F5" sqref="F5"/>
    </sheetView>
  </sheetViews>
  <sheetFormatPr defaultColWidth="8.00390625" defaultRowHeight="12.75"/>
  <cols>
    <col min="1" max="1" width="9.8515625" style="183" hidden="1" customWidth="1"/>
    <col min="2" max="2" width="3.28125" style="183" hidden="1" customWidth="1"/>
    <col min="3" max="3" width="54.28125" style="183" customWidth="1"/>
    <col min="4" max="4" width="13.57421875" style="183" customWidth="1"/>
    <col min="5" max="5" width="51.421875" style="183" customWidth="1"/>
    <col min="6" max="6" width="12.7109375" style="183" customWidth="1"/>
    <col min="7" max="16384" width="8.00390625" style="183" customWidth="1"/>
  </cols>
  <sheetData>
    <row r="1" spans="3:6" ht="30" customHeight="1">
      <c r="C1" s="542" t="s">
        <v>459</v>
      </c>
      <c r="D1" s="542"/>
      <c r="E1" s="542"/>
      <c r="F1" s="542"/>
    </row>
    <row r="2" spans="3:6" ht="30" customHeight="1">
      <c r="C2" s="542" t="s">
        <v>441</v>
      </c>
      <c r="D2" s="542"/>
      <c r="E2" s="542"/>
      <c r="F2" s="542"/>
    </row>
    <row r="3" spans="3:6" ht="17.25" customHeight="1">
      <c r="C3" s="542" t="s">
        <v>413</v>
      </c>
      <c r="D3" s="542"/>
      <c r="E3" s="542"/>
      <c r="F3" s="542"/>
    </row>
    <row r="4" spans="3:6" ht="17.25" customHeight="1">
      <c r="C4" s="184"/>
      <c r="D4" s="184"/>
      <c r="E4" s="184"/>
      <c r="F4" s="185" t="s">
        <v>411</v>
      </c>
    </row>
    <row r="5" spans="5:6" ht="19.5" customHeight="1" thickBot="1">
      <c r="E5" s="186"/>
      <c r="F5" s="187" t="s">
        <v>442</v>
      </c>
    </row>
    <row r="6" spans="1:6" ht="42" customHeight="1">
      <c r="A6" s="188" t="s">
        <v>443</v>
      </c>
      <c r="B6" s="189" t="s">
        <v>444</v>
      </c>
      <c r="C6" s="189" t="s">
        <v>445</v>
      </c>
      <c r="D6" s="189" t="s">
        <v>414</v>
      </c>
      <c r="E6" s="190" t="s">
        <v>446</v>
      </c>
      <c r="F6" s="189" t="s">
        <v>414</v>
      </c>
    </row>
    <row r="7" spans="1:6" s="194" customFormat="1" ht="10.5">
      <c r="A7" s="191">
        <v>1</v>
      </c>
      <c r="B7" s="192">
        <v>2</v>
      </c>
      <c r="C7" s="192" t="s">
        <v>100</v>
      </c>
      <c r="D7" s="192" t="s">
        <v>101</v>
      </c>
      <c r="E7" s="193" t="s">
        <v>102</v>
      </c>
      <c r="F7" s="192" t="s">
        <v>103</v>
      </c>
    </row>
    <row r="8" spans="1:6" ht="27.75" customHeight="1">
      <c r="A8" s="195" t="s">
        <v>447</v>
      </c>
      <c r="B8" s="196" t="s">
        <v>448</v>
      </c>
      <c r="C8" s="218" t="s">
        <v>463</v>
      </c>
      <c r="D8" s="198">
        <v>2468000</v>
      </c>
      <c r="E8" s="199"/>
      <c r="F8" s="198"/>
    </row>
    <row r="9" spans="1:6" ht="15" customHeight="1">
      <c r="A9" s="195" t="s">
        <v>447</v>
      </c>
      <c r="B9" s="196" t="s">
        <v>448</v>
      </c>
      <c r="C9" s="217"/>
      <c r="D9" s="200"/>
      <c r="E9" s="199"/>
      <c r="F9" s="201"/>
    </row>
    <row r="10" spans="1:6" ht="12.75" customHeight="1">
      <c r="A10" s="195" t="s">
        <v>449</v>
      </c>
      <c r="B10" s="196" t="s">
        <v>450</v>
      </c>
      <c r="C10" s="202"/>
      <c r="D10" s="201"/>
      <c r="E10" s="199"/>
      <c r="F10" s="201"/>
    </row>
    <row r="11" spans="1:6" ht="17.25" customHeight="1">
      <c r="A11" s="195" t="s">
        <v>451</v>
      </c>
      <c r="B11" s="196" t="s">
        <v>452</v>
      </c>
      <c r="C11" s="197"/>
      <c r="D11" s="201"/>
      <c r="E11" s="199"/>
      <c r="F11" s="201"/>
    </row>
    <row r="12" spans="1:6" ht="15" customHeight="1">
      <c r="A12" s="195" t="s">
        <v>447</v>
      </c>
      <c r="B12" s="196" t="s">
        <v>453</v>
      </c>
      <c r="C12" s="197"/>
      <c r="D12" s="201"/>
      <c r="E12" s="199"/>
      <c r="F12" s="201"/>
    </row>
    <row r="13" spans="1:6" ht="12.75">
      <c r="A13" s="195" t="s">
        <v>451</v>
      </c>
      <c r="B13" s="196" t="s">
        <v>452</v>
      </c>
      <c r="C13" s="202"/>
      <c r="D13" s="198"/>
      <c r="E13" s="199"/>
      <c r="F13" s="201"/>
    </row>
    <row r="14" spans="1:6" ht="16.5" customHeight="1">
      <c r="A14" s="203">
        <v>999000</v>
      </c>
      <c r="B14" s="196" t="s">
        <v>453</v>
      </c>
      <c r="C14" s="202"/>
      <c r="D14" s="198"/>
      <c r="E14" s="204"/>
      <c r="F14" s="201"/>
    </row>
    <row r="15" spans="1:6" ht="12.75">
      <c r="A15" s="195" t="s">
        <v>454</v>
      </c>
      <c r="B15" s="196" t="s">
        <v>455</v>
      </c>
      <c r="C15" s="202"/>
      <c r="D15" s="198"/>
      <c r="E15" s="199"/>
      <c r="F15" s="198"/>
    </row>
    <row r="16" spans="1:6" ht="12.75">
      <c r="A16" s="195" t="s">
        <v>456</v>
      </c>
      <c r="B16" s="196" t="s">
        <v>457</v>
      </c>
      <c r="C16" s="202"/>
      <c r="D16" s="198"/>
      <c r="E16" s="199"/>
      <c r="F16" s="198"/>
    </row>
    <row r="17" spans="1:6" ht="15" customHeight="1">
      <c r="A17" s="195" t="s">
        <v>447</v>
      </c>
      <c r="B17" s="196" t="s">
        <v>458</v>
      </c>
      <c r="C17" s="197"/>
      <c r="D17" s="201"/>
      <c r="E17" s="205"/>
      <c r="F17" s="198"/>
    </row>
    <row r="18" spans="1:6" ht="15" customHeight="1">
      <c r="A18" s="206"/>
      <c r="B18" s="207"/>
      <c r="C18" s="208"/>
      <c r="D18" s="209"/>
      <c r="E18" s="205"/>
      <c r="F18" s="200"/>
    </row>
    <row r="19" spans="1:6" ht="13.5" thickBot="1">
      <c r="A19" s="210"/>
      <c r="B19" s="211"/>
      <c r="C19" s="212"/>
      <c r="D19" s="213">
        <f>SUM(D8:D17)</f>
        <v>2468000</v>
      </c>
      <c r="E19" s="214"/>
      <c r="F19" s="213">
        <f>SUM(F8:F17)</f>
        <v>0</v>
      </c>
    </row>
    <row r="20" spans="1:2" ht="12.75">
      <c r="A20" s="210"/>
      <c r="B20" s="211"/>
    </row>
    <row r="21" spans="1:2" ht="12.75">
      <c r="A21" s="210"/>
      <c r="B21" s="211"/>
    </row>
    <row r="22" spans="1:2" ht="13.5" thickBot="1">
      <c r="A22" s="215" t="s">
        <v>436</v>
      </c>
      <c r="B22" s="212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2016-09-17T09:56:26Z</cp:lastPrinted>
  <dcterms:created xsi:type="dcterms:W3CDTF">2014-10-28T13:28:45Z</dcterms:created>
  <dcterms:modified xsi:type="dcterms:W3CDTF">2016-09-17T09:56:51Z</dcterms:modified>
  <cp:category/>
  <cp:version/>
  <cp:contentType/>
  <cp:contentStatus/>
</cp:coreProperties>
</file>